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sopustk\Downloads\Vysvětleni\"/>
    </mc:Choice>
  </mc:AlternateContent>
  <xr:revisionPtr revIDLastSave="0" documentId="13_ncr:1_{EA343F52-0F20-4CF9-980A-A11A65E0061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S 01 - STAVEBNÍ ÚPRAVY V ..." sheetId="2" r:id="rId2"/>
    <sheet name="S 02 - ÚPRAVY BYTU VE 3.NP" sheetId="3" r:id="rId3"/>
    <sheet name="S-03 - ZATEPLENÍ BUDOVY Č..." sheetId="4" r:id="rId4"/>
    <sheet name="Pokyny pro vyplnění" sheetId="5" r:id="rId5"/>
  </sheets>
  <definedNames>
    <definedName name="_xlnm._FilterDatabase" localSheetId="1" hidden="1">'S 01 - STAVEBNÍ ÚPRAVY V ...'!$C$104:$K$1091</definedName>
    <definedName name="_xlnm._FilterDatabase" localSheetId="2" hidden="1">'S 02 - ÚPRAVY BYTU VE 3.NP'!$C$98:$K$462</definedName>
    <definedName name="_xlnm._FilterDatabase" localSheetId="3" hidden="1">'S-03 - ZATEPLENÍ BUDOVY Č...'!$C$90:$K$477</definedName>
    <definedName name="_xlnm.Print_Titles" localSheetId="0">'Rekapitulace stavby'!$52:$52</definedName>
    <definedName name="_xlnm.Print_Titles" localSheetId="1">'S 01 - STAVEBNÍ ÚPRAVY V ...'!$104:$104</definedName>
    <definedName name="_xlnm.Print_Titles" localSheetId="2">'S 02 - ÚPRAVY BYTU VE 3.NP'!$98:$98</definedName>
    <definedName name="_xlnm.Print_Titles" localSheetId="3">'S-03 - ZATEPLENÍ BUDOVY Č...'!$90:$90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 01 - STAVEBNÍ ÚPRAVY V ...'!$C$4:$J$39,'S 01 - STAVEBNÍ ÚPRAVY V ...'!$C$45:$J$86,'S 01 - STAVEBNÍ ÚPRAVY V ...'!$C$92:$J$1091</definedName>
    <definedName name="_xlnm.Print_Area" localSheetId="2">'S 02 - ÚPRAVY BYTU VE 3.NP'!$C$4:$J$39,'S 02 - ÚPRAVY BYTU VE 3.NP'!$C$45:$J$80,'S 02 - ÚPRAVY BYTU VE 3.NP'!$C$86:$J$462</definedName>
    <definedName name="_xlnm.Print_Area" localSheetId="3">'S-03 - ZATEPLENÍ BUDOVY Č...'!$C$4:$J$39,'S-03 - ZATEPLENÍ BUDOVY Č...'!$C$45:$J$72,'S-03 - ZATEPLENÍ BUDOVY Č...'!$C$78:$J$477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476" i="4"/>
  <c r="BH476" i="4"/>
  <c r="BG476" i="4"/>
  <c r="BF476" i="4"/>
  <c r="T476" i="4"/>
  <c r="T475" i="4" s="1"/>
  <c r="R476" i="4"/>
  <c r="R475" i="4" s="1"/>
  <c r="P476" i="4"/>
  <c r="P475" i="4" s="1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2" i="4"/>
  <c r="BH462" i="4"/>
  <c r="BG462" i="4"/>
  <c r="BF462" i="4"/>
  <c r="T462" i="4"/>
  <c r="R462" i="4"/>
  <c r="P462" i="4"/>
  <c r="BI459" i="4"/>
  <c r="BH459" i="4"/>
  <c r="BG459" i="4"/>
  <c r="BF459" i="4"/>
  <c r="T459" i="4"/>
  <c r="R459" i="4"/>
  <c r="P459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4" i="4"/>
  <c r="BH454" i="4"/>
  <c r="BG454" i="4"/>
  <c r="BF454" i="4"/>
  <c r="T454" i="4"/>
  <c r="R454" i="4"/>
  <c r="P454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8" i="4"/>
  <c r="BH438" i="4"/>
  <c r="BG438" i="4"/>
  <c r="BF438" i="4"/>
  <c r="T438" i="4"/>
  <c r="R438" i="4"/>
  <c r="P438" i="4"/>
  <c r="BI432" i="4"/>
  <c r="BH432" i="4"/>
  <c r="BG432" i="4"/>
  <c r="BF432" i="4"/>
  <c r="T432" i="4"/>
  <c r="R432" i="4"/>
  <c r="P432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7" i="4"/>
  <c r="BH407" i="4"/>
  <c r="BG407" i="4"/>
  <c r="BF407" i="4"/>
  <c r="T407" i="4"/>
  <c r="R407" i="4"/>
  <c r="P407" i="4"/>
  <c r="BI403" i="4"/>
  <c r="BH403" i="4"/>
  <c r="BG403" i="4"/>
  <c r="BF403" i="4"/>
  <c r="T403" i="4"/>
  <c r="T402" i="4" s="1"/>
  <c r="R403" i="4"/>
  <c r="R402" i="4" s="1"/>
  <c r="P403" i="4"/>
  <c r="P402" i="4" s="1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4" i="4"/>
  <c r="BH314" i="4"/>
  <c r="BG314" i="4"/>
  <c r="BF314" i="4"/>
  <c r="T314" i="4"/>
  <c r="R314" i="4"/>
  <c r="P314" i="4"/>
  <c r="BI308" i="4"/>
  <c r="BH308" i="4"/>
  <c r="BG308" i="4"/>
  <c r="BF308" i="4"/>
  <c r="T308" i="4"/>
  <c r="R308" i="4"/>
  <c r="P308" i="4"/>
  <c r="BI280" i="4"/>
  <c r="BH280" i="4"/>
  <c r="BG280" i="4"/>
  <c r="BF280" i="4"/>
  <c r="T280" i="4"/>
  <c r="R280" i="4"/>
  <c r="P280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19" i="4"/>
  <c r="BH219" i="4"/>
  <c r="BG219" i="4"/>
  <c r="BF219" i="4"/>
  <c r="T219" i="4"/>
  <c r="R219" i="4"/>
  <c r="P219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5" i="4"/>
  <c r="BH145" i="4"/>
  <c r="BG145" i="4"/>
  <c r="BF145" i="4"/>
  <c r="T145" i="4"/>
  <c r="R145" i="4"/>
  <c r="P145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J88" i="4"/>
  <c r="J87" i="4"/>
  <c r="F87" i="4"/>
  <c r="F85" i="4"/>
  <c r="E83" i="4"/>
  <c r="J55" i="4"/>
  <c r="J54" i="4"/>
  <c r="F54" i="4"/>
  <c r="F52" i="4"/>
  <c r="E50" i="4"/>
  <c r="J18" i="4"/>
  <c r="E18" i="4"/>
  <c r="F55" i="4" s="1"/>
  <c r="J17" i="4"/>
  <c r="J12" i="4"/>
  <c r="J85" i="4"/>
  <c r="E7" i="4"/>
  <c r="E81" i="4"/>
  <c r="J37" i="3"/>
  <c r="J36" i="3"/>
  <c r="AY56" i="1" s="1"/>
  <c r="J35" i="3"/>
  <c r="AX56" i="1" s="1"/>
  <c r="BI461" i="3"/>
  <c r="BH461" i="3"/>
  <c r="BG461" i="3"/>
  <c r="BF461" i="3"/>
  <c r="T461" i="3"/>
  <c r="T460" i="3" s="1"/>
  <c r="R461" i="3"/>
  <c r="R460" i="3" s="1"/>
  <c r="P461" i="3"/>
  <c r="P460" i="3" s="1"/>
  <c r="BI459" i="3"/>
  <c r="BH459" i="3"/>
  <c r="BG459" i="3"/>
  <c r="BF459" i="3"/>
  <c r="T459" i="3"/>
  <c r="T458" i="3" s="1"/>
  <c r="T457" i="3" s="1"/>
  <c r="R459" i="3"/>
  <c r="R458" i="3"/>
  <c r="R457" i="3" s="1"/>
  <c r="P459" i="3"/>
  <c r="P458" i="3" s="1"/>
  <c r="P457" i="3" s="1"/>
  <c r="BI450" i="3"/>
  <c r="BH450" i="3"/>
  <c r="BG450" i="3"/>
  <c r="BF450" i="3"/>
  <c r="T450" i="3"/>
  <c r="T449" i="3"/>
  <c r="R450" i="3"/>
  <c r="R449" i="3"/>
  <c r="P450" i="3"/>
  <c r="P449" i="3"/>
  <c r="BI442" i="3"/>
  <c r="BH442" i="3"/>
  <c r="BG442" i="3"/>
  <c r="BF442" i="3"/>
  <c r="T442" i="3"/>
  <c r="T434" i="3"/>
  <c r="R442" i="3"/>
  <c r="P442" i="3"/>
  <c r="P434" i="3"/>
  <c r="BI435" i="3"/>
  <c r="BH435" i="3"/>
  <c r="BG435" i="3"/>
  <c r="BF435" i="3"/>
  <c r="T435" i="3"/>
  <c r="R435" i="3"/>
  <c r="R434" i="3" s="1"/>
  <c r="P435" i="3"/>
  <c r="BI432" i="3"/>
  <c r="BH432" i="3"/>
  <c r="BG432" i="3"/>
  <c r="BF432" i="3"/>
  <c r="T432" i="3"/>
  <c r="R432" i="3"/>
  <c r="P432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T301" i="3"/>
  <c r="R302" i="3"/>
  <c r="R301" i="3"/>
  <c r="P302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T276" i="3"/>
  <c r="R277" i="3"/>
  <c r="R276" i="3"/>
  <c r="P277" i="3"/>
  <c r="P276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46" i="3"/>
  <c r="BH246" i="3"/>
  <c r="BG246" i="3"/>
  <c r="BF246" i="3"/>
  <c r="T246" i="3"/>
  <c r="R246" i="3"/>
  <c r="P246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33" i="3"/>
  <c r="BH133" i="3"/>
  <c r="BG133" i="3"/>
  <c r="BF133" i="3"/>
  <c r="T133" i="3"/>
  <c r="R133" i="3"/>
  <c r="P133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5" i="3"/>
  <c r="J54" i="3"/>
  <c r="F54" i="3"/>
  <c r="F52" i="3"/>
  <c r="E50" i="3"/>
  <c r="J18" i="3"/>
  <c r="E18" i="3"/>
  <c r="F55" i="3"/>
  <c r="J17" i="3"/>
  <c r="J12" i="3"/>
  <c r="J93" i="3" s="1"/>
  <c r="E7" i="3"/>
  <c r="E89" i="3" s="1"/>
  <c r="J37" i="2"/>
  <c r="J36" i="2"/>
  <c r="AY55" i="1"/>
  <c r="J35" i="2"/>
  <c r="AX55" i="1"/>
  <c r="BI1090" i="2"/>
  <c r="BH1090" i="2"/>
  <c r="BG1090" i="2"/>
  <c r="BF1090" i="2"/>
  <c r="T1090" i="2"/>
  <c r="T1089" i="2"/>
  <c r="R1090" i="2"/>
  <c r="R1089" i="2"/>
  <c r="P1090" i="2"/>
  <c r="P1089" i="2"/>
  <c r="BI1088" i="2"/>
  <c r="BH1088" i="2"/>
  <c r="BG1088" i="2"/>
  <c r="BF1088" i="2"/>
  <c r="T1088" i="2"/>
  <c r="T1087" i="2"/>
  <c r="R1088" i="2"/>
  <c r="R1087" i="2"/>
  <c r="P1088" i="2"/>
  <c r="P1087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8" i="2"/>
  <c r="BH1078" i="2"/>
  <c r="BG1078" i="2"/>
  <c r="BF1078" i="2"/>
  <c r="T1078" i="2"/>
  <c r="R1078" i="2"/>
  <c r="P1078" i="2"/>
  <c r="BI1069" i="2"/>
  <c r="BH1069" i="2"/>
  <c r="BG1069" i="2"/>
  <c r="BF1069" i="2"/>
  <c r="T1069" i="2"/>
  <c r="T1068" i="2"/>
  <c r="R1069" i="2"/>
  <c r="R1068" i="2"/>
  <c r="P1069" i="2"/>
  <c r="P1068" i="2"/>
  <c r="BI1062" i="2"/>
  <c r="BH1062" i="2"/>
  <c r="BG1062" i="2"/>
  <c r="BF1062" i="2"/>
  <c r="T1062" i="2"/>
  <c r="T1055" i="2"/>
  <c r="R1062" i="2"/>
  <c r="P1062" i="2"/>
  <c r="P1055" i="2"/>
  <c r="BI1056" i="2"/>
  <c r="BH1056" i="2"/>
  <c r="BG1056" i="2"/>
  <c r="BF1056" i="2"/>
  <c r="T1056" i="2"/>
  <c r="R1056" i="2"/>
  <c r="R1055" i="2" s="1"/>
  <c r="P1056" i="2"/>
  <c r="BI1053" i="2"/>
  <c r="BH1053" i="2"/>
  <c r="BG1053" i="2"/>
  <c r="BF1053" i="2"/>
  <c r="T1053" i="2"/>
  <c r="R1053" i="2"/>
  <c r="P1053" i="2"/>
  <c r="BI1039" i="2"/>
  <c r="BH1039" i="2"/>
  <c r="BG1039" i="2"/>
  <c r="BF1039" i="2"/>
  <c r="T1039" i="2"/>
  <c r="R1039" i="2"/>
  <c r="P1039" i="2"/>
  <c r="BI1033" i="2"/>
  <c r="BH1033" i="2"/>
  <c r="BG1033" i="2"/>
  <c r="BF1033" i="2"/>
  <c r="T1033" i="2"/>
  <c r="R1033" i="2"/>
  <c r="P1033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08" i="2"/>
  <c r="BH908" i="2"/>
  <c r="BG908" i="2"/>
  <c r="BF908" i="2"/>
  <c r="T908" i="2"/>
  <c r="R908" i="2"/>
  <c r="P908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2" i="2"/>
  <c r="BH852" i="2"/>
  <c r="BG852" i="2"/>
  <c r="BF852" i="2"/>
  <c r="T852" i="2"/>
  <c r="R852" i="2"/>
  <c r="P852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2" i="2"/>
  <c r="BH792" i="2"/>
  <c r="BG792" i="2"/>
  <c r="BF792" i="2"/>
  <c r="T792" i="2"/>
  <c r="R792" i="2"/>
  <c r="P792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2" i="2"/>
  <c r="BH752" i="2"/>
  <c r="BG752" i="2"/>
  <c r="BF752" i="2"/>
  <c r="T752" i="2"/>
  <c r="R752" i="2"/>
  <c r="P752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T743" i="2" s="1"/>
  <c r="R744" i="2"/>
  <c r="R743" i="2" s="1"/>
  <c r="P744" i="2"/>
  <c r="P743" i="2" s="1"/>
  <c r="BI742" i="2"/>
  <c r="BH742" i="2"/>
  <c r="BG742" i="2"/>
  <c r="BF742" i="2"/>
  <c r="T742" i="2"/>
  <c r="R742" i="2"/>
  <c r="P742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T672" i="2" s="1"/>
  <c r="R673" i="2"/>
  <c r="R672" i="2" s="1"/>
  <c r="P673" i="2"/>
  <c r="P672" i="2" s="1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47" i="2"/>
  <c r="BH547" i="2"/>
  <c r="BG547" i="2"/>
  <c r="BF547" i="2"/>
  <c r="T547" i="2"/>
  <c r="R547" i="2"/>
  <c r="P547" i="2"/>
  <c r="BI528" i="2"/>
  <c r="BH528" i="2"/>
  <c r="BG528" i="2"/>
  <c r="BF528" i="2"/>
  <c r="T528" i="2"/>
  <c r="R528" i="2"/>
  <c r="P528" i="2"/>
  <c r="BI516" i="2"/>
  <c r="BH516" i="2"/>
  <c r="BG516" i="2"/>
  <c r="BF516" i="2"/>
  <c r="T516" i="2"/>
  <c r="R516" i="2"/>
  <c r="P516" i="2"/>
  <c r="BI496" i="2"/>
  <c r="BH496" i="2"/>
  <c r="BG496" i="2"/>
  <c r="BF496" i="2"/>
  <c r="T496" i="2"/>
  <c r="R496" i="2"/>
  <c r="P496" i="2"/>
  <c r="BI476" i="2"/>
  <c r="BH476" i="2"/>
  <c r="BG476" i="2"/>
  <c r="BF476" i="2"/>
  <c r="T476" i="2"/>
  <c r="R476" i="2"/>
  <c r="P476" i="2"/>
  <c r="BI467" i="2"/>
  <c r="BH467" i="2"/>
  <c r="BG467" i="2"/>
  <c r="BF467" i="2"/>
  <c r="T467" i="2"/>
  <c r="R467" i="2"/>
  <c r="P467" i="2"/>
  <c r="BI452" i="2"/>
  <c r="BH452" i="2"/>
  <c r="BG452" i="2"/>
  <c r="BF452" i="2"/>
  <c r="T452" i="2"/>
  <c r="R452" i="2"/>
  <c r="P452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16" i="2"/>
  <c r="BH416" i="2"/>
  <c r="BG416" i="2"/>
  <c r="BF416" i="2"/>
  <c r="T416" i="2"/>
  <c r="R416" i="2"/>
  <c r="P416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45" i="2"/>
  <c r="BH345" i="2"/>
  <c r="BG345" i="2"/>
  <c r="BF345" i="2"/>
  <c r="T345" i="2"/>
  <c r="R345" i="2"/>
  <c r="P345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08" i="2"/>
  <c r="BH308" i="2"/>
  <c r="BG308" i="2"/>
  <c r="BF308" i="2"/>
  <c r="T308" i="2"/>
  <c r="R308" i="2"/>
  <c r="P308" i="2"/>
  <c r="BI292" i="2"/>
  <c r="BH292" i="2"/>
  <c r="BG292" i="2"/>
  <c r="BF292" i="2"/>
  <c r="T292" i="2"/>
  <c r="R292" i="2"/>
  <c r="P292" i="2"/>
  <c r="BI263" i="2"/>
  <c r="BH263" i="2"/>
  <c r="BG263" i="2"/>
  <c r="BF263" i="2"/>
  <c r="T263" i="2"/>
  <c r="R263" i="2"/>
  <c r="P263" i="2"/>
  <c r="BI189" i="2"/>
  <c r="BH189" i="2"/>
  <c r="BG189" i="2"/>
  <c r="BF189" i="2"/>
  <c r="T189" i="2"/>
  <c r="R189" i="2"/>
  <c r="P189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T163" i="2" s="1"/>
  <c r="R164" i="2"/>
  <c r="R163" i="2" s="1"/>
  <c r="P164" i="2"/>
  <c r="P163" i="2" s="1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 s="1"/>
  <c r="J17" i="2"/>
  <c r="J12" i="2"/>
  <c r="J99" i="2"/>
  <c r="E7" i="2"/>
  <c r="E48" i="2"/>
  <c r="L50" i="1"/>
  <c r="AM50" i="1"/>
  <c r="AM49" i="1"/>
  <c r="L49" i="1"/>
  <c r="AM47" i="1"/>
  <c r="L47" i="1"/>
  <c r="L45" i="1"/>
  <c r="L44" i="1"/>
  <c r="J806" i="2"/>
  <c r="BK827" i="2"/>
  <c r="J1056" i="2"/>
  <c r="BK304" i="3"/>
  <c r="J201" i="4"/>
  <c r="BK1085" i="2"/>
  <c r="BK547" i="2"/>
  <c r="J673" i="2"/>
  <c r="J275" i="3"/>
  <c r="BK246" i="4"/>
  <c r="BK344" i="4"/>
  <c r="J772" i="2"/>
  <c r="J246" i="3"/>
  <c r="J322" i="3"/>
  <c r="J133" i="3"/>
  <c r="J391" i="4"/>
  <c r="J852" i="2"/>
  <c r="J822" i="2"/>
  <c r="J399" i="2"/>
  <c r="J204" i="3"/>
  <c r="J164" i="3"/>
  <c r="J466" i="4"/>
  <c r="BK1053" i="2"/>
  <c r="BK409" i="2"/>
  <c r="BK435" i="3"/>
  <c r="BK341" i="3"/>
  <c r="BK330" i="4"/>
  <c r="J1081" i="2"/>
  <c r="J587" i="2"/>
  <c r="J827" i="2"/>
  <c r="J450" i="3"/>
  <c r="BK429" i="4"/>
  <c r="J898" i="2"/>
  <c r="BK389" i="2"/>
  <c r="BK835" i="2"/>
  <c r="J744" i="2"/>
  <c r="BK832" i="2"/>
  <c r="J403" i="3"/>
  <c r="BK336" i="4"/>
  <c r="J432" i="4"/>
  <c r="BK383" i="2"/>
  <c r="BK292" i="2"/>
  <c r="BK1062" i="2"/>
  <c r="J379" i="2"/>
  <c r="BK295" i="3"/>
  <c r="J280" i="4"/>
  <c r="J944" i="2"/>
  <c r="BK164" i="2"/>
  <c r="J167" i="2"/>
  <c r="BK224" i="3"/>
  <c r="J368" i="3"/>
  <c r="BK446" i="4"/>
  <c r="J336" i="4"/>
  <c r="J569" i="2"/>
  <c r="J834" i="2"/>
  <c r="J651" i="2"/>
  <c r="BK288" i="3"/>
  <c r="J182" i="4"/>
  <c r="BK756" i="2"/>
  <c r="J664" i="2"/>
  <c r="BK917" i="2"/>
  <c r="J264" i="3"/>
  <c r="BK186" i="3"/>
  <c r="J471" i="4"/>
  <c r="BK736" i="2"/>
  <c r="BK569" i="2"/>
  <c r="J547" i="2"/>
  <c r="J328" i="3"/>
  <c r="BK449" i="4"/>
  <c r="BK438" i="4"/>
  <c r="BK528" i="2"/>
  <c r="BK259" i="3"/>
  <c r="BK325" i="3"/>
  <c r="BK426" i="4"/>
  <c r="J314" i="4"/>
  <c r="BK820" i="2"/>
  <c r="BK452" i="2"/>
  <c r="BK770" i="2"/>
  <c r="BK189" i="3"/>
  <c r="BK416" i="4"/>
  <c r="BK696" i="2"/>
  <c r="BK170" i="2"/>
  <c r="BK944" i="2"/>
  <c r="BK349" i="3"/>
  <c r="J112" i="3"/>
  <c r="BK459" i="4"/>
  <c r="J407" i="2"/>
  <c r="BK752" i="2"/>
  <c r="J693" i="2"/>
  <c r="BK323" i="3"/>
  <c r="BK194" i="3"/>
  <c r="BK94" i="4"/>
  <c r="J741" i="2"/>
  <c r="J454" i="4"/>
  <c r="J1084" i="2"/>
  <c r="BK443" i="2"/>
  <c r="BK657" i="2"/>
  <c r="J121" i="4"/>
  <c r="BK201" i="4"/>
  <c r="J657" i="2"/>
  <c r="J819" i="2"/>
  <c r="BK345" i="3"/>
  <c r="J180" i="3"/>
  <c r="BK466" i="4"/>
  <c r="BK800" i="2"/>
  <c r="BK924" i="2"/>
  <c r="J947" i="2"/>
  <c r="BK351" i="3"/>
  <c r="J261" i="3"/>
  <c r="J411" i="4"/>
  <c r="BK203" i="4"/>
  <c r="BK841" i="2"/>
  <c r="BK822" i="2"/>
  <c r="J102" i="3"/>
  <c r="BK155" i="4"/>
  <c r="J668" i="2"/>
  <c r="BK955" i="2"/>
  <c r="BK673" i="2"/>
  <c r="J308" i="3"/>
  <c r="BK324" i="3"/>
  <c r="BK320" i="4"/>
  <c r="J575" i="2"/>
  <c r="J1033" i="2"/>
  <c r="BK336" i="3"/>
  <c r="BK353" i="3"/>
  <c r="BK314" i="4"/>
  <c r="J473" i="4"/>
  <c r="J810" i="2"/>
  <c r="BK994" i="2"/>
  <c r="J176" i="3"/>
  <c r="BK325" i="4"/>
  <c r="J109" i="3"/>
  <c r="BK182" i="4"/>
  <c r="J263" i="2"/>
  <c r="BK333" i="3"/>
  <c r="J344" i="4"/>
  <c r="BK838" i="2"/>
  <c r="J922" i="2"/>
  <c r="BK422" i="3"/>
  <c r="BK153" i="4"/>
  <c r="BK693" i="2"/>
  <c r="J109" i="4"/>
  <c r="J962" i="2"/>
  <c r="J386" i="3"/>
  <c r="J336" i="3"/>
  <c r="J459" i="4"/>
  <c r="J476" i="2"/>
  <c r="J528" i="2"/>
  <c r="BK372" i="2"/>
  <c r="J194" i="3"/>
  <c r="BK197" i="3"/>
  <c r="BK413" i="4"/>
  <c r="J350" i="4"/>
  <c r="BK908" i="2"/>
  <c r="BK837" i="2"/>
  <c r="BK734" i="2"/>
  <c r="BK154" i="3"/>
  <c r="J407" i="4"/>
  <c r="J378" i="2"/>
  <c r="J670" i="2"/>
  <c r="J433" i="2"/>
  <c r="J217" i="3"/>
  <c r="J400" i="4"/>
  <c r="J817" i="2"/>
  <c r="J384" i="2"/>
  <c r="J739" i="2"/>
  <c r="BK182" i="3"/>
  <c r="J381" i="3"/>
  <c r="J153" i="4"/>
  <c r="J206" i="4"/>
  <c r="J581" i="2"/>
  <c r="J884" i="2"/>
  <c r="J298" i="3"/>
  <c r="J323" i="3"/>
  <c r="BK194" i="4"/>
  <c r="J416" i="4"/>
  <c r="BK922" i="2"/>
  <c r="J336" i="2"/>
  <c r="BK1039" i="2"/>
  <c r="BK428" i="2"/>
  <c r="BK162" i="3"/>
  <c r="BK280" i="4"/>
  <c r="BK1056" i="2"/>
  <c r="J689" i="2"/>
  <c r="BK962" i="2"/>
  <c r="BK689" i="2"/>
  <c r="J425" i="3"/>
  <c r="BK293" i="3"/>
  <c r="J362" i="4"/>
  <c r="J467" i="4"/>
  <c r="J584" i="2"/>
  <c r="J440" i="2"/>
  <c r="J659" i="2"/>
  <c r="J327" i="3"/>
  <c r="J302" i="3"/>
  <c r="J446" i="4"/>
  <c r="BK136" i="4"/>
  <c r="J716" i="2"/>
  <c r="BK651" i="2"/>
  <c r="J134" i="2"/>
  <c r="BK746" i="2"/>
  <c r="BK178" i="3"/>
  <c r="J182" i="3"/>
  <c r="J441" i="4"/>
  <c r="J455" i="4"/>
  <c r="J917" i="2"/>
  <c r="BK345" i="2"/>
  <c r="BK825" i="2"/>
  <c r="BK387" i="2"/>
  <c r="J360" i="3"/>
  <c r="BK450" i="3"/>
  <c r="J468" i="4"/>
  <c r="BK1090" i="2"/>
  <c r="BK742" i="2"/>
  <c r="BK748" i="2"/>
  <c r="J351" i="3"/>
  <c r="BK360" i="3"/>
  <c r="J464" i="4"/>
  <c r="BK764" i="2"/>
  <c r="J566" i="2"/>
  <c r="J333" i="3"/>
  <c r="BK130" i="4"/>
  <c r="J437" i="2"/>
  <c r="J832" i="2"/>
  <c r="J179" i="3"/>
  <c r="BK167" i="3"/>
  <c r="J184" i="4"/>
  <c r="BK677" i="2"/>
  <c r="J756" i="2"/>
  <c r="J878" i="2"/>
  <c r="J443" i="2"/>
  <c r="BK320" i="3"/>
  <c r="BK347" i="4"/>
  <c r="J684" i="2"/>
  <c r="BK716" i="2"/>
  <c r="BK308" i="3"/>
  <c r="J186" i="3"/>
  <c r="J136" i="4"/>
  <c r="BK744" i="2"/>
  <c r="J736" i="2"/>
  <c r="BK654" i="2"/>
  <c r="J224" i="3"/>
  <c r="J458" i="4"/>
  <c r="J416" i="2"/>
  <c r="J748" i="2"/>
  <c r="BK160" i="2"/>
  <c r="BK120" i="2"/>
  <c r="BK315" i="3"/>
  <c r="BK302" i="3"/>
  <c r="J293" i="3"/>
  <c r="J155" i="4"/>
  <c r="BK476" i="4"/>
  <c r="BK714" i="2"/>
  <c r="J654" i="2"/>
  <c r="BK741" i="2"/>
  <c r="BK1081" i="2"/>
  <c r="J312" i="3"/>
  <c r="BK471" i="4"/>
  <c r="J286" i="3"/>
  <c r="BK264" i="3"/>
  <c r="J246" i="4"/>
  <c r="BK813" i="2"/>
  <c r="BK167" i="2"/>
  <c r="BK1022" i="2"/>
  <c r="J124" i="2"/>
  <c r="BK947" i="2"/>
  <c r="BK109" i="3"/>
  <c r="BK208" i="4"/>
  <c r="J398" i="4"/>
  <c r="BK659" i="2"/>
  <c r="BK435" i="2"/>
  <c r="BK124" i="2"/>
  <c r="J207" i="3"/>
  <c r="BK206" i="4"/>
  <c r="J154" i="2"/>
  <c r="BK127" i="2"/>
  <c r="J1082" i="2"/>
  <c r="J320" i="3"/>
  <c r="J213" i="3"/>
  <c r="BK145" i="4"/>
  <c r="J1085" i="2"/>
  <c r="J1053" i="2"/>
  <c r="J292" i="2"/>
  <c r="BK213" i="3"/>
  <c r="BK102" i="3"/>
  <c r="J396" i="4"/>
  <c r="BK863" i="2"/>
  <c r="J778" i="2"/>
  <c r="BK684" i="2"/>
  <c r="BK338" i="3"/>
  <c r="BK286" i="3"/>
  <c r="BK112" i="3"/>
  <c r="J253" i="4"/>
  <c r="J139" i="4"/>
  <c r="BK334" i="2"/>
  <c r="BK407" i="2"/>
  <c r="J837" i="2"/>
  <c r="J330" i="3"/>
  <c r="J323" i="4"/>
  <c r="J341" i="4"/>
  <c r="J578" i="2"/>
  <c r="BK373" i="3"/>
  <c r="BK1086" i="2"/>
  <c r="J770" i="2"/>
  <c r="J746" i="2"/>
  <c r="BK559" i="2"/>
  <c r="J363" i="3"/>
  <c r="BK308" i="4"/>
  <c r="J691" i="2"/>
  <c r="BK578" i="2"/>
  <c r="J345" i="3"/>
  <c r="J277" i="3"/>
  <c r="J994" i="2"/>
  <c r="BK819" i="2"/>
  <c r="J389" i="2"/>
  <c r="J295" i="3"/>
  <c r="J338" i="3"/>
  <c r="BK403" i="3"/>
  <c r="BK353" i="4"/>
  <c r="BK761" i="2"/>
  <c r="J383" i="2"/>
  <c r="BK180" i="3"/>
  <c r="BK164" i="3"/>
  <c r="J337" i="3"/>
  <c r="J1080" i="2"/>
  <c r="BK575" i="2"/>
  <c r="BK150" i="2"/>
  <c r="BK834" i="2"/>
  <c r="BK419" i="3"/>
  <c r="BK207" i="3"/>
  <c r="BK118" i="4"/>
  <c r="BK1084" i="2"/>
  <c r="BK581" i="2"/>
  <c r="J385" i="2"/>
  <c r="J300" i="3"/>
  <c r="J349" i="3"/>
  <c r="J359" i="4"/>
  <c r="J429" i="4"/>
  <c r="BK915" i="2"/>
  <c r="J114" i="2"/>
  <c r="J876" i="2"/>
  <c r="J227" i="3"/>
  <c r="J130" i="4"/>
  <c r="J1086" i="2"/>
  <c r="BK1024" i="2"/>
  <c r="BK111" i="2"/>
  <c r="BK114" i="2"/>
  <c r="J908" i="2"/>
  <c r="BK584" i="2"/>
  <c r="J259" i="3"/>
  <c r="BK432" i="4"/>
  <c r="BK333" i="4"/>
  <c r="J831" i="2"/>
  <c r="J1039" i="2"/>
  <c r="J108" i="2"/>
  <c r="J304" i="3"/>
  <c r="BK350" i="4"/>
  <c r="J1078" i="2"/>
  <c r="BK308" i="2"/>
  <c r="J553" i="2"/>
  <c r="J419" i="3"/>
  <c r="BK273" i="3"/>
  <c r="BK356" i="4"/>
  <c r="BK1079" i="2"/>
  <c r="J372" i="2"/>
  <c r="BK1033" i="2"/>
  <c r="BK227" i="3"/>
  <c r="BK105" i="3"/>
  <c r="BK253" i="4"/>
  <c r="BK942" i="2"/>
  <c r="J345" i="2"/>
  <c r="J800" i="2"/>
  <c r="J461" i="3"/>
  <c r="J459" i="3"/>
  <c r="BK398" i="4"/>
  <c r="J1069" i="2"/>
  <c r="BK117" i="2"/>
  <c r="BK1080" i="2"/>
  <c r="BK277" i="3"/>
  <c r="BK221" i="3"/>
  <c r="J330" i="4"/>
  <c r="BK990" i="2"/>
  <c r="BK587" i="2"/>
  <c r="BK459" i="3"/>
  <c r="J373" i="3"/>
  <c r="BK468" i="4"/>
  <c r="BK380" i="2"/>
  <c r="BK385" i="2"/>
  <c r="BK739" i="2"/>
  <c r="BK148" i="3"/>
  <c r="BK454" i="4"/>
  <c r="BK147" i="2"/>
  <c r="J120" i="2"/>
  <c r="J409" i="2"/>
  <c r="BK312" i="3"/>
  <c r="BK275" i="3"/>
  <c r="J423" i="4"/>
  <c r="J462" i="4"/>
  <c r="BK458" i="4"/>
  <c r="BK180" i="2"/>
  <c r="J915" i="2"/>
  <c r="BK402" i="2"/>
  <c r="BK399" i="2"/>
  <c r="J189" i="3"/>
  <c r="BK317" i="3"/>
  <c r="J353" i="4"/>
  <c r="BK263" i="2"/>
  <c r="BK386" i="3"/>
  <c r="BK109" i="4"/>
  <c r="AS54" i="1"/>
  <c r="J331" i="3"/>
  <c r="J413" i="4"/>
  <c r="J1062" i="2"/>
  <c r="BK778" i="2"/>
  <c r="J147" i="2"/>
  <c r="BK328" i="3"/>
  <c r="BK334" i="3"/>
  <c r="J333" i="4"/>
  <c r="J761" i="2"/>
  <c r="J764" i="2"/>
  <c r="J325" i="3"/>
  <c r="J266" i="3"/>
  <c r="BK441" i="4"/>
  <c r="BK1082" i="2"/>
  <c r="J435" i="2"/>
  <c r="J734" i="2"/>
  <c r="J696" i="2"/>
  <c r="BK327" i="3"/>
  <c r="J308" i="4"/>
  <c r="BK359" i="4"/>
  <c r="BK566" i="2"/>
  <c r="BK108" i="2"/>
  <c r="BK803" i="2"/>
  <c r="J942" i="2"/>
  <c r="J432" i="3"/>
  <c r="BK462" i="4"/>
  <c r="J838" i="2"/>
  <c r="BK467" i="2"/>
  <c r="BK400" i="3"/>
  <c r="BK375" i="3"/>
  <c r="J167" i="3"/>
  <c r="BK959" i="2"/>
  <c r="BK865" i="2"/>
  <c r="BK437" i="2"/>
  <c r="BK664" i="2"/>
  <c r="BK298" i="3"/>
  <c r="J162" i="3"/>
  <c r="J94" i="4"/>
  <c r="J426" i="4"/>
  <c r="J308" i="2"/>
  <c r="J428" i="2"/>
  <c r="BK516" i="2"/>
  <c r="J383" i="3"/>
  <c r="BK266" i="3"/>
  <c r="BK323" i="4"/>
  <c r="J1090" i="2"/>
  <c r="BK433" i="2"/>
  <c r="BK154" i="2"/>
  <c r="J1024" i="2"/>
  <c r="BK442" i="3"/>
  <c r="BK443" i="4"/>
  <c r="BK198" i="4"/>
  <c r="J496" i="2"/>
  <c r="BK423" i="4"/>
  <c r="BK100" i="4"/>
  <c r="BK817" i="2"/>
  <c r="BK895" i="2"/>
  <c r="BK133" i="4"/>
  <c r="J1088" i="2"/>
  <c r="J431" i="2"/>
  <c r="J117" i="2"/>
  <c r="J959" i="2"/>
  <c r="J353" i="3"/>
  <c r="J281" i="3"/>
  <c r="BK400" i="4"/>
  <c r="J150" i="2"/>
  <c r="BK1069" i="2"/>
  <c r="BK826" i="2"/>
  <c r="BK271" i="3"/>
  <c r="J194" i="4"/>
  <c r="J516" i="2"/>
  <c r="J830" i="2"/>
  <c r="J758" i="2"/>
  <c r="BK133" i="3"/>
  <c r="J476" i="4"/>
  <c r="J145" i="4"/>
  <c r="J160" i="2"/>
  <c r="BK898" i="2"/>
  <c r="J197" i="3"/>
  <c r="BK432" i="3"/>
  <c r="J105" i="4"/>
  <c r="J740" i="2"/>
  <c r="BK431" i="2"/>
  <c r="J341" i="3"/>
  <c r="BK461" i="3"/>
  <c r="J325" i="4"/>
  <c r="BK691" i="2"/>
  <c r="BK718" i="2"/>
  <c r="J990" i="2"/>
  <c r="BK363" i="3"/>
  <c r="BK217" i="3"/>
  <c r="BK184" i="4"/>
  <c r="J118" i="4"/>
  <c r="BK884" i="2"/>
  <c r="BK758" i="2"/>
  <c r="J170" i="2"/>
  <c r="BK476" i="2"/>
  <c r="J718" i="2"/>
  <c r="BK330" i="3"/>
  <c r="BK300" i="3"/>
  <c r="BK464" i="4"/>
  <c r="J835" i="2"/>
  <c r="BK806" i="2"/>
  <c r="BK670" i="2"/>
  <c r="J180" i="2"/>
  <c r="J154" i="3"/>
  <c r="J221" i="3"/>
  <c r="BK411" i="4"/>
  <c r="J825" i="2"/>
  <c r="J841" i="2"/>
  <c r="J164" i="2"/>
  <c r="J677" i="2"/>
  <c r="BK337" i="3"/>
  <c r="J403" i="4"/>
  <c r="BK105" i="4"/>
  <c r="J816" i="2"/>
  <c r="BK876" i="2"/>
  <c r="J951" i="2"/>
  <c r="BK141" i="2"/>
  <c r="BK246" i="3"/>
  <c r="J417" i="3"/>
  <c r="BK391" i="4"/>
  <c r="BK1088" i="2"/>
  <c r="BK396" i="4"/>
  <c r="J467" i="2"/>
  <c r="J141" i="2"/>
  <c r="BK378" i="2"/>
  <c r="J317" i="3"/>
  <c r="BK467" i="4"/>
  <c r="J559" i="2"/>
  <c r="J334" i="2"/>
  <c r="J111" i="2"/>
  <c r="J315" i="3"/>
  <c r="BK139" i="4"/>
  <c r="J387" i="2"/>
  <c r="J955" i="2"/>
  <c r="BK381" i="3"/>
  <c r="BK299" i="3"/>
  <c r="J438" i="4"/>
  <c r="BK816" i="2"/>
  <c r="BK772" i="2"/>
  <c r="BK810" i="2"/>
  <c r="J273" i="3"/>
  <c r="BK473" i="4"/>
  <c r="BK878" i="2"/>
  <c r="BK438" i="2"/>
  <c r="BK553" i="2"/>
  <c r="J435" i="3"/>
  <c r="BK368" i="3"/>
  <c r="BK121" i="4"/>
  <c r="J203" i="4"/>
  <c r="BK740" i="2"/>
  <c r="J402" i="2"/>
  <c r="BK417" i="3"/>
  <c r="BK322" i="3"/>
  <c r="J198" i="4"/>
  <c r="BK830" i="2"/>
  <c r="BK189" i="2"/>
  <c r="J452" i="2"/>
  <c r="J438" i="2"/>
  <c r="BK261" i="3"/>
  <c r="BK407" i="4"/>
  <c r="BK455" i="4"/>
  <c r="BK362" i="4"/>
  <c r="J895" i="2"/>
  <c r="J572" i="2"/>
  <c r="BK668" i="2"/>
  <c r="J666" i="2"/>
  <c r="J148" i="3"/>
  <c r="J449" i="4"/>
  <c r="J100" i="4"/>
  <c r="J865" i="2"/>
  <c r="BK1078" i="2"/>
  <c r="BK682" i="2"/>
  <c r="J924" i="2"/>
  <c r="J127" i="2"/>
  <c r="BK383" i="3"/>
  <c r="J178" i="3"/>
  <c r="BK219" i="4"/>
  <c r="BK496" i="2"/>
  <c r="BK792" i="2"/>
  <c r="BK440" i="2"/>
  <c r="J742" i="2"/>
  <c r="J334" i="3"/>
  <c r="BK281" i="3"/>
  <c r="BK328" i="4"/>
  <c r="J189" i="2"/>
  <c r="BK572" i="2"/>
  <c r="BK336" i="2"/>
  <c r="BK200" i="3"/>
  <c r="J375" i="3"/>
  <c r="J320" i="4"/>
  <c r="J752" i="2"/>
  <c r="J863" i="2"/>
  <c r="J803" i="2"/>
  <c r="J271" i="3"/>
  <c r="J389" i="4"/>
  <c r="BK831" i="2"/>
  <c r="J1079" i="2"/>
  <c r="BK134" i="2"/>
  <c r="BK425" i="3"/>
  <c r="J324" i="3"/>
  <c r="J356" i="4"/>
  <c r="J404" i="2"/>
  <c r="J820" i="2"/>
  <c r="J380" i="2"/>
  <c r="J442" i="3"/>
  <c r="BK176" i="3"/>
  <c r="J347" i="4"/>
  <c r="BK379" i="2"/>
  <c r="J682" i="2"/>
  <c r="J299" i="3"/>
  <c r="J422" i="3"/>
  <c r="BK389" i="4"/>
  <c r="BK341" i="4"/>
  <c r="BK780" i="2"/>
  <c r="J826" i="2"/>
  <c r="J1022" i="2"/>
  <c r="BK331" i="3"/>
  <c r="J105" i="3"/>
  <c r="J208" i="4"/>
  <c r="BK951" i="2"/>
  <c r="J288" i="3"/>
  <c r="J133" i="4"/>
  <c r="J714" i="2"/>
  <c r="J813" i="2"/>
  <c r="BK204" i="3"/>
  <c r="BK403" i="4"/>
  <c r="BK416" i="2"/>
  <c r="BK852" i="2"/>
  <c r="BK666" i="2"/>
  <c r="J780" i="2"/>
  <c r="J200" i="3"/>
  <c r="J219" i="4"/>
  <c r="J443" i="4"/>
  <c r="BK404" i="2"/>
  <c r="BK384" i="2"/>
  <c r="J792" i="2"/>
  <c r="J400" i="3"/>
  <c r="BK179" i="3"/>
  <c r="J328" i="4"/>
  <c r="R166" i="2" l="1"/>
  <c r="R388" i="2"/>
  <c r="BK695" i="2"/>
  <c r="J695" i="2" s="1"/>
  <c r="J69" i="2" s="1"/>
  <c r="T738" i="2"/>
  <c r="P763" i="2"/>
  <c r="BK840" i="2"/>
  <c r="J840" i="2" s="1"/>
  <c r="J75" i="2" s="1"/>
  <c r="P897" i="2"/>
  <c r="R961" i="2"/>
  <c r="BK1077" i="2"/>
  <c r="T1083" i="2"/>
  <c r="R193" i="3"/>
  <c r="R100" i="3" s="1"/>
  <c r="P297" i="3"/>
  <c r="R319" i="3"/>
  <c r="BK385" i="3"/>
  <c r="J385" i="3" s="1"/>
  <c r="J74" i="3" s="1"/>
  <c r="BK107" i="2"/>
  <c r="J107" i="2" s="1"/>
  <c r="J61" i="2" s="1"/>
  <c r="T439" i="2"/>
  <c r="R738" i="2"/>
  <c r="T763" i="2"/>
  <c r="P840" i="2"/>
  <c r="R897" i="2"/>
  <c r="BK946" i="2"/>
  <c r="J946" i="2" s="1"/>
  <c r="J77" i="2" s="1"/>
  <c r="T946" i="2"/>
  <c r="R1083" i="2"/>
  <c r="P101" i="3"/>
  <c r="R101" i="3"/>
  <c r="T101" i="3"/>
  <c r="P181" i="3"/>
  <c r="P280" i="3"/>
  <c r="P303" i="3"/>
  <c r="R340" i="3"/>
  <c r="T362" i="3"/>
  <c r="R138" i="4"/>
  <c r="T108" i="3"/>
  <c r="R280" i="3"/>
  <c r="R297" i="3"/>
  <c r="BK340" i="3"/>
  <c r="J340" i="3"/>
  <c r="J72" i="3"/>
  <c r="BK362" i="3"/>
  <c r="J362" i="3"/>
  <c r="J73" i="3" s="1"/>
  <c r="BK319" i="4"/>
  <c r="J319" i="4" s="1"/>
  <c r="J64" i="4" s="1"/>
  <c r="BK108" i="3"/>
  <c r="J108" i="3"/>
  <c r="J62" i="3" s="1"/>
  <c r="BK181" i="3"/>
  <c r="J181" i="3" s="1"/>
  <c r="J63" i="3" s="1"/>
  <c r="T280" i="3"/>
  <c r="P319" i="3"/>
  <c r="R385" i="3"/>
  <c r="P93" i="4"/>
  <c r="P129" i="4"/>
  <c r="T346" i="4"/>
  <c r="P406" i="4"/>
  <c r="P107" i="2"/>
  <c r="R439" i="2"/>
  <c r="T676" i="2"/>
  <c r="P738" i="2"/>
  <c r="R763" i="2"/>
  <c r="R812" i="2"/>
  <c r="BK897" i="2"/>
  <c r="J897" i="2" s="1"/>
  <c r="J76" i="2" s="1"/>
  <c r="T961" i="2"/>
  <c r="P1077" i="2"/>
  <c r="BK138" i="4"/>
  <c r="J138" i="4"/>
  <c r="J63" i="4" s="1"/>
  <c r="R346" i="4"/>
  <c r="P415" i="4"/>
  <c r="T166" i="2"/>
  <c r="T388" i="2"/>
  <c r="P676" i="2"/>
  <c r="BK763" i="2"/>
  <c r="J763" i="2" s="1"/>
  <c r="J73" i="2" s="1"/>
  <c r="R840" i="2"/>
  <c r="P961" i="2"/>
  <c r="BK193" i="3"/>
  <c r="J193" i="3" s="1"/>
  <c r="J64" i="3" s="1"/>
  <c r="R303" i="3"/>
  <c r="T385" i="3"/>
  <c r="R93" i="4"/>
  <c r="R129" i="4"/>
  <c r="BK346" i="4"/>
  <c r="J346" i="4"/>
  <c r="J65" i="4" s="1"/>
  <c r="BK406" i="4"/>
  <c r="J406" i="4"/>
  <c r="J68" i="4" s="1"/>
  <c r="T415" i="4"/>
  <c r="BK439" i="2"/>
  <c r="J439" i="2"/>
  <c r="J65" i="2"/>
  <c r="R676" i="2"/>
  <c r="BK738" i="2"/>
  <c r="BK675" i="2" s="1"/>
  <c r="J675" i="2" s="1"/>
  <c r="J67" i="2" s="1"/>
  <c r="J738" i="2"/>
  <c r="J70" i="2" s="1"/>
  <c r="T745" i="2"/>
  <c r="P812" i="2"/>
  <c r="BK1083" i="2"/>
  <c r="J1083" i="2"/>
  <c r="J83" i="2" s="1"/>
  <c r="BK129" i="4"/>
  <c r="J129" i="4"/>
  <c r="J62" i="4" s="1"/>
  <c r="P319" i="4"/>
  <c r="P448" i="4"/>
  <c r="T107" i="2"/>
  <c r="T106" i="2" s="1"/>
  <c r="P439" i="2"/>
  <c r="BK676" i="2"/>
  <c r="J676" i="2"/>
  <c r="J68" i="2"/>
  <c r="BK745" i="2"/>
  <c r="J745" i="2"/>
  <c r="J72" i="2" s="1"/>
  <c r="R745" i="2"/>
  <c r="T840" i="2"/>
  <c r="T897" i="2"/>
  <c r="R946" i="2"/>
  <c r="R1077" i="2"/>
  <c r="R1076" i="2" s="1"/>
  <c r="P193" i="3"/>
  <c r="BK297" i="3"/>
  <c r="J297" i="3" s="1"/>
  <c r="J68" i="3" s="1"/>
  <c r="T303" i="3"/>
  <c r="P385" i="3"/>
  <c r="BK93" i="4"/>
  <c r="T129" i="4"/>
  <c r="R319" i="4"/>
  <c r="BK415" i="4"/>
  <c r="J415" i="4" s="1"/>
  <c r="J69" i="4" s="1"/>
  <c r="R448" i="4"/>
  <c r="R107" i="2"/>
  <c r="BK388" i="2"/>
  <c r="J388" i="2" s="1"/>
  <c r="J64" i="2" s="1"/>
  <c r="T695" i="2"/>
  <c r="P745" i="2"/>
  <c r="T812" i="2"/>
  <c r="BK961" i="2"/>
  <c r="J961" i="2"/>
  <c r="J78" i="2"/>
  <c r="P1083" i="2"/>
  <c r="P108" i="3"/>
  <c r="P100" i="3" s="1"/>
  <c r="R181" i="3"/>
  <c r="BK280" i="3"/>
  <c r="J280" i="3" s="1"/>
  <c r="J67" i="3" s="1"/>
  <c r="T297" i="3"/>
  <c r="T319" i="3"/>
  <c r="P362" i="3"/>
  <c r="P138" i="4"/>
  <c r="T319" i="4"/>
  <c r="T406" i="4"/>
  <c r="BK448" i="4"/>
  <c r="J448" i="4"/>
  <c r="J70" i="4"/>
  <c r="BK166" i="2"/>
  <c r="J166" i="2"/>
  <c r="J63" i="2" s="1"/>
  <c r="P695" i="2"/>
  <c r="P946" i="2"/>
  <c r="T1077" i="2"/>
  <c r="T1076" i="2"/>
  <c r="BK101" i="3"/>
  <c r="J101" i="3" s="1"/>
  <c r="J61" i="3" s="1"/>
  <c r="T193" i="3"/>
  <c r="BK319" i="3"/>
  <c r="J319" i="3"/>
  <c r="J71" i="3" s="1"/>
  <c r="T340" i="3"/>
  <c r="T138" i="4"/>
  <c r="R406" i="4"/>
  <c r="T448" i="4"/>
  <c r="P166" i="2"/>
  <c r="P388" i="2"/>
  <c r="R695" i="2"/>
  <c r="BK812" i="2"/>
  <c r="J812" i="2"/>
  <c r="J74" i="2"/>
  <c r="R108" i="3"/>
  <c r="T181" i="3"/>
  <c r="BK303" i="3"/>
  <c r="J303" i="3"/>
  <c r="J70" i="3" s="1"/>
  <c r="P340" i="3"/>
  <c r="R362" i="3"/>
  <c r="T93" i="4"/>
  <c r="P346" i="4"/>
  <c r="R415" i="4"/>
  <c r="BK163" i="2"/>
  <c r="J163" i="2"/>
  <c r="J62" i="2" s="1"/>
  <c r="BK1089" i="2"/>
  <c r="J1089" i="2"/>
  <c r="J85" i="2" s="1"/>
  <c r="BK301" i="3"/>
  <c r="J301" i="3"/>
  <c r="J69" i="3" s="1"/>
  <c r="BK434" i="3"/>
  <c r="J434" i="3" s="1"/>
  <c r="J75" i="3" s="1"/>
  <c r="BK458" i="3"/>
  <c r="J458" i="3" s="1"/>
  <c r="J78" i="3" s="1"/>
  <c r="BK672" i="2"/>
  <c r="J672" i="2" s="1"/>
  <c r="J66" i="2" s="1"/>
  <c r="BK1055" i="2"/>
  <c r="J1055" i="2"/>
  <c r="J79" i="2"/>
  <c r="BK449" i="3"/>
  <c r="J449" i="3"/>
  <c r="J76" i="3"/>
  <c r="BK743" i="2"/>
  <c r="J743" i="2"/>
  <c r="J71" i="2" s="1"/>
  <c r="BK1068" i="2"/>
  <c r="J1068" i="2"/>
  <c r="J80" i="2" s="1"/>
  <c r="BK460" i="3"/>
  <c r="J460" i="3"/>
  <c r="J79" i="3" s="1"/>
  <c r="BK402" i="4"/>
  <c r="J402" i="4" s="1"/>
  <c r="J66" i="4" s="1"/>
  <c r="BK1087" i="2"/>
  <c r="J1087" i="2" s="1"/>
  <c r="J84" i="2" s="1"/>
  <c r="BK276" i="3"/>
  <c r="J276" i="3" s="1"/>
  <c r="J65" i="3" s="1"/>
  <c r="BK475" i="4"/>
  <c r="J475" i="4"/>
  <c r="J71" i="4"/>
  <c r="E48" i="4"/>
  <c r="BE153" i="4"/>
  <c r="BE362" i="4"/>
  <c r="BE416" i="4"/>
  <c r="BE423" i="4"/>
  <c r="BE468" i="4"/>
  <c r="BE118" i="4"/>
  <c r="BE201" i="4"/>
  <c r="BE246" i="4"/>
  <c r="BE323" i="4"/>
  <c r="BE333" i="4"/>
  <c r="BE462" i="4"/>
  <c r="BE466" i="4"/>
  <c r="BE471" i="4"/>
  <c r="BE476" i="4"/>
  <c r="F88" i="4"/>
  <c r="BE184" i="4"/>
  <c r="BE198" i="4"/>
  <c r="BE359" i="4"/>
  <c r="BE389" i="4"/>
  <c r="BE391" i="4"/>
  <c r="BE400" i="4"/>
  <c r="BE130" i="4"/>
  <c r="BE336" i="4"/>
  <c r="BE353" i="4"/>
  <c r="BE432" i="4"/>
  <c r="BE441" i="4"/>
  <c r="BK279" i="3"/>
  <c r="J279" i="3"/>
  <c r="J66" i="3" s="1"/>
  <c r="BE280" i="4"/>
  <c r="BE328" i="4"/>
  <c r="BE347" i="4"/>
  <c r="BE446" i="4"/>
  <c r="BE455" i="4"/>
  <c r="BE459" i="4"/>
  <c r="BE473" i="4"/>
  <c r="J52" i="4"/>
  <c r="BE94" i="4"/>
  <c r="BE121" i="4"/>
  <c r="BE458" i="4"/>
  <c r="BE464" i="4"/>
  <c r="BE467" i="4"/>
  <c r="BE155" i="4"/>
  <c r="BE350" i="4"/>
  <c r="BE136" i="4"/>
  <c r="BE194" i="4"/>
  <c r="BE206" i="4"/>
  <c r="BE219" i="4"/>
  <c r="BE314" i="4"/>
  <c r="BE426" i="4"/>
  <c r="BE443" i="4"/>
  <c r="BE100" i="4"/>
  <c r="BE344" i="4"/>
  <c r="BE356" i="4"/>
  <c r="BE429" i="4"/>
  <c r="BE145" i="4"/>
  <c r="BE203" i="4"/>
  <c r="BE208" i="4"/>
  <c r="BE308" i="4"/>
  <c r="BE398" i="4"/>
  <c r="BE403" i="4"/>
  <c r="BE407" i="4"/>
  <c r="BE411" i="4"/>
  <c r="BE449" i="4"/>
  <c r="BE105" i="4"/>
  <c r="BE133" i="4"/>
  <c r="BE253" i="4"/>
  <c r="BE325" i="4"/>
  <c r="BE413" i="4"/>
  <c r="BE109" i="4"/>
  <c r="BE139" i="4"/>
  <c r="BE182" i="4"/>
  <c r="BE320" i="4"/>
  <c r="BE330" i="4"/>
  <c r="BE341" i="4"/>
  <c r="BE396" i="4"/>
  <c r="BE438" i="4"/>
  <c r="BE454" i="4"/>
  <c r="BE154" i="3"/>
  <c r="BE167" i="3"/>
  <c r="BE246" i="3"/>
  <c r="BE300" i="3"/>
  <c r="BE302" i="3"/>
  <c r="BE308" i="3"/>
  <c r="BE338" i="3"/>
  <c r="BE178" i="3"/>
  <c r="BE197" i="3"/>
  <c r="BE204" i="3"/>
  <c r="BE259" i="3"/>
  <c r="BE299" i="3"/>
  <c r="BE304" i="3"/>
  <c r="BE322" i="3"/>
  <c r="BE325" i="3"/>
  <c r="BE333" i="3"/>
  <c r="BE336" i="3"/>
  <c r="BE337" i="3"/>
  <c r="BE368" i="3"/>
  <c r="BE386" i="3"/>
  <c r="BE461" i="3"/>
  <c r="E48" i="3"/>
  <c r="BE148" i="3"/>
  <c r="BE182" i="3"/>
  <c r="BE224" i="3"/>
  <c r="BE435" i="3"/>
  <c r="BE450" i="3"/>
  <c r="BE227" i="3"/>
  <c r="BE286" i="3"/>
  <c r="BE295" i="3"/>
  <c r="BE331" i="3"/>
  <c r="BE345" i="3"/>
  <c r="BE351" i="3"/>
  <c r="F96" i="3"/>
  <c r="BE164" i="3"/>
  <c r="BE213" i="3"/>
  <c r="BE317" i="3"/>
  <c r="BE363" i="3"/>
  <c r="BE176" i="3"/>
  <c r="BE293" i="3"/>
  <c r="BE341" i="3"/>
  <c r="BE419" i="3"/>
  <c r="J52" i="3"/>
  <c r="BE102" i="3"/>
  <c r="BE112" i="3"/>
  <c r="BE162" i="3"/>
  <c r="BE266" i="3"/>
  <c r="BE327" i="3"/>
  <c r="BE360" i="3"/>
  <c r="BE422" i="3"/>
  <c r="BE459" i="3"/>
  <c r="J1077" i="2"/>
  <c r="J82" i="2"/>
  <c r="BE133" i="3"/>
  <c r="BE179" i="3"/>
  <c r="BE189" i="3"/>
  <c r="BE200" i="3"/>
  <c r="BE207" i="3"/>
  <c r="BE217" i="3"/>
  <c r="BE261" i="3"/>
  <c r="BE273" i="3"/>
  <c r="BE288" i="3"/>
  <c r="BE298" i="3"/>
  <c r="BE315" i="3"/>
  <c r="BE330" i="3"/>
  <c r="BE334" i="3"/>
  <c r="BE353" i="3"/>
  <c r="BE375" i="3"/>
  <c r="BE381" i="3"/>
  <c r="BE403" i="3"/>
  <c r="BE109" i="3"/>
  <c r="BE221" i="3"/>
  <c r="BE264" i="3"/>
  <c r="BE271" i="3"/>
  <c r="BE275" i="3"/>
  <c r="BE320" i="3"/>
  <c r="BE383" i="3"/>
  <c r="BE400" i="3"/>
  <c r="BE180" i="3"/>
  <c r="BE194" i="3"/>
  <c r="BE281" i="3"/>
  <c r="BE324" i="3"/>
  <c r="BE349" i="3"/>
  <c r="BE105" i="3"/>
  <c r="BE186" i="3"/>
  <c r="BE277" i="3"/>
  <c r="BE312" i="3"/>
  <c r="BE323" i="3"/>
  <c r="BE328" i="3"/>
  <c r="BE373" i="3"/>
  <c r="BE417" i="3"/>
  <c r="BE442" i="3"/>
  <c r="BE425" i="3"/>
  <c r="BE432" i="3"/>
  <c r="BE167" i="2"/>
  <c r="BE372" i="2"/>
  <c r="BE380" i="2"/>
  <c r="BE438" i="2"/>
  <c r="BE566" i="2"/>
  <c r="BE587" i="2"/>
  <c r="BE654" i="2"/>
  <c r="BE668" i="2"/>
  <c r="BE841" i="2"/>
  <c r="BE111" i="2"/>
  <c r="BE147" i="2"/>
  <c r="BE180" i="2"/>
  <c r="BE336" i="2"/>
  <c r="BE399" i="2"/>
  <c r="BE569" i="2"/>
  <c r="BE575" i="2"/>
  <c r="BE691" i="2"/>
  <c r="BE714" i="2"/>
  <c r="BE761" i="2"/>
  <c r="BE813" i="2"/>
  <c r="BE863" i="2"/>
  <c r="BE959" i="2"/>
  <c r="BE108" i="2"/>
  <c r="BE476" i="2"/>
  <c r="BE657" i="2"/>
  <c r="BE666" i="2"/>
  <c r="BE718" i="2"/>
  <c r="BE744" i="2"/>
  <c r="BE806" i="2"/>
  <c r="BE825" i="2"/>
  <c r="BE835" i="2"/>
  <c r="BE852" i="2"/>
  <c r="BE878" i="2"/>
  <c r="BE924" i="2"/>
  <c r="BE1069" i="2"/>
  <c r="E95" i="2"/>
  <c r="BE160" i="2"/>
  <c r="BE378" i="2"/>
  <c r="BE440" i="2"/>
  <c r="BE581" i="2"/>
  <c r="BE742" i="2"/>
  <c r="BE944" i="2"/>
  <c r="BE1024" i="2"/>
  <c r="BE1078" i="2"/>
  <c r="BE263" i="2"/>
  <c r="BE308" i="2"/>
  <c r="BE387" i="2"/>
  <c r="BE433" i="2"/>
  <c r="BE437" i="2"/>
  <c r="BE467" i="2"/>
  <c r="BE677" i="2"/>
  <c r="BE716" i="2"/>
  <c r="BE756" i="2"/>
  <c r="BE865" i="2"/>
  <c r="BE876" i="2"/>
  <c r="BE908" i="2"/>
  <c r="BE994" i="2"/>
  <c r="BE117" i="2"/>
  <c r="BE124" i="2"/>
  <c r="BE154" i="2"/>
  <c r="BE170" i="2"/>
  <c r="BE345" i="2"/>
  <c r="BE736" i="2"/>
  <c r="BE740" i="2"/>
  <c r="BE746" i="2"/>
  <c r="BE748" i="2"/>
  <c r="BE820" i="2"/>
  <c r="BE822" i="2"/>
  <c r="J52" i="2"/>
  <c r="BE164" i="2"/>
  <c r="BE189" i="2"/>
  <c r="BE292" i="2"/>
  <c r="BE431" i="2"/>
  <c r="BE443" i="2"/>
  <c r="BE496" i="2"/>
  <c r="BE547" i="2"/>
  <c r="BE559" i="2"/>
  <c r="BE584" i="2"/>
  <c r="BE734" i="2"/>
  <c r="BE752" i="2"/>
  <c r="BE819" i="2"/>
  <c r="BE895" i="2"/>
  <c r="BE898" i="2"/>
  <c r="BE922" i="2"/>
  <c r="BE942" i="2"/>
  <c r="BE114" i="2"/>
  <c r="BE334" i="2"/>
  <c r="BE379" i="2"/>
  <c r="BE416" i="2"/>
  <c r="BE659" i="2"/>
  <c r="BE684" i="2"/>
  <c r="BE739" i="2"/>
  <c r="BE792" i="2"/>
  <c r="BE816" i="2"/>
  <c r="BE951" i="2"/>
  <c r="BE955" i="2"/>
  <c r="BE127" i="2"/>
  <c r="BE383" i="2"/>
  <c r="BE409" i="2"/>
  <c r="BE553" i="2"/>
  <c r="BE673" i="2"/>
  <c r="BE696" i="2"/>
  <c r="BE772" i="2"/>
  <c r="BE831" i="2"/>
  <c r="BE962" i="2"/>
  <c r="BE1022" i="2"/>
  <c r="BE1056" i="2"/>
  <c r="BE1062" i="2"/>
  <c r="F55" i="2"/>
  <c r="BE120" i="2"/>
  <c r="BE404" i="2"/>
  <c r="BE516" i="2"/>
  <c r="BE651" i="2"/>
  <c r="BE664" i="2"/>
  <c r="BE670" i="2"/>
  <c r="BE689" i="2"/>
  <c r="BE693" i="2"/>
  <c r="BE770" i="2"/>
  <c r="BE780" i="2"/>
  <c r="BE800" i="2"/>
  <c r="BE810" i="2"/>
  <c r="BE817" i="2"/>
  <c r="BE827" i="2"/>
  <c r="BE830" i="2"/>
  <c r="BE834" i="2"/>
  <c r="BE837" i="2"/>
  <c r="BE141" i="2"/>
  <c r="BE150" i="2"/>
  <c r="BE385" i="2"/>
  <c r="BE407" i="2"/>
  <c r="BE452" i="2"/>
  <c r="BE572" i="2"/>
  <c r="BE741" i="2"/>
  <c r="BE758" i="2"/>
  <c r="BE764" i="2"/>
  <c r="BE778" i="2"/>
  <c r="BE832" i="2"/>
  <c r="BE917" i="2"/>
  <c r="BE1033" i="2"/>
  <c r="BE134" i="2"/>
  <c r="BE384" i="2"/>
  <c r="BE389" i="2"/>
  <c r="BE402" i="2"/>
  <c r="BE428" i="2"/>
  <c r="BE435" i="2"/>
  <c r="BE528" i="2"/>
  <c r="BE578" i="2"/>
  <c r="BE682" i="2"/>
  <c r="BE803" i="2"/>
  <c r="BE826" i="2"/>
  <c r="BE838" i="2"/>
  <c r="BE884" i="2"/>
  <c r="BE915" i="2"/>
  <c r="BE947" i="2"/>
  <c r="BE990" i="2"/>
  <c r="BE1039" i="2"/>
  <c r="BE1053" i="2"/>
  <c r="BE1079" i="2"/>
  <c r="BE1080" i="2"/>
  <c r="BE1081" i="2"/>
  <c r="BE1082" i="2"/>
  <c r="BE1084" i="2"/>
  <c r="BE1085" i="2"/>
  <c r="BE1086" i="2"/>
  <c r="BE1088" i="2"/>
  <c r="BE1090" i="2"/>
  <c r="F35" i="4"/>
  <c r="BB57" i="1" s="1"/>
  <c r="J34" i="3"/>
  <c r="AW56" i="1" s="1"/>
  <c r="F37" i="3"/>
  <c r="BD56" i="1"/>
  <c r="F37" i="4"/>
  <c r="BD57" i="1" s="1"/>
  <c r="F34" i="2"/>
  <c r="BA55" i="1" s="1"/>
  <c r="F35" i="3"/>
  <c r="BB56" i="1" s="1"/>
  <c r="J34" i="4"/>
  <c r="AW57" i="1"/>
  <c r="F37" i="2"/>
  <c r="BD55" i="1" s="1"/>
  <c r="F36" i="4"/>
  <c r="BC57" i="1" s="1"/>
  <c r="F34" i="3"/>
  <c r="BA56" i="1" s="1"/>
  <c r="F36" i="3"/>
  <c r="BC56" i="1"/>
  <c r="F35" i="2"/>
  <c r="BB55" i="1" s="1"/>
  <c r="F34" i="4"/>
  <c r="BA57" i="1" s="1"/>
  <c r="F36" i="2"/>
  <c r="BC55" i="1" s="1"/>
  <c r="J34" i="2"/>
  <c r="AW55" i="1"/>
  <c r="BK100" i="3" l="1"/>
  <c r="J100" i="3" s="1"/>
  <c r="J60" i="3" s="1"/>
  <c r="BK106" i="2"/>
  <c r="R106" i="2"/>
  <c r="R92" i="4"/>
  <c r="P92" i="4"/>
  <c r="T92" i="4"/>
  <c r="R675" i="2"/>
  <c r="R105" i="2"/>
  <c r="T100" i="3"/>
  <c r="T279" i="3"/>
  <c r="P1076" i="2"/>
  <c r="T405" i="4"/>
  <c r="R279" i="3"/>
  <c r="R99" i="3"/>
  <c r="BK92" i="4"/>
  <c r="J92" i="4"/>
  <c r="J60" i="4" s="1"/>
  <c r="R405" i="4"/>
  <c r="P279" i="3"/>
  <c r="P99" i="3"/>
  <c r="AU56" i="1"/>
  <c r="BK1076" i="2"/>
  <c r="BK105" i="2" s="1"/>
  <c r="J105" i="2" s="1"/>
  <c r="J59" i="2" s="1"/>
  <c r="P106" i="2"/>
  <c r="P405" i="4"/>
  <c r="P675" i="2"/>
  <c r="T675" i="2"/>
  <c r="T105" i="2"/>
  <c r="J93" i="4"/>
  <c r="J61" i="4" s="1"/>
  <c r="BK405" i="4"/>
  <c r="J405" i="4" s="1"/>
  <c r="J67" i="4" s="1"/>
  <c r="BK457" i="3"/>
  <c r="J457" i="3"/>
  <c r="J77" i="3"/>
  <c r="BK99" i="3"/>
  <c r="J99" i="3" s="1"/>
  <c r="J59" i="3" s="1"/>
  <c r="J106" i="2"/>
  <c r="J60" i="2"/>
  <c r="J33" i="4"/>
  <c r="AV57" i="1" s="1"/>
  <c r="AT57" i="1" s="1"/>
  <c r="BB54" i="1"/>
  <c r="W31" i="1" s="1"/>
  <c r="BA54" i="1"/>
  <c r="AW54" i="1"/>
  <c r="AK30" i="1"/>
  <c r="BD54" i="1"/>
  <c r="W33" i="1" s="1"/>
  <c r="F33" i="4"/>
  <c r="AZ57" i="1" s="1"/>
  <c r="F33" i="3"/>
  <c r="AZ56" i="1" s="1"/>
  <c r="J33" i="2"/>
  <c r="AV55" i="1" s="1"/>
  <c r="AT55" i="1" s="1"/>
  <c r="J33" i="3"/>
  <c r="AV56" i="1"/>
  <c r="AT56" i="1" s="1"/>
  <c r="F33" i="2"/>
  <c r="AZ55" i="1" s="1"/>
  <c r="BC54" i="1"/>
  <c r="AY54" i="1"/>
  <c r="J1076" i="2" l="1"/>
  <c r="J81" i="2" s="1"/>
  <c r="P91" i="4"/>
  <c r="AU57" i="1"/>
  <c r="P105" i="2"/>
  <c r="AU55" i="1"/>
  <c r="T99" i="3"/>
  <c r="T91" i="4"/>
  <c r="R91" i="4"/>
  <c r="BK91" i="4"/>
  <c r="J91" i="4" s="1"/>
  <c r="J30" i="4" s="1"/>
  <c r="AG57" i="1" s="1"/>
  <c r="J30" i="2"/>
  <c r="AG55" i="1"/>
  <c r="AX54" i="1"/>
  <c r="W30" i="1"/>
  <c r="J30" i="3"/>
  <c r="AG56" i="1"/>
  <c r="AN56" i="1" s="1"/>
  <c r="AZ54" i="1"/>
  <c r="W29" i="1"/>
  <c r="W32" i="1"/>
  <c r="J39" i="4" l="1"/>
  <c r="J59" i="4"/>
  <c r="J39" i="3"/>
  <c r="J39" i="2"/>
  <c r="AN55" i="1"/>
  <c r="AN57" i="1"/>
  <c r="AV54" i="1"/>
  <c r="AK29" i="1" s="1"/>
  <c r="AG54" i="1"/>
  <c r="AK26" i="1" s="1"/>
  <c r="AU54" i="1"/>
  <c r="AK35" i="1" l="1"/>
  <c r="AT54" i="1"/>
  <c r="AN54" i="1" s="1"/>
</calcChain>
</file>

<file path=xl/sharedStrings.xml><?xml version="1.0" encoding="utf-8"?>
<sst xmlns="http://schemas.openxmlformats.org/spreadsheetml/2006/main" count="17125" uniqueCount="2100">
  <si>
    <t>Export Komplet</t>
  </si>
  <si>
    <t>VZ</t>
  </si>
  <si>
    <t>2.0</t>
  </si>
  <si>
    <t>ZAMOK</t>
  </si>
  <si>
    <t>False</t>
  </si>
  <si>
    <t>{a7b80b83-e652-4906-b6eb-ef1b24f61376}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</si>
  <si>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</si>
  <si>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</si>
  <si>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</si>
  <si>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</si>
  <si>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</si>
  <si>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</si>
  <si>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</si>
  <si>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</si>
  <si>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</si>
  <si>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</si>
  <si>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</si>
  <si>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BUDOVY ČP.22  SOU HUBÁLOV</t>
  </si>
  <si>
    <t>KSO:</t>
  </si>
  <si>
    <t/>
  </si>
  <si>
    <t>CC-CZ:</t>
  </si>
  <si>
    <t>Místo:</t>
  </si>
  <si>
    <t>LOUKOVEC ST.PČ. 128/3</t>
  </si>
  <si>
    <t>Datum:</t>
  </si>
  <si>
    <t>25. 4. 2023</t>
  </si>
  <si>
    <t>Zadavatel:</t>
  </si>
  <si>
    <t>IČ:</t>
  </si>
  <si>
    <t>SOU HUBÁLOV 17 - LOUKOVEC</t>
  </si>
  <si>
    <t>DIČ:</t>
  </si>
  <si>
    <t>Uchazeč:</t>
  </si>
  <si>
    <t>Vyplň údaj</t>
  </si>
  <si>
    <t>Projektant:</t>
  </si>
  <si>
    <t>ING.PAVEL MAREK  projekční ateliér TURNOV</t>
  </si>
  <si>
    <t>True</t>
  </si>
  <si>
    <t>Zpracovatel:</t>
  </si>
  <si>
    <t>JANA VYDROVÁ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</si>
  <si>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</si>
  <si>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</si>
  <si>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</si>
  <si>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</si>
  <si>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</si>
  <si>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</si>
  <si>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</si>
  <si>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</si>
  <si>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</si>
  <si>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</si>
  <si>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</si>
  <si>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</si>
  <si>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</si>
  <si>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</si>
  <si>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</si>
  <si>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</si>
  <si>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</si>
  <si>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</si>
  <si>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</si>
  <si>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</si>
  <si>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</si>
  <si>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</si>
  <si>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</si>
  <si>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</si>
  <si>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</si>
  <si>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</si>
  <si>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</si>
  <si>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</si>
  <si>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</si>
  <si>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</si>
  <si>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</si>
  <si>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</si>
  <si>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</si>
  <si>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</si>
  <si>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</si>
  <si>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</si>
  <si>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</si>
  <si>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</si>
  <si>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</si>
  <si>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</si>
  <si>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</si>
  <si>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 01</t>
  </si>
  <si>
    <t>STAVEBNÍ ÚPRAVY V OBJEKTU</t>
  </si>
  <si>
    <t>STA</t>
  </si>
  <si>
    <t>1</t>
  </si>
  <si>
    <t>{32619378-fd42-4819-80c1-1f9736f1ce99}</t>
  </si>
  <si>
    <t>2</t>
  </si>
  <si>
    <t>S 02</t>
  </si>
  <si>
    <t>ÚPRAVY BYTU VE 3.NP</t>
  </si>
  <si>
    <t>{f92dddd1-10a4-4ccd-bbad-5545e1b2e846}</t>
  </si>
  <si>
    <t>S-03</t>
  </si>
  <si>
    <t>ZATEPLENÍ BUDOVY ČP.22</t>
  </si>
  <si>
    <t>{f786cde6-a749-4d46-b232-e5ee4228ba02}</t>
  </si>
  <si>
    <t>KRYCÍ LIST SOUPISU PRACÍ</t>
  </si>
  <si>
    <t>Objekt:</t>
  </si>
  <si>
    <t>S 01 - STAVEBNÍ ÚPRAVY V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</si>
  <si>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</si>
  <si>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</si>
  <si>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</si>
  <si>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</si>
  <si>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</si>
  <si>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</si>
  <si>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</si>
  <si>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</si>
  <si>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</si>
  <si>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</si>
  <si>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</si>
  <si>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</si>
  <si>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</si>
  <si>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</si>
  <si>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Zdravotně technické instalace</t>
  </si>
  <si>
    <t xml:space="preserve">    730 - Ústřední vytápění</t>
  </si>
  <si>
    <t xml:space="preserve">    762 - Konstrukce tesařské</t>
  </si>
  <si>
    <t xml:space="preserve">    763 - Konstrukce sádrokartonové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</si>
  <si>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</si>
  <si>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</si>
  <si>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</si>
  <si>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</si>
  <si>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Obklady keramické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</si>
  <si>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</si>
  <si>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</si>
  <si>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</si>
  <si>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</si>
  <si>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</si>
  <si>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 xml:space="preserve">    33-M - Montáže dopr.zařízení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</si>
  <si>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</si>
  <si>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</si>
  <si>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</si>
  <si>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</si>
  <si>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</si>
  <si>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</si>
  <si>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</si>
  <si>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</si>
  <si>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</si>
  <si>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</si>
  <si>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</si>
  <si>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</si>
  <si>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</si>
  <si>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</si>
  <si>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</si>
  <si>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</si>
  <si>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</si>
  <si>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</si>
  <si>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</si>
  <si>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</si>
  <si>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311272111</t>
  </si>
  <si>
    <t>Zdivo z pórobetonových tvárnic na tenké maltové lože, tl. zdiva 250 mm pevnost tvárnic do P2, objemová hmotnost do 450 kg/m3 hladkých</t>
  </si>
  <si>
    <t>m2</t>
  </si>
  <si>
    <t>4</t>
  </si>
  <si>
    <t>1455802464</t>
  </si>
  <si>
    <t>Online PSC</t>
  </si>
  <si>
    <t>https://podminky.urs.cz/item/CS_URS_2023_01/311272111</t>
  </si>
  <si>
    <t>VV</t>
  </si>
  <si>
    <t>"1.NP"    1,47*3,20</t>
  </si>
  <si>
    <t>317142422</t>
  </si>
  <si>
    <t>Překlady nenosné z pórobetonu osazené do tenkého maltového lože, výšky do 250 mm, šířky překladu 100 mm, délky překladu přes 1000 do 1250 mm</t>
  </si>
  <si>
    <t>kus</t>
  </si>
  <si>
    <t>1232560381</t>
  </si>
  <si>
    <t>https://podminky.urs.cz/item/CS_URS_2023_01/317142422</t>
  </si>
  <si>
    <t>"2.NP"    1</t>
  </si>
  <si>
    <t>317142442</t>
  </si>
  <si>
    <t>Překlady nenosné z pórobetonu osazené do tenkého maltového lože, výšky do 250 mm, šířky překladu 150 mm, délky překladu přes 1000 do 1250 mm</t>
  </si>
  <si>
    <t>1786093246</t>
  </si>
  <si>
    <t>https://podminky.urs.cz/item/CS_URS_2023_01/317142442</t>
  </si>
  <si>
    <t>"2.NP"    2</t>
  </si>
  <si>
    <t>317234410</t>
  </si>
  <si>
    <t>Vyzdívka mezi nosníky cihlami pálenými na maltu cementovou</t>
  </si>
  <si>
    <t>m3</t>
  </si>
  <si>
    <t>-959066332</t>
  </si>
  <si>
    <t>https://podminky.urs.cz/item/CS_URS_2023_01/317234410</t>
  </si>
  <si>
    <t>"2.NP"    1,40*0,34*0,25</t>
  </si>
  <si>
    <t>5</t>
  </si>
  <si>
    <t>317944323</t>
  </si>
  <si>
    <t>Válcované nosníky dodatečně osazované do připravených otvorů bez zazdění hlav č. 14 až 22</t>
  </si>
  <si>
    <t>t</t>
  </si>
  <si>
    <t>853555542</t>
  </si>
  <si>
    <t>https://podminky.urs.cz/item/CS_URS_2023_01/317944323</t>
  </si>
  <si>
    <t>"2.NP</t>
  </si>
  <si>
    <t>" IPE č.140"    1,40*2*12,90*0,001</t>
  </si>
  <si>
    <t>6</t>
  </si>
  <si>
    <t>340271025</t>
  </si>
  <si>
    <t>Zazdívka otvorů v příčkách nebo stěnách pórobetonovými tvárnicemi plochy přes 1 m2 do 4 m2, objemová hmotnost 500 kg/m3, tloušťka příčky 100 mm</t>
  </si>
  <si>
    <t>-704046418</t>
  </si>
  <si>
    <t>https://podminky.urs.cz/item/CS_URS_2023_01/340271025</t>
  </si>
  <si>
    <t>"2.NP"    1,00*2,10*2</t>
  </si>
  <si>
    <t>7</t>
  </si>
  <si>
    <t>342272225</t>
  </si>
  <si>
    <t>Příčky z pórobetonových tvárnic hladkých na tenké maltové lože objemová hmotnost do 500 kg/m3, tloušťka příčky 100 mm</t>
  </si>
  <si>
    <t>-747792542</t>
  </si>
  <si>
    <t>https://podminky.urs.cz/item/CS_URS_2023_01/342272225</t>
  </si>
  <si>
    <t xml:space="preserve">  (1,43*2+2,24)*3,14</t>
  </si>
  <si>
    <t>"odpočet otvorů</t>
  </si>
  <si>
    <t xml:space="preserve">  -0,70*1,97</t>
  </si>
  <si>
    <t>Součet</t>
  </si>
  <si>
    <t>8</t>
  </si>
  <si>
    <t>342272245</t>
  </si>
  <si>
    <t>Příčky z pórobetonových tvárnic hladkých na tenké maltové lože objemová hmotnost do 500 kg/m3, tloušťka příčky 150 mm</t>
  </si>
  <si>
    <t>-1786646079</t>
  </si>
  <si>
    <t>https://podminky.urs.cz/item/CS_URS_2023_01/342272245</t>
  </si>
  <si>
    <t xml:space="preserve">  1,47*3,14*2</t>
  </si>
  <si>
    <t xml:space="preserve">  -0,80*1,97*2</t>
  </si>
  <si>
    <t>9</t>
  </si>
  <si>
    <t>342291121</t>
  </si>
  <si>
    <t>Ukotvení příček plochými kotvami, do konstrukce cihelné</t>
  </si>
  <si>
    <t>m</t>
  </si>
  <si>
    <t>-506513063</t>
  </si>
  <si>
    <t>https://podminky.urs.cz/item/CS_URS_2023_01/342291121</t>
  </si>
  <si>
    <t>"1.NP"   3,20*2</t>
  </si>
  <si>
    <t>"2.NP"   3,14*3</t>
  </si>
  <si>
    <t>"3.NP"   1,30*2</t>
  </si>
  <si>
    <t>10</t>
  </si>
  <si>
    <t>346481111</t>
  </si>
  <si>
    <t>Zaplentování válcovaných nosníků na maltu ve stěnách nebo před stěnami rabicovým pletivem</t>
  </si>
  <si>
    <t>-1622128812</t>
  </si>
  <si>
    <t>https://podminky.urs.cz/item/CS_URS_2023_01/346481111</t>
  </si>
  <si>
    <t>"2.NP"   1,40*(0,34+2*0,15)</t>
  </si>
  <si>
    <t>11</t>
  </si>
  <si>
    <t>346272256</t>
  </si>
  <si>
    <t>Přizdívky z pórobetonových tvárnic objemová hmotnost do 500 kg/m3, na tenké maltové lože, tloušťka přizdívky 150 mm</t>
  </si>
  <si>
    <t>1050191306</t>
  </si>
  <si>
    <t>https://podminky.urs.cz/item/CS_URS_2023_01/346272256</t>
  </si>
  <si>
    <t>"3.NP</t>
  </si>
  <si>
    <t xml:space="preserve">  1,30*1,30</t>
  </si>
  <si>
    <t>12</t>
  </si>
  <si>
    <t>349231811</t>
  </si>
  <si>
    <t>Přizdívka z cihel ostění s ozubem ve vybouraných otvorech, s vysekáním kapes pro zavázaní přes 80 do 150 mm</t>
  </si>
  <si>
    <t>165896072</t>
  </si>
  <si>
    <t>https://podminky.urs.cz/item/CS_URS_2023_01/349231811</t>
  </si>
  <si>
    <t>"1.NP"   0,34*2,05*2*3+0,50*2,30*2</t>
  </si>
  <si>
    <t>"2.NP"    0,34*2,05*2*7</t>
  </si>
  <si>
    <t>"3.NP"    0,34*2,05*2*4+0,15*2,05*2</t>
  </si>
  <si>
    <t>13</t>
  </si>
  <si>
    <t>349231821</t>
  </si>
  <si>
    <t>Přizdívka z cihel ostění s ozubem ve vybouraných otvorech, s vysekáním kapes pro zavázaní přes 150 do 300 mm</t>
  </si>
  <si>
    <t>37165816</t>
  </si>
  <si>
    <t>https://podminky.urs.cz/item/CS_URS_2023_01/349231821</t>
  </si>
  <si>
    <t>"2.NP"    0,34*2,05*2</t>
  </si>
  <si>
    <t>Vodorovné konstrukce</t>
  </si>
  <si>
    <t>14</t>
  </si>
  <si>
    <t>411386610</t>
  </si>
  <si>
    <t>Podkladní betonové desky pod nadpraží z válcovaných nosníků včetně bednění, odbednění, výztuže - srovnávací položka</t>
  </si>
  <si>
    <t>969709633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</si>
  <si>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</si>
  <si>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</si>
  <si>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</si>
  <si>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-2082287101</t>
  </si>
  <si>
    <t>https://podminky.urs.cz/item/CS_URS_2023_01/612131101</t>
  </si>
  <si>
    <t xml:space="preserve">  751,173+65,279</t>
  </si>
  <si>
    <t>16</t>
  </si>
  <si>
    <t>612142001</t>
  </si>
  <si>
    <t>Potažení vnitřních ploch pletivem v ploše nebo pruzích, na plném podkladu sklovláknitým vtlačením do tmelu stěn</t>
  </si>
  <si>
    <t>1064041993</t>
  </si>
  <si>
    <t>https://podminky.urs.cz/item/CS_URS_2023_01/612142001</t>
  </si>
  <si>
    <t>"zdivo z pórobetonových tvárnic</t>
  </si>
  <si>
    <t>"1.NP"   1,47*3,10*2</t>
  </si>
  <si>
    <t>"2.NP"   1,47*3,04*2*2</t>
  </si>
  <si>
    <t xml:space="preserve">  (1,54+3,24+1,44*3+0,90+1,14)*3,10</t>
  </si>
  <si>
    <t xml:space="preserve">  -0,80*1,97*2*2</t>
  </si>
  <si>
    <t xml:space="preserve">  -0,70*1,97*2</t>
  </si>
  <si>
    <t>17</t>
  </si>
  <si>
    <t>612311131</t>
  </si>
  <si>
    <t>Potažení vnitřních ploch štukem tloušťky do 3 mm svislých konstrukcí stěn</t>
  </si>
  <si>
    <t>-1972914737</t>
  </si>
  <si>
    <t>https://podminky.urs.cz/item/CS_URS_2023_01/612311131</t>
  </si>
  <si>
    <t xml:space="preserve">  (1,54+3,24+1,44*3+0,90+1,14)*1,00</t>
  </si>
  <si>
    <t>18</t>
  </si>
  <si>
    <t>612321141</t>
  </si>
  <si>
    <t>Omítka vápenocementová vnitřních ploch nanášená ručně dvouvrstvá, tloušťky jádrové omítky do 10 mm a tloušťky štuku do 3 mm štuková svislých konstrukcí stěn</t>
  </si>
  <si>
    <t>1333112344</t>
  </si>
  <si>
    <t>https://podminky.urs.cz/item/CS_URS_2023_01/612321141</t>
  </si>
  <si>
    <t>"1.NP</t>
  </si>
  <si>
    <t>"m.č.101"  (1,65+3,35+1,10+1,55+0,55)*2,40</t>
  </si>
  <si>
    <t>"m.č.102"  1,50*(2,65+2,65/2)</t>
  </si>
  <si>
    <t>"m.č.103"  (3,40+3,35+2,40)*3,10</t>
  </si>
  <si>
    <t xml:space="preserve">  1,95*3,10*2+1,47*0,20+3,10*3,30</t>
  </si>
  <si>
    <t>"m.č.104"  (3,44+3,14)*2*3,10-1,80*1,50</t>
  </si>
  <si>
    <t>"m.č.105"  (3,83*2+4,10+0,20)*3,10</t>
  </si>
  <si>
    <t>"m.č.106"  (3,94*2+4,10+0,15)*3,10</t>
  </si>
  <si>
    <t xml:space="preserve">  -0,90*2,10</t>
  </si>
  <si>
    <t xml:space="preserve">  -1,19*1,45*4</t>
  </si>
  <si>
    <t xml:space="preserve">  -1,19*1,75*4</t>
  </si>
  <si>
    <t xml:space="preserve">  -0,80*1,97*7</t>
  </si>
  <si>
    <t xml:space="preserve">  -1,47*2,90</t>
  </si>
  <si>
    <t>"přípočet ostění</t>
  </si>
  <si>
    <t xml:space="preserve">  (1,17+2*2,31)*0,20</t>
  </si>
  <si>
    <t xml:space="preserve">  (1,19+2*1,45)*0,20*4</t>
  </si>
  <si>
    <t xml:space="preserve">  (1,19+2*1,75)*0,20*4</t>
  </si>
  <si>
    <t xml:space="preserve">  (1,05+2*2,05)*0,25*3</t>
  </si>
  <si>
    <t xml:space="preserve">  (1,47+2*2,90)*0,30</t>
  </si>
  <si>
    <t>1.NP celkem</t>
  </si>
  <si>
    <t>"m.č.201"  (1,27+3,35+1,49)*3,085</t>
  </si>
  <si>
    <t xml:space="preserve">  2,60*3,30+2,70*(6,40+4,68)/2</t>
  </si>
  <si>
    <t>"m.č.202"  (2,70+3,35+0,80)*3,04</t>
  </si>
  <si>
    <t xml:space="preserve">  2,00*3,04*2+1,47*0,20*2</t>
  </si>
  <si>
    <t>"m.č.203"  (0,90+3,45+3,14+1,90)*0,94</t>
  </si>
  <si>
    <t>"m.č.204"  0,90*0,94</t>
  </si>
  <si>
    <t>"m.č.205"  (1,14+1,43)*0,94</t>
  </si>
  <si>
    <t>"m.č.206"  ((11,78+3,97)*2+0,15*3)*3,04</t>
  </si>
  <si>
    <t xml:space="preserve">  -(1,80+0,71)*1,50</t>
  </si>
  <si>
    <t>"m.č.207"  (4,28*2+1,72+0,30*2+0,15*2)*3,04</t>
  </si>
  <si>
    <t>"m.č.208"  5,19*3,04*2</t>
  </si>
  <si>
    <t>"m.č.209"  (11,78+3,97+0,15)*2*3,04</t>
  </si>
  <si>
    <t xml:space="preserve">  -(0,71+1,50)*1,50</t>
  </si>
  <si>
    <t xml:space="preserve">  -1,19*1,45*3</t>
  </si>
  <si>
    <t xml:space="preserve">  -1,19*0,57</t>
  </si>
  <si>
    <t xml:space="preserve">  -1,19*0,56</t>
  </si>
  <si>
    <t xml:space="preserve">  -1,19*1,75*13</t>
  </si>
  <si>
    <t xml:space="preserve">  -0,80*1,97*8</t>
  </si>
  <si>
    <t xml:space="preserve">  (1,19+2*1,45)*0,20*3</t>
  </si>
  <si>
    <t xml:space="preserve">  (1,19+2*0,57)*0,20</t>
  </si>
  <si>
    <t xml:space="preserve">  (1,19+2*0,56)*0,20</t>
  </si>
  <si>
    <t xml:space="preserve">  (1,19+2*1,75)*0,20*13</t>
  </si>
  <si>
    <t xml:space="preserve">  (1,05+2*2,05)*0,25*6</t>
  </si>
  <si>
    <t xml:space="preserve">  (1,47+2*2,84)*0,30</t>
  </si>
  <si>
    <t>2.NP celkem</t>
  </si>
  <si>
    <t>"m.č.301"  (1,25+3,35+1,49)*4,68</t>
  </si>
  <si>
    <t xml:space="preserve">  2,70*(4,68+2,98)/2</t>
  </si>
  <si>
    <t>"m.č.302"  (2,65+3,35+0,80+0,25)*2,98</t>
  </si>
  <si>
    <t xml:space="preserve">  (9,55*2+1,47)*2,98+1,47*0,20*2</t>
  </si>
  <si>
    <t>"m.č.303"  ((1,30+1,62)*2*0,88</t>
  </si>
  <si>
    <t>"m.č.309"  (2,05+1,72)*2*2,98</t>
  </si>
  <si>
    <t>"m.č.310"  (3,48+3,97)*2*2,98</t>
  </si>
  <si>
    <t>"m.č.311"  (4,02+3,97)*2*2,98</t>
  </si>
  <si>
    <t>"m.č.312"  (4,00+3,97)*2*2,98</t>
  </si>
  <si>
    <t xml:space="preserve">  -1,19*1,45*12</t>
  </si>
  <si>
    <t xml:space="preserve">  -1,19*0,40</t>
  </si>
  <si>
    <t xml:space="preserve">  -0,80*1,97*9</t>
  </si>
  <si>
    <t xml:space="preserve">  (1,19+2*1,45)*0,20*12</t>
  </si>
  <si>
    <t xml:space="preserve">  (1,19+2*0,40)*0,20</t>
  </si>
  <si>
    <t xml:space="preserve">  (1,47+2*2,78)*0,30</t>
  </si>
  <si>
    <t>3.NP celkem</t>
  </si>
  <si>
    <t>19</t>
  </si>
  <si>
    <t>612331121</t>
  </si>
  <si>
    <t>Omítka cementová vnitřních ploch nanášená ručně jednovrstvá, tloušťky do 10 mm hladká svislých konstrukcí stěn</t>
  </si>
  <si>
    <t>1407734036</t>
  </si>
  <si>
    <t>https://podminky.urs.cz/item/CS_URS_2023_01/612331121</t>
  </si>
  <si>
    <t>"pod keramický obklad</t>
  </si>
  <si>
    <t>"m.č.104"  1,80*1,50</t>
  </si>
  <si>
    <t>"m.č.203</t>
  </si>
  <si>
    <t xml:space="preserve">  (3,44+3,14+1,90+2,24+1,54+0,90)*2,10</t>
  </si>
  <si>
    <t>"m.č.204"  (1,44+0,90)*2*2,10</t>
  </si>
  <si>
    <t>"m.č.205"  (1,43+1,14)*2*2,10</t>
  </si>
  <si>
    <t>"m.č.206"  (1,80+0,71)*1,50</t>
  </si>
  <si>
    <t>"m.č.209"  (0,71+1,50)*1,50</t>
  </si>
  <si>
    <t xml:space="preserve">  -0,70*1,97*4</t>
  </si>
  <si>
    <t xml:space="preserve">  -1,19*0,88</t>
  </si>
  <si>
    <t xml:space="preserve">  -1,19*0,59</t>
  </si>
  <si>
    <t xml:space="preserve">  (1,05+2*2,05)*0,25*2</t>
  </si>
  <si>
    <t xml:space="preserve">  0,20*0,88*2</t>
  </si>
  <si>
    <t xml:space="preserve">  0,20*0,59*2</t>
  </si>
  <si>
    <t>"m.č.303"  (1,30+1,62)*2*2,10</t>
  </si>
  <si>
    <t xml:space="preserve">  -1,19*1,05</t>
  </si>
  <si>
    <t xml:space="preserve">  0,20*1,05*2</t>
  </si>
  <si>
    <t xml:space="preserve">  (1,05+2*2,05)*0,25</t>
  </si>
  <si>
    <t>20</t>
  </si>
  <si>
    <t>776141111</t>
  </si>
  <si>
    <t>Příprava podkladu vyrovnání samonivelační stěrkou podlah min.pevnosti 20 MPa, tloušťky do 3 mm</t>
  </si>
  <si>
    <t>-797648796</t>
  </si>
  <si>
    <t>https://podminky.urs.cz/item/CS_URS_2023_01/776141111</t>
  </si>
  <si>
    <t>"m.č.101+104 až 106+115</t>
  </si>
  <si>
    <t xml:space="preserve">  4,69+10,10+16,10+16,50+2,70</t>
  </si>
  <si>
    <t>"m.č.202+203 až 205</t>
  </si>
  <si>
    <t xml:space="preserve">  11,80+3,44*3,14</t>
  </si>
  <si>
    <t>"m.č.206 až 209</t>
  </si>
  <si>
    <t xml:space="preserve">  47,80+6,30+7,60+47,80</t>
  </si>
  <si>
    <t>"m.č.302+303+309</t>
  </si>
  <si>
    <t xml:space="preserve">  22,70+2,10+3,10</t>
  </si>
  <si>
    <t>"m.č.310 až 312</t>
  </si>
  <si>
    <t xml:space="preserve">  13,90+16,70+16,30</t>
  </si>
  <si>
    <t>631311114</t>
  </si>
  <si>
    <t>Mazanina z betonu prostého bez zvýšených nároků na prostředí tl. přes 50 do 80 mm tř. C 16/20</t>
  </si>
  <si>
    <t>-608171284</t>
  </si>
  <si>
    <t>https://podminky.urs.cz/item/CS_URS_2023_01/631311114</t>
  </si>
  <si>
    <t xml:space="preserve">"skladba P1 </t>
  </si>
  <si>
    <t>"m.č.101"  (4,69+1,17*0,20)*0,055</t>
  </si>
  <si>
    <t>"m.č.105"  (16,10+1,05*0,25)*0,055</t>
  </si>
  <si>
    <t>"m.č.103"  1,47*0,30*0,055</t>
  </si>
  <si>
    <t>"skladba P2</t>
  </si>
  <si>
    <t>"m.č.104"  (10,10+1,05*0,25)*0,065</t>
  </si>
  <si>
    <t>"m.č.106"  (16,50+1,05*0,25)*0,065</t>
  </si>
  <si>
    <t>"skladba P3+P3a+P4</t>
  </si>
  <si>
    <t>"m.č.202 až 205</t>
  </si>
  <si>
    <t xml:space="preserve">  (11,80+7,40+1,30+1,60+1,05*0,25*2)*0,055</t>
  </si>
  <si>
    <t xml:space="preserve">  (47,80+6,30+7,60+47,80+1,05*0,25*6)*0,055</t>
  </si>
  <si>
    <t>"skladba P5+P5a</t>
  </si>
  <si>
    <t>"m.č.302+303</t>
  </si>
  <si>
    <t xml:space="preserve">  (22,70+2,10+1,05*0,25)*0,055</t>
  </si>
  <si>
    <t>"m.č.309 až 312</t>
  </si>
  <si>
    <t xml:space="preserve">  (3,10+13,90+16,70+16,30+1,05*0,25*3)*0,055</t>
  </si>
  <si>
    <t>22</t>
  </si>
  <si>
    <t>631319171</t>
  </si>
  <si>
    <t>Příplatek k cenám mazanin za stržení povrchu spodní vrstvy mazaniny latí před vložením výztuže nebo pletiva pro tl. obou vrstev mazaniny přes 50 do 80 mm</t>
  </si>
  <si>
    <t>-1059811960</t>
  </si>
  <si>
    <t>https://podminky.urs.cz/item/CS_URS_2023_01/631319171</t>
  </si>
  <si>
    <t>23</t>
  </si>
  <si>
    <t>631362021</t>
  </si>
  <si>
    <t>Výztuž mazanin ze svařovaných sítí z drátů typu KARI</t>
  </si>
  <si>
    <t>1330060681</t>
  </si>
  <si>
    <t>https://podminky.urs.cz/item/CS_URS_2023_01/631362021</t>
  </si>
  <si>
    <t xml:space="preserve">  48,85*1,25*2,105*0,001</t>
  </si>
  <si>
    <t xml:space="preserve">  133,70*1,25*2,105*0,001</t>
  </si>
  <si>
    <t xml:space="preserve">  75,85*1,25*2,105*0,001</t>
  </si>
  <si>
    <t>24</t>
  </si>
  <si>
    <t>634111113</t>
  </si>
  <si>
    <t>Obvodová dilatace mezi stěnou a mazaninou nebo potěrem pružnou těsnicí páskou na bázi syntetického kaučuku výšky 80 mm</t>
  </si>
  <si>
    <t>680402292</t>
  </si>
  <si>
    <t>https://podminky.urs.cz/item/CS_URS_2023_01/634111113</t>
  </si>
  <si>
    <t>"m.č.101"  1,65+3,35+1,10+1,55+0,55</t>
  </si>
  <si>
    <t>"m.č.104"  (3,44+3,14)*2</t>
  </si>
  <si>
    <t>"m.č.105"  (3,83+4,10)*2</t>
  </si>
  <si>
    <t>"m.č.106"  (3,94+4,10)*2</t>
  </si>
  <si>
    <t>"2.-NP</t>
  </si>
  <si>
    <t>"m.č.202"  2,70+3,35+0,80</t>
  </si>
  <si>
    <t xml:space="preserve">  2,30*2+1,47</t>
  </si>
  <si>
    <t>"m.č.203"  0,90+3,45+3,14+1,90</t>
  </si>
  <si>
    <t xml:space="preserve">  3,24+1,54</t>
  </si>
  <si>
    <t>"m.č.204"  (0,90+1,44)*2</t>
  </si>
  <si>
    <t>"m.č.205"  (1,14+1,43)*2</t>
  </si>
  <si>
    <t>"m.č.206"  (11,78+3,97)*2+0,15*3</t>
  </si>
  <si>
    <t>"m.č.207"  (4,28+1,72)*2+0,30*2+0,15*2</t>
  </si>
  <si>
    <t>"m.č.208"  (5,19+1,47)*2</t>
  </si>
  <si>
    <t>"m.č.209"  (11,78+3,97+0,15)*2</t>
  </si>
  <si>
    <t>"m.č.302"  2,65+3,35+1,80+0,25</t>
  </si>
  <si>
    <t xml:space="preserve">  9,85*2+1,47</t>
  </si>
  <si>
    <t>"m.č.303"  ((1,30+1,62)*2</t>
  </si>
  <si>
    <t>"m.č.309"  (2,05+1,72)*2</t>
  </si>
  <si>
    <t>"m.č.310"  (3,48+3,97)*2</t>
  </si>
  <si>
    <t>"m.č.311"  (4,02+3,97)*2</t>
  </si>
  <si>
    <t>"m.č.312"  (4,00+3,97)*2</t>
  </si>
  <si>
    <t>25</t>
  </si>
  <si>
    <t>642944121</t>
  </si>
  <si>
    <t>Osazení ocelových dveřních zárubní lisovaných nebo z úhelníků dodatečně s vybetonováním prahu, plochy do 2,5 m2</t>
  </si>
  <si>
    <t>-1609727553</t>
  </si>
  <si>
    <t>https://podminky.urs.cz/item/CS_URS_2023_01/642944121</t>
  </si>
  <si>
    <t>"1.NP"  4</t>
  </si>
  <si>
    <t>"2.NP"   6</t>
  </si>
  <si>
    <t>"3.NP"   5</t>
  </si>
  <si>
    <t>26</t>
  </si>
  <si>
    <t>M</t>
  </si>
  <si>
    <t>55331382</t>
  </si>
  <si>
    <t>zárubeň ocelová pro běžné zdění a pórobeton 150 levá/pravá 700</t>
  </si>
  <si>
    <t>678972440</t>
  </si>
  <si>
    <t>27</t>
  </si>
  <si>
    <t>55331384</t>
  </si>
  <si>
    <t>zárubeň ocelová pro běžné zdění a pórobeton 150 levá/pravá 800</t>
  </si>
  <si>
    <t>904557849</t>
  </si>
  <si>
    <t>28</t>
  </si>
  <si>
    <t>642942111</t>
  </si>
  <si>
    <t>Osazování zárubní nebo rámů kovových dveřních liisovaných nebo z úhelníků bez dveřních křídel na cementovou maltu, plochy otvoru do 2,5 m2</t>
  </si>
  <si>
    <t>-1027333148</t>
  </si>
  <si>
    <t>https://podminky.urs.cz/item/CS_URS_2023_01/642942111</t>
  </si>
  <si>
    <t>"2.NP"    2+1</t>
  </si>
  <si>
    <t>29</t>
  </si>
  <si>
    <t>55331348</t>
  </si>
  <si>
    <t>zárubeň ocelová pro běžné zdění a pórobeton 100 levá/pravá 700</t>
  </si>
  <si>
    <t>529237189</t>
  </si>
  <si>
    <t>30</t>
  </si>
  <si>
    <t>371656664</t>
  </si>
  <si>
    <t>31</t>
  </si>
  <si>
    <t>644941111</t>
  </si>
  <si>
    <t>Montáž průvětrníků nebo mřížek odvětrávacích velikosti do 150 x 200 mm</t>
  </si>
  <si>
    <t>-1506186876</t>
  </si>
  <si>
    <t>https://podminky.urs.cz/item/CS_URS_2023_01/644941111</t>
  </si>
  <si>
    <t>32</t>
  </si>
  <si>
    <t>55341428</t>
  </si>
  <si>
    <t>mřížka větrací nerezová kruhová se žaluzií 150mm</t>
  </si>
  <si>
    <t>1478023065</t>
  </si>
  <si>
    <t>Ostatní konstrukce a práce</t>
  </si>
  <si>
    <t>33</t>
  </si>
  <si>
    <t>949101111</t>
  </si>
  <si>
    <t>Lešení pomocné pracovní pro objekty pozemních staveb pro zatížení do 150 kg/m2, o výšce lešeňové podlahy do 1,9 m</t>
  </si>
  <si>
    <t>15447863</t>
  </si>
  <si>
    <t>https://podminky.urs.cz/item/CS_URS_2023_01/949101111</t>
  </si>
  <si>
    <t xml:space="preserve">  4,69+13,10+10,10+16,10+16,50</t>
  </si>
  <si>
    <t xml:space="preserve">  4,70+11,80+7,40+1,30+1,60</t>
  </si>
  <si>
    <t xml:space="preserve">  22,70+2,10+3,10+13,90+16,70+16,30</t>
  </si>
  <si>
    <t>34</t>
  </si>
  <si>
    <t>949101112</t>
  </si>
  <si>
    <t>Lešení pomocné pracovní pro objekty pozemních staveb pro zatížení do 150 kg/m2, o výšce lešeňové podlahy přes 1,9 do 3,5 m</t>
  </si>
  <si>
    <t>-747830539</t>
  </si>
  <si>
    <t>https://podminky.urs.cz/item/CS_URS_2023_01/949101112</t>
  </si>
  <si>
    <t>"3.NP"    4,70</t>
  </si>
  <si>
    <t>35</t>
  </si>
  <si>
    <t>949111122</t>
  </si>
  <si>
    <t>Montáž lešení lehkého kozového trubkového ve schodišti o výšce lešeňové podlahy přes 1,5 do 3,5 m</t>
  </si>
  <si>
    <t>sada</t>
  </si>
  <si>
    <t>-1929214286</t>
  </si>
  <si>
    <t>https://podminky.urs.cz/item/CS_URS_2023_01/949111122</t>
  </si>
  <si>
    <t>36</t>
  </si>
  <si>
    <t>949111222</t>
  </si>
  <si>
    <t>Příplatek za první a každý další den použití lešení k ceně -1122</t>
  </si>
  <si>
    <t>-1915877095</t>
  </si>
  <si>
    <t>https://podminky.urs.cz/item/CS_URS_2023_01/949111222</t>
  </si>
  <si>
    <t>6*30 'Přepočtené koeficientem množství</t>
  </si>
  <si>
    <t>37</t>
  </si>
  <si>
    <t>949111822</t>
  </si>
  <si>
    <t>Demontáž lešení lehkého kozového trubkového ve schodišti o výšce lešeňové podlahy přes 1,5 do 3,5 m</t>
  </si>
  <si>
    <t>1235249843</t>
  </si>
  <si>
    <t>https://podminky.urs.cz/item/CS_URS_2023_01/949111822</t>
  </si>
  <si>
    <t>38</t>
  </si>
  <si>
    <t>952901111</t>
  </si>
  <si>
    <t>Vyčištění budov nebo objektů před předáním do užívání budov bytové nebo občanské výstavby, světlé výšky podlaží do 4 m</t>
  </si>
  <si>
    <t>-1872657402</t>
  </si>
  <si>
    <t>https://podminky.urs.cz/item/CS_URS_2023_01/952901111</t>
  </si>
  <si>
    <t xml:space="preserve">  8,20*11,45</t>
  </si>
  <si>
    <t xml:space="preserve">  16,80*11,45</t>
  </si>
  <si>
    <t xml:space="preserve">  16,80*6,80+2,00*2,00+4,10*0,80</t>
  </si>
  <si>
    <t xml:space="preserve">  16,80*11,45*1/3</t>
  </si>
  <si>
    <t>39</t>
  </si>
  <si>
    <t>952902121</t>
  </si>
  <si>
    <t>Čištění budov při provádění oprav a udržovacích prací podlah drsných zametením</t>
  </si>
  <si>
    <t>-1104777749</t>
  </si>
  <si>
    <t>https://podminky.urs.cz/item/CS_URS_2023_01/952902121</t>
  </si>
  <si>
    <t xml:space="preserve">  4,69+6,80+13,10+10,10+16,10</t>
  </si>
  <si>
    <t xml:space="preserve">  16,50+2,70</t>
  </si>
  <si>
    <t xml:space="preserve">  4,70+22,70+2,10</t>
  </si>
  <si>
    <t xml:space="preserve">  3,10+13,90+16,70+16,30</t>
  </si>
  <si>
    <t>40</t>
  </si>
  <si>
    <t>952902221</t>
  </si>
  <si>
    <t>Čištění budov při provádění oprav a udržovacích prací schodišť zametením</t>
  </si>
  <si>
    <t>165863034</t>
  </si>
  <si>
    <t>https://podminky.urs.cz/item/CS_URS_2023_01/952902221</t>
  </si>
  <si>
    <t xml:space="preserve">  1,90*1,50+1,35*(2,70+2,60)*2</t>
  </si>
  <si>
    <t>41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</si>
  <si>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</si>
  <si>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</si>
  <si>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soubor</t>
  </si>
  <si>
    <t>-2068510275</t>
  </si>
  <si>
    <t>https://podminky.urs.cz/item/CS_URS_2023_01/953845113</t>
  </si>
  <si>
    <t>42</t>
  </si>
  <si>
    <t>953845123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</si>
  <si>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130 m do 160 mm</t>
  </si>
  <si>
    <t>-1040506235</t>
  </si>
  <si>
    <t>https://podminky.urs.cz/item/CS_URS_2023_01/953845123</t>
  </si>
  <si>
    <t>43</t>
  </si>
  <si>
    <t>953943211</t>
  </si>
  <si>
    <t>Osazování drobných kovových předmětů kotvených do stěny hasicího přístroje</t>
  </si>
  <si>
    <t>1442704424</t>
  </si>
  <si>
    <t>https://podminky.urs.cz/item/CS_URS_2023_01/953943211</t>
  </si>
  <si>
    <t>44</t>
  </si>
  <si>
    <t>44932114</t>
  </si>
  <si>
    <t>přístroj hasicí ruční práškový PG 6 LE</t>
  </si>
  <si>
    <t>1384988368</t>
  </si>
  <si>
    <t>45</t>
  </si>
  <si>
    <t>220450</t>
  </si>
  <si>
    <t>Měření doby dozvuku v učebnách</t>
  </si>
  <si>
    <t>kpl</t>
  </si>
  <si>
    <t>-1565506438</t>
  </si>
  <si>
    <t>96</t>
  </si>
  <si>
    <t>Bourání konstrukcí</t>
  </si>
  <si>
    <t>46</t>
  </si>
  <si>
    <t>962081131</t>
  </si>
  <si>
    <t>Bourání zdiva příček nebo vybourání otvorů ze skleněných tvárnic, tl. do 100 mm</t>
  </si>
  <si>
    <t>-1727406745</t>
  </si>
  <si>
    <t>https://podminky.urs.cz/item/CS_URS_2023_01/962081131</t>
  </si>
  <si>
    <t>"1.NP"    1,47*1,00</t>
  </si>
  <si>
    <t>47</t>
  </si>
  <si>
    <t>965043331</t>
  </si>
  <si>
    <t>Bourání mazanin betonových s potěrem tl. do 100 mm, plochy do 4 m2</t>
  </si>
  <si>
    <t>2095727514</t>
  </si>
  <si>
    <t>https://podminky.urs.cz/item/CS_URS_2023_01/965043331</t>
  </si>
  <si>
    <t>"m.č.115"  2,01*1,47*0,035</t>
  </si>
  <si>
    <t>"m.č.303</t>
  </si>
  <si>
    <t xml:space="preserve">  (2,10+1,05*0,25)*0,03</t>
  </si>
  <si>
    <t xml:space="preserve">"m.č.309"  3,10*0,035 </t>
  </si>
  <si>
    <t>48</t>
  </si>
  <si>
    <t>962031132</t>
  </si>
  <si>
    <t>Bourání příček z cihel, tvárnic nebo příčkovek z cihel pálených, plných nebo dutých na maltu vápennou nebo vápenocementovou, tl. do 100 mm</t>
  </si>
  <si>
    <t>-124797073</t>
  </si>
  <si>
    <t>https://podminky.urs.cz/item/CS_URS_2023_01/962031132</t>
  </si>
  <si>
    <t xml:space="preserve">  (2,15+1,45+2,60)*3,20</t>
  </si>
  <si>
    <t xml:space="preserve">  1,47*2,20</t>
  </si>
  <si>
    <t xml:space="preserve">  -1,25*1,97</t>
  </si>
  <si>
    <t xml:space="preserve">  3,14*3,04</t>
  </si>
  <si>
    <t xml:space="preserve">  (1,47+1,10)*3,04</t>
  </si>
  <si>
    <t xml:space="preserve">  -0,60*1,97</t>
  </si>
  <si>
    <t>49</t>
  </si>
  <si>
    <t>965041331</t>
  </si>
  <si>
    <t>Bourání mazanin škvárobetonových tl. do 100 mm, plochy do 4 m2</t>
  </si>
  <si>
    <t>-633889982</t>
  </si>
  <si>
    <t>https://podminky.urs.cz/item/CS_URS_2023_01/965041331</t>
  </si>
  <si>
    <t>"m.č.115"  2,04*1,47*0,10</t>
  </si>
  <si>
    <t xml:space="preserve">  (2,10+1,05*0,25)*0,10</t>
  </si>
  <si>
    <t xml:space="preserve">"m.č.309"  3,10*0,10 </t>
  </si>
  <si>
    <t>50</t>
  </si>
  <si>
    <t>965041341</t>
  </si>
  <si>
    <t>Bourání mazanin škvárobetonových tl. do 100 mm, plochy přes 4 m2</t>
  </si>
  <si>
    <t>-102677667</t>
  </si>
  <si>
    <t>https://podminky.urs.cz/item/CS_URS_2023_01/965041341</t>
  </si>
  <si>
    <t>"m.č.101"  (4,69+1,17*0,20)*0,10</t>
  </si>
  <si>
    <t>"m.č.104"  (10,10+1,05*0,25)*0,10</t>
  </si>
  <si>
    <t>"m.č.105"  (16,10+1,05*0,25)*0,10</t>
  </si>
  <si>
    <t>"m.č.106"  (16,50+1,05*0,25)*0,10</t>
  </si>
  <si>
    <t xml:space="preserve">  (11,80+3,44*3,14+1,05*0,25*2)*0,10</t>
  </si>
  <si>
    <t xml:space="preserve">  (47,80+6,30+7,60+47,80+1,05*0,25*6)*0,10</t>
  </si>
  <si>
    <t>"m.č.302"  22,70*0,10</t>
  </si>
  <si>
    <t xml:space="preserve">  (13,90+16,70+16,30+1,05*0,25*3)*0,10</t>
  </si>
  <si>
    <t>51</t>
  </si>
  <si>
    <t>965043341</t>
  </si>
  <si>
    <t>Bourání mazanin betonových s potěrem tl. do 100 mm, plochy přes 4 m2</t>
  </si>
  <si>
    <t>-353066173</t>
  </si>
  <si>
    <t>https://podminky.urs.cz/item/CS_URS_2023_01/965043341</t>
  </si>
  <si>
    <t>"m.č.101"  (4,69+1,17*0,20)*0,03</t>
  </si>
  <si>
    <t>"m.č.104"  (10,10+1,05*0,25)*0,03</t>
  </si>
  <si>
    <t>"m.č.105"  (16,10+1,05*0,25)*0,035</t>
  </si>
  <si>
    <t>"m.č.106"  (16,50+1,05*0,25)*0,035</t>
  </si>
  <si>
    <t xml:space="preserve">  (11,80+3,44*3,14+1,05*0,25*2)*0,03</t>
  </si>
  <si>
    <t xml:space="preserve">  (47,80+6,30+7,60+47,80+1,05*0,25*6)*0,035</t>
  </si>
  <si>
    <t>"m.č.302"  22,70*0,03</t>
  </si>
  <si>
    <t xml:space="preserve">  (13,90+16,70+16,30+1,05*0,25*3)*0,035</t>
  </si>
  <si>
    <t>52</t>
  </si>
  <si>
    <t>965081213</t>
  </si>
  <si>
    <t>Bourání podlah z dlaždic bez podkladního lože nebo mazaniny, s jakoukoliv výplní spár keramických tl. do 10 mm, plochy přes 1 m2</t>
  </si>
  <si>
    <t>-19662905</t>
  </si>
  <si>
    <t>https://podminky.urs.cz/item/CS_URS_2023_01/965081213</t>
  </si>
  <si>
    <t>"m.č.101"  4,69+1,17*0,20</t>
  </si>
  <si>
    <t>"m.č.104"  10,10+1,05*0,25</t>
  </si>
  <si>
    <t xml:space="preserve">  11,80+3,44*3,14+1,05*0,25*2</t>
  </si>
  <si>
    <t xml:space="preserve">  22,70+2,10</t>
  </si>
  <si>
    <t>53</t>
  </si>
  <si>
    <t>776201811</t>
  </si>
  <si>
    <t>Demontáž povlakových podlahovin lepených ručně bez podložky</t>
  </si>
  <si>
    <t>824275626</t>
  </si>
  <si>
    <t>https://podminky.urs.cz/item/CS_URS_2023_01/776201811</t>
  </si>
  <si>
    <t>"m.č.105"  16,10+1,05*0,25</t>
  </si>
  <si>
    <t>"m.č.106"  16,50+1,05*0,25</t>
  </si>
  <si>
    <t>"m.č.115"  2,70</t>
  </si>
  <si>
    <t xml:space="preserve">  11,80+10,50+1,05*0,25*2</t>
  </si>
  <si>
    <t xml:space="preserve">  47,80+6,30+7,60+47,80+1,05*0,25*6</t>
  </si>
  <si>
    <t>"m.č.303+309"    2,10+3,10</t>
  </si>
  <si>
    <t xml:space="preserve">  13,90+16,70+16,30+1,05*0,25*4</t>
  </si>
  <si>
    <t>54</t>
  </si>
  <si>
    <t>967031732</t>
  </si>
  <si>
    <t>Přisekání (špicování) zdiva z cihel pálených plošné, na maltu vápennou nebo vápenocementovou, tl. do 100 mm</t>
  </si>
  <si>
    <t>-1411279711</t>
  </si>
  <si>
    <t>https://podminky.urs.cz/item/CS_URS_2023_01/967031732</t>
  </si>
  <si>
    <t xml:space="preserve">"po vybourání </t>
  </si>
  <si>
    <t>"1.NP"    0,10*3,20*5</t>
  </si>
  <si>
    <t>"2.NP"    0,10*3,04*6</t>
  </si>
  <si>
    <t>55</t>
  </si>
  <si>
    <t>968062747</t>
  </si>
  <si>
    <t>Vybourání dřevěných stěn plných, zasklených nebo výkladních pevných nebo otevíratelných, plochy přes 4 m2</t>
  </si>
  <si>
    <t>1569503915</t>
  </si>
  <si>
    <t>https://podminky.urs.cz/item/CS_URS_2023_01/968062747</t>
  </si>
  <si>
    <t>"1.NP"     1,47*3,20</t>
  </si>
  <si>
    <t>"2.NP"     1,47*3,04</t>
  </si>
  <si>
    <t>"3.NP"     1,47*2,98</t>
  </si>
  <si>
    <t>56</t>
  </si>
  <si>
    <t>968072455</t>
  </si>
  <si>
    <t>Vybourání kovových dveřních zárubní, plochy do 2 m2</t>
  </si>
  <si>
    <t>-1299559949</t>
  </si>
  <si>
    <t>https://podminky.urs.cz/item/CS_URS_2023_01/968072455</t>
  </si>
  <si>
    <t>"1.NP"     0,80*1,97*5</t>
  </si>
  <si>
    <t xml:space="preserve">   0,60*1,97+0,70*1,97*2+0,80*1,97*8</t>
  </si>
  <si>
    <t>"3.NP"      0,70*1,97+0,80*1,97*4</t>
  </si>
  <si>
    <t>57</t>
  </si>
  <si>
    <t>968072456</t>
  </si>
  <si>
    <t>Vybourání kovových dveřních zárubní, plochy přes 2 m2</t>
  </si>
  <si>
    <t>-1036004643</t>
  </si>
  <si>
    <t>https://podminky.urs.cz/item/CS_URS_2023_01/968072456</t>
  </si>
  <si>
    <t>"1.NP"    1,25*1,97</t>
  </si>
  <si>
    <t>58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</si>
  <si>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</si>
  <si>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</si>
  <si>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2019407261</t>
  </si>
  <si>
    <t>https://podminky.urs.cz/item/CS_URS_2023_01/971033261</t>
  </si>
  <si>
    <t>"1.NP"    1</t>
  </si>
  <si>
    <t>59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</si>
  <si>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</si>
  <si>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</si>
  <si>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1488970700</t>
  </si>
  <si>
    <t>https://podminky.urs.cz/item/CS_URS_2023_01/971033351</t>
  </si>
  <si>
    <t>"2.NP"    4</t>
  </si>
  <si>
    <t>60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</si>
  <si>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</si>
  <si>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</si>
  <si>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-616164234</t>
  </si>
  <si>
    <t>https://podminky.urs.cz/item/CS_URS_2023_01/971033361</t>
  </si>
  <si>
    <t>61</t>
  </si>
  <si>
    <t>971033561</t>
  </si>
  <si>
    <t>Vybourání otvorů ve zdivu základovém nebo nadzákladovém z cihel, tvárnic, příčkovek z cihel pálených na maltu vápennou nebo vápenocementovou plochy do 1 m2, tl. do 600 mm</t>
  </si>
  <si>
    <t>668126984</t>
  </si>
  <si>
    <t>https://podminky.urs.cz/item/CS_URS_2023_01/971033561</t>
  </si>
  <si>
    <t>"2.NP"    0,20*2,05*0,34</t>
  </si>
  <si>
    <t>62</t>
  </si>
  <si>
    <t>971034371</t>
  </si>
  <si>
    <t>Vybourání otvorů ve zdivu nadzákladovém z cihel, tvárnic, příčkovek z cihel pálených na maltu vápennou nebo vápenocementovou z jedné strany, plochy do 0,09 m2, tl. do 750 mm</t>
  </si>
  <si>
    <t>-1083854894</t>
  </si>
  <si>
    <t>https://podminky.urs.cz/item/CS_URS_2023_01/971034371</t>
  </si>
  <si>
    <t>"3.NP"     1</t>
  </si>
  <si>
    <t>63</t>
  </si>
  <si>
    <t>974031664</t>
  </si>
  <si>
    <t>Vysekání rýh ve zdivu cihelném na maltu vápennou nebo vápenocementovou pro vtahování nosníků do zdí, před vybouráním otvoru do hl. 150 mm, při v. nosníku do 150 mm</t>
  </si>
  <si>
    <t>-331175859</t>
  </si>
  <si>
    <t>https://podminky.urs.cz/item/CS_URS_2023_01/974031664</t>
  </si>
  <si>
    <t>"2.NP"    1,40*2</t>
  </si>
  <si>
    <t>64</t>
  </si>
  <si>
    <t>978013191</t>
  </si>
  <si>
    <t>Otlučení vápenných nebo vápenocementových omítek vnitřních ploch stěn s vyškrabáním spar, s očištěním zdiva, v rozsahu do 100 %</t>
  </si>
  <si>
    <t>433399658</t>
  </si>
  <si>
    <t>https://podminky.urs.cz/item/CS_URS_2023_01/978013191</t>
  </si>
  <si>
    <t>"dle původního značení</t>
  </si>
  <si>
    <t>"m.č.105 až 107"  (3,83*2+4,10+0,20)*3,10</t>
  </si>
  <si>
    <t>"m.č.115"  (3,94*2+4,10+0,15)*3,10</t>
  </si>
  <si>
    <t xml:space="preserve">  7,40*3,04*2+1,47*0,20*2</t>
  </si>
  <si>
    <t>"m.č.203+204"  (3,44+3,14)*2*3,04</t>
  </si>
  <si>
    <t>"m.č.205"  ((11,78+3,97)*2+0,15*3)*3,04</t>
  </si>
  <si>
    <t>"m.č.206+207"  (4,28*2+1,72+0,30*2+0,15*2)*3,04</t>
  </si>
  <si>
    <t>"m.č.208"  (11,78+3,97+0,15)*2*3,04</t>
  </si>
  <si>
    <t xml:space="preserve">  -1,19*1,45*5</t>
  </si>
  <si>
    <t xml:space="preserve">  -0,80*1,97*12</t>
  </si>
  <si>
    <t xml:space="preserve">  (1,19+2*1,45)*0,20*5</t>
  </si>
  <si>
    <t xml:space="preserve">  (1,05+2*2,05)*0,25*8</t>
  </si>
  <si>
    <t>"m.č.302"  (2,65+3,35+1,80+0,25)*2,98</t>
  </si>
  <si>
    <t>"m.č.303"  ((1,30+1,62)*2*2,98</t>
  </si>
  <si>
    <t xml:space="preserve">  -1,19*1,45*13</t>
  </si>
  <si>
    <t xml:space="preserve">  (1,19+2*1,45)*0,20*13</t>
  </si>
  <si>
    <t xml:space="preserve">  (1,05+2*2,05)*0,25*4</t>
  </si>
  <si>
    <t>65</t>
  </si>
  <si>
    <t>997013311</t>
  </si>
  <si>
    <t>Doprava suti shozem montáž a demontáž shozu výšky do 10 m</t>
  </si>
  <si>
    <t>1526737758</t>
  </si>
  <si>
    <t>https://podminky.urs.cz/item/CS_URS_2023_01/997013311</t>
  </si>
  <si>
    <t xml:space="preserve">  2,50+6,00+9,50</t>
  </si>
  <si>
    <t>66</t>
  </si>
  <si>
    <t>997013321</t>
  </si>
  <si>
    <t>Příplatek za první a každý další den použití shozu k ceně -3311</t>
  </si>
  <si>
    <t>814249288</t>
  </si>
  <si>
    <t>https://podminky.urs.cz/item/CS_URS_2023_01/997013321</t>
  </si>
  <si>
    <t>18*10 'Přepočtené koeficientem množství</t>
  </si>
  <si>
    <t>67</t>
  </si>
  <si>
    <t>997013501</t>
  </si>
  <si>
    <t>Odvoz suti a vybouraných hmot na skládku nebo meziskládku se složením, na vzdálenost do 1 km</t>
  </si>
  <si>
    <t>900787284</t>
  </si>
  <si>
    <t>https://podminky.urs.cz/item/CS_URS_2023_01/997013501</t>
  </si>
  <si>
    <t>68</t>
  </si>
  <si>
    <t>997013509</t>
  </si>
  <si>
    <t>Příplatek k ceně za každý další i započatý 1 km přes 1 km</t>
  </si>
  <si>
    <t>-2135541651</t>
  </si>
  <si>
    <t>https://podminky.urs.cz/item/CS_URS_2023_01/997013509</t>
  </si>
  <si>
    <t>"suť kromě oceli (ocel do sběrny)</t>
  </si>
  <si>
    <t xml:space="preserve">  108,712-2,595</t>
  </si>
  <si>
    <t>106,117*9 'Přepočtené koeficientem množství</t>
  </si>
  <si>
    <t>69</t>
  </si>
  <si>
    <t>997013601</t>
  </si>
  <si>
    <t>Poplatek za uložení stavebního odpadu na skládce (skládkovné) z prostého betonu zatříděného do Katalogu odpadů pod kódem 17 01 01</t>
  </si>
  <si>
    <t>953487622</t>
  </si>
  <si>
    <t>https://podminky.urs.cz/item/CS_URS_2023_01/997013601</t>
  </si>
  <si>
    <t>70</t>
  </si>
  <si>
    <t>997013603</t>
  </si>
  <si>
    <t>Poplatek za uložení stavebního odpadu na skládce (skládkovné) cihelného zatříděného do Katalogu odpadů pod kódem 17 01 02</t>
  </si>
  <si>
    <t>-1603789204</t>
  </si>
  <si>
    <t>https://podminky.urs.cz/item/CS_URS_2023_01/997013603</t>
  </si>
  <si>
    <t>71</t>
  </si>
  <si>
    <t>997013631</t>
  </si>
  <si>
    <t>Poplatek za uložení stavebního odpadu na skládce (skládkovné) směsného stavebního a demoličního zatříděného do Katalogu odpadů pod kódem 17 09 04</t>
  </si>
  <si>
    <t>-2077468923</t>
  </si>
  <si>
    <t>https://podminky.urs.cz/item/CS_URS_2023_01/997013631</t>
  </si>
  <si>
    <t>72</t>
  </si>
  <si>
    <t>997013813</t>
  </si>
  <si>
    <t>Poplatek za uložení stavebního odpadu na skládce (skládkovné) z plastických hmot zatříděného do Katalogu odpadů pod kódem 17 02 03</t>
  </si>
  <si>
    <t>-1857314711</t>
  </si>
  <si>
    <t>https://podminky.urs.cz/item/CS_URS_2023_01/997013813</t>
  </si>
  <si>
    <t>998</t>
  </si>
  <si>
    <t>Přesun hmot</t>
  </si>
  <si>
    <t>73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</si>
  <si>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</si>
  <si>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</si>
  <si>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-1152244411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</si>
  <si>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</si>
  <si>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</si>
  <si>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</si>
  <si>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</si>
  <si>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</si>
  <si>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74</t>
  </si>
  <si>
    <t>711471053</t>
  </si>
  <si>
    <t>Provedení izolace proti povrchové a podpovrchové tlakové vodě termoplasty na ploše vodorovné V folií mPVC položenou volně</t>
  </si>
  <si>
    <t>175255692</t>
  </si>
  <si>
    <t>https://podminky.urs.cz/item/CS_URS_2023_01/711471053</t>
  </si>
  <si>
    <t>"1.NP - skladba P1+P2</t>
  </si>
  <si>
    <t>75</t>
  </si>
  <si>
    <t>28322005</t>
  </si>
  <si>
    <t>fólie hydroizolační pro spodní stavbu mPVC tl 2mm</t>
  </si>
  <si>
    <t>392797735</t>
  </si>
  <si>
    <t>50,09*1,12 'Přepočtené koeficientem množství</t>
  </si>
  <si>
    <t>76</t>
  </si>
  <si>
    <t>711491171</t>
  </si>
  <si>
    <t>Provedení izolace proti povrchové a podpovrchové tlakové vodě ostatní na ploše vodorovné V z textilií, vrstva podkladní</t>
  </si>
  <si>
    <t>-906150014</t>
  </si>
  <si>
    <t>https://podminky.urs.cz/item/CS_URS_2023_01/711491171</t>
  </si>
  <si>
    <t>77</t>
  </si>
  <si>
    <t>711491172</t>
  </si>
  <si>
    <t>Provedení izolace proti povrchové a podpovrchové tlakové vodě ostatní na ploše vodorovné V z textilií, vrstva ochranná</t>
  </si>
  <si>
    <t>-1166407519</t>
  </si>
  <si>
    <t>https://podminky.urs.cz/item/CS_URS_2023_01/711491172</t>
  </si>
  <si>
    <t>78</t>
  </si>
  <si>
    <t>69311199</t>
  </si>
  <si>
    <t>geotextilie netkaná separační, ochranná, filtrační, drenážní PES(70%)+PP(30%) 300g/m2</t>
  </si>
  <si>
    <t>-644689614</t>
  </si>
  <si>
    <t xml:space="preserve">  (50,09+50,09)*1,05</t>
  </si>
  <si>
    <t>79</t>
  </si>
  <si>
    <t>998711101</t>
  </si>
  <si>
    <t>Přesun hmot pro izolace proti vodě, vlhkosti a plynům stanovený z hmotnosti přesunovaného materiálu vodorovná dopravní vzdálenost do 50 m v objektech výšky do 6 m</t>
  </si>
  <si>
    <t>8817727</t>
  </si>
  <si>
    <t>https://podminky.urs.cz/item/CS_URS_2023_01/998711101</t>
  </si>
  <si>
    <t>713</t>
  </si>
  <si>
    <t>Izolace tepelné</t>
  </si>
  <si>
    <t>80</t>
  </si>
  <si>
    <t>713121111</t>
  </si>
  <si>
    <t>Montáž tepelné izolace podlah rohožemi, pásy, deskami, dílci, bloky (izolační materiál ve specifikaci) kladenými volně jednovrstvá</t>
  </si>
  <si>
    <t>2035457690</t>
  </si>
  <si>
    <t>https://podminky.urs.cz/item/CS_URS_2023_01/713121111</t>
  </si>
  <si>
    <t>Mezisoučet</t>
  </si>
  <si>
    <t>"2.NP - skladba P3+P3a+P4</t>
  </si>
  <si>
    <t>"3.NP - skladba P5+P6a</t>
  </si>
  <si>
    <t>81</t>
  </si>
  <si>
    <t>28372305</t>
  </si>
  <si>
    <t>deska EPS 100 do plochých střech a podlah λ=0,037 tl 50mm</t>
  </si>
  <si>
    <t>-376089935</t>
  </si>
  <si>
    <t>50,09*1,02 'Přepočtené koeficientem množství</t>
  </si>
  <si>
    <t>82</t>
  </si>
  <si>
    <t>28375675</t>
  </si>
  <si>
    <t>deska pro kročejový útlum tl 40mm</t>
  </si>
  <si>
    <t>-653969596</t>
  </si>
  <si>
    <t>206,902*1,02 'Přepočtené koeficientem množství</t>
  </si>
  <si>
    <t>83</t>
  </si>
  <si>
    <t>713191132</t>
  </si>
  <si>
    <t>Montáž tepelné izolace stavebních konstrukcí - doplňky a konstrukční součásti podlah překrytím fólií separační z PE</t>
  </si>
  <si>
    <t>-888491454</t>
  </si>
  <si>
    <t>https://podminky.urs.cz/item/CS_URS_2023_01/713191132</t>
  </si>
  <si>
    <t>84</t>
  </si>
  <si>
    <t>28323020</t>
  </si>
  <si>
    <t>fólie separační PE 2 x 50 m</t>
  </si>
  <si>
    <t>391453053</t>
  </si>
  <si>
    <t>256,992*1,1 'Přepočtené koeficientem množství</t>
  </si>
  <si>
    <t>85</t>
  </si>
  <si>
    <t>998713103</t>
  </si>
  <si>
    <t>Přesun hmot pro izolace tepelné stanovený z hmotnosti přesunovaného materiálu vodorovná dopravní vzdálenost do 50 m v objektech výšky přes 12 m do 24 m</t>
  </si>
  <si>
    <t>2011914960</t>
  </si>
  <si>
    <t>https://podminky.urs.cz/item/CS_URS_2023_01/998713103</t>
  </si>
  <si>
    <t>720</t>
  </si>
  <si>
    <t>Zdravotně technické instalace</t>
  </si>
  <si>
    <t>86</t>
  </si>
  <si>
    <t>ZTI 721</t>
  </si>
  <si>
    <t>Vnitřní kanalizace</t>
  </si>
  <si>
    <t>1764119144</t>
  </si>
  <si>
    <t>87</t>
  </si>
  <si>
    <t>ZTI 722</t>
  </si>
  <si>
    <t>Vnitřní vodovod</t>
  </si>
  <si>
    <t>328391018</t>
  </si>
  <si>
    <t>88</t>
  </si>
  <si>
    <t>ZTI 725</t>
  </si>
  <si>
    <t>Zařizovací předměty</t>
  </si>
  <si>
    <t>57890917</t>
  </si>
  <si>
    <t>89</t>
  </si>
  <si>
    <t>101003</t>
  </si>
  <si>
    <t>Rozbor kvality vody z nového rozvodu</t>
  </si>
  <si>
    <t>-491112916</t>
  </si>
  <si>
    <t>730</t>
  </si>
  <si>
    <t>Ústřední vytápění</t>
  </si>
  <si>
    <t>90</t>
  </si>
  <si>
    <t>ÚT, OPZ</t>
  </si>
  <si>
    <t>Ústřední vytápění, plyn</t>
  </si>
  <si>
    <t>-2014377908</t>
  </si>
  <si>
    <t>762</t>
  </si>
  <si>
    <t>Konstrukce tesařské</t>
  </si>
  <si>
    <t>91</t>
  </si>
  <si>
    <t>762083111</t>
  </si>
  <si>
    <t>Práce společné pro tesařské konstrukce impregnace řeziva máčením proti dřevokaznému hmyzu a houbám, třída ohrožení 1 a 2 (dřevo v interiéru)</t>
  </si>
  <si>
    <t>1857042049</t>
  </si>
  <si>
    <t>https://podminky.urs.cz/item/CS_URS_2023_01/762083111</t>
  </si>
  <si>
    <t>92</t>
  </si>
  <si>
    <t>762511246</t>
  </si>
  <si>
    <t>Podlahové konstrukce podkladové z dřevoštěpkových desek OSB jednovrstvých šroubovaných na sraz, tloušťky desky 22 mm</t>
  </si>
  <si>
    <t>1023978452</t>
  </si>
  <si>
    <t>https://podminky.urs.cz/item/CS_URS_2023_01/762511246</t>
  </si>
  <si>
    <t>"skladba ST2 -strop nad podkrovím</t>
  </si>
  <si>
    <t xml:space="preserve">  9,58*1,47</t>
  </si>
  <si>
    <t>93</t>
  </si>
  <si>
    <t>762526110</t>
  </si>
  <si>
    <t>Položení podlah položení polštářů pod podlahy osové vzdálenosti do 650 mm</t>
  </si>
  <si>
    <t>418281546</t>
  </si>
  <si>
    <t>https://podminky.urs.cz/item/CS_URS_2023_01/762526110</t>
  </si>
  <si>
    <t xml:space="preserve">  9,58*1,47*2</t>
  </si>
  <si>
    <t>94</t>
  </si>
  <si>
    <t>60512125</t>
  </si>
  <si>
    <t>hranol stavební řezivo průřezu do 120cm2 do dl 6m</t>
  </si>
  <si>
    <t>1281459420</t>
  </si>
  <si>
    <t xml:space="preserve">  28,165*2,1*0,08*0,10*1,08</t>
  </si>
  <si>
    <t>95</t>
  </si>
  <si>
    <t>762595001</t>
  </si>
  <si>
    <t>Spojovací prostředky podlah a podkladových konstrukcí hřebíky, vruty</t>
  </si>
  <si>
    <t>-214923926</t>
  </si>
  <si>
    <t>https://podminky.urs.cz/item/CS_URS_2023_01/762595001</t>
  </si>
  <si>
    <t>998762103</t>
  </si>
  <si>
    <t>Přesun hmot pro konstrukce tesařské stanovený z hmotnosti přesunovaného materiálu vodorovná dopravní vzdálenost do 50 m v objektech výšky přes 12 do 24 m</t>
  </si>
  <si>
    <t>1779479757</t>
  </si>
  <si>
    <t>https://podminky.urs.cz/item/CS_URS_2023_01/998762103</t>
  </si>
  <si>
    <t>763</t>
  </si>
  <si>
    <t>Konstrukce sádrokartonové</t>
  </si>
  <si>
    <t>97</t>
  </si>
  <si>
    <t>763111742</t>
  </si>
  <si>
    <t>Ostatní konstrukce a práce na příčkách ze sádrokartonových desek montáž jedné vrstvy tepelné izolace</t>
  </si>
  <si>
    <t>1926376406</t>
  </si>
  <si>
    <t>https://podminky.urs.cz/item/CS_URS_2023_01/763111742</t>
  </si>
  <si>
    <t>"m.č.105"   3,93*3,10</t>
  </si>
  <si>
    <t>"m.č.106"   3,95*3,10</t>
  </si>
  <si>
    <t>98</t>
  </si>
  <si>
    <t>63150968</t>
  </si>
  <si>
    <t>pás tepelně izolační příčkový akustický λ=0,036-0,037 tl 100mm</t>
  </si>
  <si>
    <t>1424839197</t>
  </si>
  <si>
    <t>24,428*1,02 'Přepočtené koeficientem množství</t>
  </si>
  <si>
    <t>99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</si>
  <si>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</si>
  <si>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</si>
  <si>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-1345550850</t>
  </si>
  <si>
    <t>https://podminky.urs.cz/item/CS_URS_2023_01/763121415</t>
  </si>
  <si>
    <t>100</t>
  </si>
  <si>
    <t>763121714</t>
  </si>
  <si>
    <t>Ostatní konstrukce a práce na předsazených stěnách ze sádrokartonových desek základní penetrační nátěr</t>
  </si>
  <si>
    <t>256686468</t>
  </si>
  <si>
    <t>https://podminky.urs.cz/item/CS_URS_2023_01/763121714</t>
  </si>
  <si>
    <t>101</t>
  </si>
  <si>
    <t>763131411</t>
  </si>
  <si>
    <t>Podhled ze sádrokartonových desek dvouvrstvá zavěšená spodní konstrukce z ocelových profilů CD, UD jednoduše opláštěná deskou standardní A, tl. 12,5 mm, bez izolace</t>
  </si>
  <si>
    <t>1013984427</t>
  </si>
  <si>
    <t>https://podminky.urs.cz/item/CS_URS_2023_01/763131411</t>
  </si>
  <si>
    <t>"m.č.101+103 až 106</t>
  </si>
  <si>
    <t>"m.č.202+206 až 209</t>
  </si>
  <si>
    <t xml:space="preserve">  11,80+47,80+6,30+7,60+47,80</t>
  </si>
  <si>
    <t>"m.č.301+302+309 až 312</t>
  </si>
  <si>
    <t xml:space="preserve">  13,75+22,70+3,10+13,90+16,70+16,30</t>
  </si>
  <si>
    <t>102</t>
  </si>
  <si>
    <t>763131451</t>
  </si>
  <si>
    <t>Podhled ze sádrokartonových desek dvouvrstvá zavěšená spodní konstrukce z ocelových profilů CD, UD jednoduše opláštěná deskou impregnovanou H2, tl. 12,5 mm, bez izolace</t>
  </si>
  <si>
    <t>326746093</t>
  </si>
  <si>
    <t>https://podminky.urs.cz/item/CS_URS_2023_01/763131451</t>
  </si>
  <si>
    <t>"m.č.203 až 205</t>
  </si>
  <si>
    <t xml:space="preserve">  7,40+1,30+1,60</t>
  </si>
  <si>
    <t>"m.č.303"   2,10</t>
  </si>
  <si>
    <t>103</t>
  </si>
  <si>
    <t>763131714</t>
  </si>
  <si>
    <t>Podhled ze sádrokartonových desek ostatní práce a konstrukce na podhledech ze sádrokartonových desek základní penetrační nátěr</t>
  </si>
  <si>
    <t>182523114</t>
  </si>
  <si>
    <t>https://podminky.urs.cz/item/CS_URS_2023_01/763131714</t>
  </si>
  <si>
    <t xml:space="preserve">  268,24+12,40+17,67*1,05</t>
  </si>
  <si>
    <t>104</t>
  </si>
  <si>
    <t>763131761</t>
  </si>
  <si>
    <t>Příplatek k cenám za plochu do 3 m2 jednotlivě</t>
  </si>
  <si>
    <t>-815075268</t>
  </si>
  <si>
    <t>https://podminky.urs.cz/item/CS_URS_2023_01/763131761</t>
  </si>
  <si>
    <t xml:space="preserve">  1,30+1,60+2,10</t>
  </si>
  <si>
    <t>105</t>
  </si>
  <si>
    <t>763164631</t>
  </si>
  <si>
    <t>Obklad konstrukcí sádrokartonovými deskami včetně ochranných úhelníků ve tvaru U rozvinuté šíře přes 0,6 do 1,2 m, opláštěný deskou standardní A, tl. 12,5 mm</t>
  </si>
  <si>
    <t>-596521467</t>
  </si>
  <si>
    <t>https://podminky.urs.cz/item/CS_URS_2023_01/763164631</t>
  </si>
  <si>
    <t xml:space="preserve">  (4,75+0,75-0,34+2,30)*2+1,25+1,50</t>
  </si>
  <si>
    <t>106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</si>
  <si>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</si>
  <si>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</si>
  <si>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-1452228916</t>
  </si>
  <si>
    <t>https://podminky.urs.cz/item/CS_URS_2023_01/998763303</t>
  </si>
  <si>
    <t>766</t>
  </si>
  <si>
    <t>Konstrukce truhlářské</t>
  </si>
  <si>
    <t>107</t>
  </si>
  <si>
    <t>766121210</t>
  </si>
  <si>
    <t>Montáž sanitárních stěn plných, výšky do 2,75 m</t>
  </si>
  <si>
    <t>-442493558</t>
  </si>
  <si>
    <t>https://podminky.urs.cz/item/CS_URS_2023_01/766121210</t>
  </si>
  <si>
    <t>"2.NP"    0,70*2,10</t>
  </si>
  <si>
    <t>108</t>
  </si>
  <si>
    <t>6072228</t>
  </si>
  <si>
    <t xml:space="preserve">dělící sanitární stěna dřevotřísková laminovaná </t>
  </si>
  <si>
    <t>bm</t>
  </si>
  <si>
    <t>1309883990</t>
  </si>
  <si>
    <t>109</t>
  </si>
  <si>
    <t>766231113</t>
  </si>
  <si>
    <t>Montáž sklápěcich schodů na půdu s vyřezáním otvoru a kompletizací</t>
  </si>
  <si>
    <t>-1630678696</t>
  </si>
  <si>
    <t>https://podminky.urs.cz/item/CS_URS_2023_01/766231113</t>
  </si>
  <si>
    <t>110</t>
  </si>
  <si>
    <t>61233168</t>
  </si>
  <si>
    <t>schody půdní skládací protipožární dřevěné se zesílenou izolací, pro výšku max. 280cm, 12 schodnic El 15, 120x70cm</t>
  </si>
  <si>
    <t>-141354299</t>
  </si>
  <si>
    <t>111</t>
  </si>
  <si>
    <t>766231814</t>
  </si>
  <si>
    <t>Demontáž sklápěcích schodů na půdu dřevěných nebo kovových</t>
  </si>
  <si>
    <t>-952419798</t>
  </si>
  <si>
    <t>https://podminky.urs.cz/item/CS_URS_2023_01/766231814</t>
  </si>
  <si>
    <t>112</t>
  </si>
  <si>
    <t>766660001</t>
  </si>
  <si>
    <t>Montáž dveřních křídel dřevěných nebo plastových otevíravých do ocelové zárubně povrchově upravených jednokřídlových, šířky do 800 mm</t>
  </si>
  <si>
    <t>-2000681718</t>
  </si>
  <si>
    <t>https://podminky.urs.cz/item/CS_URS_2023_01/766660001</t>
  </si>
  <si>
    <t xml:space="preserve">  3+8</t>
  </si>
  <si>
    <t>113</t>
  </si>
  <si>
    <t>61162085</t>
  </si>
  <si>
    <t>dveře jednokřídlé dřevotřískové povrch laminátový plné 700x1970mm</t>
  </si>
  <si>
    <t>1420431667</t>
  </si>
  <si>
    <t>114</t>
  </si>
  <si>
    <t>61162086</t>
  </si>
  <si>
    <t>dveře jednokřídlé dřevotřískové povrch laminátový plné 800x1970mm</t>
  </si>
  <si>
    <t>357569914</t>
  </si>
  <si>
    <t>115</t>
  </si>
  <si>
    <t>766660021</t>
  </si>
  <si>
    <t>Montáž dveřních křídel dřevěných nebo plastových otevíravých do ocelové zárubně protipožárních jednokřídlových, šířky do 800 mm</t>
  </si>
  <si>
    <t>952235545</t>
  </si>
  <si>
    <t>https://podminky.urs.cz/item/CS_URS_2023_01/766660021</t>
  </si>
  <si>
    <t xml:space="preserve">  1+6</t>
  </si>
  <si>
    <t>116</t>
  </si>
  <si>
    <t>61162097</t>
  </si>
  <si>
    <t>dveře jednokřídlé dřevotřískové protipožární EI (EW) 30 D3 povrch laminátový plné 700x1970mm</t>
  </si>
  <si>
    <t>-1333315880</t>
  </si>
  <si>
    <t>117</t>
  </si>
  <si>
    <t>61162098</t>
  </si>
  <si>
    <t>dveře jednokřídlé dřevotřískové protipožární EI (EW) 30 D3 povrch laminátový plné 800x1970mm</t>
  </si>
  <si>
    <t>398124316</t>
  </si>
  <si>
    <t>118</t>
  </si>
  <si>
    <t>766660441</t>
  </si>
  <si>
    <t>Montáž dveřních křídel dřevěných nebo plastových vchodových dveří včetně rámu do zdiva jednokřídlových s díly a nadsvětlíkem, protipožárních</t>
  </si>
  <si>
    <t>-1675171006</t>
  </si>
  <si>
    <t>https://podminky.urs.cz/item/CS_URS_2023_01/766660441</t>
  </si>
  <si>
    <t>119</t>
  </si>
  <si>
    <t>55341202</t>
  </si>
  <si>
    <t xml:space="preserve">stěna bezpečnostní protipožární vel.1470x3000mm, s 1křídl.dveřmi a nadsvětlíkem, 8-bodový rozvorový mechanismus EI 30 D2 </t>
  </si>
  <si>
    <t>1678611621</t>
  </si>
  <si>
    <t>120</t>
  </si>
  <si>
    <t>766660729</t>
  </si>
  <si>
    <t>Montáž dveřních doplňků dveřního kování interiérového štítku s klikou</t>
  </si>
  <si>
    <t>2104729859</t>
  </si>
  <si>
    <t>https://podminky.urs.cz/item/CS_URS_2023_01/766660729</t>
  </si>
  <si>
    <t>121</t>
  </si>
  <si>
    <t>54914622</t>
  </si>
  <si>
    <t>kování dveřní vrchní klika včetně štítu a montážního materiálu BB 72 matný nikl</t>
  </si>
  <si>
    <t>1010277802</t>
  </si>
  <si>
    <t>122</t>
  </si>
  <si>
    <t>998766103</t>
  </si>
  <si>
    <t>Přesun hmot pro konstrukce truhlářské stanovený z hmotnosti přesunovaného materiálu vodorovná dopravní vzdálenost do 50 m v objektech výšky přes 12 do 24 m</t>
  </si>
  <si>
    <t>-1640715863</t>
  </si>
  <si>
    <t>https://podminky.urs.cz/item/CS_URS_2023_01/998766103</t>
  </si>
  <si>
    <t>771</t>
  </si>
  <si>
    <t>Podlahy z dlaždic</t>
  </si>
  <si>
    <t>123</t>
  </si>
  <si>
    <t>771121011</t>
  </si>
  <si>
    <t>Příprava podkladu před provedením dlažby nátěr penetrační na podlahu</t>
  </si>
  <si>
    <t>228679024</t>
  </si>
  <si>
    <t>https://podminky.urs.cz/item/CS_URS_2023_01/771121011</t>
  </si>
  <si>
    <t>"1.NP - skladba P1</t>
  </si>
  <si>
    <t>"m.č.101+105+115</t>
  </si>
  <si>
    <t xml:space="preserve">  4,68+16,10+2,70+1,17*0,20+1,05*0,25</t>
  </si>
  <si>
    <t>"2.NP - skladba P3+P3a</t>
  </si>
  <si>
    <t xml:space="preserve">  11,80+7,40+1,30+1,60+1,05*0,25*2</t>
  </si>
  <si>
    <t>"3.NP - skladba P6a</t>
  </si>
  <si>
    <t>"m.č.303"    2,10+1,05*0,25</t>
  </si>
  <si>
    <t>124</t>
  </si>
  <si>
    <t>771474112</t>
  </si>
  <si>
    <t>Montáž soklů z dlaždic keramických lepených flexibilním lepidlem rovných, výšky přes 65 do 90 mm</t>
  </si>
  <si>
    <t>48375150</t>
  </si>
  <si>
    <t>https://podminky.urs.cz/item/CS_URS_2023_01/771474112</t>
  </si>
  <si>
    <t>"m.č.101"   1,60+3,35+1,10+1,55</t>
  </si>
  <si>
    <t xml:space="preserve">  0,55-0,80-0,90+0,20*2</t>
  </si>
  <si>
    <t>"m.č.105"    (3,83+4,10)*2-0,80+0,25*2</t>
  </si>
  <si>
    <t>"m.č.115"    (1,76+1,47)*2-0,80</t>
  </si>
  <si>
    <t>"m.č.202"    3,35+2,70+0,10+0,80</t>
  </si>
  <si>
    <t xml:space="preserve">  2,35*2+1,47-0,70*2-0,80*3</t>
  </si>
  <si>
    <t>125</t>
  </si>
  <si>
    <t>59761416</t>
  </si>
  <si>
    <t>sokl-dlažba keramická slinutá hladká do interiéru i exteriéru 300x80mm</t>
  </si>
  <si>
    <t>-81686338</t>
  </si>
  <si>
    <t xml:space="preserve">  37,39/0,30*1,10</t>
  </si>
  <si>
    <t>126</t>
  </si>
  <si>
    <t>771574112</t>
  </si>
  <si>
    <t>Montáž podlah z dlaždic keramických lepených flexibilním lepidlem maloformátových hladkých přes 9 do 12 ks/m2</t>
  </si>
  <si>
    <t>-807886076</t>
  </si>
  <si>
    <t>https://podminky.urs.cz/item/CS_URS_2023_01/771574112</t>
  </si>
  <si>
    <t>127</t>
  </si>
  <si>
    <t>59761003</t>
  </si>
  <si>
    <t>dlažba keramická hutná hladká do interiéru přes 9 do 12ks/m2</t>
  </si>
  <si>
    <t>689699125</t>
  </si>
  <si>
    <t>48,965*1,1 'Přepočtené koeficientem množství</t>
  </si>
  <si>
    <t>128</t>
  </si>
  <si>
    <t>771577111</t>
  </si>
  <si>
    <t>Příplatek k cenám za plochu do 5 m2 jednotlivě</t>
  </si>
  <si>
    <t>-357241473</t>
  </si>
  <si>
    <t>https://podminky.urs.cz/item/CS_URS_2023_01/771577111</t>
  </si>
  <si>
    <t>"1.NP"    4,68+2,70</t>
  </si>
  <si>
    <t>"2.NP"    1,30+1,60</t>
  </si>
  <si>
    <t>"3.NP"    2,10</t>
  </si>
  <si>
    <t>129</t>
  </si>
  <si>
    <t>771591112</t>
  </si>
  <si>
    <t>Izolace podlahy pod dlažbu nátěrem nebo stěrkou ve dvou vrstvách</t>
  </si>
  <si>
    <t>1637598517</t>
  </si>
  <si>
    <t>https://podminky.urs.cz/item/CS_URS_2023_01/771591112</t>
  </si>
  <si>
    <t>"2.NP - skladba P3a</t>
  </si>
  <si>
    <t>"m.č.203"  7,40+(1,90*2+3,14+2,24)*0,15</t>
  </si>
  <si>
    <t>"m.č.204"  1,30+(1,43+0,90)*2*0,15</t>
  </si>
  <si>
    <t>"m.č.205"  1,60+(1,43+1,14)*2*0,15</t>
  </si>
  <si>
    <t xml:space="preserve">  1,05*0,25*2</t>
  </si>
  <si>
    <t>"m.č.303"    2,10+(1,30+1,62)*2*0,15</t>
  </si>
  <si>
    <t xml:space="preserve">  1,05*0,25</t>
  </si>
  <si>
    <t>130</t>
  </si>
  <si>
    <t>998771103</t>
  </si>
  <si>
    <t>Přesun hmot pro podlahy z dlaždic stanovený z hmotnosti přesunovaného materiálu vodorovná dopravní vzdálenost do 50 m v objektech výšky přes 12 do 24 m</t>
  </si>
  <si>
    <t>-970364818</t>
  </si>
  <si>
    <t>https://podminky.urs.cz/item/CS_URS_2023_01/998771103</t>
  </si>
  <si>
    <t>776</t>
  </si>
  <si>
    <t>Podlahy povlakové</t>
  </si>
  <si>
    <t>131</t>
  </si>
  <si>
    <t>776121111</t>
  </si>
  <si>
    <t>Příprava podkladu penetrace vodou ředitelná na savý podklad (válečkováním) ředěná v poměru 1:3 podlah</t>
  </si>
  <si>
    <t>818896345</t>
  </si>
  <si>
    <t>https://podminky.urs.cz/item/CS_URS_2023_01/776121111</t>
  </si>
  <si>
    <t>"2.NP - skladba P4</t>
  </si>
  <si>
    <t>"3.NP - skladba P5</t>
  </si>
  <si>
    <t>"m.č.302+309 až 312</t>
  </si>
  <si>
    <t xml:space="preserve">  22,70+3,10+13,90+16,70+16,30</t>
  </si>
  <si>
    <t xml:space="preserve">  1,05*0,25*3</t>
  </si>
  <si>
    <t>132</t>
  </si>
  <si>
    <t>776221111</t>
  </si>
  <si>
    <t>Montáž podlahovin z PVC lepením standardním lepidlem z pásů standardních</t>
  </si>
  <si>
    <t>-1631764153</t>
  </si>
  <si>
    <t>https://podminky.urs.cz/item/CS_URS_2023_01/776221111</t>
  </si>
  <si>
    <t>133</t>
  </si>
  <si>
    <t>28411017</t>
  </si>
  <si>
    <t>PVC heterogenní zátěžové tl 2,00mm, nášlapná vrstva 0,70mm, zátěž 34/43, otlak do 0,02mm, stálost do 0,10%, R10, hořlavost Bfl S1</t>
  </si>
  <si>
    <t>-1044142359</t>
  </si>
  <si>
    <t>73,488*1,1 'Přepočtené koeficientem množství</t>
  </si>
  <si>
    <t>134</t>
  </si>
  <si>
    <t>776231111</t>
  </si>
  <si>
    <t>Montáž podlahovin z vinylu lepením lamel nebo čtverců standardním lepidlem</t>
  </si>
  <si>
    <t>1379690900</t>
  </si>
  <si>
    <t>https://podminky.urs.cz/item/CS_URS_2023_01/776231111</t>
  </si>
  <si>
    <t>135</t>
  </si>
  <si>
    <t>28411052</t>
  </si>
  <si>
    <t>dílce vinylové tl 3,0mm, nášlapná vrstva 0,70mm, úprava PUR, třída zátěže 23/34/43, otlak 0,05mm, R10, třída otěru T, hořlavost Bfl S1, bez ftalátů</t>
  </si>
  <si>
    <t>435354764</t>
  </si>
  <si>
    <t>111,075*1,1 'Přepočtené koeficientem množství</t>
  </si>
  <si>
    <t>136</t>
  </si>
  <si>
    <t>776411111</t>
  </si>
  <si>
    <t>Montáž soklíků lepením obvodových, výšky do 80 mm</t>
  </si>
  <si>
    <t>206697167</t>
  </si>
  <si>
    <t>https://podminky.urs.cz/item/CS_URS_2023_01/776411111</t>
  </si>
  <si>
    <t xml:space="preserve">  -0,80*2+0,25*2*2</t>
  </si>
  <si>
    <t>"m.č.207"  4,28*2+1,72+0,30*2+0,15*2</t>
  </si>
  <si>
    <t xml:space="preserve">  1,47-0,80*3</t>
  </si>
  <si>
    <t>"m.č.208"  (5,19+1,47)*2+0,25*4-0,80*2</t>
  </si>
  <si>
    <t>"m.č.302"  2,65+3,35+0,80+0,25</t>
  </si>
  <si>
    <t xml:space="preserve">  9,85*2+1,47-0,70-0,80*6</t>
  </si>
  <si>
    <t>"m.č.309"  (2,05+1,72)*2-0,80</t>
  </si>
  <si>
    <t>"m.č.310"  (3,48+3,97)*2-0,80+0,25*2</t>
  </si>
  <si>
    <t>"m.č.311"  (4,02+3,97)*2-0,80+0,25*2</t>
  </si>
  <si>
    <t>"m.č.312"  (4,00+3,97)*2-0,80+0,25*2</t>
  </si>
  <si>
    <t>137</t>
  </si>
  <si>
    <t>28411009</t>
  </si>
  <si>
    <t>lišta soklová PVC 18x80mm</t>
  </si>
  <si>
    <t>-305458333</t>
  </si>
  <si>
    <t>160,9*1,02 'Přepočtené koeficientem množství</t>
  </si>
  <si>
    <t>138</t>
  </si>
  <si>
    <t>998776103</t>
  </si>
  <si>
    <t>Přesun hmot pro podlahy povlakové stanovený z hmotnosti přesunovaného materiálu vodorovná dopravní vzdálenost do 50 m v objektech výšky přes 12 do 24 m</t>
  </si>
  <si>
    <t>-337227563</t>
  </si>
  <si>
    <t>https://podminky.urs.cz/item/CS_URS_2023_01/998776103</t>
  </si>
  <si>
    <t>777</t>
  </si>
  <si>
    <t>Podlahy lité</t>
  </si>
  <si>
    <t>139</t>
  </si>
  <si>
    <t>777131105</t>
  </si>
  <si>
    <t>Penetrační nátěr podlahy epoxidový na podklad z čerstvého betonu</t>
  </si>
  <si>
    <t>1919680169</t>
  </si>
  <si>
    <t>https://podminky.urs.cz/item/CS_URS_2023_01/777131105</t>
  </si>
  <si>
    <t>"1.NP - skladba P2</t>
  </si>
  <si>
    <t>"m.č.104"     10,10+1,05*0,25</t>
  </si>
  <si>
    <t>140</t>
  </si>
  <si>
    <t>777511145</t>
  </si>
  <si>
    <t>Krycí stěrka chemicky odolná epoxidová, tloušťky přes 2 do 3 mm</t>
  </si>
  <si>
    <t>182465423</t>
  </si>
  <si>
    <t>https://podminky.urs.cz/item/CS_URS_2023_01/777511145</t>
  </si>
  <si>
    <t>141</t>
  </si>
  <si>
    <t>777911111</t>
  </si>
  <si>
    <t>Napojení na stěnu nebo sokl fabionem z epoxidové stěrky plněné pískem tuhé</t>
  </si>
  <si>
    <t>-1919501482</t>
  </si>
  <si>
    <t>https://podminky.urs.cz/item/CS_URS_2023_01/777911111</t>
  </si>
  <si>
    <t xml:space="preserve">"1.NP </t>
  </si>
  <si>
    <t>"m.č.104"   (3,44+3,14)*2-0,80+0,25*2</t>
  </si>
  <si>
    <t>142</t>
  </si>
  <si>
    <t>998777103</t>
  </si>
  <si>
    <t>Přesun hmot pro podlahy lité stanovený z hmotnosti přesunovaného materiálu vodorovná dopravní vzdálenost do 50 m v objektech výšky přes 12 do 24 m</t>
  </si>
  <si>
    <t>477680088</t>
  </si>
  <si>
    <t>https://podminky.urs.cz/item/CS_URS_2023_01/998777103</t>
  </si>
  <si>
    <t>781</t>
  </si>
  <si>
    <t>Obklady keramické</t>
  </si>
  <si>
    <t>143</t>
  </si>
  <si>
    <t>781121011</t>
  </si>
  <si>
    <t>Příprava podkladu před provedením obkladu nátěr penetrační na stěnu</t>
  </si>
  <si>
    <t>177356549</t>
  </si>
  <si>
    <t>https://podminky.urs.cz/item/CS_URS_2023_01/781121011</t>
  </si>
  <si>
    <t xml:space="preserve">  0,20*(1,19+0,88*2)</t>
  </si>
  <si>
    <t xml:space="preserve">  0,20*(1,19+0,59*2)</t>
  </si>
  <si>
    <t xml:space="preserve">  0,20*(1,19+1,05*2)</t>
  </si>
  <si>
    <t>144</t>
  </si>
  <si>
    <t>781131112</t>
  </si>
  <si>
    <t>Izolace stěny pod obklad izolace nátěrem nebo stěrkou ve dvou vrstvách</t>
  </si>
  <si>
    <t>-960296944</t>
  </si>
  <si>
    <t>https://podminky.urs.cz/item/CS_URS_2023_01/781131112</t>
  </si>
  <si>
    <t>"m.č.203"    (1,54*2+0,90)*2,10</t>
  </si>
  <si>
    <t>145</t>
  </si>
  <si>
    <t>781474112</t>
  </si>
  <si>
    <t>Montáž obkladů vnitřních stěn z dlaždic keramických lepených flexibilním lepidlem maloformátových hladkých přes 9 do 12 ks/m2</t>
  </si>
  <si>
    <t>200152626</t>
  </si>
  <si>
    <t>https://podminky.urs.cz/item/CS_URS_2023_01/781474112</t>
  </si>
  <si>
    <t>146</t>
  </si>
  <si>
    <t>59761026</t>
  </si>
  <si>
    <t>obklad keramický hladký do 12ks/m2</t>
  </si>
  <si>
    <t>-1314760146</t>
  </si>
  <si>
    <t>65,993*1,1 'Přepočtené koeficientem množství</t>
  </si>
  <si>
    <t>147</t>
  </si>
  <si>
    <t>781477111</t>
  </si>
  <si>
    <t>Příplatek k cenám za plochu do 10 m2 jednotlivě</t>
  </si>
  <si>
    <t>384427320</t>
  </si>
  <si>
    <t>https://podminky.urs.cz/item/CS_URS_2023_01/781477111</t>
  </si>
  <si>
    <t>148</t>
  </si>
  <si>
    <t>781494111</t>
  </si>
  <si>
    <t>Obklad - dokončující práce profily ukončovací lepené flexibilním lepidlem rohové</t>
  </si>
  <si>
    <t>-1374956544</t>
  </si>
  <si>
    <t>https://podminky.urs.cz/item/CS_URS_2023_01/781494111</t>
  </si>
  <si>
    <t>"1.NP"  1,50*2</t>
  </si>
  <si>
    <t>"2.NP"  2,10*14+1,50*6</t>
  </si>
  <si>
    <t>"3.NP"  2,10*4</t>
  </si>
  <si>
    <t>149</t>
  </si>
  <si>
    <t>781494511</t>
  </si>
  <si>
    <t>Obklad - dokončující práce profily ukončovací lepené flexibilním lepidlem ukončovací</t>
  </si>
  <si>
    <t>-607290852</t>
  </si>
  <si>
    <t>https://podminky.urs.cz/item/CS_URS_2023_01/781494511</t>
  </si>
  <si>
    <t>"m.č.104"  1,80</t>
  </si>
  <si>
    <t xml:space="preserve">  3,44+3,14+1,90+2,24+1,54+0,90</t>
  </si>
  <si>
    <t>"m.č.204"  (1,44+0,90)*2</t>
  </si>
  <si>
    <t>"m.č.205"  (1,43+1,14)*2</t>
  </si>
  <si>
    <t>"m.č.206"  1,80+0,71</t>
  </si>
  <si>
    <t>"m.č.209"  0,71+1,50</t>
  </si>
  <si>
    <t>"m.č.303"  (1,30+1,62)*2</t>
  </si>
  <si>
    <t>150</t>
  </si>
  <si>
    <t>998781103</t>
  </si>
  <si>
    <t>Přesun hmot pro obklady keramické stanovený z hmotnosti přesunovaného materiálu vodorovná dopravní vzdálenost do 50 m v objektech výšky přes 12 do 24 m</t>
  </si>
  <si>
    <t>-1195290139</t>
  </si>
  <si>
    <t>https://podminky.urs.cz/item/CS_URS_2023_01/998781103</t>
  </si>
  <si>
    <t>783</t>
  </si>
  <si>
    <t>Dokončovací práce - nátěry</t>
  </si>
  <si>
    <t>151</t>
  </si>
  <si>
    <t>783314201</t>
  </si>
  <si>
    <t>Základní antikorozní nátěr zámečnických konstrukcí jednonásobný syntetický standardní</t>
  </si>
  <si>
    <t>959908972</t>
  </si>
  <si>
    <t>https://podminky.urs.cz/item/CS_URS_2023_01/783314201</t>
  </si>
  <si>
    <t>"zárubně</t>
  </si>
  <si>
    <t xml:space="preserve">  (0,70+2*1,97)*(0,20+0,25*3)</t>
  </si>
  <si>
    <t xml:space="preserve">  (0,80+2*1,97)*0,25*14</t>
  </si>
  <si>
    <t>152</t>
  </si>
  <si>
    <t>783317101</t>
  </si>
  <si>
    <t>Krycí nátěr (email) zámečnických konstrukcí jednonásobný syntetický standardní</t>
  </si>
  <si>
    <t>1620429020</t>
  </si>
  <si>
    <t>https://podminky.urs.cz/item/CS_URS_2023_01/783317101</t>
  </si>
  <si>
    <t>784</t>
  </si>
  <si>
    <t>Dokončovací práce - malby a tapety</t>
  </si>
  <si>
    <t>153</t>
  </si>
  <si>
    <t>784221101</t>
  </si>
  <si>
    <t>Malby z malířských směsí otěruvzdorných za sucha dvojnásobné, bílé za sucha otěruvzdorné dobře v místnostech výšky do 3,80 m</t>
  </si>
  <si>
    <t>1881793138</t>
  </si>
  <si>
    <t>https://podminky.urs.cz/item/CS_URS_2023_01/784221101</t>
  </si>
  <si>
    <t>"omítky - dle odd.6</t>
  </si>
  <si>
    <t xml:space="preserve">  189,397+340,31+283,73+38,129</t>
  </si>
  <si>
    <t>"sádrokartony - dle odd.763</t>
  </si>
  <si>
    <t xml:space="preserve">  24,428+299,194</t>
  </si>
  <si>
    <t>Práce a dodávky M</t>
  </si>
  <si>
    <t>21-M</t>
  </si>
  <si>
    <t>Elektromontáže</t>
  </si>
  <si>
    <t>154</t>
  </si>
  <si>
    <t>Elektro1</t>
  </si>
  <si>
    <t>Elektroinstalace a slaboproud - dle položkového rozpočtu</t>
  </si>
  <si>
    <t>-1421580578</t>
  </si>
  <si>
    <t>155</t>
  </si>
  <si>
    <t>Elektro2</t>
  </si>
  <si>
    <t>Hromosvod - úprava</t>
  </si>
  <si>
    <t>-1543101491</t>
  </si>
  <si>
    <t>156</t>
  </si>
  <si>
    <t>Videotelefony</t>
  </si>
  <si>
    <t>Videotelefony - nové dílny dle položkového rozpočtu</t>
  </si>
  <si>
    <t>-1149098333</t>
  </si>
  <si>
    <t>157</t>
  </si>
  <si>
    <t>EZS</t>
  </si>
  <si>
    <t>EZS - nové dílny dle položkového rozpočtu</t>
  </si>
  <si>
    <t>795934182</t>
  </si>
  <si>
    <t>158</t>
  </si>
  <si>
    <t>210300</t>
  </si>
  <si>
    <t>Měření parametrů umělého osvětlení učeben</t>
  </si>
  <si>
    <t>1573641265</t>
  </si>
  <si>
    <t>24-M</t>
  </si>
  <si>
    <t>Montáže vzduchotechnických zařízení</t>
  </si>
  <si>
    <t>159</t>
  </si>
  <si>
    <t>VZT</t>
  </si>
  <si>
    <t>Vzduchotechnika - dle položkového rozpočtu</t>
  </si>
  <si>
    <t>-87116833</t>
  </si>
  <si>
    <t>160</t>
  </si>
  <si>
    <t>340400</t>
  </si>
  <si>
    <t>Měření akustického tlaku vzduchotechnické jednotky - učebny</t>
  </si>
  <si>
    <t>-331169564</t>
  </si>
  <si>
    <t>161</t>
  </si>
  <si>
    <t>345405</t>
  </si>
  <si>
    <t>Měření akustického tlaku v chráněném venkovním prostoru</t>
  </si>
  <si>
    <t>310414208</t>
  </si>
  <si>
    <t>33-M</t>
  </si>
  <si>
    <t>Montáže dopr.zařízení</t>
  </si>
  <si>
    <t>162</t>
  </si>
  <si>
    <t>Nabídka 5</t>
  </si>
  <si>
    <t>Příprava pro plošinu pro invalidy</t>
  </si>
  <si>
    <t>128540371</t>
  </si>
  <si>
    <t>VRN</t>
  </si>
  <si>
    <t>Vedlejší rozpočtové náklady</t>
  </si>
  <si>
    <t>163</t>
  </si>
  <si>
    <t>030001000</t>
  </si>
  <si>
    <t>Zařízení staveniště</t>
  </si>
  <si>
    <t>%</t>
  </si>
  <si>
    <t>1024</t>
  </si>
  <si>
    <t>-1038689853</t>
  </si>
  <si>
    <t>https://podminky.urs.cz/item/CS_URS_2023_01/030001000</t>
  </si>
  <si>
    <t>S 02 - ÚPRAVY BYTU VE 3.NP</t>
  </si>
  <si>
    <t>346272266</t>
  </si>
  <si>
    <t>Přizdívky z pórobetonových tvárnic objemová hmotnost do 500 kg/m3, na tenké maltové lože, tloušťka přizdívky 200 mm</t>
  </si>
  <si>
    <t>255460364</t>
  </si>
  <si>
    <t>https://podminky.urs.cz/item/CS_URS_2023_01/346272266</t>
  </si>
  <si>
    <t xml:space="preserve">  0,75*0,80</t>
  </si>
  <si>
    <t>1285270802</t>
  </si>
  <si>
    <t xml:space="preserve">  0,10*2,05*2*4+0,15*2,05*2</t>
  </si>
  <si>
    <t>629049599</t>
  </si>
  <si>
    <t xml:space="preserve">  145,463+36,741</t>
  </si>
  <si>
    <t>-1986367844</t>
  </si>
  <si>
    <t>"m.č.304"  (4,00+4,00)*2*3,08</t>
  </si>
  <si>
    <t xml:space="preserve">  -(2,50+1,50)*1,60</t>
  </si>
  <si>
    <t>"m.č.305"  (2,70+0,30+1,25+0,45+1,70)*0,98</t>
  </si>
  <si>
    <t xml:space="preserve">  (2,05+3,15)*0,98</t>
  </si>
  <si>
    <t>"m.č.306"  (0,65+1,41+0,85+1,25+0,25)*0,98</t>
  </si>
  <si>
    <t>"m.č.307"  (4,04+4,00)*2*3,08</t>
  </si>
  <si>
    <t>"m.č.308"  (3,48+4,00)*2*3,08</t>
  </si>
  <si>
    <t xml:space="preserve">  -1,19*0,42</t>
  </si>
  <si>
    <t xml:space="preserve">  -1,19*1,45*6</t>
  </si>
  <si>
    <t xml:space="preserve">  -0,80*1,97*3</t>
  </si>
  <si>
    <t xml:space="preserve">  (1,19+2*0,42)*0,20</t>
  </si>
  <si>
    <t xml:space="preserve">  (1,19+2*1,45)*0,20*6</t>
  </si>
  <si>
    <t xml:space="preserve">  (1,05+2*2,05)*0,07</t>
  </si>
  <si>
    <t>167792577</t>
  </si>
  <si>
    <t>"m.č.304"  (2,50+1,50)*1,60</t>
  </si>
  <si>
    <t>"m.č.305"  (2,70+0,30+1,25+0,45+1,70)*2,10</t>
  </si>
  <si>
    <t xml:space="preserve">  (2,05+3,15+0,15*2)*2,10</t>
  </si>
  <si>
    <t>"m.č.306"  (0,65+1,41+0,85+1,25+0,25)*2,10</t>
  </si>
  <si>
    <t xml:space="preserve">  -1,19*0,73</t>
  </si>
  <si>
    <t xml:space="preserve">  -0,60*1,97*2</t>
  </si>
  <si>
    <t xml:space="preserve">  0,20*0,73*2</t>
  </si>
  <si>
    <t xml:space="preserve">  (1,05+2*2,05)*0,08</t>
  </si>
  <si>
    <t>815615855</t>
  </si>
  <si>
    <t>"m.č.304"   16,40+1,05*0,25</t>
  </si>
  <si>
    <t>"m.č.305 až 308"   7,10*0,055</t>
  </si>
  <si>
    <t xml:space="preserve">  7,10+ 1,10+16,60+13,90</t>
  </si>
  <si>
    <t>976662554</t>
  </si>
  <si>
    <t>"m.č.304"   (16,40+1,05*0,25)*0,055</t>
  </si>
  <si>
    <t>"m.č.305"   7,10*0,055</t>
  </si>
  <si>
    <t>"m.č.306"   1,10*0,055</t>
  </si>
  <si>
    <t>"m.č.307"   16,60*0,055</t>
  </si>
  <si>
    <t>"m.č.308"   13,90*0,055</t>
  </si>
  <si>
    <t>1785897383</t>
  </si>
  <si>
    <t>925898137</t>
  </si>
  <si>
    <t xml:space="preserve">  55,36*1,25*2,105*0,001</t>
  </si>
  <si>
    <t>-1569254770</t>
  </si>
  <si>
    <t>"m.č.304"  (4,00+4,00)*2+0,25*2</t>
  </si>
  <si>
    <t>"m.č.305"  2,70+0,30+1,25+0,45</t>
  </si>
  <si>
    <t xml:space="preserve">  1,70+2,05+3,15</t>
  </si>
  <si>
    <t>"m.č.306"  0,65+1,41+0,85+1,25+0,25</t>
  </si>
  <si>
    <t>"m.č.307"  (4,04+4,00)*2</t>
  </si>
  <si>
    <t>"m.č.308"  (3,48+4,00)*2</t>
  </si>
  <si>
    <t>-452865189</t>
  </si>
  <si>
    <t>55331346</t>
  </si>
  <si>
    <t>zárubeň ocelová pro běžné zdění a pórobeton 100 levá/pravá 600</t>
  </si>
  <si>
    <t>1986719733</t>
  </si>
  <si>
    <t>-343828955</t>
  </si>
  <si>
    <t>55331350</t>
  </si>
  <si>
    <t>zárubeň ocelová pro běžné zdění a pórobeton 100 levá/pravá 800</t>
  </si>
  <si>
    <t>-1543218877</t>
  </si>
  <si>
    <t>-46466306</t>
  </si>
  <si>
    <t>"m.č.304 až 308</t>
  </si>
  <si>
    <t xml:space="preserve">  16,40+7,10+1,10+16,60+13,90</t>
  </si>
  <si>
    <t>-59901882</t>
  </si>
  <si>
    <t xml:space="preserve">  12,80*5,00+4,15*4,15-1,90*1,90</t>
  </si>
  <si>
    <t>-2109117926</t>
  </si>
  <si>
    <t>-2022815454</t>
  </si>
  <si>
    <t xml:space="preserve">  2,75*3,08</t>
  </si>
  <si>
    <t>-202431966</t>
  </si>
  <si>
    <t>"m.č.306"    1,10*0,10</t>
  </si>
  <si>
    <t>4335558</t>
  </si>
  <si>
    <t>"m.č.304+305+307+308</t>
  </si>
  <si>
    <t xml:space="preserve">  (16,40+7,10+16,60+13,90)*0,10</t>
  </si>
  <si>
    <t>1273488286</t>
  </si>
  <si>
    <t>"m.č.306"    1,10*0,03</t>
  </si>
  <si>
    <t>1666631861</t>
  </si>
  <si>
    <t>"m.č.304+307+308</t>
  </si>
  <si>
    <t xml:space="preserve">  (16,40+16,60+13,90)*0,035</t>
  </si>
  <si>
    <t>"m.č.305"   7,10*0,03</t>
  </si>
  <si>
    <t>581692355</t>
  </si>
  <si>
    <t>"m.č.305+306</t>
  </si>
  <si>
    <t xml:space="preserve">  7,10+1,10</t>
  </si>
  <si>
    <t>-1953971708</t>
  </si>
  <si>
    <t xml:space="preserve">  16,40+16,60+13,90</t>
  </si>
  <si>
    <t>-513798023</t>
  </si>
  <si>
    <t>"po vybourání "    0,10*3,08</t>
  </si>
  <si>
    <t>311159118</t>
  </si>
  <si>
    <t xml:space="preserve">  0,60*1,97+0,70*1,97+0,80*1,97*3</t>
  </si>
  <si>
    <t>1704220858</t>
  </si>
  <si>
    <t>"m.č.304"  (4,00+4,00)*2*2,98</t>
  </si>
  <si>
    <t>"m.č.305"  (2,70+0,30+1,25+0,451,70)*0,98</t>
  </si>
  <si>
    <t>"m.č.307"  (4,04+4,00)*2*2,98</t>
  </si>
  <si>
    <t>"m.č.308"  (3,48+4,00)*2*2,98</t>
  </si>
  <si>
    <t xml:space="preserve">  -1,19*0,52</t>
  </si>
  <si>
    <t xml:space="preserve">  (1,19+2*0,52)*0,20</t>
  </si>
  <si>
    <t>978059541</t>
  </si>
  <si>
    <t>Odsekání obkladů stěn včetně otlučení podkladní omítky až na zdivo z obkládaček vnitřních, z jakýchkoliv materiálů, plochy přes 1 m2</t>
  </si>
  <si>
    <t>-99004877</t>
  </si>
  <si>
    <t>https://podminky.urs.cz/item/CS_URS_2023_01/978059541</t>
  </si>
  <si>
    <t>"m.č.305"  (2,70+0,30+1,25+0,451,70)*2,00</t>
  </si>
  <si>
    <t xml:space="preserve">  (2,05+3,15+0,15*2)*2,00</t>
  </si>
  <si>
    <t>"m.č.306"  (0,65+1,41+0,85+1,25+0,25)*2,00</t>
  </si>
  <si>
    <t xml:space="preserve">  -1,19*0,63</t>
  </si>
  <si>
    <t xml:space="preserve">  0,20*0,63*2</t>
  </si>
  <si>
    <t>-1588485786</t>
  </si>
  <si>
    <t>703849363</t>
  </si>
  <si>
    <t>9,5*10 'Přepočtené koeficientem množství</t>
  </si>
  <si>
    <t>-1199961395</t>
  </si>
  <si>
    <t>385749869</t>
  </si>
  <si>
    <t xml:space="preserve">  22,658-0,554</t>
  </si>
  <si>
    <t>22,104*9 'Přepočtené koeficientem množství</t>
  </si>
  <si>
    <t>568986970</t>
  </si>
  <si>
    <t>1156836868</t>
  </si>
  <si>
    <t>-1740791957</t>
  </si>
  <si>
    <t>1615744919</t>
  </si>
  <si>
    <t>-1878070886</t>
  </si>
  <si>
    <t>"skladba P5+P6a</t>
  </si>
  <si>
    <t>-934670800</t>
  </si>
  <si>
    <t>55,1*1,02 'Přepočtené koeficientem množství</t>
  </si>
  <si>
    <t>-218997974</t>
  </si>
  <si>
    <t>-2087962375</t>
  </si>
  <si>
    <t>55,1*1,1 'Přepočtené koeficientem množství</t>
  </si>
  <si>
    <t>223220989</t>
  </si>
  <si>
    <t xml:space="preserve">Vnitřní kanalizace </t>
  </si>
  <si>
    <t>-1383180787</t>
  </si>
  <si>
    <t>-444597545</t>
  </si>
  <si>
    <t>-1773286385</t>
  </si>
  <si>
    <t>ÚT</t>
  </si>
  <si>
    <t>100826501</t>
  </si>
  <si>
    <t>-2017704577</t>
  </si>
  <si>
    <t>-876206623</t>
  </si>
  <si>
    <t>Ostatní práce a konstrukce na podhledech ze sádrokartonových desek základní penetrační nátěr</t>
  </si>
  <si>
    <t>-1393763446</t>
  </si>
  <si>
    <t xml:space="preserve">  46,90+8,20</t>
  </si>
  <si>
    <t>-1827367252</t>
  </si>
  <si>
    <t>-386351367</t>
  </si>
  <si>
    <t>1952880241</t>
  </si>
  <si>
    <t>61162084</t>
  </si>
  <si>
    <t>dveře jednokřídlé dřevotřískové povrch laminátový plné 600x1970mm</t>
  </si>
  <si>
    <t>765625713</t>
  </si>
  <si>
    <t>-253585426</t>
  </si>
  <si>
    <t>508529823</t>
  </si>
  <si>
    <t>1090445365</t>
  </si>
  <si>
    <t>443233901</t>
  </si>
  <si>
    <t>-482665054</t>
  </si>
  <si>
    <t>1822979660</t>
  </si>
  <si>
    <t>766660733</t>
  </si>
  <si>
    <t>Montáž dveřních doplňků dveřního kování bezpečnostního štítku s klikou</t>
  </si>
  <si>
    <t>-1231415774</t>
  </si>
  <si>
    <t>https://podminky.urs.cz/item/CS_URS_2023_01/766660733</t>
  </si>
  <si>
    <t>54914630</t>
  </si>
  <si>
    <t>kování dveřní vrchní kování bezpečnostní včetně štítu PZ 72 klika-madlo P nerez-klika Tipa</t>
  </si>
  <si>
    <t>-358036098</t>
  </si>
  <si>
    <t>766695213</t>
  </si>
  <si>
    <t>Montáž ostatních truhlářských konstrukcí prahů dveří jednokřídlových, šířky přes 100 mm</t>
  </si>
  <si>
    <t>-1008852567</t>
  </si>
  <si>
    <t>https://podminky.urs.cz/item/CS_URS_2023_01/766695213</t>
  </si>
  <si>
    <t>61187181</t>
  </si>
  <si>
    <t>práh dveřní dřevěný dubový tl 20mm dl 920mm š 150mm</t>
  </si>
  <si>
    <t>-2034727747</t>
  </si>
  <si>
    <t>Nabídka 1</t>
  </si>
  <si>
    <t>Kuchyňská linka včetně spotřebičů</t>
  </si>
  <si>
    <t>-810408771</t>
  </si>
  <si>
    <t>65540846</t>
  </si>
  <si>
    <t>-694560784</t>
  </si>
  <si>
    <t>"skladba P6a</t>
  </si>
  <si>
    <t>"m.č.305+306"    7,10+1,10</t>
  </si>
  <si>
    <t>1523061346</t>
  </si>
  <si>
    <t>362333395</t>
  </si>
  <si>
    <t>8,2*1,1 'Přepočtené koeficientem množství</t>
  </si>
  <si>
    <t>-744516288</t>
  </si>
  <si>
    <t>-305275353</t>
  </si>
  <si>
    <t>"m.č.305"  7,10+ (2,70+0,30+1,25+0,45)*0,15</t>
  </si>
  <si>
    <t xml:space="preserve">  (0,80+2,25+0,15*2)*0,15</t>
  </si>
  <si>
    <t>"m.č.306"  1,10+(0,65+1,41+0,85+1,25+0,25)*0,15</t>
  </si>
  <si>
    <t>1273520656</t>
  </si>
  <si>
    <t>-657479108</t>
  </si>
  <si>
    <t>"skladba P5</t>
  </si>
  <si>
    <t>1043657741</t>
  </si>
  <si>
    <t>-1624823811</t>
  </si>
  <si>
    <t>46,9*1,1 'Přepočtené koeficientem množství</t>
  </si>
  <si>
    <t>-984166024</t>
  </si>
  <si>
    <t>"m.č.304"  (4,00+4,00)*2-0,70-0,80*2+0,20*2</t>
  </si>
  <si>
    <t>"m.č.307"  (4,04+4,00)*2-0,80*2+0,25*2</t>
  </si>
  <si>
    <t>"m.č.308"  (3,48+4,00)*2-0,80+0,07*2</t>
  </si>
  <si>
    <t>-1380843679</t>
  </si>
  <si>
    <t>43,38*1,02 'Přepočtené koeficientem množství</t>
  </si>
  <si>
    <t>258724530</t>
  </si>
  <si>
    <t>-1344051624</t>
  </si>
  <si>
    <t xml:space="preserve">  0,20*(1,19+0,73*2)</t>
  </si>
  <si>
    <t>-1588952545</t>
  </si>
  <si>
    <t>"m.č.305"   (0,90*2+2,10)*1,00</t>
  </si>
  <si>
    <t>103557311</t>
  </si>
  <si>
    <t>1439700171</t>
  </si>
  <si>
    <t>36,981*1,1 'Přepočtené koeficientem množství</t>
  </si>
  <si>
    <t>1557439813</t>
  </si>
  <si>
    <t xml:space="preserve">  6,40+9,261</t>
  </si>
  <si>
    <t>1127799429</t>
  </si>
  <si>
    <t xml:space="preserve">  1,60*3+2,10*16</t>
  </si>
  <si>
    <t>-1545009676</t>
  </si>
  <si>
    <t>"m.č.304"  2,50+1,50</t>
  </si>
  <si>
    <t>"m.č.305"  2,70+0,30+1,25+0,45+1,70</t>
  </si>
  <si>
    <t xml:space="preserve">  2,05+3,15+0,15*2</t>
  </si>
  <si>
    <t>-1084207108</t>
  </si>
  <si>
    <t>491030535</t>
  </si>
  <si>
    <t xml:space="preserve">  (0,60+2*1,97)*0,20</t>
  </si>
  <si>
    <t xml:space="preserve">  (0,70+2*1,97)*0,20</t>
  </si>
  <si>
    <t xml:space="preserve">  (0,80+2*1,97)*(0,20*2+0,25)</t>
  </si>
  <si>
    <t>-2121131075</t>
  </si>
  <si>
    <t>1449964990</t>
  </si>
  <si>
    <t xml:space="preserve">  154,173+40,651</t>
  </si>
  <si>
    <t>Elektro</t>
  </si>
  <si>
    <t>-51871604</t>
  </si>
  <si>
    <t>1987626922</t>
  </si>
  <si>
    <t>S-03 - ZATEPLENÍ BUDOVY ČP.22</t>
  </si>
  <si>
    <t xml:space="preserve">    1 - Zemní práce</t>
  </si>
  <si>
    <t xml:space="preserve">    5 - Komunikace pozemní</t>
  </si>
  <si>
    <t xml:space="preserve">    764 - Konstrukce klempířské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</si>
  <si>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</si>
  <si>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</si>
  <si>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</si>
  <si>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-656434660</t>
  </si>
  <si>
    <t>https://podminky.urs.cz/item/CS_URS_2023_01/132212131</t>
  </si>
  <si>
    <t>"pro zateplení soklu</t>
  </si>
  <si>
    <t xml:space="preserve">  (11,17*2+9,14)*0,60*0,40</t>
  </si>
  <si>
    <t xml:space="preserve">  4,15*0,75*0,40*2</t>
  </si>
  <si>
    <t>132212331</t>
  </si>
  <si>
    <t>Hloubení nezapažených rýh šířky přes 800 do 2 000 mm ručně s urovnáním dna do předepsaného profilu a spádu v hornině třídy těžitelnosti I skupiny 3 soudržných</t>
  </si>
  <si>
    <t>-885772039</t>
  </si>
  <si>
    <t>https://podminky.urs.cz/item/CS_URS_2023_01/132212331</t>
  </si>
  <si>
    <t xml:space="preserve">  4,15*1,20*0,40*2</t>
  </si>
  <si>
    <t xml:space="preserve">  9,14*1,05*0,40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</si>
  <si>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</si>
  <si>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</si>
  <si>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-1130268328</t>
  </si>
  <si>
    <t>https://podminky.urs.cz/item/CS_URS_2023_01/162351103</t>
  </si>
  <si>
    <t>"přebytečný výkopek</t>
  </si>
  <si>
    <t xml:space="preserve">  10,045+7,823-9,685</t>
  </si>
  <si>
    <t>166151101</t>
  </si>
  <si>
    <t>Přehození neulehlého výkopku z horniny třídy těžitelnosti I, skupiny 1 až 3</t>
  </si>
  <si>
    <t>1145669323</t>
  </si>
  <si>
    <t>https://podminky.urs.cz/item/CS_URS_2023_01/166151101</t>
  </si>
  <si>
    <t>"zemina pro zpětný zásyp</t>
  </si>
  <si>
    <t xml:space="preserve">  (11,17+9,14)*0,50*0,25</t>
  </si>
  <si>
    <t xml:space="preserve">  4,15*0,65*0,25*2</t>
  </si>
  <si>
    <t xml:space="preserve">  4,15*1,10*0,20*2</t>
  </si>
  <si>
    <t xml:space="preserve">  9,14*0,95*0,20</t>
  </si>
  <si>
    <t xml:space="preserve">  11,17*0,50*0,40</t>
  </si>
  <si>
    <t>171251101</t>
  </si>
  <si>
    <t>Uložení sypanin do násypů s rozprostřením sypaniny ve vrstvách a s hrubým urovnáním nezhutněných jakékoliv třídy těžitelnosti</t>
  </si>
  <si>
    <t>1023142658</t>
  </si>
  <si>
    <t>https://podminky.urs.cz/item/CS_URS_2023_01/171251101</t>
  </si>
  <si>
    <t>"přebytečná zemina"     8,183</t>
  </si>
  <si>
    <t>174111101</t>
  </si>
  <si>
    <t>Zásyp sypaninou z jakékoliv horniny ručně s uložením výkopku ve vrstvách se zhutněním jam, šachet, rýh nebo kolem objektů v těchto vykopávkách</t>
  </si>
  <si>
    <t>-1960854189</t>
  </si>
  <si>
    <t>https://podminky.urs.cz/item/CS_URS_2023_01/174111101</t>
  </si>
  <si>
    <t>Komunikace pozemní</t>
  </si>
  <si>
    <t>564750011</t>
  </si>
  <si>
    <t>Podklad nebo kryt z kameniva hrubého drceného vel. 8-16 mm s rozprostřením a zhutněním, po zhutnění tl. 150 mm</t>
  </si>
  <si>
    <t>857905210</t>
  </si>
  <si>
    <t>https://podminky.urs.cz/item/CS_URS_2023_01/564750011</t>
  </si>
  <si>
    <t xml:space="preserve">  4,15*1,00*2+9,14*0,85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</si>
  <si>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</si>
  <si>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</si>
  <si>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1493153900</t>
  </si>
  <si>
    <t>https://podminky.urs.cz/item/CS_URS_2023_01/596211110</t>
  </si>
  <si>
    <t>59245018</t>
  </si>
  <si>
    <t>dlažba tvar obdélník betonová 200x100x60mm přírodní</t>
  </si>
  <si>
    <t>-1193968713</t>
  </si>
  <si>
    <t>16,069*1,03 'Přepočtené koeficientem množství</t>
  </si>
  <si>
    <t>619995001</t>
  </si>
  <si>
    <t>Začištění omítek (s dodáním hmot) kolem oken, dveří</t>
  </si>
  <si>
    <t>-1492169051</t>
  </si>
  <si>
    <t>https://podminky.urs.cz/item/CS_URS_2023_01/619995001</t>
  </si>
  <si>
    <t>"1.NP - místnosti bez úprav omítek</t>
  </si>
  <si>
    <t xml:space="preserve">  (1,19+2*1,75)*8</t>
  </si>
  <si>
    <t xml:space="preserve">  1,10+2*2,10</t>
  </si>
  <si>
    <t>622211011</t>
  </si>
  <si>
    <t>Montáž kontaktního zateplení lepením a mechanickým kotvením z polystyrenových desek nebo z kombinovaných desek na vnější stěny, tloušťky desek přes 40 do 80 mm</t>
  </si>
  <si>
    <t>1120303314</t>
  </si>
  <si>
    <t>https://podminky.urs.cz/item/CS_URS_2023_01/622211011</t>
  </si>
  <si>
    <t>"sokl objektu</t>
  </si>
  <si>
    <t xml:space="preserve">  (16,60+2*0,15+11,25)*2*0,90</t>
  </si>
  <si>
    <t xml:space="preserve">  -0,90*0,35*2</t>
  </si>
  <si>
    <t xml:space="preserve">  -0,90*0,25</t>
  </si>
  <si>
    <t>28376442</t>
  </si>
  <si>
    <t>deska z polystyrénu XPS, hrana rovná a strukturovaný povrch 300kPa tl 80mm</t>
  </si>
  <si>
    <t>-121126780</t>
  </si>
  <si>
    <t>49,815*1,02 'Přepočtené koeficientem množství</t>
  </si>
  <si>
    <t>622211041</t>
  </si>
  <si>
    <t>Montáž kontaktního zateplení lepením a mechanickým kotvením z polystyrenových desek nebo z kombinovaných desek na vnější stěny, tloušťky desek přes 160 do 200 mm</t>
  </si>
  <si>
    <t>-250586481</t>
  </si>
  <si>
    <t>https://podminky.urs.cz/item/CS_URS_2023_01/622211041</t>
  </si>
  <si>
    <t>"pohled východní</t>
  </si>
  <si>
    <t xml:space="preserve">  (16,80+2*0,15)*10,45</t>
  </si>
  <si>
    <t xml:space="preserve">  -0,90*1,75</t>
  </si>
  <si>
    <t xml:space="preserve">  -1,19*1,75*10</t>
  </si>
  <si>
    <t xml:space="preserve">  -1,19*1,45*8</t>
  </si>
  <si>
    <t>"pohled severní</t>
  </si>
  <si>
    <t xml:space="preserve">  11,45*10,45</t>
  </si>
  <si>
    <t xml:space="preserve">  -0,90*1,65</t>
  </si>
  <si>
    <t xml:space="preserve">  -0,90*0,90</t>
  </si>
  <si>
    <t xml:space="preserve">  -1,19*1,75*5</t>
  </si>
  <si>
    <t>"pohled jižní</t>
  </si>
  <si>
    <t xml:space="preserve">  -1,19*1,45*10</t>
  </si>
  <si>
    <t>"pohled západní</t>
  </si>
  <si>
    <t xml:space="preserve">  -1,19*1,15*2</t>
  </si>
  <si>
    <t xml:space="preserve">  -0,90*0,35</t>
  </si>
  <si>
    <t>28375953</t>
  </si>
  <si>
    <t>deska EPS 70 fasádní λ=0,039 tl 180mm</t>
  </si>
  <si>
    <t>1688416622</t>
  </si>
  <si>
    <t>491,122*1,02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</si>
  <si>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</si>
  <si>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</si>
  <si>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-1791613712</t>
  </si>
  <si>
    <t>https://podminky.urs.cz/item/CS_URS_2023_01/622212051</t>
  </si>
  <si>
    <t xml:space="preserve">  1,17+2*1,96</t>
  </si>
  <si>
    <t xml:space="preserve">  (0,90+0,60)*2</t>
  </si>
  <si>
    <t xml:space="preserve">  (0,90+0,90)*2</t>
  </si>
  <si>
    <t xml:space="preserve">  (1,19+1,75)*2*25</t>
  </si>
  <si>
    <t xml:space="preserve">  (1,19+1,45)*2*27</t>
  </si>
  <si>
    <t xml:space="preserve">  (1,19+1,15)*2*2</t>
  </si>
  <si>
    <t>28375932</t>
  </si>
  <si>
    <t>deska EPS 70 fasádní λ=0,039 tl 40mm</t>
  </si>
  <si>
    <t>-1049476883</t>
  </si>
  <si>
    <t xml:space="preserve">  (0,90+0,60)*2*0,25*1,10</t>
  </si>
  <si>
    <t xml:space="preserve">  (315,91-3,00)*0,35*1,10</t>
  </si>
  <si>
    <t>622252001</t>
  </si>
  <si>
    <t>Montáž profilů kontaktního zateplení zakládacích soklových připevněných hmoždinkami</t>
  </si>
  <si>
    <t>1064518354</t>
  </si>
  <si>
    <t>https://podminky.urs.cz/item/CS_URS_2023_01/622252001</t>
  </si>
  <si>
    <t xml:space="preserve">  (16,80+2*0,15+11,45)*2</t>
  </si>
  <si>
    <t>59051638</t>
  </si>
  <si>
    <t>profil zakládací Al tl 1,0mm pro ETICS pro izolant tl 180mm</t>
  </si>
  <si>
    <t>1263178414</t>
  </si>
  <si>
    <t>57,1*1,05 'Přepočtené koeficientem množství</t>
  </si>
  <si>
    <t>622252002</t>
  </si>
  <si>
    <t>Montáž profilů kontaktního zateplení ostatních stěnových, dilatačních apod. lepených do tmelu</t>
  </si>
  <si>
    <t>708415560</t>
  </si>
  <si>
    <t>https://podminky.urs.cz/item/CS_URS_2023_01/622252002</t>
  </si>
  <si>
    <t xml:space="preserve">  (10,45+0,50)*12</t>
  </si>
  <si>
    <t>63127464</t>
  </si>
  <si>
    <t>profil rohový Al 15x15mm s výztužnou tkaninou š 100mm pro ETICS</t>
  </si>
  <si>
    <t>1940290658</t>
  </si>
  <si>
    <t>131,4*1,05 'Přepočtené koeficientem množství</t>
  </si>
  <si>
    <t>622511111</t>
  </si>
  <si>
    <t>Omítka tenkovrstvá vnějších ploch probarvená, včetně penetrace podkladu mozaiková střednězrnná stěn</t>
  </si>
  <si>
    <t>2063587805</t>
  </si>
  <si>
    <t>https://podminky.urs.cz/item/CS_URS_2023_01/622511111</t>
  </si>
  <si>
    <t xml:space="preserve">  0,35*0,35*2*2</t>
  </si>
  <si>
    <t xml:space="preserve">  0,25*0,25*2</t>
  </si>
  <si>
    <t>622531011</t>
  </si>
  <si>
    <t>Omítka tenkovrstvá silikonová vnějších ploch probarvená, včetně penetrace podkladu zrnitá, tloušťky 1,5 mm stěn</t>
  </si>
  <si>
    <t>-122328341</t>
  </si>
  <si>
    <t>https://podminky.urs.cz/item/CS_URS_2023_01/622531011</t>
  </si>
  <si>
    <t xml:space="preserve">  -1,19*1,75*25</t>
  </si>
  <si>
    <t xml:space="preserve">  -1,19*1,45*27</t>
  </si>
  <si>
    <t xml:space="preserve">  (1,17+2*1,96)*0,35</t>
  </si>
  <si>
    <t xml:space="preserve">  (1,10+2*1,75)*0,35</t>
  </si>
  <si>
    <t xml:space="preserve">  (1,19+2*1,75)*0,35*25</t>
  </si>
  <si>
    <t xml:space="preserve">  (1,19+2*1,45)*0,35*27</t>
  </si>
  <si>
    <t xml:space="preserve">  (0,90+2*0,90)*0,35</t>
  </si>
  <si>
    <t xml:space="preserve">  (1,19+2*1,15)*0,35*2</t>
  </si>
  <si>
    <t xml:space="preserve">  (0,90+2*0,35)*0,25</t>
  </si>
  <si>
    <t>629991011</t>
  </si>
  <si>
    <t>Zakrytí vnějších ploch před znečištěním včetně pozdějšího odkrytí výplní otvorů a svislých ploch fólií přilepenou lepící páskou</t>
  </si>
  <si>
    <t>606218908</t>
  </si>
  <si>
    <t>https://podminky.urs.cz/item/CS_URS_2023_01/629991011</t>
  </si>
  <si>
    <t xml:space="preserve">  0,90*2,10+0,90*2,00</t>
  </si>
  <si>
    <t xml:space="preserve">  1,19*1,75*25+1,19*1,45*27</t>
  </si>
  <si>
    <t xml:space="preserve">  1,19*1,15*2+0,90*0,90</t>
  </si>
  <si>
    <t xml:space="preserve">  0,90*0,60</t>
  </si>
  <si>
    <t>629995101</t>
  </si>
  <si>
    <t>Očištění vnějších ploch tlakovou vodou omytím</t>
  </si>
  <si>
    <t>-671365170</t>
  </si>
  <si>
    <t>https://podminky.urs.cz/item/CS_URS_2023_01/629995101</t>
  </si>
  <si>
    <t xml:space="preserve">  (16,44+2*0,15)*(10,45+0,90)</t>
  </si>
  <si>
    <t xml:space="preserve">  11,09*(10,45+0,90)</t>
  </si>
  <si>
    <t xml:space="preserve">  -0,90*2,00</t>
  </si>
  <si>
    <t xml:space="preserve">  -0,90*0,60</t>
  </si>
  <si>
    <t xml:space="preserve">  (1,17+2*1,96)*0,20</t>
  </si>
  <si>
    <t xml:space="preserve">  (1,10+2*1,75)*0,20</t>
  </si>
  <si>
    <t xml:space="preserve">  (1,19+2*1,75)*0,20*25</t>
  </si>
  <si>
    <t xml:space="preserve">  (1,19+2*1,45)*0,20*27</t>
  </si>
  <si>
    <t xml:space="preserve">  (0,90+2*0,90)*0,20</t>
  </si>
  <si>
    <t xml:space="preserve">  (1,19+2*1,15)*0,20*2</t>
  </si>
  <si>
    <t xml:space="preserve">  (0,90+2*0,60)*0,15</t>
  </si>
  <si>
    <t>622325102</t>
  </si>
  <si>
    <t>Oprava vápenocementové omítky vnějších ploch stupně členitosti 1 hladké stěn, v rozsahu opravované plochy přes 10 do 30%</t>
  </si>
  <si>
    <t>1336310395</t>
  </si>
  <si>
    <t>https://podminky.urs.cz/item/CS_URS_2023_01/622325102</t>
  </si>
  <si>
    <t>"pod zateplovací systém</t>
  </si>
  <si>
    <t xml:space="preserve">  (16,44+2*0,15)*10,95</t>
  </si>
  <si>
    <t xml:space="preserve">  11,09*10,95</t>
  </si>
  <si>
    <t>632451435</t>
  </si>
  <si>
    <t>Potěr pískocementový běžný tl. přes 20 do 30 mm tř. C 20</t>
  </si>
  <si>
    <t>584015963</t>
  </si>
  <si>
    <t>https://podminky.urs.cz/item/CS_URS_2023_01/632451435</t>
  </si>
  <si>
    <t>"parapety</t>
  </si>
  <si>
    <t xml:space="preserve">  1,19*0,70*(25+27+2)</t>
  </si>
  <si>
    <t xml:space="preserve">  0,90*0,70+0,90*0,60</t>
  </si>
  <si>
    <t>637121112</t>
  </si>
  <si>
    <t>Okapový chodník z kameniva s udusáním a urovnáním povrchu z kačírku tl. 150 mm</t>
  </si>
  <si>
    <t>1692784098</t>
  </si>
  <si>
    <t>https://podminky.urs.cz/item/CS_URS_2023_01/637121112</t>
  </si>
  <si>
    <t xml:space="preserve">  (11,17+9,14)*0,50</t>
  </si>
  <si>
    <t xml:space="preserve">  4,15*0,65*2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</si>
  <si>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</si>
  <si>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</si>
  <si>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839748947</t>
  </si>
  <si>
    <t>https://podminky.urs.cz/item/CS_URS_2023_01/916231213</t>
  </si>
  <si>
    <t xml:space="preserve">  1,00*2+17,64</t>
  </si>
  <si>
    <t>59217017</t>
  </si>
  <si>
    <t>obrubník betonový chodníkový 1000x100x250mm</t>
  </si>
  <si>
    <t>-556871424</t>
  </si>
  <si>
    <t>19,64*1,02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</si>
  <si>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</si>
  <si>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</si>
  <si>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-389574235</t>
  </si>
  <si>
    <t>https://podminky.urs.cz/item/CS_URS_2023_01/916331112</t>
  </si>
  <si>
    <t xml:space="preserve">  11,67+17,54+0,50*2</t>
  </si>
  <si>
    <t>59217003</t>
  </si>
  <si>
    <t>obrubník betonový zahradní 500x50x250mm</t>
  </si>
  <si>
    <t>-303203157</t>
  </si>
  <si>
    <t>30,21*1,02 'Přepočtené koeficientem množství</t>
  </si>
  <si>
    <t>919735112</t>
  </si>
  <si>
    <t>Řezání stávajícího živičného krytu nebo podkladu hloubky přes 50 do 100 mm</t>
  </si>
  <si>
    <t>-1118005328</t>
  </si>
  <si>
    <t>https://podminky.urs.cz/item/CS_URS_2023_01/919735112</t>
  </si>
  <si>
    <t xml:space="preserve">  1,10*2+17,44</t>
  </si>
  <si>
    <t>919731122</t>
  </si>
  <si>
    <t>Zarovnání styčné plochy podkladu nebo krytu podél vybourané části komunikace nebo zpevněné plochy živičné tl. přes 50 do 100 mm</t>
  </si>
  <si>
    <t>814901030</t>
  </si>
  <si>
    <t>https://podminky.urs.cz/item/CS_URS_2023_01/919731122</t>
  </si>
  <si>
    <t>"skladba P7"    1,10*2+17,44</t>
  </si>
  <si>
    <t>941111131</t>
  </si>
  <si>
    <t>Montáž lešení řadového trubkového lehkého pracovního s podlahami s provozním zatížením tř. 3 do 200 kg/m2 šířky tř. W12 přes 1,2 do 1,5 m, výšky do 10 m</t>
  </si>
  <si>
    <t>541584734</t>
  </si>
  <si>
    <t>https://podminky.urs.cz/item/CS_URS_2023_01/941111131</t>
  </si>
  <si>
    <t xml:space="preserve">  (16,80+2*1,50)*(10,95-1,80)*2</t>
  </si>
  <si>
    <t xml:space="preserve">  (11,45+2*1,50)*(10,95-1,80)*2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</si>
  <si>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</si>
  <si>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</si>
  <si>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618916017</t>
  </si>
  <si>
    <t>https://podminky.urs.cz/item/CS_URS_2023_01/941111231</t>
  </si>
  <si>
    <t>626,775*60 'Přepočtené koeficientem množství</t>
  </si>
  <si>
    <t>941111831</t>
  </si>
  <si>
    <t>Demontáž lešení řadového trubkového lehkého pracovního s podlahami s provozním zatížením tř. 3 do 200 kg/m2 šířky tř. W12 přes 1,2 do 1,5 m, výšky do 10 m</t>
  </si>
  <si>
    <t>-1731809613</t>
  </si>
  <si>
    <t>https://podminky.urs.cz/item/CS_URS_2023_01/941111831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</si>
  <si>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</si>
  <si>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</si>
  <si>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2085936305</t>
  </si>
  <si>
    <t>https://podminky.urs.cz/item/CS_URS_2023_01/113107342</t>
  </si>
  <si>
    <t xml:space="preserve">  4,15*1,10*2+9,14*0,95</t>
  </si>
  <si>
    <t>968062374</t>
  </si>
  <si>
    <t>Vybourání dřevěných rámů oken s křídly zdvojených, plochy do 1 m2</t>
  </si>
  <si>
    <t>170152352</t>
  </si>
  <si>
    <t>https://podminky.urs.cz/item/CS_URS_2023_01/968062374</t>
  </si>
  <si>
    <t xml:space="preserve">  0,90*0,90+0,90*0,60</t>
  </si>
  <si>
    <t>968062375</t>
  </si>
  <si>
    <t>Vybourání dřevěných rámů oken s křídly zdvojených, plochy do 2 m2</t>
  </si>
  <si>
    <t>501204981</t>
  </si>
  <si>
    <t>https://podminky.urs.cz/item/CS_URS_2023_01/968062375</t>
  </si>
  <si>
    <t xml:space="preserve">  1,19*1,15*2+1,19*1,45*27</t>
  </si>
  <si>
    <t>968062376</t>
  </si>
  <si>
    <t>Vybourání dřevěných rámů oken s křídly zdvojených, plochy do 4 m2</t>
  </si>
  <si>
    <t>474520655</t>
  </si>
  <si>
    <t>https://podminky.urs.cz/item/CS_URS_2023_01/968062376</t>
  </si>
  <si>
    <t xml:space="preserve">  1,19*1,75*25</t>
  </si>
  <si>
    <t>968062455</t>
  </si>
  <si>
    <t>Vybourání dřevěných dveřních zárubní, plochy do 2 m2</t>
  </si>
  <si>
    <t>-1145962590</t>
  </si>
  <si>
    <t>https://podminky.urs.cz/item/CS_URS_2023_01/968062455</t>
  </si>
  <si>
    <t>978015331</t>
  </si>
  <si>
    <t>Otlučení vápenných nebo vápenocementových omítek vnějších ploch s vyškrabáním spar a s očištěním zdiva stupně členitosti 1 a 2, v rozsahu přes 10 do 20 %</t>
  </si>
  <si>
    <t>904740229</t>
  </si>
  <si>
    <t>https://podminky.urs.cz/item/CS_URS_2023_01/978015331</t>
  </si>
  <si>
    <t>-1165429043</t>
  </si>
  <si>
    <t>-1630038544</t>
  </si>
  <si>
    <t xml:space="preserve">  12,931-0,450</t>
  </si>
  <si>
    <t>12,481*9 'Přepočtené koeficientem množství</t>
  </si>
  <si>
    <t>-551005075</t>
  </si>
  <si>
    <t>997013645</t>
  </si>
  <si>
    <t>Poplatek za uložení stavebního odpadu na skládce (skládkovné) asfaltového bez obsahu dehtu zatříděného do Katalogu odpadů pod kódem 17 03 02</t>
  </si>
  <si>
    <t>1440962268</t>
  </si>
  <si>
    <t>https://podminky.urs.cz/item/CS_URS_2023_01/997013645</t>
  </si>
  <si>
    <t>997013811</t>
  </si>
  <si>
    <t>Poplatek za uložení stavebního odpadu na skládce (skládkovné) dřevěného zatříděného do Katalogu odpadů pod kódem 17 02 01</t>
  </si>
  <si>
    <t>231745946</t>
  </si>
  <si>
    <t>https://podminky.urs.cz/item/CS_URS_2023_01/997013811</t>
  </si>
  <si>
    <t>-1650985988</t>
  </si>
  <si>
    <t>713111111</t>
  </si>
  <si>
    <t>Montáž tepelné izolace stropů rohožemi, pásy, dílci, deskami, bloky (izolační materiál ve specifikaci) vrchem bez překrytí lepenkou kladenými volně</t>
  </si>
  <si>
    <t>-1939161606</t>
  </si>
  <si>
    <t>https://podminky.urs.cz/item/CS_URS_2023_01/713111111</t>
  </si>
  <si>
    <t>"krov</t>
  </si>
  <si>
    <t xml:space="preserve">  16,25*10,70*2</t>
  </si>
  <si>
    <t>63150849</t>
  </si>
  <si>
    <t>pás tepelně izolační pro všechny druhy nezatížených izolací  λ=0,038-0,039 tl 100mm</t>
  </si>
  <si>
    <t>982541540</t>
  </si>
  <si>
    <t>347,75*1,02 'Přepočtené koeficientem množství</t>
  </si>
  <si>
    <t>-1014897186</t>
  </si>
  <si>
    <t>764</t>
  </si>
  <si>
    <t>Konstrukce klempířské</t>
  </si>
  <si>
    <t>764002851</t>
  </si>
  <si>
    <t>Demontáž klempířských konstrukcí oplechování parapetů do suti</t>
  </si>
  <si>
    <t>-116426214</t>
  </si>
  <si>
    <t>https://podminky.urs.cz/item/CS_URS_2023_01/764002851</t>
  </si>
  <si>
    <t>"1.PP"    0,95</t>
  </si>
  <si>
    <t>"1.NP"    1,24*16+0,95</t>
  </si>
  <si>
    <t>"2.NP"    1,24*18</t>
  </si>
  <si>
    <t>"3.NP"    1,24*20</t>
  </si>
  <si>
    <t>764004801</t>
  </si>
  <si>
    <t>Demontáž klempířských konstrukcí žlabu podokapního do suti</t>
  </si>
  <si>
    <t>1443561349</t>
  </si>
  <si>
    <t>https://podminky.urs.cz/item/CS_URS_2023_01/764004801</t>
  </si>
  <si>
    <t xml:space="preserve">  (17,90+12,60)*2</t>
  </si>
  <si>
    <t>764004861</t>
  </si>
  <si>
    <t>Demontáž klempířských konstrukcí svodu do suti</t>
  </si>
  <si>
    <t>-559616541</t>
  </si>
  <si>
    <t>https://podminky.urs.cz/item/CS_URS_2023_01/764004861</t>
  </si>
  <si>
    <t xml:space="preserve">  11,20*4</t>
  </si>
  <si>
    <t>764216605</t>
  </si>
  <si>
    <t>Oplechování parapetů z pozinkovaného plechu s povrchovou úpravou rovných mechanicky kotvené, bez rohů rš 400 mm</t>
  </si>
  <si>
    <t>40586772</t>
  </si>
  <si>
    <t>https://podminky.urs.cz/item/CS_URS_2023_01/764216605</t>
  </si>
  <si>
    <t>764216606</t>
  </si>
  <si>
    <t>Oplechování parapetů z pozinkovaného plechu s povrchovou úpravou rovných mechanicky kotvené, bez rohů rš 500 mm</t>
  </si>
  <si>
    <t>-1986680434</t>
  </si>
  <si>
    <t>https://podminky.urs.cz/item/CS_URS_2023_01/764216606</t>
  </si>
  <si>
    <t>764511603</t>
  </si>
  <si>
    <t>Žlab podokapní z pozinkovaného plechu s povrchovou úpravou včetně háků a čel půlkruhový rš 400 mm</t>
  </si>
  <si>
    <t>-669718867</t>
  </si>
  <si>
    <t>https://podminky.urs.cz/item/CS_URS_2023_01/764511603</t>
  </si>
  <si>
    <t>764511644</t>
  </si>
  <si>
    <t>Žlab podokapní z pozinkovaného plechu s povrchovou úpravou včetně háků a čel kotlík oválný (trychtýřový), rš žlabu/průměr svodu 400/100 mm</t>
  </si>
  <si>
    <t>-1691931612</t>
  </si>
  <si>
    <t>https://podminky.urs.cz/item/CS_URS_2023_01/764511644</t>
  </si>
  <si>
    <t>764518623</t>
  </si>
  <si>
    <t>Svod z pozinkovaného plechu s upraveným povrchem včetně objímek, kolen a odskoků kruhový, průměru 120 mm</t>
  </si>
  <si>
    <t>1482025360</t>
  </si>
  <si>
    <t>https://podminky.urs.cz/item/CS_URS_2023_01/764518623</t>
  </si>
  <si>
    <t>998764103</t>
  </si>
  <si>
    <t>Přesun hmot pro konstrukce klempířské stanovený z hmotnosti přesunovaného materiálu vodorovná dopravní vzdálenost do 50 m v objektech výšky přes 12 do 24 m</t>
  </si>
  <si>
    <t>-989346612</t>
  </si>
  <si>
    <t>https://podminky.urs.cz/item/CS_URS_2023_01/998764103</t>
  </si>
  <si>
    <t>766622131</t>
  </si>
  <si>
    <t>Montáž oken plastových včetně montáže rámu plochy přes 1 m2 otevíravých do zdiva, výšky do 1,5 m</t>
  </si>
  <si>
    <t>-977871132</t>
  </si>
  <si>
    <t>https://podminky.urs.cz/item/CS_URS_2023_01/766622131</t>
  </si>
  <si>
    <t>"ozn.3"    1,19*1,45*27</t>
  </si>
  <si>
    <t>"ozn.5"    1,19*1,15*2</t>
  </si>
  <si>
    <t>61140052</t>
  </si>
  <si>
    <t>okno plastové otevíravé/sklopné trojsklo přes plochu 1m2 do v 1,5m</t>
  </si>
  <si>
    <t>420554170</t>
  </si>
  <si>
    <t>766622132</t>
  </si>
  <si>
    <t>Montáž oken plastových včetně montáže rámu plochy přes 1 m2 otevíravých do zdiva, výšky přes 1,5 do 2,5 m</t>
  </si>
  <si>
    <t>-1783750399</t>
  </si>
  <si>
    <t>https://podminky.urs.cz/item/CS_URS_2023_01/766622132</t>
  </si>
  <si>
    <t>"ozn.2"    1,19*1,75*25</t>
  </si>
  <si>
    <t>61140054</t>
  </si>
  <si>
    <t>okno plastové otevíravé/sklopné trojsklo přes plochu 1m2 v 1,5-2,5m</t>
  </si>
  <si>
    <t>1656089397</t>
  </si>
  <si>
    <t>766622216</t>
  </si>
  <si>
    <t>Montáž oken plastových plochy do 1 m2 včetně montáže rámu otevíravých do zdiva</t>
  </si>
  <si>
    <t>-878686258</t>
  </si>
  <si>
    <t>https://podminky.urs.cz/item/CS_URS_2023_01/766622216</t>
  </si>
  <si>
    <t>"ozn.6+7"    1+1</t>
  </si>
  <si>
    <t>61140050</t>
  </si>
  <si>
    <t>okno plastové otevíravé/sklopné trojsklo do plochy 1m2</t>
  </si>
  <si>
    <t>1591618908</t>
  </si>
  <si>
    <t>766660411</t>
  </si>
  <si>
    <t>Montáž dveřních křídel dřevěných nebo plastových vchodových dveří včetně rámu do zdiva jednokřídlových bez nadsvětlíku</t>
  </si>
  <si>
    <t>794525789</t>
  </si>
  <si>
    <t>https://podminky.urs.cz/item/CS_URS_2023_01/766660411</t>
  </si>
  <si>
    <t>611441</t>
  </si>
  <si>
    <t>dveře plastové vchodové jednokřídlé otvíravé 900x2100mm se zárubní, částečně prosklené izolačním trojsklem   ozn.1</t>
  </si>
  <si>
    <t>949719082</t>
  </si>
  <si>
    <t>55341222</t>
  </si>
  <si>
    <t>dveře bezpečnostní protipožární 8-bodový rozvorový mechanismus EI 30 D2 900x1970 mm, včetně prahu  ozn.4</t>
  </si>
  <si>
    <t>1627768822</t>
  </si>
  <si>
    <t>766694111</t>
  </si>
  <si>
    <t>Montáž ostatních truhlářských konstrukcí parapetních desek dřevěných nebo plastových šířky do 300 mm</t>
  </si>
  <si>
    <t>364377265</t>
  </si>
  <si>
    <t>https://podminky.urs.cz/item/CS_URS_2023_01/766694111</t>
  </si>
  <si>
    <t xml:space="preserve">  0,90+1,20*51</t>
  </si>
  <si>
    <t>60794103</t>
  </si>
  <si>
    <t>deska parapetní dřevotřísková vnitřní 300x1000mm</t>
  </si>
  <si>
    <t>-1276429676</t>
  </si>
  <si>
    <t>62,1*1,05 'Přepočtené koeficientem množství</t>
  </si>
  <si>
    <t>1361353435</t>
  </si>
  <si>
    <t>818468964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</si>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</sst>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44941111" TargetMode="External"/><Relationship Id="rId117" Type="http://schemas.openxmlformats.org/officeDocument/2006/relationships/hyperlink" Target="https://podminky.urs.cz/item/CS_URS_2023_01/783314201" TargetMode="External"/><Relationship Id="rId21" Type="http://schemas.openxmlformats.org/officeDocument/2006/relationships/hyperlink" Target="https://podminky.urs.cz/item/CS_URS_2023_01/631319171" TargetMode="External"/><Relationship Id="rId42" Type="http://schemas.openxmlformats.org/officeDocument/2006/relationships/hyperlink" Target="https://podminky.urs.cz/item/CS_URS_2023_01/965041341" TargetMode="External"/><Relationship Id="rId47" Type="http://schemas.openxmlformats.org/officeDocument/2006/relationships/hyperlink" Target="https://podminky.urs.cz/item/CS_URS_2023_01/968062747" TargetMode="External"/><Relationship Id="rId63" Type="http://schemas.openxmlformats.org/officeDocument/2006/relationships/hyperlink" Target="https://podminky.urs.cz/item/CS_URS_2023_01/997013631" TargetMode="External"/><Relationship Id="rId68" Type="http://schemas.openxmlformats.org/officeDocument/2006/relationships/hyperlink" Target="https://podminky.urs.cz/item/CS_URS_2023_01/711491172" TargetMode="External"/><Relationship Id="rId84" Type="http://schemas.openxmlformats.org/officeDocument/2006/relationships/hyperlink" Target="https://podminky.urs.cz/item/CS_URS_2023_01/763131761" TargetMode="External"/><Relationship Id="rId89" Type="http://schemas.openxmlformats.org/officeDocument/2006/relationships/hyperlink" Target="https://podminky.urs.cz/item/CS_URS_2023_01/766231814" TargetMode="External"/><Relationship Id="rId112" Type="http://schemas.openxmlformats.org/officeDocument/2006/relationships/hyperlink" Target="https://podminky.urs.cz/item/CS_URS_2023_01/781474112" TargetMode="External"/><Relationship Id="rId16" Type="http://schemas.openxmlformats.org/officeDocument/2006/relationships/hyperlink" Target="https://podminky.urs.cz/item/CS_URS_2023_01/612311131" TargetMode="External"/><Relationship Id="rId107" Type="http://schemas.openxmlformats.org/officeDocument/2006/relationships/hyperlink" Target="https://podminky.urs.cz/item/CS_URS_2023_01/777511145" TargetMode="External"/><Relationship Id="rId11" Type="http://schemas.openxmlformats.org/officeDocument/2006/relationships/hyperlink" Target="https://podminky.urs.cz/item/CS_URS_2023_01/346272256" TargetMode="External"/><Relationship Id="rId32" Type="http://schemas.openxmlformats.org/officeDocument/2006/relationships/hyperlink" Target="https://podminky.urs.cz/item/CS_URS_2023_01/952901111" TargetMode="External"/><Relationship Id="rId37" Type="http://schemas.openxmlformats.org/officeDocument/2006/relationships/hyperlink" Target="https://podminky.urs.cz/item/CS_URS_2023_01/953943211" TargetMode="External"/><Relationship Id="rId53" Type="http://schemas.openxmlformats.org/officeDocument/2006/relationships/hyperlink" Target="https://podminky.urs.cz/item/CS_URS_2023_01/971033561" TargetMode="External"/><Relationship Id="rId58" Type="http://schemas.openxmlformats.org/officeDocument/2006/relationships/hyperlink" Target="https://podminky.urs.cz/item/CS_URS_2023_01/997013321" TargetMode="External"/><Relationship Id="rId74" Type="http://schemas.openxmlformats.org/officeDocument/2006/relationships/hyperlink" Target="https://podminky.urs.cz/item/CS_URS_2023_01/762511246" TargetMode="External"/><Relationship Id="rId79" Type="http://schemas.openxmlformats.org/officeDocument/2006/relationships/hyperlink" Target="https://podminky.urs.cz/item/CS_URS_2023_01/763121415" TargetMode="External"/><Relationship Id="rId102" Type="http://schemas.openxmlformats.org/officeDocument/2006/relationships/hyperlink" Target="https://podminky.urs.cz/item/CS_URS_2023_01/776221111" TargetMode="External"/><Relationship Id="rId5" Type="http://schemas.openxmlformats.org/officeDocument/2006/relationships/hyperlink" Target="https://podminky.urs.cz/item/CS_URS_2023_01/317944323" TargetMode="External"/><Relationship Id="rId61" Type="http://schemas.openxmlformats.org/officeDocument/2006/relationships/hyperlink" Target="https://podminky.urs.cz/item/CS_URS_2023_01/997013601" TargetMode="External"/><Relationship Id="rId82" Type="http://schemas.openxmlformats.org/officeDocument/2006/relationships/hyperlink" Target="https://podminky.urs.cz/item/CS_URS_2023_01/763131451" TargetMode="External"/><Relationship Id="rId90" Type="http://schemas.openxmlformats.org/officeDocument/2006/relationships/hyperlink" Target="https://podminky.urs.cz/item/CS_URS_2023_01/766660001" TargetMode="External"/><Relationship Id="rId95" Type="http://schemas.openxmlformats.org/officeDocument/2006/relationships/hyperlink" Target="https://podminky.urs.cz/item/CS_URS_2023_01/771121011" TargetMode="External"/><Relationship Id="rId19" Type="http://schemas.openxmlformats.org/officeDocument/2006/relationships/hyperlink" Target="https://podminky.urs.cz/item/CS_URS_2023_01/776141111" TargetMode="External"/><Relationship Id="rId14" Type="http://schemas.openxmlformats.org/officeDocument/2006/relationships/hyperlink" Target="https://podminky.urs.cz/item/CS_URS_2023_01/612131101" TargetMode="External"/><Relationship Id="rId22" Type="http://schemas.openxmlformats.org/officeDocument/2006/relationships/hyperlink" Target="https://podminky.urs.cz/item/CS_URS_2023_01/631362021" TargetMode="External"/><Relationship Id="rId27" Type="http://schemas.openxmlformats.org/officeDocument/2006/relationships/hyperlink" Target="https://podminky.urs.cz/item/CS_URS_2023_01/949101111" TargetMode="External"/><Relationship Id="rId30" Type="http://schemas.openxmlformats.org/officeDocument/2006/relationships/hyperlink" Target="https://podminky.urs.cz/item/CS_URS_2023_01/949111222" TargetMode="External"/><Relationship Id="rId35" Type="http://schemas.openxmlformats.org/officeDocument/2006/relationships/hyperlink" Target="https://podminky.urs.cz/item/CS_URS_2023_01/953845113" TargetMode="External"/><Relationship Id="rId43" Type="http://schemas.openxmlformats.org/officeDocument/2006/relationships/hyperlink" Target="https://podminky.urs.cz/item/CS_URS_2023_01/965043341" TargetMode="External"/><Relationship Id="rId48" Type="http://schemas.openxmlformats.org/officeDocument/2006/relationships/hyperlink" Target="https://podminky.urs.cz/item/CS_URS_2023_01/968072455" TargetMode="External"/><Relationship Id="rId56" Type="http://schemas.openxmlformats.org/officeDocument/2006/relationships/hyperlink" Target="https://podminky.urs.cz/item/CS_URS_2023_01/978013191" TargetMode="External"/><Relationship Id="rId64" Type="http://schemas.openxmlformats.org/officeDocument/2006/relationships/hyperlink" Target="https://podminky.urs.cz/item/CS_URS_2023_01/997013813" TargetMode="External"/><Relationship Id="rId69" Type="http://schemas.openxmlformats.org/officeDocument/2006/relationships/hyperlink" Target="https://podminky.urs.cz/item/CS_URS_2023_01/998711101" TargetMode="External"/><Relationship Id="rId77" Type="http://schemas.openxmlformats.org/officeDocument/2006/relationships/hyperlink" Target="https://podminky.urs.cz/item/CS_URS_2023_01/998762103" TargetMode="External"/><Relationship Id="rId100" Type="http://schemas.openxmlformats.org/officeDocument/2006/relationships/hyperlink" Target="https://podminky.urs.cz/item/CS_URS_2023_01/998771103" TargetMode="External"/><Relationship Id="rId105" Type="http://schemas.openxmlformats.org/officeDocument/2006/relationships/hyperlink" Target="https://podminky.urs.cz/item/CS_URS_2023_01/998776103" TargetMode="External"/><Relationship Id="rId113" Type="http://schemas.openxmlformats.org/officeDocument/2006/relationships/hyperlink" Target="https://podminky.urs.cz/item/CS_URS_2023_01/781477111" TargetMode="External"/><Relationship Id="rId118" Type="http://schemas.openxmlformats.org/officeDocument/2006/relationships/hyperlink" Target="https://podminky.urs.cz/item/CS_URS_2023_01/783317101" TargetMode="External"/><Relationship Id="rId8" Type="http://schemas.openxmlformats.org/officeDocument/2006/relationships/hyperlink" Target="https://podminky.urs.cz/item/CS_URS_2023_01/342272245" TargetMode="External"/><Relationship Id="rId51" Type="http://schemas.openxmlformats.org/officeDocument/2006/relationships/hyperlink" Target="https://podminky.urs.cz/item/CS_URS_2023_01/971033351" TargetMode="External"/><Relationship Id="rId72" Type="http://schemas.openxmlformats.org/officeDocument/2006/relationships/hyperlink" Target="https://podminky.urs.cz/item/CS_URS_2023_01/998713103" TargetMode="External"/><Relationship Id="rId80" Type="http://schemas.openxmlformats.org/officeDocument/2006/relationships/hyperlink" Target="https://podminky.urs.cz/item/CS_URS_2023_01/763121714" TargetMode="External"/><Relationship Id="rId85" Type="http://schemas.openxmlformats.org/officeDocument/2006/relationships/hyperlink" Target="https://podminky.urs.cz/item/CS_URS_2023_01/763164631" TargetMode="External"/><Relationship Id="rId93" Type="http://schemas.openxmlformats.org/officeDocument/2006/relationships/hyperlink" Target="https://podminky.urs.cz/item/CS_URS_2023_01/766660729" TargetMode="External"/><Relationship Id="rId98" Type="http://schemas.openxmlformats.org/officeDocument/2006/relationships/hyperlink" Target="https://podminky.urs.cz/item/CS_URS_2023_01/771577111" TargetMode="External"/><Relationship Id="rId121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317142442" TargetMode="External"/><Relationship Id="rId12" Type="http://schemas.openxmlformats.org/officeDocument/2006/relationships/hyperlink" Target="https://podminky.urs.cz/item/CS_URS_2023_01/349231811" TargetMode="External"/><Relationship Id="rId17" Type="http://schemas.openxmlformats.org/officeDocument/2006/relationships/hyperlink" Target="https://podminky.urs.cz/item/CS_URS_2023_01/612321141" TargetMode="External"/><Relationship Id="rId25" Type="http://schemas.openxmlformats.org/officeDocument/2006/relationships/hyperlink" Target="https://podminky.urs.cz/item/CS_URS_2023_01/642942111" TargetMode="External"/><Relationship Id="rId33" Type="http://schemas.openxmlformats.org/officeDocument/2006/relationships/hyperlink" Target="https://podminky.urs.cz/item/CS_URS_2023_01/952902121" TargetMode="External"/><Relationship Id="rId38" Type="http://schemas.openxmlformats.org/officeDocument/2006/relationships/hyperlink" Target="https://podminky.urs.cz/item/CS_URS_2023_01/962081131" TargetMode="External"/><Relationship Id="rId46" Type="http://schemas.openxmlformats.org/officeDocument/2006/relationships/hyperlink" Target="https://podminky.urs.cz/item/CS_URS_2023_01/967031732" TargetMode="External"/><Relationship Id="rId59" Type="http://schemas.openxmlformats.org/officeDocument/2006/relationships/hyperlink" Target="https://podminky.urs.cz/item/CS_URS_2023_01/997013501" TargetMode="External"/><Relationship Id="rId67" Type="http://schemas.openxmlformats.org/officeDocument/2006/relationships/hyperlink" Target="https://podminky.urs.cz/item/CS_URS_2023_01/711491171" TargetMode="External"/><Relationship Id="rId103" Type="http://schemas.openxmlformats.org/officeDocument/2006/relationships/hyperlink" Target="https://podminky.urs.cz/item/CS_URS_2023_01/776231111" TargetMode="External"/><Relationship Id="rId108" Type="http://schemas.openxmlformats.org/officeDocument/2006/relationships/hyperlink" Target="https://podminky.urs.cz/item/CS_URS_2023_01/777911111" TargetMode="External"/><Relationship Id="rId116" Type="http://schemas.openxmlformats.org/officeDocument/2006/relationships/hyperlink" Target="https://podminky.urs.cz/item/CS_URS_2023_01/998781103" TargetMode="External"/><Relationship Id="rId20" Type="http://schemas.openxmlformats.org/officeDocument/2006/relationships/hyperlink" Target="https://podminky.urs.cz/item/CS_URS_2023_01/631311114" TargetMode="External"/><Relationship Id="rId41" Type="http://schemas.openxmlformats.org/officeDocument/2006/relationships/hyperlink" Target="https://podminky.urs.cz/item/CS_URS_2023_01/965041331" TargetMode="External"/><Relationship Id="rId54" Type="http://schemas.openxmlformats.org/officeDocument/2006/relationships/hyperlink" Target="https://podminky.urs.cz/item/CS_URS_2023_01/971034371" TargetMode="External"/><Relationship Id="rId62" Type="http://schemas.openxmlformats.org/officeDocument/2006/relationships/hyperlink" Target="https://podminky.urs.cz/item/CS_URS_2023_01/997013603" TargetMode="External"/><Relationship Id="rId70" Type="http://schemas.openxmlformats.org/officeDocument/2006/relationships/hyperlink" Target="https://podminky.urs.cz/item/CS_URS_2023_01/713121111" TargetMode="External"/><Relationship Id="rId75" Type="http://schemas.openxmlformats.org/officeDocument/2006/relationships/hyperlink" Target="https://podminky.urs.cz/item/CS_URS_2023_01/762526110" TargetMode="External"/><Relationship Id="rId83" Type="http://schemas.openxmlformats.org/officeDocument/2006/relationships/hyperlink" Target="https://podminky.urs.cz/item/CS_URS_2023_01/763131714" TargetMode="External"/><Relationship Id="rId88" Type="http://schemas.openxmlformats.org/officeDocument/2006/relationships/hyperlink" Target="https://podminky.urs.cz/item/CS_URS_2023_01/766231113" TargetMode="External"/><Relationship Id="rId91" Type="http://schemas.openxmlformats.org/officeDocument/2006/relationships/hyperlink" Target="https://podminky.urs.cz/item/CS_URS_2023_01/766660021" TargetMode="External"/><Relationship Id="rId96" Type="http://schemas.openxmlformats.org/officeDocument/2006/relationships/hyperlink" Target="https://podminky.urs.cz/item/CS_URS_2023_01/771474112" TargetMode="External"/><Relationship Id="rId111" Type="http://schemas.openxmlformats.org/officeDocument/2006/relationships/hyperlink" Target="https://podminky.urs.cz/item/CS_URS_2023_01/781131112" TargetMode="External"/><Relationship Id="rId1" Type="http://schemas.openxmlformats.org/officeDocument/2006/relationships/hyperlink" Target="https://podminky.urs.cz/item/CS_URS_2023_01/311272111" TargetMode="External"/><Relationship Id="rId6" Type="http://schemas.openxmlformats.org/officeDocument/2006/relationships/hyperlink" Target="https://podminky.urs.cz/item/CS_URS_2023_01/340271025" TargetMode="External"/><Relationship Id="rId15" Type="http://schemas.openxmlformats.org/officeDocument/2006/relationships/hyperlink" Target="https://podminky.urs.cz/item/CS_URS_2023_01/612142001" TargetMode="External"/><Relationship Id="rId23" Type="http://schemas.openxmlformats.org/officeDocument/2006/relationships/hyperlink" Target="https://podminky.urs.cz/item/CS_URS_2023_01/634111113" TargetMode="External"/><Relationship Id="rId28" Type="http://schemas.openxmlformats.org/officeDocument/2006/relationships/hyperlink" Target="https://podminky.urs.cz/item/CS_URS_2023_01/949101112" TargetMode="External"/><Relationship Id="rId36" Type="http://schemas.openxmlformats.org/officeDocument/2006/relationships/hyperlink" Target="https://podminky.urs.cz/item/CS_URS_2023_01/953845123" TargetMode="External"/><Relationship Id="rId49" Type="http://schemas.openxmlformats.org/officeDocument/2006/relationships/hyperlink" Target="https://podminky.urs.cz/item/CS_URS_2023_01/968072456" TargetMode="External"/><Relationship Id="rId57" Type="http://schemas.openxmlformats.org/officeDocument/2006/relationships/hyperlink" Target="https://podminky.urs.cz/item/CS_URS_2023_01/997013311" TargetMode="External"/><Relationship Id="rId106" Type="http://schemas.openxmlformats.org/officeDocument/2006/relationships/hyperlink" Target="https://podminky.urs.cz/item/CS_URS_2023_01/777131105" TargetMode="External"/><Relationship Id="rId114" Type="http://schemas.openxmlformats.org/officeDocument/2006/relationships/hyperlink" Target="https://podminky.urs.cz/item/CS_URS_2023_01/781494111" TargetMode="External"/><Relationship Id="rId119" Type="http://schemas.openxmlformats.org/officeDocument/2006/relationships/hyperlink" Target="https://podminky.urs.cz/item/CS_URS_2023_01/784221101" TargetMode="External"/><Relationship Id="rId10" Type="http://schemas.openxmlformats.org/officeDocument/2006/relationships/hyperlink" Target="https://podminky.urs.cz/item/CS_URS_2023_01/346481111" TargetMode="External"/><Relationship Id="rId31" Type="http://schemas.openxmlformats.org/officeDocument/2006/relationships/hyperlink" Target="https://podminky.urs.cz/item/CS_URS_2023_01/949111822" TargetMode="External"/><Relationship Id="rId44" Type="http://schemas.openxmlformats.org/officeDocument/2006/relationships/hyperlink" Target="https://podminky.urs.cz/item/CS_URS_2023_01/965081213" TargetMode="External"/><Relationship Id="rId52" Type="http://schemas.openxmlformats.org/officeDocument/2006/relationships/hyperlink" Target="https://podminky.urs.cz/item/CS_URS_2023_01/971033361" TargetMode="External"/><Relationship Id="rId60" Type="http://schemas.openxmlformats.org/officeDocument/2006/relationships/hyperlink" Target="https://podminky.urs.cz/item/CS_URS_2023_01/997013509" TargetMode="External"/><Relationship Id="rId65" Type="http://schemas.openxmlformats.org/officeDocument/2006/relationships/hyperlink" Target="https://podminky.urs.cz/item/CS_URS_2023_01/998017003" TargetMode="External"/><Relationship Id="rId73" Type="http://schemas.openxmlformats.org/officeDocument/2006/relationships/hyperlink" Target="https://podminky.urs.cz/item/CS_URS_2023_01/762083111" TargetMode="External"/><Relationship Id="rId78" Type="http://schemas.openxmlformats.org/officeDocument/2006/relationships/hyperlink" Target="https://podminky.urs.cz/item/CS_URS_2023_01/763111742" TargetMode="External"/><Relationship Id="rId81" Type="http://schemas.openxmlformats.org/officeDocument/2006/relationships/hyperlink" Target="https://podminky.urs.cz/item/CS_URS_2023_01/763131411" TargetMode="External"/><Relationship Id="rId86" Type="http://schemas.openxmlformats.org/officeDocument/2006/relationships/hyperlink" Target="https://podminky.urs.cz/item/CS_URS_2023_01/998763303" TargetMode="External"/><Relationship Id="rId94" Type="http://schemas.openxmlformats.org/officeDocument/2006/relationships/hyperlink" Target="https://podminky.urs.cz/item/CS_URS_2023_01/998766103" TargetMode="External"/><Relationship Id="rId99" Type="http://schemas.openxmlformats.org/officeDocument/2006/relationships/hyperlink" Target="https://podminky.urs.cz/item/CS_URS_2023_01/771591112" TargetMode="External"/><Relationship Id="rId101" Type="http://schemas.openxmlformats.org/officeDocument/2006/relationships/hyperlink" Target="https://podminky.urs.cz/item/CS_URS_2023_01/776121111" TargetMode="External"/><Relationship Id="rId4" Type="http://schemas.openxmlformats.org/officeDocument/2006/relationships/hyperlink" Target="https://podminky.urs.cz/item/CS_URS_2023_01/317234410" TargetMode="External"/><Relationship Id="rId9" Type="http://schemas.openxmlformats.org/officeDocument/2006/relationships/hyperlink" Target="https://podminky.urs.cz/item/CS_URS_2023_01/342291121" TargetMode="External"/><Relationship Id="rId13" Type="http://schemas.openxmlformats.org/officeDocument/2006/relationships/hyperlink" Target="https://podminky.urs.cz/item/CS_URS_2023_01/349231821" TargetMode="External"/><Relationship Id="rId18" Type="http://schemas.openxmlformats.org/officeDocument/2006/relationships/hyperlink" Target="https://podminky.urs.cz/item/CS_URS_2023_01/612331121" TargetMode="External"/><Relationship Id="rId39" Type="http://schemas.openxmlformats.org/officeDocument/2006/relationships/hyperlink" Target="https://podminky.urs.cz/item/CS_URS_2023_01/965043331" TargetMode="External"/><Relationship Id="rId109" Type="http://schemas.openxmlformats.org/officeDocument/2006/relationships/hyperlink" Target="https://podminky.urs.cz/item/CS_URS_2023_01/998777103" TargetMode="External"/><Relationship Id="rId34" Type="http://schemas.openxmlformats.org/officeDocument/2006/relationships/hyperlink" Target="https://podminky.urs.cz/item/CS_URS_2023_01/952902221" TargetMode="External"/><Relationship Id="rId50" Type="http://schemas.openxmlformats.org/officeDocument/2006/relationships/hyperlink" Target="https://podminky.urs.cz/item/CS_URS_2023_01/971033261" TargetMode="External"/><Relationship Id="rId55" Type="http://schemas.openxmlformats.org/officeDocument/2006/relationships/hyperlink" Target="https://podminky.urs.cz/item/CS_URS_2023_01/974031664" TargetMode="External"/><Relationship Id="rId76" Type="http://schemas.openxmlformats.org/officeDocument/2006/relationships/hyperlink" Target="https://podminky.urs.cz/item/CS_URS_2023_01/762595001" TargetMode="External"/><Relationship Id="rId97" Type="http://schemas.openxmlformats.org/officeDocument/2006/relationships/hyperlink" Target="https://podminky.urs.cz/item/CS_URS_2023_01/771574112" TargetMode="External"/><Relationship Id="rId104" Type="http://schemas.openxmlformats.org/officeDocument/2006/relationships/hyperlink" Target="https://podminky.urs.cz/item/CS_URS_2023_01/776411111" TargetMode="External"/><Relationship Id="rId120" Type="http://schemas.openxmlformats.org/officeDocument/2006/relationships/hyperlink" Target="https://podminky.urs.cz/item/CS_URS_2023_01/030001000" TargetMode="External"/><Relationship Id="rId7" Type="http://schemas.openxmlformats.org/officeDocument/2006/relationships/hyperlink" Target="https://podminky.urs.cz/item/CS_URS_2023_01/342272225" TargetMode="External"/><Relationship Id="rId71" Type="http://schemas.openxmlformats.org/officeDocument/2006/relationships/hyperlink" Target="https://podminky.urs.cz/item/CS_URS_2023_01/713191132" TargetMode="External"/><Relationship Id="rId92" Type="http://schemas.openxmlformats.org/officeDocument/2006/relationships/hyperlink" Target="https://podminky.urs.cz/item/CS_URS_2023_01/766660441" TargetMode="External"/><Relationship Id="rId2" Type="http://schemas.openxmlformats.org/officeDocument/2006/relationships/hyperlink" Target="https://podminky.urs.cz/item/CS_URS_2023_01/317142422" TargetMode="External"/><Relationship Id="rId29" Type="http://schemas.openxmlformats.org/officeDocument/2006/relationships/hyperlink" Target="https://podminky.urs.cz/item/CS_URS_2023_01/949111122" TargetMode="External"/><Relationship Id="rId24" Type="http://schemas.openxmlformats.org/officeDocument/2006/relationships/hyperlink" Target="https://podminky.urs.cz/item/CS_URS_2023_01/642944121" TargetMode="External"/><Relationship Id="rId40" Type="http://schemas.openxmlformats.org/officeDocument/2006/relationships/hyperlink" Target="https://podminky.urs.cz/item/CS_URS_2023_01/962031132" TargetMode="External"/><Relationship Id="rId45" Type="http://schemas.openxmlformats.org/officeDocument/2006/relationships/hyperlink" Target="https://podminky.urs.cz/item/CS_URS_2023_01/776201811" TargetMode="External"/><Relationship Id="rId66" Type="http://schemas.openxmlformats.org/officeDocument/2006/relationships/hyperlink" Target="https://podminky.urs.cz/item/CS_URS_2023_01/711471053" TargetMode="External"/><Relationship Id="rId87" Type="http://schemas.openxmlformats.org/officeDocument/2006/relationships/hyperlink" Target="https://podminky.urs.cz/item/CS_URS_2023_01/766121210" TargetMode="External"/><Relationship Id="rId110" Type="http://schemas.openxmlformats.org/officeDocument/2006/relationships/hyperlink" Target="https://podminky.urs.cz/item/CS_URS_2023_01/781121011" TargetMode="External"/><Relationship Id="rId115" Type="http://schemas.openxmlformats.org/officeDocument/2006/relationships/hyperlink" Target="https://podminky.urs.cz/item/CS_URS_2023_01/7814945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52901111" TargetMode="External"/><Relationship Id="rId18" Type="http://schemas.openxmlformats.org/officeDocument/2006/relationships/hyperlink" Target="https://podminky.urs.cz/item/CS_URS_2023_01/965043331" TargetMode="External"/><Relationship Id="rId26" Type="http://schemas.openxmlformats.org/officeDocument/2006/relationships/hyperlink" Target="https://podminky.urs.cz/item/CS_URS_2023_01/997013311" TargetMode="External"/><Relationship Id="rId39" Type="http://schemas.openxmlformats.org/officeDocument/2006/relationships/hyperlink" Target="https://podminky.urs.cz/item/CS_URS_2023_01/763131761" TargetMode="External"/><Relationship Id="rId21" Type="http://schemas.openxmlformats.org/officeDocument/2006/relationships/hyperlink" Target="https://podminky.urs.cz/item/CS_URS_2023_01/776201811" TargetMode="External"/><Relationship Id="rId34" Type="http://schemas.openxmlformats.org/officeDocument/2006/relationships/hyperlink" Target="https://podminky.urs.cz/item/CS_URS_2023_01/713191132" TargetMode="External"/><Relationship Id="rId42" Type="http://schemas.openxmlformats.org/officeDocument/2006/relationships/hyperlink" Target="https://podminky.urs.cz/item/CS_URS_2023_01/766660021" TargetMode="External"/><Relationship Id="rId47" Type="http://schemas.openxmlformats.org/officeDocument/2006/relationships/hyperlink" Target="https://podminky.urs.cz/item/CS_URS_2023_01/771121011" TargetMode="External"/><Relationship Id="rId50" Type="http://schemas.openxmlformats.org/officeDocument/2006/relationships/hyperlink" Target="https://podminky.urs.cz/item/CS_URS_2023_01/771591112" TargetMode="External"/><Relationship Id="rId55" Type="http://schemas.openxmlformats.org/officeDocument/2006/relationships/hyperlink" Target="https://podminky.urs.cz/item/CS_URS_2023_01/998776103" TargetMode="External"/><Relationship Id="rId63" Type="http://schemas.openxmlformats.org/officeDocument/2006/relationships/hyperlink" Target="https://podminky.urs.cz/item/CS_URS_2023_01/783314201" TargetMode="External"/><Relationship Id="rId7" Type="http://schemas.openxmlformats.org/officeDocument/2006/relationships/hyperlink" Target="https://podminky.urs.cz/item/CS_URS_2023_01/631311114" TargetMode="External"/><Relationship Id="rId2" Type="http://schemas.openxmlformats.org/officeDocument/2006/relationships/hyperlink" Target="https://podminky.urs.cz/item/CS_URS_2023_01/349231811" TargetMode="External"/><Relationship Id="rId16" Type="http://schemas.openxmlformats.org/officeDocument/2006/relationships/hyperlink" Target="https://podminky.urs.cz/item/CS_URS_2023_01/965041331" TargetMode="External"/><Relationship Id="rId29" Type="http://schemas.openxmlformats.org/officeDocument/2006/relationships/hyperlink" Target="https://podminky.urs.cz/item/CS_URS_2023_01/997013509" TargetMode="External"/><Relationship Id="rId1" Type="http://schemas.openxmlformats.org/officeDocument/2006/relationships/hyperlink" Target="https://podminky.urs.cz/item/CS_URS_2023_01/346272266" TargetMode="External"/><Relationship Id="rId6" Type="http://schemas.openxmlformats.org/officeDocument/2006/relationships/hyperlink" Target="https://podminky.urs.cz/item/CS_URS_2023_01/776141111" TargetMode="External"/><Relationship Id="rId11" Type="http://schemas.openxmlformats.org/officeDocument/2006/relationships/hyperlink" Target="https://podminky.urs.cz/item/CS_URS_2023_01/642944121" TargetMode="External"/><Relationship Id="rId24" Type="http://schemas.openxmlformats.org/officeDocument/2006/relationships/hyperlink" Target="https://podminky.urs.cz/item/CS_URS_2023_01/978013191" TargetMode="External"/><Relationship Id="rId32" Type="http://schemas.openxmlformats.org/officeDocument/2006/relationships/hyperlink" Target="https://podminky.urs.cz/item/CS_URS_2023_01/998017003" TargetMode="External"/><Relationship Id="rId37" Type="http://schemas.openxmlformats.org/officeDocument/2006/relationships/hyperlink" Target="https://podminky.urs.cz/item/CS_URS_2023_01/763131451" TargetMode="External"/><Relationship Id="rId40" Type="http://schemas.openxmlformats.org/officeDocument/2006/relationships/hyperlink" Target="https://podminky.urs.cz/item/CS_URS_2023_01/998763303" TargetMode="External"/><Relationship Id="rId45" Type="http://schemas.openxmlformats.org/officeDocument/2006/relationships/hyperlink" Target="https://podminky.urs.cz/item/CS_URS_2023_01/766695213" TargetMode="External"/><Relationship Id="rId53" Type="http://schemas.openxmlformats.org/officeDocument/2006/relationships/hyperlink" Target="https://podminky.urs.cz/item/CS_URS_2023_01/776221111" TargetMode="External"/><Relationship Id="rId58" Type="http://schemas.openxmlformats.org/officeDocument/2006/relationships/hyperlink" Target="https://podminky.urs.cz/item/CS_URS_2023_01/781474112" TargetMode="External"/><Relationship Id="rId66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612331121" TargetMode="External"/><Relationship Id="rId15" Type="http://schemas.openxmlformats.org/officeDocument/2006/relationships/hyperlink" Target="https://podminky.urs.cz/item/CS_URS_2023_01/962031132" TargetMode="External"/><Relationship Id="rId23" Type="http://schemas.openxmlformats.org/officeDocument/2006/relationships/hyperlink" Target="https://podminky.urs.cz/item/CS_URS_2023_01/968072455" TargetMode="External"/><Relationship Id="rId28" Type="http://schemas.openxmlformats.org/officeDocument/2006/relationships/hyperlink" Target="https://podminky.urs.cz/item/CS_URS_2023_01/997013501" TargetMode="External"/><Relationship Id="rId36" Type="http://schemas.openxmlformats.org/officeDocument/2006/relationships/hyperlink" Target="https://podminky.urs.cz/item/CS_URS_2023_01/763131411" TargetMode="External"/><Relationship Id="rId49" Type="http://schemas.openxmlformats.org/officeDocument/2006/relationships/hyperlink" Target="https://podminky.urs.cz/item/CS_URS_2023_01/771577111" TargetMode="External"/><Relationship Id="rId57" Type="http://schemas.openxmlformats.org/officeDocument/2006/relationships/hyperlink" Target="https://podminky.urs.cz/item/CS_URS_2023_01/781131112" TargetMode="External"/><Relationship Id="rId61" Type="http://schemas.openxmlformats.org/officeDocument/2006/relationships/hyperlink" Target="https://podminky.urs.cz/item/CS_URS_2023_01/781494511" TargetMode="External"/><Relationship Id="rId10" Type="http://schemas.openxmlformats.org/officeDocument/2006/relationships/hyperlink" Target="https://podminky.urs.cz/item/CS_URS_2023_01/634111113" TargetMode="External"/><Relationship Id="rId19" Type="http://schemas.openxmlformats.org/officeDocument/2006/relationships/hyperlink" Target="https://podminky.urs.cz/item/CS_URS_2023_01/965043341" TargetMode="External"/><Relationship Id="rId31" Type="http://schemas.openxmlformats.org/officeDocument/2006/relationships/hyperlink" Target="https://podminky.urs.cz/item/CS_URS_2023_01/997013603" TargetMode="External"/><Relationship Id="rId44" Type="http://schemas.openxmlformats.org/officeDocument/2006/relationships/hyperlink" Target="https://podminky.urs.cz/item/CS_URS_2023_01/766660733" TargetMode="External"/><Relationship Id="rId52" Type="http://schemas.openxmlformats.org/officeDocument/2006/relationships/hyperlink" Target="https://podminky.urs.cz/item/CS_URS_2023_01/776121111" TargetMode="External"/><Relationship Id="rId60" Type="http://schemas.openxmlformats.org/officeDocument/2006/relationships/hyperlink" Target="https://podminky.urs.cz/item/CS_URS_2023_01/781494111" TargetMode="External"/><Relationship Id="rId65" Type="http://schemas.openxmlformats.org/officeDocument/2006/relationships/hyperlink" Target="https://podminky.urs.cz/item/CS_URS_2023_01/784221101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31362021" TargetMode="External"/><Relationship Id="rId14" Type="http://schemas.openxmlformats.org/officeDocument/2006/relationships/hyperlink" Target="https://podminky.urs.cz/item/CS_URS_2023_01/952902121" TargetMode="External"/><Relationship Id="rId22" Type="http://schemas.openxmlformats.org/officeDocument/2006/relationships/hyperlink" Target="https://podminky.urs.cz/item/CS_URS_2023_01/967031732" TargetMode="External"/><Relationship Id="rId27" Type="http://schemas.openxmlformats.org/officeDocument/2006/relationships/hyperlink" Target="https://podminky.urs.cz/item/CS_URS_2023_01/997013321" TargetMode="External"/><Relationship Id="rId30" Type="http://schemas.openxmlformats.org/officeDocument/2006/relationships/hyperlink" Target="https://podminky.urs.cz/item/CS_URS_2023_01/997013601" TargetMode="External"/><Relationship Id="rId35" Type="http://schemas.openxmlformats.org/officeDocument/2006/relationships/hyperlink" Target="https://podminky.urs.cz/item/CS_URS_2023_01/998713103" TargetMode="External"/><Relationship Id="rId43" Type="http://schemas.openxmlformats.org/officeDocument/2006/relationships/hyperlink" Target="https://podminky.urs.cz/item/CS_URS_2023_01/766660729" TargetMode="External"/><Relationship Id="rId48" Type="http://schemas.openxmlformats.org/officeDocument/2006/relationships/hyperlink" Target="https://podminky.urs.cz/item/CS_URS_2023_01/771574112" TargetMode="External"/><Relationship Id="rId56" Type="http://schemas.openxmlformats.org/officeDocument/2006/relationships/hyperlink" Target="https://podminky.urs.cz/item/CS_URS_2023_01/781121011" TargetMode="External"/><Relationship Id="rId64" Type="http://schemas.openxmlformats.org/officeDocument/2006/relationships/hyperlink" Target="https://podminky.urs.cz/item/CS_URS_2023_01/783317101" TargetMode="External"/><Relationship Id="rId8" Type="http://schemas.openxmlformats.org/officeDocument/2006/relationships/hyperlink" Target="https://podminky.urs.cz/item/CS_URS_2023_01/631319171" TargetMode="External"/><Relationship Id="rId51" Type="http://schemas.openxmlformats.org/officeDocument/2006/relationships/hyperlink" Target="https://podminky.urs.cz/item/CS_URS_2023_01/998771103" TargetMode="External"/><Relationship Id="rId3" Type="http://schemas.openxmlformats.org/officeDocument/2006/relationships/hyperlink" Target="https://podminky.urs.cz/item/CS_URS_2023_01/612131101" TargetMode="External"/><Relationship Id="rId12" Type="http://schemas.openxmlformats.org/officeDocument/2006/relationships/hyperlink" Target="https://podminky.urs.cz/item/CS_URS_2023_01/949101111" TargetMode="External"/><Relationship Id="rId17" Type="http://schemas.openxmlformats.org/officeDocument/2006/relationships/hyperlink" Target="https://podminky.urs.cz/item/CS_URS_2023_01/965041341" TargetMode="External"/><Relationship Id="rId25" Type="http://schemas.openxmlformats.org/officeDocument/2006/relationships/hyperlink" Target="https://podminky.urs.cz/item/CS_URS_2023_01/978059541" TargetMode="External"/><Relationship Id="rId33" Type="http://schemas.openxmlformats.org/officeDocument/2006/relationships/hyperlink" Target="https://podminky.urs.cz/item/CS_URS_2023_01/713121111" TargetMode="External"/><Relationship Id="rId38" Type="http://schemas.openxmlformats.org/officeDocument/2006/relationships/hyperlink" Target="https://podminky.urs.cz/item/CS_URS_2023_01/763131714" TargetMode="External"/><Relationship Id="rId46" Type="http://schemas.openxmlformats.org/officeDocument/2006/relationships/hyperlink" Target="https://podminky.urs.cz/item/CS_URS_2023_01/998766103" TargetMode="External"/><Relationship Id="rId59" Type="http://schemas.openxmlformats.org/officeDocument/2006/relationships/hyperlink" Target="https://podminky.urs.cz/item/CS_URS_2023_01/781477111" TargetMode="External"/><Relationship Id="rId67" Type="http://schemas.openxmlformats.org/officeDocument/2006/relationships/drawing" Target="../drawings/drawing3.xml"/><Relationship Id="rId20" Type="http://schemas.openxmlformats.org/officeDocument/2006/relationships/hyperlink" Target="https://podminky.urs.cz/item/CS_URS_2023_01/965081213" TargetMode="External"/><Relationship Id="rId41" Type="http://schemas.openxmlformats.org/officeDocument/2006/relationships/hyperlink" Target="https://podminky.urs.cz/item/CS_URS_2023_01/766660001" TargetMode="External"/><Relationship Id="rId54" Type="http://schemas.openxmlformats.org/officeDocument/2006/relationships/hyperlink" Target="https://podminky.urs.cz/item/CS_URS_2023_01/776411111" TargetMode="External"/><Relationship Id="rId62" Type="http://schemas.openxmlformats.org/officeDocument/2006/relationships/hyperlink" Target="https://podminky.urs.cz/item/CS_URS_2023_01/99878110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622252001" TargetMode="External"/><Relationship Id="rId18" Type="http://schemas.openxmlformats.org/officeDocument/2006/relationships/hyperlink" Target="https://podminky.urs.cz/item/CS_URS_2023_01/629995101" TargetMode="External"/><Relationship Id="rId26" Type="http://schemas.openxmlformats.org/officeDocument/2006/relationships/hyperlink" Target="https://podminky.urs.cz/item/CS_URS_2023_01/941111131" TargetMode="External"/><Relationship Id="rId39" Type="http://schemas.openxmlformats.org/officeDocument/2006/relationships/hyperlink" Target="https://podminky.urs.cz/item/CS_URS_2023_01/997013811" TargetMode="External"/><Relationship Id="rId21" Type="http://schemas.openxmlformats.org/officeDocument/2006/relationships/hyperlink" Target="https://podminky.urs.cz/item/CS_URS_2023_01/637121112" TargetMode="External"/><Relationship Id="rId34" Type="http://schemas.openxmlformats.org/officeDocument/2006/relationships/hyperlink" Target="https://podminky.urs.cz/item/CS_URS_2023_01/978015331" TargetMode="External"/><Relationship Id="rId42" Type="http://schemas.openxmlformats.org/officeDocument/2006/relationships/hyperlink" Target="https://podminky.urs.cz/item/CS_URS_2023_01/998713103" TargetMode="External"/><Relationship Id="rId47" Type="http://schemas.openxmlformats.org/officeDocument/2006/relationships/hyperlink" Target="https://podminky.urs.cz/item/CS_URS_2023_01/764216606" TargetMode="External"/><Relationship Id="rId50" Type="http://schemas.openxmlformats.org/officeDocument/2006/relationships/hyperlink" Target="https://podminky.urs.cz/item/CS_URS_2023_01/764518623" TargetMode="External"/><Relationship Id="rId55" Type="http://schemas.openxmlformats.org/officeDocument/2006/relationships/hyperlink" Target="https://podminky.urs.cz/item/CS_URS_2023_01/766660411" TargetMode="External"/><Relationship Id="rId7" Type="http://schemas.openxmlformats.org/officeDocument/2006/relationships/hyperlink" Target="https://podminky.urs.cz/item/CS_URS_2023_01/564750011" TargetMode="External"/><Relationship Id="rId12" Type="http://schemas.openxmlformats.org/officeDocument/2006/relationships/hyperlink" Target="https://podminky.urs.cz/item/CS_URS_2023_01/622212051" TargetMode="External"/><Relationship Id="rId17" Type="http://schemas.openxmlformats.org/officeDocument/2006/relationships/hyperlink" Target="https://podminky.urs.cz/item/CS_URS_2023_01/629991011" TargetMode="External"/><Relationship Id="rId25" Type="http://schemas.openxmlformats.org/officeDocument/2006/relationships/hyperlink" Target="https://podminky.urs.cz/item/CS_URS_2023_01/919731122" TargetMode="External"/><Relationship Id="rId33" Type="http://schemas.openxmlformats.org/officeDocument/2006/relationships/hyperlink" Target="https://podminky.urs.cz/item/CS_URS_2023_01/968062455" TargetMode="External"/><Relationship Id="rId38" Type="http://schemas.openxmlformats.org/officeDocument/2006/relationships/hyperlink" Target="https://podminky.urs.cz/item/CS_URS_2023_01/997013645" TargetMode="External"/><Relationship Id="rId46" Type="http://schemas.openxmlformats.org/officeDocument/2006/relationships/hyperlink" Target="https://podminky.urs.cz/item/CS_URS_2023_01/764216605" TargetMode="External"/><Relationship Id="rId59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32212331" TargetMode="External"/><Relationship Id="rId16" Type="http://schemas.openxmlformats.org/officeDocument/2006/relationships/hyperlink" Target="https://podminky.urs.cz/item/CS_URS_2023_01/622531011" TargetMode="External"/><Relationship Id="rId20" Type="http://schemas.openxmlformats.org/officeDocument/2006/relationships/hyperlink" Target="https://podminky.urs.cz/item/CS_URS_2023_01/632451435" TargetMode="External"/><Relationship Id="rId29" Type="http://schemas.openxmlformats.org/officeDocument/2006/relationships/hyperlink" Target="https://podminky.urs.cz/item/CS_URS_2023_01/113107342" TargetMode="External"/><Relationship Id="rId41" Type="http://schemas.openxmlformats.org/officeDocument/2006/relationships/hyperlink" Target="https://podminky.urs.cz/item/CS_URS_2023_01/713111111" TargetMode="External"/><Relationship Id="rId54" Type="http://schemas.openxmlformats.org/officeDocument/2006/relationships/hyperlink" Target="https://podminky.urs.cz/item/CS_URS_2023_01/766622216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174111101" TargetMode="External"/><Relationship Id="rId11" Type="http://schemas.openxmlformats.org/officeDocument/2006/relationships/hyperlink" Target="https://podminky.urs.cz/item/CS_URS_2023_01/622211041" TargetMode="External"/><Relationship Id="rId24" Type="http://schemas.openxmlformats.org/officeDocument/2006/relationships/hyperlink" Target="https://podminky.urs.cz/item/CS_URS_2023_01/919735112" TargetMode="External"/><Relationship Id="rId32" Type="http://schemas.openxmlformats.org/officeDocument/2006/relationships/hyperlink" Target="https://podminky.urs.cz/item/CS_URS_2023_01/968062376" TargetMode="External"/><Relationship Id="rId37" Type="http://schemas.openxmlformats.org/officeDocument/2006/relationships/hyperlink" Target="https://podminky.urs.cz/item/CS_URS_2023_01/997013603" TargetMode="External"/><Relationship Id="rId40" Type="http://schemas.openxmlformats.org/officeDocument/2006/relationships/hyperlink" Target="https://podminky.urs.cz/item/CS_URS_2023_01/998017003" TargetMode="External"/><Relationship Id="rId45" Type="http://schemas.openxmlformats.org/officeDocument/2006/relationships/hyperlink" Target="https://podminky.urs.cz/item/CS_URS_2023_01/764004861" TargetMode="External"/><Relationship Id="rId53" Type="http://schemas.openxmlformats.org/officeDocument/2006/relationships/hyperlink" Target="https://podminky.urs.cz/item/CS_URS_2023_01/766622132" TargetMode="External"/><Relationship Id="rId58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171251101" TargetMode="External"/><Relationship Id="rId15" Type="http://schemas.openxmlformats.org/officeDocument/2006/relationships/hyperlink" Target="https://podminky.urs.cz/item/CS_URS_2023_01/622511111" TargetMode="External"/><Relationship Id="rId23" Type="http://schemas.openxmlformats.org/officeDocument/2006/relationships/hyperlink" Target="https://podminky.urs.cz/item/CS_URS_2023_01/916331112" TargetMode="External"/><Relationship Id="rId28" Type="http://schemas.openxmlformats.org/officeDocument/2006/relationships/hyperlink" Target="https://podminky.urs.cz/item/CS_URS_2023_01/941111831" TargetMode="External"/><Relationship Id="rId36" Type="http://schemas.openxmlformats.org/officeDocument/2006/relationships/hyperlink" Target="https://podminky.urs.cz/item/CS_URS_2023_01/997013509" TargetMode="External"/><Relationship Id="rId49" Type="http://schemas.openxmlformats.org/officeDocument/2006/relationships/hyperlink" Target="https://podminky.urs.cz/item/CS_URS_2023_01/764511644" TargetMode="External"/><Relationship Id="rId57" Type="http://schemas.openxmlformats.org/officeDocument/2006/relationships/hyperlink" Target="https://podminky.urs.cz/item/CS_URS_2023_01/998766103" TargetMode="External"/><Relationship Id="rId10" Type="http://schemas.openxmlformats.org/officeDocument/2006/relationships/hyperlink" Target="https://podminky.urs.cz/item/CS_URS_2023_01/622211011" TargetMode="External"/><Relationship Id="rId19" Type="http://schemas.openxmlformats.org/officeDocument/2006/relationships/hyperlink" Target="https://podminky.urs.cz/item/CS_URS_2023_01/622325102" TargetMode="External"/><Relationship Id="rId31" Type="http://schemas.openxmlformats.org/officeDocument/2006/relationships/hyperlink" Target="https://podminky.urs.cz/item/CS_URS_2023_01/968062375" TargetMode="External"/><Relationship Id="rId44" Type="http://schemas.openxmlformats.org/officeDocument/2006/relationships/hyperlink" Target="https://podminky.urs.cz/item/CS_URS_2023_01/764004801" TargetMode="External"/><Relationship Id="rId52" Type="http://schemas.openxmlformats.org/officeDocument/2006/relationships/hyperlink" Target="https://podminky.urs.cz/item/CS_URS_2023_01/766622131" TargetMode="External"/><Relationship Id="rId4" Type="http://schemas.openxmlformats.org/officeDocument/2006/relationships/hyperlink" Target="https://podminky.urs.cz/item/CS_URS_2023_01/166151101" TargetMode="External"/><Relationship Id="rId9" Type="http://schemas.openxmlformats.org/officeDocument/2006/relationships/hyperlink" Target="https://podminky.urs.cz/item/CS_URS_2023_01/619995001" TargetMode="External"/><Relationship Id="rId14" Type="http://schemas.openxmlformats.org/officeDocument/2006/relationships/hyperlink" Target="https://podminky.urs.cz/item/CS_URS_2023_01/622252002" TargetMode="External"/><Relationship Id="rId22" Type="http://schemas.openxmlformats.org/officeDocument/2006/relationships/hyperlink" Target="https://podminky.urs.cz/item/CS_URS_2023_01/916231213" TargetMode="External"/><Relationship Id="rId27" Type="http://schemas.openxmlformats.org/officeDocument/2006/relationships/hyperlink" Target="https://podminky.urs.cz/item/CS_URS_2023_01/941111231" TargetMode="External"/><Relationship Id="rId30" Type="http://schemas.openxmlformats.org/officeDocument/2006/relationships/hyperlink" Target="https://podminky.urs.cz/item/CS_URS_2023_01/968062374" TargetMode="External"/><Relationship Id="rId35" Type="http://schemas.openxmlformats.org/officeDocument/2006/relationships/hyperlink" Target="https://podminky.urs.cz/item/CS_URS_2023_01/997013501" TargetMode="External"/><Relationship Id="rId43" Type="http://schemas.openxmlformats.org/officeDocument/2006/relationships/hyperlink" Target="https://podminky.urs.cz/item/CS_URS_2023_01/764002851" TargetMode="External"/><Relationship Id="rId48" Type="http://schemas.openxmlformats.org/officeDocument/2006/relationships/hyperlink" Target="https://podminky.urs.cz/item/CS_URS_2023_01/764511603" TargetMode="External"/><Relationship Id="rId56" Type="http://schemas.openxmlformats.org/officeDocument/2006/relationships/hyperlink" Target="https://podminky.urs.cz/item/CS_URS_2023_01/766694111" TargetMode="External"/><Relationship Id="rId8" Type="http://schemas.openxmlformats.org/officeDocument/2006/relationships/hyperlink" Target="https://podminky.urs.cz/item/CS_URS_2023_01/596211110" TargetMode="External"/><Relationship Id="rId51" Type="http://schemas.openxmlformats.org/officeDocument/2006/relationships/hyperlink" Target="https://podminky.urs.cz/item/CS_URS_2023_01/998764103" TargetMode="External"/><Relationship Id="rId3" Type="http://schemas.openxmlformats.org/officeDocument/2006/relationships/hyperlink" Target="https://podminky.urs.cz/item/CS_URS_2023_01/1623511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21"/>
      <c r="BE5" s="26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21"/>
      <c r="BE6" s="27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0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0"/>
      <c r="BS8" s="18" t="s">
        <v>6</v>
      </c>
    </row>
    <row r="9" spans="1:74" ht="14.45" customHeight="1">
      <c r="B9" s="21"/>
      <c r="AR9" s="21"/>
      <c r="BE9" s="270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70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70"/>
      <c r="BS11" s="18" t="s">
        <v>6</v>
      </c>
    </row>
    <row r="12" spans="1:74" ht="6.95" customHeight="1">
      <c r="B12" s="21"/>
      <c r="AR12" s="21"/>
      <c r="BE12" s="270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0"/>
      <c r="BS13" s="18" t="s">
        <v>6</v>
      </c>
    </row>
    <row r="14" spans="1:74" ht="12.75">
      <c r="B14" s="21"/>
      <c r="E14" s="275" t="s">
        <v>30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8" t="s">
        <v>28</v>
      </c>
      <c r="AN14" s="30" t="s">
        <v>30</v>
      </c>
      <c r="AR14" s="21"/>
      <c r="BE14" s="270"/>
      <c r="BS14" s="18" t="s">
        <v>6</v>
      </c>
    </row>
    <row r="15" spans="1:74" ht="6.95" customHeight="1">
      <c r="B15" s="21"/>
      <c r="AR15" s="21"/>
      <c r="BE15" s="270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70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70"/>
      <c r="BS17" s="18" t="s">
        <v>33</v>
      </c>
    </row>
    <row r="18" spans="2:71" ht="6.95" customHeight="1">
      <c r="B18" s="21"/>
      <c r="AR18" s="21"/>
      <c r="BE18" s="270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70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70"/>
      <c r="BS20" s="18" t="s">
        <v>4</v>
      </c>
    </row>
    <row r="21" spans="2:71" ht="6.95" customHeight="1">
      <c r="B21" s="21"/>
      <c r="AR21" s="21"/>
      <c r="BE21" s="270"/>
    </row>
    <row r="22" spans="2:71" ht="12" customHeight="1">
      <c r="B22" s="21"/>
      <c r="D22" s="28" t="s">
        <v>36</v>
      </c>
      <c r="AR22" s="21"/>
      <c r="BE22" s="270"/>
    </row>
    <row r="23" spans="2:71" ht="47.25" customHeight="1">
      <c r="B23" s="21"/>
      <c r="E23" s="277" t="s">
        <v>37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R23" s="21"/>
      <c r="BE23" s="270"/>
    </row>
    <row r="24" spans="2:71" ht="6.95" customHeight="1">
      <c r="B24" s="21"/>
      <c r="AR24" s="21"/>
      <c r="BE24" s="27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0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8">
        <f>ROUND(AG54,2)</f>
        <v>0</v>
      </c>
      <c r="AL26" s="279"/>
      <c r="AM26" s="279"/>
      <c r="AN26" s="279"/>
      <c r="AO26" s="279"/>
      <c r="AR26" s="33"/>
      <c r="BE26" s="270"/>
    </row>
    <row r="27" spans="2:71" s="1" customFormat="1" ht="6.95" customHeight="1">
      <c r="B27" s="33"/>
      <c r="AR27" s="33"/>
      <c r="BE27" s="270"/>
    </row>
    <row r="28" spans="2:71" s="1" customFormat="1" ht="12.75">
      <c r="B28" s="33"/>
      <c r="L28" s="280" t="s">
        <v>39</v>
      </c>
      <c r="M28" s="280"/>
      <c r="N28" s="280"/>
      <c r="O28" s="280"/>
      <c r="P28" s="280"/>
      <c r="W28" s="280" t="s">
        <v>40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41</v>
      </c>
      <c r="AL28" s="280"/>
      <c r="AM28" s="280"/>
      <c r="AN28" s="280"/>
      <c r="AO28" s="280"/>
      <c r="AR28" s="33"/>
      <c r="BE28" s="270"/>
    </row>
    <row r="29" spans="2:71" s="2" customFormat="1" ht="14.45" customHeight="1">
      <c r="B29" s="37"/>
      <c r="D29" s="28" t="s">
        <v>42</v>
      </c>
      <c r="F29" s="28" t="s">
        <v>43</v>
      </c>
      <c r="L29" s="283">
        <v>0.21</v>
      </c>
      <c r="M29" s="282"/>
      <c r="N29" s="282"/>
      <c r="O29" s="282"/>
      <c r="P29" s="282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K29" s="281">
        <f>ROUND(AV54, 2)</f>
        <v>0</v>
      </c>
      <c r="AL29" s="282"/>
      <c r="AM29" s="282"/>
      <c r="AN29" s="282"/>
      <c r="AO29" s="282"/>
      <c r="AR29" s="37"/>
      <c r="BE29" s="271"/>
    </row>
    <row r="30" spans="2:71" s="2" customFormat="1" ht="14.45" customHeight="1">
      <c r="B30" s="37"/>
      <c r="F30" s="28" t="s">
        <v>44</v>
      </c>
      <c r="L30" s="283">
        <v>0.15</v>
      </c>
      <c r="M30" s="282"/>
      <c r="N30" s="282"/>
      <c r="O30" s="282"/>
      <c r="P30" s="282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K30" s="281">
        <f>ROUND(AW54, 2)</f>
        <v>0</v>
      </c>
      <c r="AL30" s="282"/>
      <c r="AM30" s="282"/>
      <c r="AN30" s="282"/>
      <c r="AO30" s="282"/>
      <c r="AR30" s="37"/>
      <c r="BE30" s="271"/>
    </row>
    <row r="31" spans="2:71" s="2" customFormat="1" ht="14.45" hidden="1" customHeight="1">
      <c r="B31" s="37"/>
      <c r="F31" s="28" t="s">
        <v>45</v>
      </c>
      <c r="L31" s="283">
        <v>0.21</v>
      </c>
      <c r="M31" s="282"/>
      <c r="N31" s="282"/>
      <c r="O31" s="282"/>
      <c r="P31" s="282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K31" s="281">
        <v>0</v>
      </c>
      <c r="AL31" s="282"/>
      <c r="AM31" s="282"/>
      <c r="AN31" s="282"/>
      <c r="AO31" s="282"/>
      <c r="AR31" s="37"/>
      <c r="BE31" s="271"/>
    </row>
    <row r="32" spans="2:71" s="2" customFormat="1" ht="14.45" hidden="1" customHeight="1">
      <c r="B32" s="37"/>
      <c r="F32" s="28" t="s">
        <v>46</v>
      </c>
      <c r="L32" s="283">
        <v>0.15</v>
      </c>
      <c r="M32" s="282"/>
      <c r="N32" s="282"/>
      <c r="O32" s="282"/>
      <c r="P32" s="282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K32" s="281">
        <v>0</v>
      </c>
      <c r="AL32" s="282"/>
      <c r="AM32" s="282"/>
      <c r="AN32" s="282"/>
      <c r="AO32" s="282"/>
      <c r="AR32" s="37"/>
      <c r="BE32" s="271"/>
    </row>
    <row r="33" spans="2:44" s="2" customFormat="1" ht="14.45" hidden="1" customHeight="1">
      <c r="B33" s="37"/>
      <c r="F33" s="28" t="s">
        <v>47</v>
      </c>
      <c r="L33" s="283">
        <v>0</v>
      </c>
      <c r="M33" s="282"/>
      <c r="N33" s="282"/>
      <c r="O33" s="282"/>
      <c r="P33" s="282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K33" s="281">
        <v>0</v>
      </c>
      <c r="AL33" s="282"/>
      <c r="AM33" s="282"/>
      <c r="AN33" s="282"/>
      <c r="AO33" s="282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84" t="s">
        <v>50</v>
      </c>
      <c r="Y35" s="285"/>
      <c r="Z35" s="285"/>
      <c r="AA35" s="285"/>
      <c r="AB35" s="285"/>
      <c r="AC35" s="40"/>
      <c r="AD35" s="40"/>
      <c r="AE35" s="40"/>
      <c r="AF35" s="40"/>
      <c r="AG35" s="40"/>
      <c r="AH35" s="40"/>
      <c r="AI35" s="40"/>
      <c r="AJ35" s="40"/>
      <c r="AK35" s="286">
        <f>SUM(AK26:AK33)</f>
        <v>0</v>
      </c>
      <c r="AL35" s="285"/>
      <c r="AM35" s="285"/>
      <c r="AN35" s="285"/>
      <c r="AO35" s="28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22-10</v>
      </c>
      <c r="AR44" s="46"/>
    </row>
    <row r="45" spans="2:44" s="4" customFormat="1" ht="36.950000000000003" customHeight="1">
      <c r="B45" s="47"/>
      <c r="C45" s="48" t="s">
        <v>16</v>
      </c>
      <c r="L45" s="288" t="str">
        <f>K6</f>
        <v>REKONSTRUKCE BUDOVY ČP.22  SOU HUBÁLOV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LOUKOVEC ST.PČ. 128/3</v>
      </c>
      <c r="AI47" s="28" t="s">
        <v>23</v>
      </c>
      <c r="AM47" s="290" t="str">
        <f>IF(AN8= "","",AN8)</f>
        <v>25. 4. 2023</v>
      </c>
      <c r="AN47" s="290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SOU HUBÁLOV 17 - LOUKOVEC</v>
      </c>
      <c r="AI49" s="28" t="s">
        <v>31</v>
      </c>
      <c r="AM49" s="291" t="str">
        <f>IF(E17="","",E17)</f>
        <v>ING.PAVEL MAREK  projekční ateliér TURNOV</v>
      </c>
      <c r="AN49" s="292"/>
      <c r="AO49" s="292"/>
      <c r="AP49" s="292"/>
      <c r="AR49" s="33"/>
      <c r="AS49" s="293" t="s">
        <v>52</v>
      </c>
      <c r="AT49" s="29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91" t="str">
        <f>IF(E20="","",E20)</f>
        <v>JANA VYDROVÁ</v>
      </c>
      <c r="AN50" s="292"/>
      <c r="AO50" s="292"/>
      <c r="AP50" s="292"/>
      <c r="AR50" s="33"/>
      <c r="AS50" s="295"/>
      <c r="AT50" s="296"/>
      <c r="BD50" s="54"/>
    </row>
    <row r="51" spans="1:91" s="1" customFormat="1" ht="10.9" customHeight="1">
      <c r="B51" s="33"/>
      <c r="AR51" s="33"/>
      <c r="AS51" s="295"/>
      <c r="AT51" s="296"/>
      <c r="BD51" s="54"/>
    </row>
    <row r="52" spans="1:91" s="1" customFormat="1" ht="29.25" customHeight="1">
      <c r="B52" s="33"/>
      <c r="C52" s="297" t="s">
        <v>53</v>
      </c>
      <c r="D52" s="298"/>
      <c r="E52" s="298"/>
      <c r="F52" s="298"/>
      <c r="G52" s="298"/>
      <c r="H52" s="55"/>
      <c r="I52" s="299" t="s">
        <v>54</v>
      </c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300" t="s">
        <v>55</v>
      </c>
      <c r="AH52" s="298"/>
      <c r="AI52" s="298"/>
      <c r="AJ52" s="298"/>
      <c r="AK52" s="298"/>
      <c r="AL52" s="298"/>
      <c r="AM52" s="298"/>
      <c r="AN52" s="299" t="s">
        <v>56</v>
      </c>
      <c r="AO52" s="298"/>
      <c r="AP52" s="298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4">
        <f>ROUND(SUM(AG55:AG57),2)</f>
        <v>0</v>
      </c>
      <c r="AH54" s="304"/>
      <c r="AI54" s="304"/>
      <c r="AJ54" s="304"/>
      <c r="AK54" s="304"/>
      <c r="AL54" s="304"/>
      <c r="AM54" s="304"/>
      <c r="AN54" s="305">
        <f>SUM(AG54,AT54)</f>
        <v>0</v>
      </c>
      <c r="AO54" s="305"/>
      <c r="AP54" s="305"/>
      <c r="AQ54" s="65" t="s">
        <v>19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303" t="s">
        <v>77</v>
      </c>
      <c r="E55" s="303"/>
      <c r="F55" s="303"/>
      <c r="G55" s="303"/>
      <c r="H55" s="303"/>
      <c r="I55" s="75"/>
      <c r="J55" s="303" t="s">
        <v>78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1">
        <f>'S 01 - STAVEBNÍ ÚPRAVY V ...'!J30</f>
        <v>0</v>
      </c>
      <c r="AH55" s="302"/>
      <c r="AI55" s="302"/>
      <c r="AJ55" s="302"/>
      <c r="AK55" s="302"/>
      <c r="AL55" s="302"/>
      <c r="AM55" s="302"/>
      <c r="AN55" s="301">
        <f>SUM(AG55,AT55)</f>
        <v>0</v>
      </c>
      <c r="AO55" s="302"/>
      <c r="AP55" s="302"/>
      <c r="AQ55" s="76" t="s">
        <v>79</v>
      </c>
      <c r="AR55" s="73"/>
      <c r="AS55" s="77">
        <v>0</v>
      </c>
      <c r="AT55" s="78">
        <f>ROUND(SUM(AV55:AW55),2)</f>
        <v>0</v>
      </c>
      <c r="AU55" s="79">
        <f>'S 01 - STAVEBNÍ ÚPRAVY V ...'!P105</f>
        <v>0</v>
      </c>
      <c r="AV55" s="78">
        <f>'S 01 - STAVEBNÍ ÚPRAVY V ...'!J33</f>
        <v>0</v>
      </c>
      <c r="AW55" s="78">
        <f>'S 01 - STAVEBNÍ ÚPRAVY V ...'!J34</f>
        <v>0</v>
      </c>
      <c r="AX55" s="78">
        <f>'S 01 - STAVEBNÍ ÚPRAVY V ...'!J35</f>
        <v>0</v>
      </c>
      <c r="AY55" s="78">
        <f>'S 01 - STAVEBNÍ ÚPRAVY V ...'!J36</f>
        <v>0</v>
      </c>
      <c r="AZ55" s="78">
        <f>'S 01 - STAVEBNÍ ÚPRAVY V ...'!F33</f>
        <v>0</v>
      </c>
      <c r="BA55" s="78">
        <f>'S 01 - STAVEBNÍ ÚPRAVY V ...'!F34</f>
        <v>0</v>
      </c>
      <c r="BB55" s="78">
        <f>'S 01 - STAVEBNÍ ÚPRAVY V ...'!F35</f>
        <v>0</v>
      </c>
      <c r="BC55" s="78">
        <f>'S 01 - STAVEBNÍ ÚPRAVY V ...'!F36</f>
        <v>0</v>
      </c>
      <c r="BD55" s="80">
        <f>'S 01 - STAVEBNÍ ÚPRAVY V ...'!F37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16.5" customHeight="1">
      <c r="A56" s="72" t="s">
        <v>76</v>
      </c>
      <c r="B56" s="73"/>
      <c r="C56" s="74"/>
      <c r="D56" s="303" t="s">
        <v>83</v>
      </c>
      <c r="E56" s="303"/>
      <c r="F56" s="303"/>
      <c r="G56" s="303"/>
      <c r="H56" s="303"/>
      <c r="I56" s="75"/>
      <c r="J56" s="303" t="s">
        <v>84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1">
        <f>'S 02 - ÚPRAVY BYTU VE 3.NP'!J30</f>
        <v>0</v>
      </c>
      <c r="AH56" s="302"/>
      <c r="AI56" s="302"/>
      <c r="AJ56" s="302"/>
      <c r="AK56" s="302"/>
      <c r="AL56" s="302"/>
      <c r="AM56" s="302"/>
      <c r="AN56" s="301">
        <f>SUM(AG56,AT56)</f>
        <v>0</v>
      </c>
      <c r="AO56" s="302"/>
      <c r="AP56" s="302"/>
      <c r="AQ56" s="76" t="s">
        <v>79</v>
      </c>
      <c r="AR56" s="73"/>
      <c r="AS56" s="77">
        <v>0</v>
      </c>
      <c r="AT56" s="78">
        <f>ROUND(SUM(AV56:AW56),2)</f>
        <v>0</v>
      </c>
      <c r="AU56" s="79">
        <f>'S 02 - ÚPRAVY BYTU VE 3.NP'!P99</f>
        <v>0</v>
      </c>
      <c r="AV56" s="78">
        <f>'S 02 - ÚPRAVY BYTU VE 3.NP'!J33</f>
        <v>0</v>
      </c>
      <c r="AW56" s="78">
        <f>'S 02 - ÚPRAVY BYTU VE 3.NP'!J34</f>
        <v>0</v>
      </c>
      <c r="AX56" s="78">
        <f>'S 02 - ÚPRAVY BYTU VE 3.NP'!J35</f>
        <v>0</v>
      </c>
      <c r="AY56" s="78">
        <f>'S 02 - ÚPRAVY BYTU VE 3.NP'!J36</f>
        <v>0</v>
      </c>
      <c r="AZ56" s="78">
        <f>'S 02 - ÚPRAVY BYTU VE 3.NP'!F33</f>
        <v>0</v>
      </c>
      <c r="BA56" s="78">
        <f>'S 02 - ÚPRAVY BYTU VE 3.NP'!F34</f>
        <v>0</v>
      </c>
      <c r="BB56" s="78">
        <f>'S 02 - ÚPRAVY BYTU VE 3.NP'!F35</f>
        <v>0</v>
      </c>
      <c r="BC56" s="78">
        <f>'S 02 - ÚPRAVY BYTU VE 3.NP'!F36</f>
        <v>0</v>
      </c>
      <c r="BD56" s="80">
        <f>'S 02 - ÚPRAVY BYTU VE 3.NP'!F37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6" customFormat="1" ht="16.5" customHeight="1">
      <c r="A57" s="72" t="s">
        <v>76</v>
      </c>
      <c r="B57" s="73"/>
      <c r="C57" s="74"/>
      <c r="D57" s="303" t="s">
        <v>86</v>
      </c>
      <c r="E57" s="303"/>
      <c r="F57" s="303"/>
      <c r="G57" s="303"/>
      <c r="H57" s="303"/>
      <c r="I57" s="75"/>
      <c r="J57" s="303" t="s">
        <v>87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1">
        <f>'S-03 - ZATEPLENÍ BUDOVY Č...'!J30</f>
        <v>0</v>
      </c>
      <c r="AH57" s="302"/>
      <c r="AI57" s="302"/>
      <c r="AJ57" s="302"/>
      <c r="AK57" s="302"/>
      <c r="AL57" s="302"/>
      <c r="AM57" s="302"/>
      <c r="AN57" s="301">
        <f>SUM(AG57,AT57)</f>
        <v>0</v>
      </c>
      <c r="AO57" s="302"/>
      <c r="AP57" s="302"/>
      <c r="AQ57" s="76" t="s">
        <v>79</v>
      </c>
      <c r="AR57" s="73"/>
      <c r="AS57" s="82">
        <v>0</v>
      </c>
      <c r="AT57" s="83">
        <f>ROUND(SUM(AV57:AW57),2)</f>
        <v>0</v>
      </c>
      <c r="AU57" s="84">
        <f>'S-03 - ZATEPLENÍ BUDOVY Č...'!P91</f>
        <v>0</v>
      </c>
      <c r="AV57" s="83">
        <f>'S-03 - ZATEPLENÍ BUDOVY Č...'!J33</f>
        <v>0</v>
      </c>
      <c r="AW57" s="83">
        <f>'S-03 - ZATEPLENÍ BUDOVY Č...'!J34</f>
        <v>0</v>
      </c>
      <c r="AX57" s="83">
        <f>'S-03 - ZATEPLENÍ BUDOVY Č...'!J35</f>
        <v>0</v>
      </c>
      <c r="AY57" s="83">
        <f>'S-03 - ZATEPLENÍ BUDOVY Č...'!J36</f>
        <v>0</v>
      </c>
      <c r="AZ57" s="83">
        <f>'S-03 - ZATEPLENÍ BUDOVY Č...'!F33</f>
        <v>0</v>
      </c>
      <c r="BA57" s="83">
        <f>'S-03 - ZATEPLENÍ BUDOVY Č...'!F34</f>
        <v>0</v>
      </c>
      <c r="BB57" s="83">
        <f>'S-03 - ZATEPLENÍ BUDOVY Č...'!F35</f>
        <v>0</v>
      </c>
      <c r="BC57" s="83">
        <f>'S-03 - ZATEPLENÍ BUDOVY Č...'!F36</f>
        <v>0</v>
      </c>
      <c r="BD57" s="85">
        <f>'S-03 - ZATEPLENÍ BUDOVY Č...'!F37</f>
        <v>0</v>
      </c>
      <c r="BT57" s="81" t="s">
        <v>80</v>
      </c>
      <c r="BV57" s="81" t="s">
        <v>74</v>
      </c>
      <c r="BW57" s="81" t="s">
        <v>88</v>
      </c>
      <c r="BX57" s="81" t="s">
        <v>5</v>
      </c>
      <c r="CL57" s="81" t="s">
        <v>19</v>
      </c>
      <c r="CM57" s="81" t="s">
        <v>82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JDkaKlVk7AU7smLaN0jE+mbjtFQyR6Ag3dKdaDPNtp57AHWPYGIkScbhVWgT+oIXGBsfzlN9izy/AwSGjMMJVg==" saltValue="fSTtDOuo4dL3qjdqM20Y6IEoFEuWROrmjJhc9sGeJR7G7mktKsoZDqMMAsh3aTy4ukmQI2kQLlq7I+FP1u4R1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 01 - STAVEBNÍ ÚPRAVY V ...'!C2" display="/" xr:uid="{00000000-0004-0000-0000-000000000000}"/>
    <hyperlink ref="A56" location="'S 02 - ÚPRAVY BYTU VE 3.NP'!C2" display="/" xr:uid="{00000000-0004-0000-0000-000001000000}"/>
    <hyperlink ref="A57" location="'S-03 - ZATEPLENÍ BUDOVY Č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6" t="str">
        <f>'Rekapitulace stavby'!K6</f>
        <v>REKONSTRUKCE BUDOVY ČP.22  SOU HUBÁLOV</v>
      </c>
      <c r="F7" s="307"/>
      <c r="G7" s="307"/>
      <c r="H7" s="307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6.5" customHeight="1">
      <c r="B9" s="33"/>
      <c r="E9" s="288" t="s">
        <v>91</v>
      </c>
      <c r="F9" s="308"/>
      <c r="G9" s="308"/>
      <c r="H9" s="30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25. 4. 2023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72"/>
      <c r="G18" s="272"/>
      <c r="H18" s="27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77" t="s">
        <v>19</v>
      </c>
      <c r="F27" s="277"/>
      <c r="G27" s="277"/>
      <c r="H27" s="27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ROUND(J105,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ROUND((SUM(BE105:BE1091)),  2)</f>
        <v>0</v>
      </c>
      <c r="I33" s="90">
        <v>0.21</v>
      </c>
      <c r="J33" s="89">
        <f>ROUND(((SUM(BE105:BE1091))*I33),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ROUND((SUM(BF105:BF1091)),  2)</f>
        <v>0</v>
      </c>
      <c r="I34" s="90">
        <v>0.15</v>
      </c>
      <c r="J34" s="89">
        <f>ROUND(((SUM(BF105:BF1091))*I34),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ROUND((SUM(BG105:BG1091)),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ROUND((SUM(BH105:BH1091)),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ROUND((SUM(BI105:BI1091)),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06" t="str">
        <f>E7</f>
        <v>REKONSTRUKCE BUDOVY ČP.22  SOU HUBÁLOV</v>
      </c>
      <c r="F48" s="307"/>
      <c r="G48" s="307"/>
      <c r="H48" s="307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6.5" customHeight="1">
      <c r="B50" s="33"/>
      <c r="E50" s="288" t="str">
        <f>E9</f>
        <v>S 01 - STAVEBNÍ ÚPRAVY V OBJEKTU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LOUKOVEC ST.PČ. 128/3</v>
      </c>
      <c r="I52" s="28" t="s">
        <v>23</v>
      </c>
      <c r="J52" s="50" t="str">
        <f>IF(J12="","",J12)</f>
        <v>25. 4. 2023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SOU HUBÁLOV 17 - LOUKOVEC</v>
      </c>
      <c r="I54" s="28" t="s">
        <v>31</v>
      </c>
      <c r="J54" s="31" t="str">
        <f>E21</f>
        <v>ING.PAVEL MAREK  projekční ateliér TURNOV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JANA VYDROVÁ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93</v>
      </c>
      <c r="D57" s="91"/>
      <c r="E57" s="91"/>
      <c r="F57" s="91"/>
      <c r="G57" s="91"/>
      <c r="H57" s="91"/>
      <c r="I57" s="91"/>
      <c r="J57" s="98" t="s">
        <v>94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J105</f>
        <v>0</v>
      </c>
      <c r="L59" s="33"/>
      <c r="AU59" s="18" t="s">
        <v>95</v>
      </c>
    </row>
    <row r="60" spans="2:47" s="8" customFormat="1" ht="24.95" customHeight="1">
      <c r="B60" s="100"/>
      <c r="D60" s="101" t="s">
        <v>96</v>
      </c>
      <c r="E60" s="102"/>
      <c r="F60" s="102"/>
      <c r="G60" s="102"/>
      <c r="H60" s="102"/>
      <c r="I60" s="102"/>
      <c r="J60" s="103">
        <f>J106</f>
        <v>0</v>
      </c>
      <c r="L60" s="100"/>
    </row>
    <row r="61" spans="2:47" s="9" customFormat="1" ht="19.899999999999999" customHeight="1">
      <c r="B61" s="104"/>
      <c r="D61" s="105" t="s">
        <v>97</v>
      </c>
      <c r="E61" s="106"/>
      <c r="F61" s="106"/>
      <c r="G61" s="106"/>
      <c r="H61" s="106"/>
      <c r="I61" s="106"/>
      <c r="J61" s="107">
        <f>J107</f>
        <v>0</v>
      </c>
      <c r="L61" s="104"/>
    </row>
    <row r="62" spans="2:47" s="9" customFormat="1" ht="19.899999999999999" customHeight="1">
      <c r="B62" s="104"/>
      <c r="D62" s="105" t="s">
        <v>98</v>
      </c>
      <c r="E62" s="106"/>
      <c r="F62" s="106"/>
      <c r="G62" s="106"/>
      <c r="H62" s="106"/>
      <c r="I62" s="106"/>
      <c r="J62" s="107">
        <f>J163</f>
        <v>0</v>
      </c>
      <c r="L62" s="104"/>
    </row>
    <row r="63" spans="2:47" s="9" customFormat="1" ht="19.899999999999999" customHeight="1">
      <c r="B63" s="104"/>
      <c r="D63" s="105" t="s">
        <v>99</v>
      </c>
      <c r="E63" s="106"/>
      <c r="F63" s="106"/>
      <c r="G63" s="106"/>
      <c r="H63" s="106"/>
      <c r="I63" s="106"/>
      <c r="J63" s="107">
        <f>J166</f>
        <v>0</v>
      </c>
      <c r="L63" s="104"/>
    </row>
    <row r="64" spans="2:47" s="9" customFormat="1" ht="19.899999999999999" customHeight="1">
      <c r="B64" s="104"/>
      <c r="D64" s="105" t="s">
        <v>100</v>
      </c>
      <c r="E64" s="106"/>
      <c r="F64" s="106"/>
      <c r="G64" s="106"/>
      <c r="H64" s="106"/>
      <c r="I64" s="106"/>
      <c r="J64" s="107">
        <f>J388</f>
        <v>0</v>
      </c>
      <c r="L64" s="104"/>
    </row>
    <row r="65" spans="2:12" s="9" customFormat="1" ht="19.899999999999999" customHeight="1">
      <c r="B65" s="104"/>
      <c r="D65" s="105" t="s">
        <v>101</v>
      </c>
      <c r="E65" s="106"/>
      <c r="F65" s="106"/>
      <c r="G65" s="106"/>
      <c r="H65" s="106"/>
      <c r="I65" s="106"/>
      <c r="J65" s="107">
        <f>J439</f>
        <v>0</v>
      </c>
      <c r="L65" s="104"/>
    </row>
    <row r="66" spans="2:12" s="9" customFormat="1" ht="19.899999999999999" customHeight="1">
      <c r="B66" s="104"/>
      <c r="D66" s="105" t="s">
        <v>102</v>
      </c>
      <c r="E66" s="106"/>
      <c r="F66" s="106"/>
      <c r="G66" s="106"/>
      <c r="H66" s="106"/>
      <c r="I66" s="106"/>
      <c r="J66" s="107">
        <f>J672</f>
        <v>0</v>
      </c>
      <c r="L66" s="104"/>
    </row>
    <row r="67" spans="2:12" s="8" customFormat="1" ht="24.95" customHeight="1">
      <c r="B67" s="100"/>
      <c r="D67" s="101" t="s">
        <v>103</v>
      </c>
      <c r="E67" s="102"/>
      <c r="F67" s="102"/>
      <c r="G67" s="102"/>
      <c r="H67" s="102"/>
      <c r="I67" s="102"/>
      <c r="J67" s="103">
        <f>J675</f>
        <v>0</v>
      </c>
      <c r="L67" s="100"/>
    </row>
    <row r="68" spans="2:12" s="9" customFormat="1" ht="19.899999999999999" customHeight="1">
      <c r="B68" s="104"/>
      <c r="D68" s="105" t="s">
        <v>104</v>
      </c>
      <c r="E68" s="106"/>
      <c r="F68" s="106"/>
      <c r="G68" s="106"/>
      <c r="H68" s="106"/>
      <c r="I68" s="106"/>
      <c r="J68" s="107">
        <f>J676</f>
        <v>0</v>
      </c>
      <c r="L68" s="104"/>
    </row>
    <row r="69" spans="2:12" s="9" customFormat="1" ht="19.899999999999999" customHeight="1">
      <c r="B69" s="104"/>
      <c r="D69" s="105" t="s">
        <v>105</v>
      </c>
      <c r="E69" s="106"/>
      <c r="F69" s="106"/>
      <c r="G69" s="106"/>
      <c r="H69" s="106"/>
      <c r="I69" s="106"/>
      <c r="J69" s="107">
        <f>J695</f>
        <v>0</v>
      </c>
      <c r="L69" s="104"/>
    </row>
    <row r="70" spans="2:12" s="9" customFormat="1" ht="19.899999999999999" customHeight="1">
      <c r="B70" s="104"/>
      <c r="D70" s="105" t="s">
        <v>106</v>
      </c>
      <c r="E70" s="106"/>
      <c r="F70" s="106"/>
      <c r="G70" s="106"/>
      <c r="H70" s="106"/>
      <c r="I70" s="106"/>
      <c r="J70" s="107">
        <f>J738</f>
        <v>0</v>
      </c>
      <c r="L70" s="104"/>
    </row>
    <row r="71" spans="2:12" s="9" customFormat="1" ht="19.899999999999999" customHeight="1">
      <c r="B71" s="104"/>
      <c r="D71" s="105" t="s">
        <v>107</v>
      </c>
      <c r="E71" s="106"/>
      <c r="F71" s="106"/>
      <c r="G71" s="106"/>
      <c r="H71" s="106"/>
      <c r="I71" s="106"/>
      <c r="J71" s="107">
        <f>J743</f>
        <v>0</v>
      </c>
      <c r="L71" s="104"/>
    </row>
    <row r="72" spans="2:12" s="9" customFormat="1" ht="19.899999999999999" customHeight="1">
      <c r="B72" s="104"/>
      <c r="D72" s="105" t="s">
        <v>108</v>
      </c>
      <c r="E72" s="106"/>
      <c r="F72" s="106"/>
      <c r="G72" s="106"/>
      <c r="H72" s="106"/>
      <c r="I72" s="106"/>
      <c r="J72" s="107">
        <f>J745</f>
        <v>0</v>
      </c>
      <c r="L72" s="104"/>
    </row>
    <row r="73" spans="2:12" s="9" customFormat="1" ht="19.899999999999999" customHeight="1">
      <c r="B73" s="104"/>
      <c r="D73" s="105" t="s">
        <v>109</v>
      </c>
      <c r="E73" s="106"/>
      <c r="F73" s="106"/>
      <c r="G73" s="106"/>
      <c r="H73" s="106"/>
      <c r="I73" s="106"/>
      <c r="J73" s="107">
        <f>J763</f>
        <v>0</v>
      </c>
      <c r="L73" s="104"/>
    </row>
    <row r="74" spans="2:12" s="9" customFormat="1" ht="19.899999999999999" customHeight="1">
      <c r="B74" s="104"/>
      <c r="D74" s="105" t="s">
        <v>110</v>
      </c>
      <c r="E74" s="106"/>
      <c r="F74" s="106"/>
      <c r="G74" s="106"/>
      <c r="H74" s="106"/>
      <c r="I74" s="106"/>
      <c r="J74" s="107">
        <f>J812</f>
        <v>0</v>
      </c>
      <c r="L74" s="104"/>
    </row>
    <row r="75" spans="2:12" s="9" customFormat="1" ht="19.899999999999999" customHeight="1">
      <c r="B75" s="104"/>
      <c r="D75" s="105" t="s">
        <v>111</v>
      </c>
      <c r="E75" s="106"/>
      <c r="F75" s="106"/>
      <c r="G75" s="106"/>
      <c r="H75" s="106"/>
      <c r="I75" s="106"/>
      <c r="J75" s="107">
        <f>J840</f>
        <v>0</v>
      </c>
      <c r="L75" s="104"/>
    </row>
    <row r="76" spans="2:12" s="9" customFormat="1" ht="19.899999999999999" customHeight="1">
      <c r="B76" s="104"/>
      <c r="D76" s="105" t="s">
        <v>112</v>
      </c>
      <c r="E76" s="106"/>
      <c r="F76" s="106"/>
      <c r="G76" s="106"/>
      <c r="H76" s="106"/>
      <c r="I76" s="106"/>
      <c r="J76" s="107">
        <f>J897</f>
        <v>0</v>
      </c>
      <c r="L76" s="104"/>
    </row>
    <row r="77" spans="2:12" s="9" customFormat="1" ht="19.899999999999999" customHeight="1">
      <c r="B77" s="104"/>
      <c r="D77" s="105" t="s">
        <v>113</v>
      </c>
      <c r="E77" s="106"/>
      <c r="F77" s="106"/>
      <c r="G77" s="106"/>
      <c r="H77" s="106"/>
      <c r="I77" s="106"/>
      <c r="J77" s="107">
        <f>J946</f>
        <v>0</v>
      </c>
      <c r="L77" s="104"/>
    </row>
    <row r="78" spans="2:12" s="9" customFormat="1" ht="19.899999999999999" customHeight="1">
      <c r="B78" s="104"/>
      <c r="D78" s="105" t="s">
        <v>114</v>
      </c>
      <c r="E78" s="106"/>
      <c r="F78" s="106"/>
      <c r="G78" s="106"/>
      <c r="H78" s="106"/>
      <c r="I78" s="106"/>
      <c r="J78" s="107">
        <f>J961</f>
        <v>0</v>
      </c>
      <c r="L78" s="104"/>
    </row>
    <row r="79" spans="2:12" s="9" customFormat="1" ht="19.899999999999999" customHeight="1">
      <c r="B79" s="104"/>
      <c r="D79" s="105" t="s">
        <v>115</v>
      </c>
      <c r="E79" s="106"/>
      <c r="F79" s="106"/>
      <c r="G79" s="106"/>
      <c r="H79" s="106"/>
      <c r="I79" s="106"/>
      <c r="J79" s="107">
        <f>J1055</f>
        <v>0</v>
      </c>
      <c r="L79" s="104"/>
    </row>
    <row r="80" spans="2:12" s="9" customFormat="1" ht="19.899999999999999" customHeight="1">
      <c r="B80" s="104"/>
      <c r="D80" s="105" t="s">
        <v>116</v>
      </c>
      <c r="E80" s="106"/>
      <c r="F80" s="106"/>
      <c r="G80" s="106"/>
      <c r="H80" s="106"/>
      <c r="I80" s="106"/>
      <c r="J80" s="107">
        <f>J1068</f>
        <v>0</v>
      </c>
      <c r="L80" s="104"/>
    </row>
    <row r="81" spans="2:12" s="8" customFormat="1" ht="24.95" customHeight="1">
      <c r="B81" s="100"/>
      <c r="D81" s="101" t="s">
        <v>117</v>
      </c>
      <c r="E81" s="102"/>
      <c r="F81" s="102"/>
      <c r="G81" s="102"/>
      <c r="H81" s="102"/>
      <c r="I81" s="102"/>
      <c r="J81" s="103">
        <f>J1076</f>
        <v>0</v>
      </c>
      <c r="L81" s="100"/>
    </row>
    <row r="82" spans="2:12" s="9" customFormat="1" ht="19.899999999999999" customHeight="1">
      <c r="B82" s="104"/>
      <c r="D82" s="105" t="s">
        <v>118</v>
      </c>
      <c r="E82" s="106"/>
      <c r="F82" s="106"/>
      <c r="G82" s="106"/>
      <c r="H82" s="106"/>
      <c r="I82" s="106"/>
      <c r="J82" s="107">
        <f>J1077</f>
        <v>0</v>
      </c>
      <c r="L82" s="104"/>
    </row>
    <row r="83" spans="2:12" s="9" customFormat="1" ht="19.899999999999999" customHeight="1">
      <c r="B83" s="104"/>
      <c r="D83" s="105" t="s">
        <v>119</v>
      </c>
      <c r="E83" s="106"/>
      <c r="F83" s="106"/>
      <c r="G83" s="106"/>
      <c r="H83" s="106"/>
      <c r="I83" s="106"/>
      <c r="J83" s="107">
        <f>J1083</f>
        <v>0</v>
      </c>
      <c r="L83" s="104"/>
    </row>
    <row r="84" spans="2:12" s="9" customFormat="1" ht="19.899999999999999" customHeight="1">
      <c r="B84" s="104"/>
      <c r="D84" s="105" t="s">
        <v>120</v>
      </c>
      <c r="E84" s="106"/>
      <c r="F84" s="106"/>
      <c r="G84" s="106"/>
      <c r="H84" s="106"/>
      <c r="I84" s="106"/>
      <c r="J84" s="107">
        <f>J1087</f>
        <v>0</v>
      </c>
      <c r="L84" s="104"/>
    </row>
    <row r="85" spans="2:12" s="8" customFormat="1" ht="24.95" customHeight="1">
      <c r="B85" s="100"/>
      <c r="D85" s="101" t="s">
        <v>121</v>
      </c>
      <c r="E85" s="102"/>
      <c r="F85" s="102"/>
      <c r="G85" s="102"/>
      <c r="H85" s="102"/>
      <c r="I85" s="102"/>
      <c r="J85" s="103">
        <f>J1089</f>
        <v>0</v>
      </c>
      <c r="L85" s="100"/>
    </row>
    <row r="86" spans="2:12" s="1" customFormat="1" ht="21.75" customHeight="1">
      <c r="B86" s="33"/>
      <c r="L86" s="33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6.95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4.95" customHeight="1">
      <c r="B92" s="33"/>
      <c r="C92" s="22" t="s">
        <v>122</v>
      </c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16</v>
      </c>
      <c r="L94" s="33"/>
    </row>
    <row r="95" spans="2:12" s="1" customFormat="1" ht="16.5" customHeight="1">
      <c r="B95" s="33"/>
      <c r="E95" s="306" t="str">
        <f>E7</f>
        <v>REKONSTRUKCE BUDOVY ČP.22  SOU HUBÁLOV</v>
      </c>
      <c r="F95" s="307"/>
      <c r="G95" s="307"/>
      <c r="H95" s="307"/>
      <c r="L95" s="33"/>
    </row>
    <row r="96" spans="2:12" s="1" customFormat="1" ht="12" customHeight="1">
      <c r="B96" s="33"/>
      <c r="C96" s="28" t="s">
        <v>90</v>
      </c>
      <c r="L96" s="33"/>
    </row>
    <row r="97" spans="2:65" s="1" customFormat="1" ht="16.5" customHeight="1">
      <c r="B97" s="33"/>
      <c r="E97" s="288" t="str">
        <f>E9</f>
        <v>S 01 - STAVEBNÍ ÚPRAVY V OBJEKTU</v>
      </c>
      <c r="F97" s="308"/>
      <c r="G97" s="308"/>
      <c r="H97" s="308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8" t="s">
        <v>21</v>
      </c>
      <c r="F99" s="26" t="str">
        <f>F12</f>
        <v>LOUKOVEC ST.PČ. 128/3</v>
      </c>
      <c r="I99" s="28" t="s">
        <v>23</v>
      </c>
      <c r="J99" s="50" t="str">
        <f>IF(J12="","",J12)</f>
        <v>25. 4. 2023</v>
      </c>
      <c r="L99" s="33"/>
    </row>
    <row r="100" spans="2:65" s="1" customFormat="1" ht="6.95" customHeight="1">
      <c r="B100" s="33"/>
      <c r="L100" s="33"/>
    </row>
    <row r="101" spans="2:65" s="1" customFormat="1" ht="40.15" customHeight="1">
      <c r="B101" s="33"/>
      <c r="C101" s="28" t="s">
        <v>25</v>
      </c>
      <c r="F101" s="26" t="str">
        <f>E15</f>
        <v>SOU HUBÁLOV 17 - LOUKOVEC</v>
      </c>
      <c r="I101" s="28" t="s">
        <v>31</v>
      </c>
      <c r="J101" s="31" t="str">
        <f>E21</f>
        <v>ING.PAVEL MAREK  projekční ateliér TURNOV</v>
      </c>
      <c r="L101" s="33"/>
    </row>
    <row r="102" spans="2:65" s="1" customFormat="1" ht="15.2" customHeight="1">
      <c r="B102" s="33"/>
      <c r="C102" s="28" t="s">
        <v>29</v>
      </c>
      <c r="F102" s="26" t="str">
        <f>IF(E18="","",E18)</f>
        <v>Vyplň údaj</v>
      </c>
      <c r="I102" s="28" t="s">
        <v>34</v>
      </c>
      <c r="J102" s="31" t="str">
        <f>E24</f>
        <v>JANA VYDROVÁ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08"/>
      <c r="C104" s="109" t="s">
        <v>123</v>
      </c>
      <c r="D104" s="110" t="s">
        <v>57</v>
      </c>
      <c r="E104" s="110" t="s">
        <v>53</v>
      </c>
      <c r="F104" s="110" t="s">
        <v>54</v>
      </c>
      <c r="G104" s="110" t="s">
        <v>124</v>
      </c>
      <c r="H104" s="110" t="s">
        <v>125</v>
      </c>
      <c r="I104" s="110" t="s">
        <v>126</v>
      </c>
      <c r="J104" s="111" t="s">
        <v>94</v>
      </c>
      <c r="K104" s="112" t="s">
        <v>127</v>
      </c>
      <c r="L104" s="108"/>
      <c r="M104" s="57" t="s">
        <v>19</v>
      </c>
      <c r="N104" s="58" t="s">
        <v>42</v>
      </c>
      <c r="O104" s="58" t="s">
        <v>128</v>
      </c>
      <c r="P104" s="58" t="s">
        <v>129</v>
      </c>
      <c r="Q104" s="58" t="s">
        <v>130</v>
      </c>
      <c r="R104" s="58" t="s">
        <v>131</v>
      </c>
      <c r="S104" s="58" t="s">
        <v>132</v>
      </c>
      <c r="T104" s="59" t="s">
        <v>133</v>
      </c>
    </row>
    <row r="105" spans="2:65" s="1" customFormat="1" ht="22.9" customHeight="1">
      <c r="B105" s="33"/>
      <c r="C105" s="62" t="s">
        <v>134</v>
      </c>
      <c r="J105" s="113">
        <f>BK105</f>
        <v>0</v>
      </c>
      <c r="L105" s="33"/>
      <c r="M105" s="60"/>
      <c r="N105" s="51"/>
      <c r="O105" s="51"/>
      <c r="P105" s="114">
        <f>P106+P675+P1076+P1089</f>
        <v>0</v>
      </c>
      <c r="Q105" s="51"/>
      <c r="R105" s="114">
        <f>R106+R675+R1076+R1089</f>
        <v>76.825322549999996</v>
      </c>
      <c r="S105" s="51"/>
      <c r="T105" s="115">
        <f>T106+T675+T1076+T1089</f>
        <v>108.71211500000003</v>
      </c>
      <c r="AT105" s="18" t="s">
        <v>71</v>
      </c>
      <c r="AU105" s="18" t="s">
        <v>95</v>
      </c>
      <c r="BK105" s="116">
        <f>BK106+BK675+BK1076+BK1089</f>
        <v>0</v>
      </c>
    </row>
    <row r="106" spans="2:65" s="11" customFormat="1" ht="25.9" customHeight="1">
      <c r="B106" s="117"/>
      <c r="D106" s="118" t="s">
        <v>71</v>
      </c>
      <c r="E106" s="119" t="s">
        <v>135</v>
      </c>
      <c r="F106" s="119" t="s">
        <v>136</v>
      </c>
      <c r="I106" s="120"/>
      <c r="J106" s="121">
        <f>BK106</f>
        <v>0</v>
      </c>
      <c r="L106" s="117"/>
      <c r="M106" s="122"/>
      <c r="P106" s="123">
        <f>P107+P163+P166+P388+P439+P672</f>
        <v>0</v>
      </c>
      <c r="R106" s="123">
        <f>R107+R163+R166+R388+R439+R672</f>
        <v>67.095115809999996</v>
      </c>
      <c r="T106" s="124">
        <f>T107+T163+T166+T388+T439+T672</f>
        <v>108.66711500000002</v>
      </c>
      <c r="AR106" s="118" t="s">
        <v>80</v>
      </c>
      <c r="AT106" s="125" t="s">
        <v>71</v>
      </c>
      <c r="AU106" s="125" t="s">
        <v>72</v>
      </c>
      <c r="AY106" s="118" t="s">
        <v>137</v>
      </c>
      <c r="BK106" s="126">
        <f>BK107+BK163+BK166+BK388+BK439+BK672</f>
        <v>0</v>
      </c>
    </row>
    <row r="107" spans="2:65" s="11" customFormat="1" ht="22.9" customHeight="1">
      <c r="B107" s="117"/>
      <c r="D107" s="118" t="s">
        <v>71</v>
      </c>
      <c r="E107" s="127" t="s">
        <v>138</v>
      </c>
      <c r="F107" s="127" t="s">
        <v>139</v>
      </c>
      <c r="I107" s="120"/>
      <c r="J107" s="128">
        <f>BK107</f>
        <v>0</v>
      </c>
      <c r="L107" s="117"/>
      <c r="M107" s="122"/>
      <c r="P107" s="123">
        <f>SUM(P108:P162)</f>
        <v>0</v>
      </c>
      <c r="R107" s="123">
        <f>SUM(R108:R162)</f>
        <v>9.5672689999999996</v>
      </c>
      <c r="T107" s="124">
        <f>SUM(T108:T162)</f>
        <v>0</v>
      </c>
      <c r="AR107" s="118" t="s">
        <v>80</v>
      </c>
      <c r="AT107" s="125" t="s">
        <v>71</v>
      </c>
      <c r="AU107" s="125" t="s">
        <v>80</v>
      </c>
      <c r="AY107" s="118" t="s">
        <v>137</v>
      </c>
      <c r="BK107" s="126">
        <f>SUM(BK108:BK162)</f>
        <v>0</v>
      </c>
    </row>
    <row r="108" spans="2:65" s="1" customFormat="1" ht="24.2" customHeight="1">
      <c r="B108" s="33"/>
      <c r="C108" s="129" t="s">
        <v>80</v>
      </c>
      <c r="D108" s="129" t="s">
        <v>140</v>
      </c>
      <c r="E108" s="130" t="s">
        <v>141</v>
      </c>
      <c r="F108" s="131" t="s">
        <v>142</v>
      </c>
      <c r="G108" s="132" t="s">
        <v>143</v>
      </c>
      <c r="H108" s="133">
        <v>4.7039999999999997</v>
      </c>
      <c r="I108" s="134"/>
      <c r="J108" s="135">
        <f>ROUND(I108*H108,2)</f>
        <v>0</v>
      </c>
      <c r="K108" s="136"/>
      <c r="L108" s="33"/>
      <c r="M108" s="137" t="s">
        <v>19</v>
      </c>
      <c r="N108" s="138" t="s">
        <v>43</v>
      </c>
      <c r="P108" s="139">
        <f>O108*H108</f>
        <v>0</v>
      </c>
      <c r="Q108" s="139">
        <v>0.17763999999999999</v>
      </c>
      <c r="R108" s="139">
        <f>Q108*H108</f>
        <v>0.8356185599999999</v>
      </c>
      <c r="S108" s="139">
        <v>0</v>
      </c>
      <c r="T108" s="140">
        <f>S108*H108</f>
        <v>0</v>
      </c>
      <c r="AR108" s="141" t="s">
        <v>144</v>
      </c>
      <c r="AT108" s="141" t="s">
        <v>140</v>
      </c>
      <c r="AU108" s="141" t="s">
        <v>82</v>
      </c>
      <c r="AY108" s="18" t="s">
        <v>137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80</v>
      </c>
      <c r="BK108" s="142">
        <f>ROUND(I108*H108,2)</f>
        <v>0</v>
      </c>
      <c r="BL108" s="18" t="s">
        <v>144</v>
      </c>
      <c r="BM108" s="141" t="s">
        <v>145</v>
      </c>
    </row>
    <row r="109" spans="2:65" s="1" customFormat="1" ht="11.25">
      <c r="B109" s="33"/>
      <c r="D109" s="143" t="s">
        <v>146</v>
      </c>
      <c r="F109" s="144" t="s">
        <v>147</v>
      </c>
      <c r="I109" s="145"/>
      <c r="L109" s="33"/>
      <c r="M109" s="146"/>
      <c r="T109" s="54"/>
      <c r="AT109" s="18" t="s">
        <v>146</v>
      </c>
      <c r="AU109" s="18" t="s">
        <v>82</v>
      </c>
    </row>
    <row r="110" spans="2:65" s="12" customFormat="1" ht="11.25">
      <c r="B110" s="147"/>
      <c r="D110" s="148" t="s">
        <v>148</v>
      </c>
      <c r="E110" s="149" t="s">
        <v>19</v>
      </c>
      <c r="F110" s="150" t="s">
        <v>149</v>
      </c>
      <c r="H110" s="151">
        <v>4.7039999999999997</v>
      </c>
      <c r="I110" s="152"/>
      <c r="L110" s="147"/>
      <c r="M110" s="153"/>
      <c r="T110" s="154"/>
      <c r="AT110" s="149" t="s">
        <v>148</v>
      </c>
      <c r="AU110" s="149" t="s">
        <v>82</v>
      </c>
      <c r="AV110" s="12" t="s">
        <v>82</v>
      </c>
      <c r="AW110" s="12" t="s">
        <v>33</v>
      </c>
      <c r="AX110" s="12" t="s">
        <v>80</v>
      </c>
      <c r="AY110" s="149" t="s">
        <v>137</v>
      </c>
    </row>
    <row r="111" spans="2:65" s="1" customFormat="1" ht="24.2" customHeight="1">
      <c r="B111" s="33"/>
      <c r="C111" s="129" t="s">
        <v>82</v>
      </c>
      <c r="D111" s="129" t="s">
        <v>140</v>
      </c>
      <c r="E111" s="130" t="s">
        <v>150</v>
      </c>
      <c r="F111" s="131" t="s">
        <v>151</v>
      </c>
      <c r="G111" s="132" t="s">
        <v>152</v>
      </c>
      <c r="H111" s="133">
        <v>1</v>
      </c>
      <c r="I111" s="134"/>
      <c r="J111" s="135">
        <f>ROUND(I111*H111,2)</f>
        <v>0</v>
      </c>
      <c r="K111" s="136"/>
      <c r="L111" s="33"/>
      <c r="M111" s="137" t="s">
        <v>19</v>
      </c>
      <c r="N111" s="138" t="s">
        <v>43</v>
      </c>
      <c r="P111" s="139">
        <f>O111*H111</f>
        <v>0</v>
      </c>
      <c r="Q111" s="139">
        <v>2.6280000000000001E-2</v>
      </c>
      <c r="R111" s="139">
        <f>Q111*H111</f>
        <v>2.6280000000000001E-2</v>
      </c>
      <c r="S111" s="139">
        <v>0</v>
      </c>
      <c r="T111" s="140">
        <f>S111*H111</f>
        <v>0</v>
      </c>
      <c r="AR111" s="141" t="s">
        <v>144</v>
      </c>
      <c r="AT111" s="141" t="s">
        <v>140</v>
      </c>
      <c r="AU111" s="141" t="s">
        <v>82</v>
      </c>
      <c r="AY111" s="18" t="s">
        <v>137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8" t="s">
        <v>80</v>
      </c>
      <c r="BK111" s="142">
        <f>ROUND(I111*H111,2)</f>
        <v>0</v>
      </c>
      <c r="BL111" s="18" t="s">
        <v>144</v>
      </c>
      <c r="BM111" s="141" t="s">
        <v>153</v>
      </c>
    </row>
    <row r="112" spans="2:65" s="1" customFormat="1" ht="11.25">
      <c r="B112" s="33"/>
      <c r="D112" s="143" t="s">
        <v>146</v>
      </c>
      <c r="F112" s="144" t="s">
        <v>154</v>
      </c>
      <c r="I112" s="145"/>
      <c r="L112" s="33"/>
      <c r="M112" s="146"/>
      <c r="T112" s="54"/>
      <c r="AT112" s="18" t="s">
        <v>146</v>
      </c>
      <c r="AU112" s="18" t="s">
        <v>82</v>
      </c>
    </row>
    <row r="113" spans="2:65" s="12" customFormat="1" ht="11.25">
      <c r="B113" s="147"/>
      <c r="D113" s="148" t="s">
        <v>148</v>
      </c>
      <c r="E113" s="149" t="s">
        <v>19</v>
      </c>
      <c r="F113" s="150" t="s">
        <v>155</v>
      </c>
      <c r="H113" s="151">
        <v>1</v>
      </c>
      <c r="I113" s="152"/>
      <c r="L113" s="147"/>
      <c r="M113" s="153"/>
      <c r="T113" s="154"/>
      <c r="AT113" s="149" t="s">
        <v>148</v>
      </c>
      <c r="AU113" s="149" t="s">
        <v>82</v>
      </c>
      <c r="AV113" s="12" t="s">
        <v>82</v>
      </c>
      <c r="AW113" s="12" t="s">
        <v>33</v>
      </c>
      <c r="AX113" s="12" t="s">
        <v>80</v>
      </c>
      <c r="AY113" s="149" t="s">
        <v>137</v>
      </c>
    </row>
    <row r="114" spans="2:65" s="1" customFormat="1" ht="24.2" customHeight="1">
      <c r="B114" s="33"/>
      <c r="C114" s="129" t="s">
        <v>138</v>
      </c>
      <c r="D114" s="129" t="s">
        <v>140</v>
      </c>
      <c r="E114" s="130" t="s">
        <v>156</v>
      </c>
      <c r="F114" s="131" t="s">
        <v>157</v>
      </c>
      <c r="G114" s="132" t="s">
        <v>152</v>
      </c>
      <c r="H114" s="133">
        <v>2</v>
      </c>
      <c r="I114" s="134"/>
      <c r="J114" s="135">
        <f>ROUND(I114*H114,2)</f>
        <v>0</v>
      </c>
      <c r="K114" s="136"/>
      <c r="L114" s="33"/>
      <c r="M114" s="137" t="s">
        <v>19</v>
      </c>
      <c r="N114" s="138" t="s">
        <v>43</v>
      </c>
      <c r="P114" s="139">
        <f>O114*H114</f>
        <v>0</v>
      </c>
      <c r="Q114" s="139">
        <v>3.9629999999999999E-2</v>
      </c>
      <c r="R114" s="139">
        <f>Q114*H114</f>
        <v>7.9259999999999997E-2</v>
      </c>
      <c r="S114" s="139">
        <v>0</v>
      </c>
      <c r="T114" s="140">
        <f>S114*H114</f>
        <v>0</v>
      </c>
      <c r="AR114" s="141" t="s">
        <v>144</v>
      </c>
      <c r="AT114" s="141" t="s">
        <v>140</v>
      </c>
      <c r="AU114" s="141" t="s">
        <v>82</v>
      </c>
      <c r="AY114" s="18" t="s">
        <v>137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80</v>
      </c>
      <c r="BK114" s="142">
        <f>ROUND(I114*H114,2)</f>
        <v>0</v>
      </c>
      <c r="BL114" s="18" t="s">
        <v>144</v>
      </c>
      <c r="BM114" s="141" t="s">
        <v>158</v>
      </c>
    </row>
    <row r="115" spans="2:65" s="1" customFormat="1" ht="11.25">
      <c r="B115" s="33"/>
      <c r="D115" s="143" t="s">
        <v>146</v>
      </c>
      <c r="F115" s="144" t="s">
        <v>159</v>
      </c>
      <c r="I115" s="145"/>
      <c r="L115" s="33"/>
      <c r="M115" s="146"/>
      <c r="T115" s="54"/>
      <c r="AT115" s="18" t="s">
        <v>146</v>
      </c>
      <c r="AU115" s="18" t="s">
        <v>82</v>
      </c>
    </row>
    <row r="116" spans="2:65" s="12" customFormat="1" ht="11.25">
      <c r="B116" s="147"/>
      <c r="D116" s="148" t="s">
        <v>148</v>
      </c>
      <c r="E116" s="149" t="s">
        <v>19</v>
      </c>
      <c r="F116" s="150" t="s">
        <v>160</v>
      </c>
      <c r="H116" s="151">
        <v>2</v>
      </c>
      <c r="I116" s="152"/>
      <c r="L116" s="147"/>
      <c r="M116" s="153"/>
      <c r="T116" s="154"/>
      <c r="AT116" s="149" t="s">
        <v>148</v>
      </c>
      <c r="AU116" s="149" t="s">
        <v>82</v>
      </c>
      <c r="AV116" s="12" t="s">
        <v>82</v>
      </c>
      <c r="AW116" s="12" t="s">
        <v>33</v>
      </c>
      <c r="AX116" s="12" t="s">
        <v>80</v>
      </c>
      <c r="AY116" s="149" t="s">
        <v>137</v>
      </c>
    </row>
    <row r="117" spans="2:65" s="1" customFormat="1" ht="16.5" customHeight="1">
      <c r="B117" s="33"/>
      <c r="C117" s="129" t="s">
        <v>144</v>
      </c>
      <c r="D117" s="129" t="s">
        <v>140</v>
      </c>
      <c r="E117" s="130" t="s">
        <v>161</v>
      </c>
      <c r="F117" s="131" t="s">
        <v>162</v>
      </c>
      <c r="G117" s="132" t="s">
        <v>163</v>
      </c>
      <c r="H117" s="133">
        <v>0.11899999999999999</v>
      </c>
      <c r="I117" s="134"/>
      <c r="J117" s="135">
        <f>ROUND(I117*H117,2)</f>
        <v>0</v>
      </c>
      <c r="K117" s="136"/>
      <c r="L117" s="33"/>
      <c r="M117" s="137" t="s">
        <v>19</v>
      </c>
      <c r="N117" s="138" t="s">
        <v>43</v>
      </c>
      <c r="P117" s="139">
        <f>O117*H117</f>
        <v>0</v>
      </c>
      <c r="Q117" s="139">
        <v>1.94302</v>
      </c>
      <c r="R117" s="139">
        <f>Q117*H117</f>
        <v>0.23121937999999997</v>
      </c>
      <c r="S117" s="139">
        <v>0</v>
      </c>
      <c r="T117" s="140">
        <f>S117*H117</f>
        <v>0</v>
      </c>
      <c r="AR117" s="141" t="s">
        <v>144</v>
      </c>
      <c r="AT117" s="141" t="s">
        <v>140</v>
      </c>
      <c r="AU117" s="141" t="s">
        <v>82</v>
      </c>
      <c r="AY117" s="18" t="s">
        <v>137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80</v>
      </c>
      <c r="BK117" s="142">
        <f>ROUND(I117*H117,2)</f>
        <v>0</v>
      </c>
      <c r="BL117" s="18" t="s">
        <v>144</v>
      </c>
      <c r="BM117" s="141" t="s">
        <v>164</v>
      </c>
    </row>
    <row r="118" spans="2:65" s="1" customFormat="1" ht="11.25">
      <c r="B118" s="33"/>
      <c r="D118" s="143" t="s">
        <v>146</v>
      </c>
      <c r="F118" s="144" t="s">
        <v>165</v>
      </c>
      <c r="I118" s="145"/>
      <c r="L118" s="33"/>
      <c r="M118" s="146"/>
      <c r="T118" s="54"/>
      <c r="AT118" s="18" t="s">
        <v>146</v>
      </c>
      <c r="AU118" s="18" t="s">
        <v>82</v>
      </c>
    </row>
    <row r="119" spans="2:65" s="12" customFormat="1" ht="11.25">
      <c r="B119" s="147"/>
      <c r="D119" s="148" t="s">
        <v>148</v>
      </c>
      <c r="E119" s="149" t="s">
        <v>19</v>
      </c>
      <c r="F119" s="150" t="s">
        <v>166</v>
      </c>
      <c r="H119" s="151">
        <v>0.11899999999999999</v>
      </c>
      <c r="I119" s="152"/>
      <c r="L119" s="147"/>
      <c r="M119" s="153"/>
      <c r="T119" s="154"/>
      <c r="AT119" s="149" t="s">
        <v>148</v>
      </c>
      <c r="AU119" s="149" t="s">
        <v>82</v>
      </c>
      <c r="AV119" s="12" t="s">
        <v>82</v>
      </c>
      <c r="AW119" s="12" t="s">
        <v>33</v>
      </c>
      <c r="AX119" s="12" t="s">
        <v>80</v>
      </c>
      <c r="AY119" s="149" t="s">
        <v>137</v>
      </c>
    </row>
    <row r="120" spans="2:65" s="1" customFormat="1" ht="16.5" customHeight="1">
      <c r="B120" s="33"/>
      <c r="C120" s="129" t="s">
        <v>167</v>
      </c>
      <c r="D120" s="129" t="s">
        <v>140</v>
      </c>
      <c r="E120" s="130" t="s">
        <v>168</v>
      </c>
      <c r="F120" s="131" t="s">
        <v>169</v>
      </c>
      <c r="G120" s="132" t="s">
        <v>170</v>
      </c>
      <c r="H120" s="133">
        <v>3.5999999999999997E-2</v>
      </c>
      <c r="I120" s="134"/>
      <c r="J120" s="135">
        <f>ROUND(I120*H120,2)</f>
        <v>0</v>
      </c>
      <c r="K120" s="136"/>
      <c r="L120" s="33"/>
      <c r="M120" s="137" t="s">
        <v>19</v>
      </c>
      <c r="N120" s="138" t="s">
        <v>43</v>
      </c>
      <c r="P120" s="139">
        <f>O120*H120</f>
        <v>0</v>
      </c>
      <c r="Q120" s="139">
        <v>1.0900000000000001</v>
      </c>
      <c r="R120" s="139">
        <f>Q120*H120</f>
        <v>3.9239999999999997E-2</v>
      </c>
      <c r="S120" s="139">
        <v>0</v>
      </c>
      <c r="T120" s="140">
        <f>S120*H120</f>
        <v>0</v>
      </c>
      <c r="AR120" s="141" t="s">
        <v>144</v>
      </c>
      <c r="AT120" s="141" t="s">
        <v>140</v>
      </c>
      <c r="AU120" s="141" t="s">
        <v>82</v>
      </c>
      <c r="AY120" s="18" t="s">
        <v>137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80</v>
      </c>
      <c r="BK120" s="142">
        <f>ROUND(I120*H120,2)</f>
        <v>0</v>
      </c>
      <c r="BL120" s="18" t="s">
        <v>144</v>
      </c>
      <c r="BM120" s="141" t="s">
        <v>171</v>
      </c>
    </row>
    <row r="121" spans="2:65" s="1" customFormat="1" ht="11.25">
      <c r="B121" s="33"/>
      <c r="D121" s="143" t="s">
        <v>146</v>
      </c>
      <c r="F121" s="144" t="s">
        <v>172</v>
      </c>
      <c r="I121" s="145"/>
      <c r="L121" s="33"/>
      <c r="M121" s="146"/>
      <c r="T121" s="54"/>
      <c r="AT121" s="18" t="s">
        <v>146</v>
      </c>
      <c r="AU121" s="18" t="s">
        <v>82</v>
      </c>
    </row>
    <row r="122" spans="2:65" s="13" customFormat="1" ht="11.25">
      <c r="B122" s="155"/>
      <c r="D122" s="148" t="s">
        <v>148</v>
      </c>
      <c r="E122" s="156" t="s">
        <v>19</v>
      </c>
      <c r="F122" s="157" t="s">
        <v>173</v>
      </c>
      <c r="H122" s="156" t="s">
        <v>19</v>
      </c>
      <c r="I122" s="158"/>
      <c r="L122" s="155"/>
      <c r="M122" s="159"/>
      <c r="T122" s="160"/>
      <c r="AT122" s="156" t="s">
        <v>148</v>
      </c>
      <c r="AU122" s="156" t="s">
        <v>82</v>
      </c>
      <c r="AV122" s="13" t="s">
        <v>80</v>
      </c>
      <c r="AW122" s="13" t="s">
        <v>33</v>
      </c>
      <c r="AX122" s="13" t="s">
        <v>72</v>
      </c>
      <c r="AY122" s="156" t="s">
        <v>137</v>
      </c>
    </row>
    <row r="123" spans="2:65" s="12" customFormat="1" ht="11.25">
      <c r="B123" s="147"/>
      <c r="D123" s="148" t="s">
        <v>148</v>
      </c>
      <c r="E123" s="149" t="s">
        <v>19</v>
      </c>
      <c r="F123" s="150" t="s">
        <v>174</v>
      </c>
      <c r="H123" s="151">
        <v>3.5999999999999997E-2</v>
      </c>
      <c r="I123" s="152"/>
      <c r="L123" s="147"/>
      <c r="M123" s="153"/>
      <c r="T123" s="154"/>
      <c r="AT123" s="149" t="s">
        <v>148</v>
      </c>
      <c r="AU123" s="149" t="s">
        <v>82</v>
      </c>
      <c r="AV123" s="12" t="s">
        <v>82</v>
      </c>
      <c r="AW123" s="12" t="s">
        <v>33</v>
      </c>
      <c r="AX123" s="12" t="s">
        <v>80</v>
      </c>
      <c r="AY123" s="149" t="s">
        <v>137</v>
      </c>
    </row>
    <row r="124" spans="2:65" s="1" customFormat="1" ht="24.2" customHeight="1">
      <c r="B124" s="33"/>
      <c r="C124" s="129" t="s">
        <v>175</v>
      </c>
      <c r="D124" s="129" t="s">
        <v>140</v>
      </c>
      <c r="E124" s="130" t="s">
        <v>176</v>
      </c>
      <c r="F124" s="131" t="s">
        <v>177</v>
      </c>
      <c r="G124" s="132" t="s">
        <v>143</v>
      </c>
      <c r="H124" s="133">
        <v>4.2</v>
      </c>
      <c r="I124" s="134"/>
      <c r="J124" s="135">
        <f>ROUND(I124*H124,2)</f>
        <v>0</v>
      </c>
      <c r="K124" s="136"/>
      <c r="L124" s="33"/>
      <c r="M124" s="137" t="s">
        <v>19</v>
      </c>
      <c r="N124" s="138" t="s">
        <v>43</v>
      </c>
      <c r="P124" s="139">
        <f>O124*H124</f>
        <v>0</v>
      </c>
      <c r="Q124" s="139">
        <v>6.1969999999999997E-2</v>
      </c>
      <c r="R124" s="139">
        <f>Q124*H124</f>
        <v>0.26027400000000001</v>
      </c>
      <c r="S124" s="139">
        <v>0</v>
      </c>
      <c r="T124" s="140">
        <f>S124*H124</f>
        <v>0</v>
      </c>
      <c r="AR124" s="141" t="s">
        <v>144</v>
      </c>
      <c r="AT124" s="141" t="s">
        <v>140</v>
      </c>
      <c r="AU124" s="141" t="s">
        <v>82</v>
      </c>
      <c r="AY124" s="18" t="s">
        <v>137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80</v>
      </c>
      <c r="BK124" s="142">
        <f>ROUND(I124*H124,2)</f>
        <v>0</v>
      </c>
      <c r="BL124" s="18" t="s">
        <v>144</v>
      </c>
      <c r="BM124" s="141" t="s">
        <v>178</v>
      </c>
    </row>
    <row r="125" spans="2:65" s="1" customFormat="1" ht="11.25">
      <c r="B125" s="33"/>
      <c r="D125" s="143" t="s">
        <v>146</v>
      </c>
      <c r="F125" s="144" t="s">
        <v>179</v>
      </c>
      <c r="I125" s="145"/>
      <c r="L125" s="33"/>
      <c r="M125" s="146"/>
      <c r="T125" s="54"/>
      <c r="AT125" s="18" t="s">
        <v>146</v>
      </c>
      <c r="AU125" s="18" t="s">
        <v>82</v>
      </c>
    </row>
    <row r="126" spans="2:65" s="12" customFormat="1" ht="11.25">
      <c r="B126" s="147"/>
      <c r="D126" s="148" t="s">
        <v>148</v>
      </c>
      <c r="E126" s="149" t="s">
        <v>19</v>
      </c>
      <c r="F126" s="150" t="s">
        <v>180</v>
      </c>
      <c r="H126" s="151">
        <v>4.2</v>
      </c>
      <c r="I126" s="152"/>
      <c r="L126" s="147"/>
      <c r="M126" s="153"/>
      <c r="T126" s="154"/>
      <c r="AT126" s="149" t="s">
        <v>148</v>
      </c>
      <c r="AU126" s="149" t="s">
        <v>82</v>
      </c>
      <c r="AV126" s="12" t="s">
        <v>82</v>
      </c>
      <c r="AW126" s="12" t="s">
        <v>33</v>
      </c>
      <c r="AX126" s="12" t="s">
        <v>80</v>
      </c>
      <c r="AY126" s="149" t="s">
        <v>137</v>
      </c>
    </row>
    <row r="127" spans="2:65" s="1" customFormat="1" ht="24.2" customHeight="1">
      <c r="B127" s="33"/>
      <c r="C127" s="129" t="s">
        <v>181</v>
      </c>
      <c r="D127" s="129" t="s">
        <v>140</v>
      </c>
      <c r="E127" s="130" t="s">
        <v>182</v>
      </c>
      <c r="F127" s="131" t="s">
        <v>183</v>
      </c>
      <c r="G127" s="132" t="s">
        <v>143</v>
      </c>
      <c r="H127" s="133">
        <v>14.635</v>
      </c>
      <c r="I127" s="134"/>
      <c r="J127" s="135">
        <f>ROUND(I127*H127,2)</f>
        <v>0</v>
      </c>
      <c r="K127" s="136"/>
      <c r="L127" s="33"/>
      <c r="M127" s="137" t="s">
        <v>19</v>
      </c>
      <c r="N127" s="138" t="s">
        <v>43</v>
      </c>
      <c r="P127" s="139">
        <f>O127*H127</f>
        <v>0</v>
      </c>
      <c r="Q127" s="139">
        <v>5.8970000000000002E-2</v>
      </c>
      <c r="R127" s="139">
        <f>Q127*H127</f>
        <v>0.86302595000000004</v>
      </c>
      <c r="S127" s="139">
        <v>0</v>
      </c>
      <c r="T127" s="140">
        <f>S127*H127</f>
        <v>0</v>
      </c>
      <c r="AR127" s="141" t="s">
        <v>144</v>
      </c>
      <c r="AT127" s="141" t="s">
        <v>140</v>
      </c>
      <c r="AU127" s="141" t="s">
        <v>82</v>
      </c>
      <c r="AY127" s="18" t="s">
        <v>137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80</v>
      </c>
      <c r="BK127" s="142">
        <f>ROUND(I127*H127,2)</f>
        <v>0</v>
      </c>
      <c r="BL127" s="18" t="s">
        <v>144</v>
      </c>
      <c r="BM127" s="141" t="s">
        <v>184</v>
      </c>
    </row>
    <row r="128" spans="2:65" s="1" customFormat="1" ht="11.25">
      <c r="B128" s="33"/>
      <c r="D128" s="143" t="s">
        <v>146</v>
      </c>
      <c r="F128" s="144" t="s">
        <v>185</v>
      </c>
      <c r="I128" s="145"/>
      <c r="L128" s="33"/>
      <c r="M128" s="146"/>
      <c r="T128" s="54"/>
      <c r="AT128" s="18" t="s">
        <v>146</v>
      </c>
      <c r="AU128" s="18" t="s">
        <v>82</v>
      </c>
    </row>
    <row r="129" spans="2:65" s="13" customFormat="1" ht="11.25">
      <c r="B129" s="155"/>
      <c r="D129" s="148" t="s">
        <v>148</v>
      </c>
      <c r="E129" s="156" t="s">
        <v>19</v>
      </c>
      <c r="F129" s="157" t="s">
        <v>173</v>
      </c>
      <c r="H129" s="156" t="s">
        <v>19</v>
      </c>
      <c r="I129" s="158"/>
      <c r="L129" s="155"/>
      <c r="M129" s="159"/>
      <c r="T129" s="160"/>
      <c r="AT129" s="156" t="s">
        <v>148</v>
      </c>
      <c r="AU129" s="156" t="s">
        <v>82</v>
      </c>
      <c r="AV129" s="13" t="s">
        <v>80</v>
      </c>
      <c r="AW129" s="13" t="s">
        <v>33</v>
      </c>
      <c r="AX129" s="13" t="s">
        <v>72</v>
      </c>
      <c r="AY129" s="156" t="s">
        <v>137</v>
      </c>
    </row>
    <row r="130" spans="2:65" s="12" customFormat="1" ht="11.25">
      <c r="B130" s="147"/>
      <c r="D130" s="148" t="s">
        <v>148</v>
      </c>
      <c r="E130" s="149" t="s">
        <v>19</v>
      </c>
      <c r="F130" s="150" t="s">
        <v>186</v>
      </c>
      <c r="H130" s="151">
        <v>16.013999999999999</v>
      </c>
      <c r="I130" s="152"/>
      <c r="L130" s="147"/>
      <c r="M130" s="153"/>
      <c r="T130" s="154"/>
      <c r="AT130" s="149" t="s">
        <v>148</v>
      </c>
      <c r="AU130" s="149" t="s">
        <v>82</v>
      </c>
      <c r="AV130" s="12" t="s">
        <v>82</v>
      </c>
      <c r="AW130" s="12" t="s">
        <v>33</v>
      </c>
      <c r="AX130" s="12" t="s">
        <v>72</v>
      </c>
      <c r="AY130" s="149" t="s">
        <v>137</v>
      </c>
    </row>
    <row r="131" spans="2:65" s="13" customFormat="1" ht="11.25">
      <c r="B131" s="155"/>
      <c r="D131" s="148" t="s">
        <v>148</v>
      </c>
      <c r="E131" s="156" t="s">
        <v>19</v>
      </c>
      <c r="F131" s="157" t="s">
        <v>187</v>
      </c>
      <c r="H131" s="156" t="s">
        <v>19</v>
      </c>
      <c r="I131" s="158"/>
      <c r="L131" s="155"/>
      <c r="M131" s="159"/>
      <c r="T131" s="160"/>
      <c r="AT131" s="156" t="s">
        <v>148</v>
      </c>
      <c r="AU131" s="156" t="s">
        <v>82</v>
      </c>
      <c r="AV131" s="13" t="s">
        <v>80</v>
      </c>
      <c r="AW131" s="13" t="s">
        <v>33</v>
      </c>
      <c r="AX131" s="13" t="s">
        <v>72</v>
      </c>
      <c r="AY131" s="156" t="s">
        <v>137</v>
      </c>
    </row>
    <row r="132" spans="2:65" s="12" customFormat="1" ht="11.25">
      <c r="B132" s="147"/>
      <c r="D132" s="148" t="s">
        <v>148</v>
      </c>
      <c r="E132" s="149" t="s">
        <v>19</v>
      </c>
      <c r="F132" s="150" t="s">
        <v>188</v>
      </c>
      <c r="H132" s="151">
        <v>-1.379</v>
      </c>
      <c r="I132" s="152"/>
      <c r="L132" s="147"/>
      <c r="M132" s="153"/>
      <c r="T132" s="154"/>
      <c r="AT132" s="149" t="s">
        <v>148</v>
      </c>
      <c r="AU132" s="149" t="s">
        <v>82</v>
      </c>
      <c r="AV132" s="12" t="s">
        <v>82</v>
      </c>
      <c r="AW132" s="12" t="s">
        <v>33</v>
      </c>
      <c r="AX132" s="12" t="s">
        <v>72</v>
      </c>
      <c r="AY132" s="149" t="s">
        <v>137</v>
      </c>
    </row>
    <row r="133" spans="2:65" s="14" customFormat="1" ht="11.25">
      <c r="B133" s="161"/>
      <c r="D133" s="148" t="s">
        <v>148</v>
      </c>
      <c r="E133" s="162" t="s">
        <v>19</v>
      </c>
      <c r="F133" s="163" t="s">
        <v>189</v>
      </c>
      <c r="H133" s="164">
        <v>14.635</v>
      </c>
      <c r="I133" s="165"/>
      <c r="L133" s="161"/>
      <c r="M133" s="166"/>
      <c r="T133" s="167"/>
      <c r="AT133" s="162" t="s">
        <v>148</v>
      </c>
      <c r="AU133" s="162" t="s">
        <v>82</v>
      </c>
      <c r="AV133" s="14" t="s">
        <v>144</v>
      </c>
      <c r="AW133" s="14" t="s">
        <v>33</v>
      </c>
      <c r="AX133" s="14" t="s">
        <v>80</v>
      </c>
      <c r="AY133" s="162" t="s">
        <v>137</v>
      </c>
    </row>
    <row r="134" spans="2:65" s="1" customFormat="1" ht="24.2" customHeight="1">
      <c r="B134" s="33"/>
      <c r="C134" s="129" t="s">
        <v>190</v>
      </c>
      <c r="D134" s="129" t="s">
        <v>140</v>
      </c>
      <c r="E134" s="130" t="s">
        <v>191</v>
      </c>
      <c r="F134" s="131" t="s">
        <v>192</v>
      </c>
      <c r="G134" s="132" t="s">
        <v>143</v>
      </c>
      <c r="H134" s="133">
        <v>6.08</v>
      </c>
      <c r="I134" s="134"/>
      <c r="J134" s="135">
        <f>ROUND(I134*H134,2)</f>
        <v>0</v>
      </c>
      <c r="K134" s="136"/>
      <c r="L134" s="33"/>
      <c r="M134" s="137" t="s">
        <v>19</v>
      </c>
      <c r="N134" s="138" t="s">
        <v>43</v>
      </c>
      <c r="P134" s="139">
        <f>O134*H134</f>
        <v>0</v>
      </c>
      <c r="Q134" s="139">
        <v>7.571E-2</v>
      </c>
      <c r="R134" s="139">
        <f>Q134*H134</f>
        <v>0.46031680000000003</v>
      </c>
      <c r="S134" s="139">
        <v>0</v>
      </c>
      <c r="T134" s="140">
        <f>S134*H134</f>
        <v>0</v>
      </c>
      <c r="AR134" s="141" t="s">
        <v>144</v>
      </c>
      <c r="AT134" s="141" t="s">
        <v>140</v>
      </c>
      <c r="AU134" s="141" t="s">
        <v>82</v>
      </c>
      <c r="AY134" s="18" t="s">
        <v>137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80</v>
      </c>
      <c r="BK134" s="142">
        <f>ROUND(I134*H134,2)</f>
        <v>0</v>
      </c>
      <c r="BL134" s="18" t="s">
        <v>144</v>
      </c>
      <c r="BM134" s="141" t="s">
        <v>193</v>
      </c>
    </row>
    <row r="135" spans="2:65" s="1" customFormat="1" ht="11.25">
      <c r="B135" s="33"/>
      <c r="D135" s="143" t="s">
        <v>146</v>
      </c>
      <c r="F135" s="144" t="s">
        <v>194</v>
      </c>
      <c r="I135" s="145"/>
      <c r="L135" s="33"/>
      <c r="M135" s="146"/>
      <c r="T135" s="54"/>
      <c r="AT135" s="18" t="s">
        <v>146</v>
      </c>
      <c r="AU135" s="18" t="s">
        <v>82</v>
      </c>
    </row>
    <row r="136" spans="2:65" s="13" customFormat="1" ht="11.25">
      <c r="B136" s="155"/>
      <c r="D136" s="148" t="s">
        <v>148</v>
      </c>
      <c r="E136" s="156" t="s">
        <v>19</v>
      </c>
      <c r="F136" s="157" t="s">
        <v>173</v>
      </c>
      <c r="H136" s="156" t="s">
        <v>19</v>
      </c>
      <c r="I136" s="158"/>
      <c r="L136" s="155"/>
      <c r="M136" s="159"/>
      <c r="T136" s="160"/>
      <c r="AT136" s="156" t="s">
        <v>148</v>
      </c>
      <c r="AU136" s="156" t="s">
        <v>82</v>
      </c>
      <c r="AV136" s="13" t="s">
        <v>80</v>
      </c>
      <c r="AW136" s="13" t="s">
        <v>33</v>
      </c>
      <c r="AX136" s="13" t="s">
        <v>72</v>
      </c>
      <c r="AY136" s="156" t="s">
        <v>137</v>
      </c>
    </row>
    <row r="137" spans="2:65" s="12" customFormat="1" ht="11.25">
      <c r="B137" s="147"/>
      <c r="D137" s="148" t="s">
        <v>148</v>
      </c>
      <c r="E137" s="149" t="s">
        <v>19</v>
      </c>
      <c r="F137" s="150" t="s">
        <v>195</v>
      </c>
      <c r="H137" s="151">
        <v>9.2319999999999993</v>
      </c>
      <c r="I137" s="152"/>
      <c r="L137" s="147"/>
      <c r="M137" s="153"/>
      <c r="T137" s="154"/>
      <c r="AT137" s="149" t="s">
        <v>148</v>
      </c>
      <c r="AU137" s="149" t="s">
        <v>82</v>
      </c>
      <c r="AV137" s="12" t="s">
        <v>82</v>
      </c>
      <c r="AW137" s="12" t="s">
        <v>33</v>
      </c>
      <c r="AX137" s="12" t="s">
        <v>72</v>
      </c>
      <c r="AY137" s="149" t="s">
        <v>137</v>
      </c>
    </row>
    <row r="138" spans="2:65" s="13" customFormat="1" ht="11.25">
      <c r="B138" s="155"/>
      <c r="D138" s="148" t="s">
        <v>148</v>
      </c>
      <c r="E138" s="156" t="s">
        <v>19</v>
      </c>
      <c r="F138" s="157" t="s">
        <v>187</v>
      </c>
      <c r="H138" s="156" t="s">
        <v>19</v>
      </c>
      <c r="I138" s="158"/>
      <c r="L138" s="155"/>
      <c r="M138" s="159"/>
      <c r="T138" s="160"/>
      <c r="AT138" s="156" t="s">
        <v>148</v>
      </c>
      <c r="AU138" s="156" t="s">
        <v>82</v>
      </c>
      <c r="AV138" s="13" t="s">
        <v>80</v>
      </c>
      <c r="AW138" s="13" t="s">
        <v>33</v>
      </c>
      <c r="AX138" s="13" t="s">
        <v>72</v>
      </c>
      <c r="AY138" s="156" t="s">
        <v>137</v>
      </c>
    </row>
    <row r="139" spans="2:65" s="12" customFormat="1" ht="11.25">
      <c r="B139" s="147"/>
      <c r="D139" s="148" t="s">
        <v>148</v>
      </c>
      <c r="E139" s="149" t="s">
        <v>19</v>
      </c>
      <c r="F139" s="150" t="s">
        <v>196</v>
      </c>
      <c r="H139" s="151">
        <v>-3.1520000000000001</v>
      </c>
      <c r="I139" s="152"/>
      <c r="L139" s="147"/>
      <c r="M139" s="153"/>
      <c r="T139" s="154"/>
      <c r="AT139" s="149" t="s">
        <v>148</v>
      </c>
      <c r="AU139" s="149" t="s">
        <v>82</v>
      </c>
      <c r="AV139" s="12" t="s">
        <v>82</v>
      </c>
      <c r="AW139" s="12" t="s">
        <v>33</v>
      </c>
      <c r="AX139" s="12" t="s">
        <v>72</v>
      </c>
      <c r="AY139" s="149" t="s">
        <v>137</v>
      </c>
    </row>
    <row r="140" spans="2:65" s="14" customFormat="1" ht="11.25">
      <c r="B140" s="161"/>
      <c r="D140" s="148" t="s">
        <v>148</v>
      </c>
      <c r="E140" s="162" t="s">
        <v>19</v>
      </c>
      <c r="F140" s="163" t="s">
        <v>189</v>
      </c>
      <c r="H140" s="164">
        <v>6.08</v>
      </c>
      <c r="I140" s="165"/>
      <c r="L140" s="161"/>
      <c r="M140" s="166"/>
      <c r="T140" s="167"/>
      <c r="AT140" s="162" t="s">
        <v>148</v>
      </c>
      <c r="AU140" s="162" t="s">
        <v>82</v>
      </c>
      <c r="AV140" s="14" t="s">
        <v>144</v>
      </c>
      <c r="AW140" s="14" t="s">
        <v>33</v>
      </c>
      <c r="AX140" s="14" t="s">
        <v>80</v>
      </c>
      <c r="AY140" s="162" t="s">
        <v>137</v>
      </c>
    </row>
    <row r="141" spans="2:65" s="1" customFormat="1" ht="16.5" customHeight="1">
      <c r="B141" s="33"/>
      <c r="C141" s="129" t="s">
        <v>197</v>
      </c>
      <c r="D141" s="129" t="s">
        <v>140</v>
      </c>
      <c r="E141" s="130" t="s">
        <v>198</v>
      </c>
      <c r="F141" s="131" t="s">
        <v>199</v>
      </c>
      <c r="G141" s="132" t="s">
        <v>200</v>
      </c>
      <c r="H141" s="133">
        <v>18.420000000000002</v>
      </c>
      <c r="I141" s="134"/>
      <c r="J141" s="135">
        <f>ROUND(I141*H141,2)</f>
        <v>0</v>
      </c>
      <c r="K141" s="136"/>
      <c r="L141" s="33"/>
      <c r="M141" s="137" t="s">
        <v>19</v>
      </c>
      <c r="N141" s="138" t="s">
        <v>43</v>
      </c>
      <c r="P141" s="139">
        <f>O141*H141</f>
        <v>0</v>
      </c>
      <c r="Q141" s="139">
        <v>1.2999999999999999E-4</v>
      </c>
      <c r="R141" s="139">
        <f>Q141*H141</f>
        <v>2.3946000000000002E-3</v>
      </c>
      <c r="S141" s="139">
        <v>0</v>
      </c>
      <c r="T141" s="140">
        <f>S141*H141</f>
        <v>0</v>
      </c>
      <c r="AR141" s="141" t="s">
        <v>144</v>
      </c>
      <c r="AT141" s="141" t="s">
        <v>140</v>
      </c>
      <c r="AU141" s="141" t="s">
        <v>82</v>
      </c>
      <c r="AY141" s="18" t="s">
        <v>137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80</v>
      </c>
      <c r="BK141" s="142">
        <f>ROUND(I141*H141,2)</f>
        <v>0</v>
      </c>
      <c r="BL141" s="18" t="s">
        <v>144</v>
      </c>
      <c r="BM141" s="141" t="s">
        <v>201</v>
      </c>
    </row>
    <row r="142" spans="2:65" s="1" customFormat="1" ht="11.25">
      <c r="B142" s="33"/>
      <c r="D142" s="143" t="s">
        <v>146</v>
      </c>
      <c r="F142" s="144" t="s">
        <v>202</v>
      </c>
      <c r="I142" s="145"/>
      <c r="L142" s="33"/>
      <c r="M142" s="146"/>
      <c r="T142" s="54"/>
      <c r="AT142" s="18" t="s">
        <v>146</v>
      </c>
      <c r="AU142" s="18" t="s">
        <v>82</v>
      </c>
    </row>
    <row r="143" spans="2:65" s="12" customFormat="1" ht="11.25">
      <c r="B143" s="147"/>
      <c r="D143" s="148" t="s">
        <v>148</v>
      </c>
      <c r="E143" s="149" t="s">
        <v>19</v>
      </c>
      <c r="F143" s="150" t="s">
        <v>203</v>
      </c>
      <c r="H143" s="151">
        <v>6.4</v>
      </c>
      <c r="I143" s="152"/>
      <c r="L143" s="147"/>
      <c r="M143" s="153"/>
      <c r="T143" s="154"/>
      <c r="AT143" s="149" t="s">
        <v>148</v>
      </c>
      <c r="AU143" s="149" t="s">
        <v>82</v>
      </c>
      <c r="AV143" s="12" t="s">
        <v>82</v>
      </c>
      <c r="AW143" s="12" t="s">
        <v>33</v>
      </c>
      <c r="AX143" s="12" t="s">
        <v>72</v>
      </c>
      <c r="AY143" s="149" t="s">
        <v>137</v>
      </c>
    </row>
    <row r="144" spans="2:65" s="12" customFormat="1" ht="11.25">
      <c r="B144" s="147"/>
      <c r="D144" s="148" t="s">
        <v>148</v>
      </c>
      <c r="E144" s="149" t="s">
        <v>19</v>
      </c>
      <c r="F144" s="150" t="s">
        <v>204</v>
      </c>
      <c r="H144" s="151">
        <v>9.42</v>
      </c>
      <c r="I144" s="152"/>
      <c r="L144" s="147"/>
      <c r="M144" s="153"/>
      <c r="T144" s="154"/>
      <c r="AT144" s="149" t="s">
        <v>148</v>
      </c>
      <c r="AU144" s="149" t="s">
        <v>82</v>
      </c>
      <c r="AV144" s="12" t="s">
        <v>82</v>
      </c>
      <c r="AW144" s="12" t="s">
        <v>33</v>
      </c>
      <c r="AX144" s="12" t="s">
        <v>72</v>
      </c>
      <c r="AY144" s="149" t="s">
        <v>137</v>
      </c>
    </row>
    <row r="145" spans="2:65" s="12" customFormat="1" ht="11.25">
      <c r="B145" s="147"/>
      <c r="D145" s="148" t="s">
        <v>148</v>
      </c>
      <c r="E145" s="149" t="s">
        <v>19</v>
      </c>
      <c r="F145" s="150" t="s">
        <v>205</v>
      </c>
      <c r="H145" s="151">
        <v>2.6</v>
      </c>
      <c r="I145" s="152"/>
      <c r="L145" s="147"/>
      <c r="M145" s="153"/>
      <c r="T145" s="154"/>
      <c r="AT145" s="149" t="s">
        <v>148</v>
      </c>
      <c r="AU145" s="149" t="s">
        <v>82</v>
      </c>
      <c r="AV145" s="12" t="s">
        <v>82</v>
      </c>
      <c r="AW145" s="12" t="s">
        <v>33</v>
      </c>
      <c r="AX145" s="12" t="s">
        <v>72</v>
      </c>
      <c r="AY145" s="149" t="s">
        <v>137</v>
      </c>
    </row>
    <row r="146" spans="2:65" s="14" customFormat="1" ht="11.25">
      <c r="B146" s="161"/>
      <c r="D146" s="148" t="s">
        <v>148</v>
      </c>
      <c r="E146" s="162" t="s">
        <v>19</v>
      </c>
      <c r="F146" s="163" t="s">
        <v>189</v>
      </c>
      <c r="H146" s="164">
        <v>18.420000000000002</v>
      </c>
      <c r="I146" s="165"/>
      <c r="L146" s="161"/>
      <c r="M146" s="166"/>
      <c r="T146" s="167"/>
      <c r="AT146" s="162" t="s">
        <v>148</v>
      </c>
      <c r="AU146" s="162" t="s">
        <v>82</v>
      </c>
      <c r="AV146" s="14" t="s">
        <v>144</v>
      </c>
      <c r="AW146" s="14" t="s">
        <v>33</v>
      </c>
      <c r="AX146" s="14" t="s">
        <v>80</v>
      </c>
      <c r="AY146" s="162" t="s">
        <v>137</v>
      </c>
    </row>
    <row r="147" spans="2:65" s="1" customFormat="1" ht="16.5" customHeight="1">
      <c r="B147" s="33"/>
      <c r="C147" s="129" t="s">
        <v>206</v>
      </c>
      <c r="D147" s="129" t="s">
        <v>140</v>
      </c>
      <c r="E147" s="130" t="s">
        <v>207</v>
      </c>
      <c r="F147" s="131" t="s">
        <v>208</v>
      </c>
      <c r="G147" s="132" t="s">
        <v>143</v>
      </c>
      <c r="H147" s="133">
        <v>0.89600000000000002</v>
      </c>
      <c r="I147" s="134"/>
      <c r="J147" s="135">
        <f>ROUND(I147*H147,2)</f>
        <v>0</v>
      </c>
      <c r="K147" s="136"/>
      <c r="L147" s="33"/>
      <c r="M147" s="137" t="s">
        <v>19</v>
      </c>
      <c r="N147" s="138" t="s">
        <v>43</v>
      </c>
      <c r="P147" s="139">
        <f>O147*H147</f>
        <v>0</v>
      </c>
      <c r="Q147" s="139">
        <v>7.8499999999999993E-3</v>
      </c>
      <c r="R147" s="139">
        <f>Q147*H147</f>
        <v>7.0335999999999992E-3</v>
      </c>
      <c r="S147" s="139">
        <v>0</v>
      </c>
      <c r="T147" s="140">
        <f>S147*H147</f>
        <v>0</v>
      </c>
      <c r="AR147" s="141" t="s">
        <v>144</v>
      </c>
      <c r="AT147" s="141" t="s">
        <v>140</v>
      </c>
      <c r="AU147" s="141" t="s">
        <v>82</v>
      </c>
      <c r="AY147" s="18" t="s">
        <v>137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8" t="s">
        <v>80</v>
      </c>
      <c r="BK147" s="142">
        <f>ROUND(I147*H147,2)</f>
        <v>0</v>
      </c>
      <c r="BL147" s="18" t="s">
        <v>144</v>
      </c>
      <c r="BM147" s="141" t="s">
        <v>209</v>
      </c>
    </row>
    <row r="148" spans="2:65" s="1" customFormat="1" ht="11.25">
      <c r="B148" s="33"/>
      <c r="D148" s="143" t="s">
        <v>146</v>
      </c>
      <c r="F148" s="144" t="s">
        <v>210</v>
      </c>
      <c r="I148" s="145"/>
      <c r="L148" s="33"/>
      <c r="M148" s="146"/>
      <c r="T148" s="54"/>
      <c r="AT148" s="18" t="s">
        <v>146</v>
      </c>
      <c r="AU148" s="18" t="s">
        <v>82</v>
      </c>
    </row>
    <row r="149" spans="2:65" s="12" customFormat="1" ht="11.25">
      <c r="B149" s="147"/>
      <c r="D149" s="148" t="s">
        <v>148</v>
      </c>
      <c r="E149" s="149" t="s">
        <v>19</v>
      </c>
      <c r="F149" s="150" t="s">
        <v>211</v>
      </c>
      <c r="H149" s="151">
        <v>0.89600000000000002</v>
      </c>
      <c r="I149" s="152"/>
      <c r="L149" s="147"/>
      <c r="M149" s="153"/>
      <c r="T149" s="154"/>
      <c r="AT149" s="149" t="s">
        <v>148</v>
      </c>
      <c r="AU149" s="149" t="s">
        <v>82</v>
      </c>
      <c r="AV149" s="12" t="s">
        <v>82</v>
      </c>
      <c r="AW149" s="12" t="s">
        <v>33</v>
      </c>
      <c r="AX149" s="12" t="s">
        <v>80</v>
      </c>
      <c r="AY149" s="149" t="s">
        <v>137</v>
      </c>
    </row>
    <row r="150" spans="2:65" s="1" customFormat="1" ht="24.2" customHeight="1">
      <c r="B150" s="33"/>
      <c r="C150" s="129" t="s">
        <v>212</v>
      </c>
      <c r="D150" s="129" t="s">
        <v>140</v>
      </c>
      <c r="E150" s="130" t="s">
        <v>213</v>
      </c>
      <c r="F150" s="131" t="s">
        <v>214</v>
      </c>
      <c r="G150" s="132" t="s">
        <v>143</v>
      </c>
      <c r="H150" s="133">
        <v>1.69</v>
      </c>
      <c r="I150" s="134"/>
      <c r="J150" s="135">
        <f>ROUND(I150*H150,2)</f>
        <v>0</v>
      </c>
      <c r="K150" s="136"/>
      <c r="L150" s="33"/>
      <c r="M150" s="137" t="s">
        <v>19</v>
      </c>
      <c r="N150" s="138" t="s">
        <v>43</v>
      </c>
      <c r="P150" s="139">
        <f>O150*H150</f>
        <v>0</v>
      </c>
      <c r="Q150" s="139">
        <v>7.9909999999999995E-2</v>
      </c>
      <c r="R150" s="139">
        <f>Q150*H150</f>
        <v>0.1350479</v>
      </c>
      <c r="S150" s="139">
        <v>0</v>
      </c>
      <c r="T150" s="140">
        <f>S150*H150</f>
        <v>0</v>
      </c>
      <c r="AR150" s="141" t="s">
        <v>144</v>
      </c>
      <c r="AT150" s="141" t="s">
        <v>140</v>
      </c>
      <c r="AU150" s="141" t="s">
        <v>82</v>
      </c>
      <c r="AY150" s="18" t="s">
        <v>137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80</v>
      </c>
      <c r="BK150" s="142">
        <f>ROUND(I150*H150,2)</f>
        <v>0</v>
      </c>
      <c r="BL150" s="18" t="s">
        <v>144</v>
      </c>
      <c r="BM150" s="141" t="s">
        <v>215</v>
      </c>
    </row>
    <row r="151" spans="2:65" s="1" customFormat="1" ht="11.25">
      <c r="B151" s="33"/>
      <c r="D151" s="143" t="s">
        <v>146</v>
      </c>
      <c r="F151" s="144" t="s">
        <v>216</v>
      </c>
      <c r="I151" s="145"/>
      <c r="L151" s="33"/>
      <c r="M151" s="146"/>
      <c r="T151" s="54"/>
      <c r="AT151" s="18" t="s">
        <v>146</v>
      </c>
      <c r="AU151" s="18" t="s">
        <v>82</v>
      </c>
    </row>
    <row r="152" spans="2:65" s="13" customFormat="1" ht="11.25">
      <c r="B152" s="155"/>
      <c r="D152" s="148" t="s">
        <v>148</v>
      </c>
      <c r="E152" s="156" t="s">
        <v>19</v>
      </c>
      <c r="F152" s="157" t="s">
        <v>217</v>
      </c>
      <c r="H152" s="156" t="s">
        <v>19</v>
      </c>
      <c r="I152" s="158"/>
      <c r="L152" s="155"/>
      <c r="M152" s="159"/>
      <c r="T152" s="160"/>
      <c r="AT152" s="156" t="s">
        <v>148</v>
      </c>
      <c r="AU152" s="156" t="s">
        <v>82</v>
      </c>
      <c r="AV152" s="13" t="s">
        <v>80</v>
      </c>
      <c r="AW152" s="13" t="s">
        <v>33</v>
      </c>
      <c r="AX152" s="13" t="s">
        <v>72</v>
      </c>
      <c r="AY152" s="156" t="s">
        <v>137</v>
      </c>
    </row>
    <row r="153" spans="2:65" s="12" customFormat="1" ht="11.25">
      <c r="B153" s="147"/>
      <c r="D153" s="148" t="s">
        <v>148</v>
      </c>
      <c r="E153" s="149" t="s">
        <v>19</v>
      </c>
      <c r="F153" s="150" t="s">
        <v>218</v>
      </c>
      <c r="H153" s="151">
        <v>1.69</v>
      </c>
      <c r="I153" s="152"/>
      <c r="L153" s="147"/>
      <c r="M153" s="153"/>
      <c r="T153" s="154"/>
      <c r="AT153" s="149" t="s">
        <v>148</v>
      </c>
      <c r="AU153" s="149" t="s">
        <v>82</v>
      </c>
      <c r="AV153" s="12" t="s">
        <v>82</v>
      </c>
      <c r="AW153" s="12" t="s">
        <v>33</v>
      </c>
      <c r="AX153" s="12" t="s">
        <v>80</v>
      </c>
      <c r="AY153" s="149" t="s">
        <v>137</v>
      </c>
    </row>
    <row r="154" spans="2:65" s="1" customFormat="1" ht="21.75" customHeight="1">
      <c r="B154" s="33"/>
      <c r="C154" s="129" t="s">
        <v>219</v>
      </c>
      <c r="D154" s="129" t="s">
        <v>140</v>
      </c>
      <c r="E154" s="130" t="s">
        <v>220</v>
      </c>
      <c r="F154" s="131" t="s">
        <v>221</v>
      </c>
      <c r="G154" s="132" t="s">
        <v>143</v>
      </c>
      <c r="H154" s="133">
        <v>22.431000000000001</v>
      </c>
      <c r="I154" s="134"/>
      <c r="J154" s="135">
        <f>ROUND(I154*H154,2)</f>
        <v>0</v>
      </c>
      <c r="K154" s="136"/>
      <c r="L154" s="33"/>
      <c r="M154" s="137" t="s">
        <v>19</v>
      </c>
      <c r="N154" s="138" t="s">
        <v>43</v>
      </c>
      <c r="P154" s="139">
        <f>O154*H154</f>
        <v>0</v>
      </c>
      <c r="Q154" s="139">
        <v>0.26723000000000002</v>
      </c>
      <c r="R154" s="139">
        <f>Q154*H154</f>
        <v>5.9942361300000009</v>
      </c>
      <c r="S154" s="139">
        <v>0</v>
      </c>
      <c r="T154" s="140">
        <f>S154*H154</f>
        <v>0</v>
      </c>
      <c r="AR154" s="141" t="s">
        <v>144</v>
      </c>
      <c r="AT154" s="141" t="s">
        <v>140</v>
      </c>
      <c r="AU154" s="141" t="s">
        <v>82</v>
      </c>
      <c r="AY154" s="18" t="s">
        <v>137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80</v>
      </c>
      <c r="BK154" s="142">
        <f>ROUND(I154*H154,2)</f>
        <v>0</v>
      </c>
      <c r="BL154" s="18" t="s">
        <v>144</v>
      </c>
      <c r="BM154" s="141" t="s">
        <v>222</v>
      </c>
    </row>
    <row r="155" spans="2:65" s="1" customFormat="1" ht="11.25">
      <c r="B155" s="33"/>
      <c r="D155" s="143" t="s">
        <v>146</v>
      </c>
      <c r="F155" s="144" t="s">
        <v>223</v>
      </c>
      <c r="I155" s="145"/>
      <c r="L155" s="33"/>
      <c r="M155" s="146"/>
      <c r="T155" s="54"/>
      <c r="AT155" s="18" t="s">
        <v>146</v>
      </c>
      <c r="AU155" s="18" t="s">
        <v>82</v>
      </c>
    </row>
    <row r="156" spans="2:65" s="12" customFormat="1" ht="11.25">
      <c r="B156" s="147"/>
      <c r="D156" s="148" t="s">
        <v>148</v>
      </c>
      <c r="E156" s="149" t="s">
        <v>19</v>
      </c>
      <c r="F156" s="150" t="s">
        <v>224</v>
      </c>
      <c r="H156" s="151">
        <v>6.4820000000000002</v>
      </c>
      <c r="I156" s="152"/>
      <c r="L156" s="147"/>
      <c r="M156" s="153"/>
      <c r="T156" s="154"/>
      <c r="AT156" s="149" t="s">
        <v>148</v>
      </c>
      <c r="AU156" s="149" t="s">
        <v>82</v>
      </c>
      <c r="AV156" s="12" t="s">
        <v>82</v>
      </c>
      <c r="AW156" s="12" t="s">
        <v>33</v>
      </c>
      <c r="AX156" s="12" t="s">
        <v>72</v>
      </c>
      <c r="AY156" s="149" t="s">
        <v>137</v>
      </c>
    </row>
    <row r="157" spans="2:65" s="12" customFormat="1" ht="11.25">
      <c r="B157" s="147"/>
      <c r="D157" s="148" t="s">
        <v>148</v>
      </c>
      <c r="E157" s="149" t="s">
        <v>19</v>
      </c>
      <c r="F157" s="150" t="s">
        <v>225</v>
      </c>
      <c r="H157" s="151">
        <v>9.7579999999999991</v>
      </c>
      <c r="I157" s="152"/>
      <c r="L157" s="147"/>
      <c r="M157" s="153"/>
      <c r="T157" s="154"/>
      <c r="AT157" s="149" t="s">
        <v>148</v>
      </c>
      <c r="AU157" s="149" t="s">
        <v>82</v>
      </c>
      <c r="AV157" s="12" t="s">
        <v>82</v>
      </c>
      <c r="AW157" s="12" t="s">
        <v>33</v>
      </c>
      <c r="AX157" s="12" t="s">
        <v>72</v>
      </c>
      <c r="AY157" s="149" t="s">
        <v>137</v>
      </c>
    </row>
    <row r="158" spans="2:65" s="12" customFormat="1" ht="11.25">
      <c r="B158" s="147"/>
      <c r="D158" s="148" t="s">
        <v>148</v>
      </c>
      <c r="E158" s="149" t="s">
        <v>19</v>
      </c>
      <c r="F158" s="150" t="s">
        <v>226</v>
      </c>
      <c r="H158" s="151">
        <v>6.1909999999999998</v>
      </c>
      <c r="I158" s="152"/>
      <c r="L158" s="147"/>
      <c r="M158" s="153"/>
      <c r="T158" s="154"/>
      <c r="AT158" s="149" t="s">
        <v>148</v>
      </c>
      <c r="AU158" s="149" t="s">
        <v>82</v>
      </c>
      <c r="AV158" s="12" t="s">
        <v>82</v>
      </c>
      <c r="AW158" s="12" t="s">
        <v>33</v>
      </c>
      <c r="AX158" s="12" t="s">
        <v>72</v>
      </c>
      <c r="AY158" s="149" t="s">
        <v>137</v>
      </c>
    </row>
    <row r="159" spans="2:65" s="14" customFormat="1" ht="11.25">
      <c r="B159" s="161"/>
      <c r="D159" s="148" t="s">
        <v>148</v>
      </c>
      <c r="E159" s="162" t="s">
        <v>19</v>
      </c>
      <c r="F159" s="163" t="s">
        <v>189</v>
      </c>
      <c r="H159" s="164">
        <v>22.431000000000001</v>
      </c>
      <c r="I159" s="165"/>
      <c r="L159" s="161"/>
      <c r="M159" s="166"/>
      <c r="T159" s="167"/>
      <c r="AT159" s="162" t="s">
        <v>148</v>
      </c>
      <c r="AU159" s="162" t="s">
        <v>82</v>
      </c>
      <c r="AV159" s="14" t="s">
        <v>144</v>
      </c>
      <c r="AW159" s="14" t="s">
        <v>33</v>
      </c>
      <c r="AX159" s="14" t="s">
        <v>80</v>
      </c>
      <c r="AY159" s="162" t="s">
        <v>137</v>
      </c>
    </row>
    <row r="160" spans="2:65" s="1" customFormat="1" ht="24.2" customHeight="1">
      <c r="B160" s="33"/>
      <c r="C160" s="129" t="s">
        <v>227</v>
      </c>
      <c r="D160" s="129" t="s">
        <v>140</v>
      </c>
      <c r="E160" s="130" t="s">
        <v>228</v>
      </c>
      <c r="F160" s="131" t="s">
        <v>229</v>
      </c>
      <c r="G160" s="132" t="s">
        <v>143</v>
      </c>
      <c r="H160" s="133">
        <v>1.3939999999999999</v>
      </c>
      <c r="I160" s="134"/>
      <c r="J160" s="135">
        <f>ROUND(I160*H160,2)</f>
        <v>0</v>
      </c>
      <c r="K160" s="136"/>
      <c r="L160" s="33"/>
      <c r="M160" s="137" t="s">
        <v>19</v>
      </c>
      <c r="N160" s="138" t="s">
        <v>43</v>
      </c>
      <c r="P160" s="139">
        <f>O160*H160</f>
        <v>0</v>
      </c>
      <c r="Q160" s="139">
        <v>0.45432</v>
      </c>
      <c r="R160" s="139">
        <f>Q160*H160</f>
        <v>0.63332208000000001</v>
      </c>
      <c r="S160" s="139">
        <v>0</v>
      </c>
      <c r="T160" s="140">
        <f>S160*H160</f>
        <v>0</v>
      </c>
      <c r="AR160" s="141" t="s">
        <v>144</v>
      </c>
      <c r="AT160" s="141" t="s">
        <v>140</v>
      </c>
      <c r="AU160" s="141" t="s">
        <v>82</v>
      </c>
      <c r="AY160" s="18" t="s">
        <v>137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80</v>
      </c>
      <c r="BK160" s="142">
        <f>ROUND(I160*H160,2)</f>
        <v>0</v>
      </c>
      <c r="BL160" s="18" t="s">
        <v>144</v>
      </c>
      <c r="BM160" s="141" t="s">
        <v>230</v>
      </c>
    </row>
    <row r="161" spans="2:65" s="1" customFormat="1" ht="11.25">
      <c r="B161" s="33"/>
      <c r="D161" s="143" t="s">
        <v>146</v>
      </c>
      <c r="F161" s="144" t="s">
        <v>231</v>
      </c>
      <c r="I161" s="145"/>
      <c r="L161" s="33"/>
      <c r="M161" s="146"/>
      <c r="T161" s="54"/>
      <c r="AT161" s="18" t="s">
        <v>146</v>
      </c>
      <c r="AU161" s="18" t="s">
        <v>82</v>
      </c>
    </row>
    <row r="162" spans="2:65" s="12" customFormat="1" ht="11.25">
      <c r="B162" s="147"/>
      <c r="D162" s="148" t="s">
        <v>148</v>
      </c>
      <c r="E162" s="149" t="s">
        <v>19</v>
      </c>
      <c r="F162" s="150" t="s">
        <v>232</v>
      </c>
      <c r="H162" s="151">
        <v>1.3939999999999999</v>
      </c>
      <c r="I162" s="152"/>
      <c r="L162" s="147"/>
      <c r="M162" s="153"/>
      <c r="T162" s="154"/>
      <c r="AT162" s="149" t="s">
        <v>148</v>
      </c>
      <c r="AU162" s="149" t="s">
        <v>82</v>
      </c>
      <c r="AV162" s="12" t="s">
        <v>82</v>
      </c>
      <c r="AW162" s="12" t="s">
        <v>33</v>
      </c>
      <c r="AX162" s="12" t="s">
        <v>80</v>
      </c>
      <c r="AY162" s="149" t="s">
        <v>137</v>
      </c>
    </row>
    <row r="163" spans="2:65" s="11" customFormat="1" ht="22.9" customHeight="1">
      <c r="B163" s="117"/>
      <c r="D163" s="118" t="s">
        <v>71</v>
      </c>
      <c r="E163" s="127" t="s">
        <v>144</v>
      </c>
      <c r="F163" s="127" t="s">
        <v>233</v>
      </c>
      <c r="I163" s="120"/>
      <c r="J163" s="128">
        <f>BK163</f>
        <v>0</v>
      </c>
      <c r="L163" s="117"/>
      <c r="M163" s="122"/>
      <c r="P163" s="123">
        <f>SUM(P164:P165)</f>
        <v>0</v>
      </c>
      <c r="R163" s="123">
        <f>SUM(R164:R165)</f>
        <v>3.9399999999999998E-2</v>
      </c>
      <c r="T163" s="124">
        <f>SUM(T164:T165)</f>
        <v>0</v>
      </c>
      <c r="AR163" s="118" t="s">
        <v>80</v>
      </c>
      <c r="AT163" s="125" t="s">
        <v>71</v>
      </c>
      <c r="AU163" s="125" t="s">
        <v>80</v>
      </c>
      <c r="AY163" s="118" t="s">
        <v>137</v>
      </c>
      <c r="BK163" s="126">
        <f>SUM(BK164:BK165)</f>
        <v>0</v>
      </c>
    </row>
    <row r="164" spans="2:65" s="1" customFormat="1" ht="24.2" customHeight="1">
      <c r="B164" s="33"/>
      <c r="C164" s="129" t="s">
        <v>234</v>
      </c>
      <c r="D164" s="129" t="s">
        <v>140</v>
      </c>
      <c r="E164" s="130" t="s">
        <v>235</v>
      </c>
      <c r="F164" s="131" t="s">
        <v>236</v>
      </c>
      <c r="G164" s="132" t="s">
        <v>152</v>
      </c>
      <c r="H164" s="133">
        <v>2</v>
      </c>
      <c r="I164" s="134"/>
      <c r="J164" s="135">
        <f>ROUND(I164*H164,2)</f>
        <v>0</v>
      </c>
      <c r="K164" s="136"/>
      <c r="L164" s="33"/>
      <c r="M164" s="137" t="s">
        <v>19</v>
      </c>
      <c r="N164" s="138" t="s">
        <v>43</v>
      </c>
      <c r="P164" s="139">
        <f>O164*H164</f>
        <v>0</v>
      </c>
      <c r="Q164" s="139">
        <v>1.9699999999999999E-2</v>
      </c>
      <c r="R164" s="139">
        <f>Q164*H164</f>
        <v>3.9399999999999998E-2</v>
      </c>
      <c r="S164" s="139">
        <v>0</v>
      </c>
      <c r="T164" s="140">
        <f>S164*H164</f>
        <v>0</v>
      </c>
      <c r="AR164" s="141" t="s">
        <v>144</v>
      </c>
      <c r="AT164" s="141" t="s">
        <v>140</v>
      </c>
      <c r="AU164" s="141" t="s">
        <v>82</v>
      </c>
      <c r="AY164" s="18" t="s">
        <v>137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80</v>
      </c>
      <c r="BK164" s="142">
        <f>ROUND(I164*H164,2)</f>
        <v>0</v>
      </c>
      <c r="BL164" s="18" t="s">
        <v>144</v>
      </c>
      <c r="BM164" s="141" t="s">
        <v>237</v>
      </c>
    </row>
    <row r="165" spans="2:65" s="12" customFormat="1" ht="11.25">
      <c r="B165" s="147"/>
      <c r="D165" s="148" t="s">
        <v>148</v>
      </c>
      <c r="E165" s="149" t="s">
        <v>19</v>
      </c>
      <c r="F165" s="150" t="s">
        <v>160</v>
      </c>
      <c r="H165" s="151">
        <v>2</v>
      </c>
      <c r="I165" s="152"/>
      <c r="L165" s="147"/>
      <c r="M165" s="153"/>
      <c r="T165" s="154"/>
      <c r="AT165" s="149" t="s">
        <v>148</v>
      </c>
      <c r="AU165" s="149" t="s">
        <v>82</v>
      </c>
      <c r="AV165" s="12" t="s">
        <v>82</v>
      </c>
      <c r="AW165" s="12" t="s">
        <v>33</v>
      </c>
      <c r="AX165" s="12" t="s">
        <v>80</v>
      </c>
      <c r="AY165" s="149" t="s">
        <v>137</v>
      </c>
    </row>
    <row r="166" spans="2:65" s="11" customFormat="1" ht="22.9" customHeight="1">
      <c r="B166" s="117"/>
      <c r="D166" s="118" t="s">
        <v>71</v>
      </c>
      <c r="E166" s="127" t="s">
        <v>175</v>
      </c>
      <c r="F166" s="127" t="s">
        <v>238</v>
      </c>
      <c r="I166" s="120"/>
      <c r="J166" s="128">
        <f>BK166</f>
        <v>0</v>
      </c>
      <c r="L166" s="117"/>
      <c r="M166" s="122"/>
      <c r="P166" s="123">
        <f>SUM(P167:P387)</f>
        <v>0</v>
      </c>
      <c r="R166" s="123">
        <f>SUM(R167:R387)</f>
        <v>57.106512510000002</v>
      </c>
      <c r="T166" s="124">
        <f>SUM(T167:T387)</f>
        <v>0</v>
      </c>
      <c r="AR166" s="118" t="s">
        <v>80</v>
      </c>
      <c r="AT166" s="125" t="s">
        <v>71</v>
      </c>
      <c r="AU166" s="125" t="s">
        <v>80</v>
      </c>
      <c r="AY166" s="118" t="s">
        <v>137</v>
      </c>
      <c r="BK166" s="126">
        <f>SUM(BK167:BK387)</f>
        <v>0</v>
      </c>
    </row>
    <row r="167" spans="2:65" s="1" customFormat="1" ht="21.75" customHeight="1">
      <c r="B167" s="33"/>
      <c r="C167" s="129" t="s">
        <v>8</v>
      </c>
      <c r="D167" s="129" t="s">
        <v>140</v>
      </c>
      <c r="E167" s="130" t="s">
        <v>239</v>
      </c>
      <c r="F167" s="131" t="s">
        <v>240</v>
      </c>
      <c r="G167" s="132" t="s">
        <v>143</v>
      </c>
      <c r="H167" s="133">
        <v>816.452</v>
      </c>
      <c r="I167" s="134"/>
      <c r="J167" s="135">
        <f>ROUND(I167*H167,2)</f>
        <v>0</v>
      </c>
      <c r="K167" s="136"/>
      <c r="L167" s="33"/>
      <c r="M167" s="137" t="s">
        <v>19</v>
      </c>
      <c r="N167" s="138" t="s">
        <v>43</v>
      </c>
      <c r="P167" s="139">
        <f>O167*H167</f>
        <v>0</v>
      </c>
      <c r="Q167" s="139">
        <v>7.3499999999999998E-3</v>
      </c>
      <c r="R167" s="139">
        <f>Q167*H167</f>
        <v>6.0009221999999998</v>
      </c>
      <c r="S167" s="139">
        <v>0</v>
      </c>
      <c r="T167" s="140">
        <f>S167*H167</f>
        <v>0</v>
      </c>
      <c r="AR167" s="141" t="s">
        <v>144</v>
      </c>
      <c r="AT167" s="141" t="s">
        <v>140</v>
      </c>
      <c r="AU167" s="141" t="s">
        <v>82</v>
      </c>
      <c r="AY167" s="18" t="s">
        <v>137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8" t="s">
        <v>80</v>
      </c>
      <c r="BK167" s="142">
        <f>ROUND(I167*H167,2)</f>
        <v>0</v>
      </c>
      <c r="BL167" s="18" t="s">
        <v>144</v>
      </c>
      <c r="BM167" s="141" t="s">
        <v>241</v>
      </c>
    </row>
    <row r="168" spans="2:65" s="1" customFormat="1" ht="11.25">
      <c r="B168" s="33"/>
      <c r="D168" s="143" t="s">
        <v>146</v>
      </c>
      <c r="F168" s="144" t="s">
        <v>242</v>
      </c>
      <c r="I168" s="145"/>
      <c r="L168" s="33"/>
      <c r="M168" s="146"/>
      <c r="T168" s="54"/>
      <c r="AT168" s="18" t="s">
        <v>146</v>
      </c>
      <c r="AU168" s="18" t="s">
        <v>82</v>
      </c>
    </row>
    <row r="169" spans="2:65" s="12" customFormat="1" ht="11.25">
      <c r="B169" s="147"/>
      <c r="D169" s="148" t="s">
        <v>148</v>
      </c>
      <c r="E169" s="149" t="s">
        <v>19</v>
      </c>
      <c r="F169" s="150" t="s">
        <v>243</v>
      </c>
      <c r="H169" s="151">
        <v>816.452</v>
      </c>
      <c r="I169" s="152"/>
      <c r="L169" s="147"/>
      <c r="M169" s="153"/>
      <c r="T169" s="154"/>
      <c r="AT169" s="149" t="s">
        <v>148</v>
      </c>
      <c r="AU169" s="149" t="s">
        <v>82</v>
      </c>
      <c r="AV169" s="12" t="s">
        <v>82</v>
      </c>
      <c r="AW169" s="12" t="s">
        <v>33</v>
      </c>
      <c r="AX169" s="12" t="s">
        <v>80</v>
      </c>
      <c r="AY169" s="149" t="s">
        <v>137</v>
      </c>
    </row>
    <row r="170" spans="2:65" s="1" customFormat="1" ht="24.2" customHeight="1">
      <c r="B170" s="33"/>
      <c r="C170" s="129" t="s">
        <v>244</v>
      </c>
      <c r="D170" s="129" t="s">
        <v>140</v>
      </c>
      <c r="E170" s="130" t="s">
        <v>245</v>
      </c>
      <c r="F170" s="131" t="s">
        <v>246</v>
      </c>
      <c r="G170" s="132" t="s">
        <v>143</v>
      </c>
      <c r="H170" s="133">
        <v>52.460999999999999</v>
      </c>
      <c r="I170" s="134"/>
      <c r="J170" s="135">
        <f>ROUND(I170*H170,2)</f>
        <v>0</v>
      </c>
      <c r="K170" s="136"/>
      <c r="L170" s="33"/>
      <c r="M170" s="137" t="s">
        <v>19</v>
      </c>
      <c r="N170" s="138" t="s">
        <v>43</v>
      </c>
      <c r="P170" s="139">
        <f>O170*H170</f>
        <v>0</v>
      </c>
      <c r="Q170" s="139">
        <v>4.3800000000000002E-3</v>
      </c>
      <c r="R170" s="139">
        <f>Q170*H170</f>
        <v>0.22977918</v>
      </c>
      <c r="S170" s="139">
        <v>0</v>
      </c>
      <c r="T170" s="140">
        <f>S170*H170</f>
        <v>0</v>
      </c>
      <c r="AR170" s="141" t="s">
        <v>144</v>
      </c>
      <c r="AT170" s="141" t="s">
        <v>140</v>
      </c>
      <c r="AU170" s="141" t="s">
        <v>82</v>
      </c>
      <c r="AY170" s="18" t="s">
        <v>137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8" t="s">
        <v>80</v>
      </c>
      <c r="BK170" s="142">
        <f>ROUND(I170*H170,2)</f>
        <v>0</v>
      </c>
      <c r="BL170" s="18" t="s">
        <v>144</v>
      </c>
      <c r="BM170" s="141" t="s">
        <v>247</v>
      </c>
    </row>
    <row r="171" spans="2:65" s="1" customFormat="1" ht="11.25">
      <c r="B171" s="33"/>
      <c r="D171" s="143" t="s">
        <v>146</v>
      </c>
      <c r="F171" s="144" t="s">
        <v>248</v>
      </c>
      <c r="I171" s="145"/>
      <c r="L171" s="33"/>
      <c r="M171" s="146"/>
      <c r="T171" s="54"/>
      <c r="AT171" s="18" t="s">
        <v>146</v>
      </c>
      <c r="AU171" s="18" t="s">
        <v>82</v>
      </c>
    </row>
    <row r="172" spans="2:65" s="13" customFormat="1" ht="11.25">
      <c r="B172" s="155"/>
      <c r="D172" s="148" t="s">
        <v>148</v>
      </c>
      <c r="E172" s="156" t="s">
        <v>19</v>
      </c>
      <c r="F172" s="157" t="s">
        <v>249</v>
      </c>
      <c r="H172" s="156" t="s">
        <v>19</v>
      </c>
      <c r="I172" s="158"/>
      <c r="L172" s="155"/>
      <c r="M172" s="159"/>
      <c r="T172" s="160"/>
      <c r="AT172" s="156" t="s">
        <v>148</v>
      </c>
      <c r="AU172" s="156" t="s">
        <v>82</v>
      </c>
      <c r="AV172" s="13" t="s">
        <v>80</v>
      </c>
      <c r="AW172" s="13" t="s">
        <v>33</v>
      </c>
      <c r="AX172" s="13" t="s">
        <v>72</v>
      </c>
      <c r="AY172" s="156" t="s">
        <v>137</v>
      </c>
    </row>
    <row r="173" spans="2:65" s="12" customFormat="1" ht="11.25">
      <c r="B173" s="147"/>
      <c r="D173" s="148" t="s">
        <v>148</v>
      </c>
      <c r="E173" s="149" t="s">
        <v>19</v>
      </c>
      <c r="F173" s="150" t="s">
        <v>250</v>
      </c>
      <c r="H173" s="151">
        <v>9.1140000000000008</v>
      </c>
      <c r="I173" s="152"/>
      <c r="L173" s="147"/>
      <c r="M173" s="153"/>
      <c r="T173" s="154"/>
      <c r="AT173" s="149" t="s">
        <v>148</v>
      </c>
      <c r="AU173" s="149" t="s">
        <v>82</v>
      </c>
      <c r="AV173" s="12" t="s">
        <v>82</v>
      </c>
      <c r="AW173" s="12" t="s">
        <v>33</v>
      </c>
      <c r="AX173" s="12" t="s">
        <v>72</v>
      </c>
      <c r="AY173" s="149" t="s">
        <v>137</v>
      </c>
    </row>
    <row r="174" spans="2:65" s="12" customFormat="1" ht="11.25">
      <c r="B174" s="147"/>
      <c r="D174" s="148" t="s">
        <v>148</v>
      </c>
      <c r="E174" s="149" t="s">
        <v>19</v>
      </c>
      <c r="F174" s="150" t="s">
        <v>251</v>
      </c>
      <c r="H174" s="151">
        <v>17.875</v>
      </c>
      <c r="I174" s="152"/>
      <c r="L174" s="147"/>
      <c r="M174" s="153"/>
      <c r="T174" s="154"/>
      <c r="AT174" s="149" t="s">
        <v>148</v>
      </c>
      <c r="AU174" s="149" t="s">
        <v>82</v>
      </c>
      <c r="AV174" s="12" t="s">
        <v>82</v>
      </c>
      <c r="AW174" s="12" t="s">
        <v>33</v>
      </c>
      <c r="AX174" s="12" t="s">
        <v>72</v>
      </c>
      <c r="AY174" s="149" t="s">
        <v>137</v>
      </c>
    </row>
    <row r="175" spans="2:65" s="12" customFormat="1" ht="11.25">
      <c r="B175" s="147"/>
      <c r="D175" s="148" t="s">
        <v>148</v>
      </c>
      <c r="E175" s="149" t="s">
        <v>19</v>
      </c>
      <c r="F175" s="150" t="s">
        <v>252</v>
      </c>
      <c r="H175" s="151">
        <v>34.533999999999999</v>
      </c>
      <c r="I175" s="152"/>
      <c r="L175" s="147"/>
      <c r="M175" s="153"/>
      <c r="T175" s="154"/>
      <c r="AT175" s="149" t="s">
        <v>148</v>
      </c>
      <c r="AU175" s="149" t="s">
        <v>82</v>
      </c>
      <c r="AV175" s="12" t="s">
        <v>82</v>
      </c>
      <c r="AW175" s="12" t="s">
        <v>33</v>
      </c>
      <c r="AX175" s="12" t="s">
        <v>72</v>
      </c>
      <c r="AY175" s="149" t="s">
        <v>137</v>
      </c>
    </row>
    <row r="176" spans="2:65" s="13" customFormat="1" ht="11.25">
      <c r="B176" s="155"/>
      <c r="D176" s="148" t="s">
        <v>148</v>
      </c>
      <c r="E176" s="156" t="s">
        <v>19</v>
      </c>
      <c r="F176" s="157" t="s">
        <v>187</v>
      </c>
      <c r="H176" s="156" t="s">
        <v>19</v>
      </c>
      <c r="I176" s="158"/>
      <c r="L176" s="155"/>
      <c r="M176" s="159"/>
      <c r="T176" s="160"/>
      <c r="AT176" s="156" t="s">
        <v>148</v>
      </c>
      <c r="AU176" s="156" t="s">
        <v>82</v>
      </c>
      <c r="AV176" s="13" t="s">
        <v>80</v>
      </c>
      <c r="AW176" s="13" t="s">
        <v>33</v>
      </c>
      <c r="AX176" s="13" t="s">
        <v>72</v>
      </c>
      <c r="AY176" s="156" t="s">
        <v>137</v>
      </c>
    </row>
    <row r="177" spans="2:65" s="12" customFormat="1" ht="11.25">
      <c r="B177" s="147"/>
      <c r="D177" s="148" t="s">
        <v>148</v>
      </c>
      <c r="E177" s="149" t="s">
        <v>19</v>
      </c>
      <c r="F177" s="150" t="s">
        <v>253</v>
      </c>
      <c r="H177" s="151">
        <v>-6.3040000000000003</v>
      </c>
      <c r="I177" s="152"/>
      <c r="L177" s="147"/>
      <c r="M177" s="153"/>
      <c r="T177" s="154"/>
      <c r="AT177" s="149" t="s">
        <v>148</v>
      </c>
      <c r="AU177" s="149" t="s">
        <v>82</v>
      </c>
      <c r="AV177" s="12" t="s">
        <v>82</v>
      </c>
      <c r="AW177" s="12" t="s">
        <v>33</v>
      </c>
      <c r="AX177" s="12" t="s">
        <v>72</v>
      </c>
      <c r="AY177" s="149" t="s">
        <v>137</v>
      </c>
    </row>
    <row r="178" spans="2:65" s="12" customFormat="1" ht="11.25">
      <c r="B178" s="147"/>
      <c r="D178" s="148" t="s">
        <v>148</v>
      </c>
      <c r="E178" s="149" t="s">
        <v>19</v>
      </c>
      <c r="F178" s="150" t="s">
        <v>254</v>
      </c>
      <c r="H178" s="151">
        <v>-2.758</v>
      </c>
      <c r="I178" s="152"/>
      <c r="L178" s="147"/>
      <c r="M178" s="153"/>
      <c r="T178" s="154"/>
      <c r="AT178" s="149" t="s">
        <v>148</v>
      </c>
      <c r="AU178" s="149" t="s">
        <v>82</v>
      </c>
      <c r="AV178" s="12" t="s">
        <v>82</v>
      </c>
      <c r="AW178" s="12" t="s">
        <v>33</v>
      </c>
      <c r="AX178" s="12" t="s">
        <v>72</v>
      </c>
      <c r="AY178" s="149" t="s">
        <v>137</v>
      </c>
    </row>
    <row r="179" spans="2:65" s="14" customFormat="1" ht="11.25">
      <c r="B179" s="161"/>
      <c r="D179" s="148" t="s">
        <v>148</v>
      </c>
      <c r="E179" s="162" t="s">
        <v>19</v>
      </c>
      <c r="F179" s="163" t="s">
        <v>189</v>
      </c>
      <c r="H179" s="164">
        <v>52.460999999999999</v>
      </c>
      <c r="I179" s="165"/>
      <c r="L179" s="161"/>
      <c r="M179" s="166"/>
      <c r="T179" s="167"/>
      <c r="AT179" s="162" t="s">
        <v>148</v>
      </c>
      <c r="AU179" s="162" t="s">
        <v>82</v>
      </c>
      <c r="AV179" s="14" t="s">
        <v>144</v>
      </c>
      <c r="AW179" s="14" t="s">
        <v>33</v>
      </c>
      <c r="AX179" s="14" t="s">
        <v>80</v>
      </c>
      <c r="AY179" s="162" t="s">
        <v>137</v>
      </c>
    </row>
    <row r="180" spans="2:65" s="1" customFormat="1" ht="16.5" customHeight="1">
      <c r="B180" s="33"/>
      <c r="C180" s="129" t="s">
        <v>255</v>
      </c>
      <c r="D180" s="129" t="s">
        <v>140</v>
      </c>
      <c r="E180" s="130" t="s">
        <v>256</v>
      </c>
      <c r="F180" s="131" t="s">
        <v>257</v>
      </c>
      <c r="G180" s="132" t="s">
        <v>143</v>
      </c>
      <c r="H180" s="133">
        <v>31.824999999999999</v>
      </c>
      <c r="I180" s="134"/>
      <c r="J180" s="135">
        <f>ROUND(I180*H180,2)</f>
        <v>0</v>
      </c>
      <c r="K180" s="136"/>
      <c r="L180" s="33"/>
      <c r="M180" s="137" t="s">
        <v>19</v>
      </c>
      <c r="N180" s="138" t="s">
        <v>43</v>
      </c>
      <c r="P180" s="139">
        <f>O180*H180</f>
        <v>0</v>
      </c>
      <c r="Q180" s="139">
        <v>3.0000000000000001E-3</v>
      </c>
      <c r="R180" s="139">
        <f>Q180*H180</f>
        <v>9.5475000000000004E-2</v>
      </c>
      <c r="S180" s="139">
        <v>0</v>
      </c>
      <c r="T180" s="140">
        <f>S180*H180</f>
        <v>0</v>
      </c>
      <c r="AR180" s="141" t="s">
        <v>144</v>
      </c>
      <c r="AT180" s="141" t="s">
        <v>140</v>
      </c>
      <c r="AU180" s="141" t="s">
        <v>82</v>
      </c>
      <c r="AY180" s="18" t="s">
        <v>137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8" t="s">
        <v>80</v>
      </c>
      <c r="BK180" s="142">
        <f>ROUND(I180*H180,2)</f>
        <v>0</v>
      </c>
      <c r="BL180" s="18" t="s">
        <v>144</v>
      </c>
      <c r="BM180" s="141" t="s">
        <v>258</v>
      </c>
    </row>
    <row r="181" spans="2:65" s="1" customFormat="1" ht="11.25">
      <c r="B181" s="33"/>
      <c r="D181" s="143" t="s">
        <v>146</v>
      </c>
      <c r="F181" s="144" t="s">
        <v>259</v>
      </c>
      <c r="I181" s="145"/>
      <c r="L181" s="33"/>
      <c r="M181" s="146"/>
      <c r="T181" s="54"/>
      <c r="AT181" s="18" t="s">
        <v>146</v>
      </c>
      <c r="AU181" s="18" t="s">
        <v>82</v>
      </c>
    </row>
    <row r="182" spans="2:65" s="13" customFormat="1" ht="11.25">
      <c r="B182" s="155"/>
      <c r="D182" s="148" t="s">
        <v>148</v>
      </c>
      <c r="E182" s="156" t="s">
        <v>19</v>
      </c>
      <c r="F182" s="157" t="s">
        <v>249</v>
      </c>
      <c r="H182" s="156" t="s">
        <v>19</v>
      </c>
      <c r="I182" s="158"/>
      <c r="L182" s="155"/>
      <c r="M182" s="159"/>
      <c r="T182" s="160"/>
      <c r="AT182" s="156" t="s">
        <v>148</v>
      </c>
      <c r="AU182" s="156" t="s">
        <v>82</v>
      </c>
      <c r="AV182" s="13" t="s">
        <v>80</v>
      </c>
      <c r="AW182" s="13" t="s">
        <v>33</v>
      </c>
      <c r="AX182" s="13" t="s">
        <v>72</v>
      </c>
      <c r="AY182" s="156" t="s">
        <v>137</v>
      </c>
    </row>
    <row r="183" spans="2:65" s="12" customFormat="1" ht="11.25">
      <c r="B183" s="147"/>
      <c r="D183" s="148" t="s">
        <v>148</v>
      </c>
      <c r="E183" s="149" t="s">
        <v>19</v>
      </c>
      <c r="F183" s="150" t="s">
        <v>250</v>
      </c>
      <c r="H183" s="151">
        <v>9.1140000000000008</v>
      </c>
      <c r="I183" s="152"/>
      <c r="L183" s="147"/>
      <c r="M183" s="153"/>
      <c r="T183" s="154"/>
      <c r="AT183" s="149" t="s">
        <v>148</v>
      </c>
      <c r="AU183" s="149" t="s">
        <v>82</v>
      </c>
      <c r="AV183" s="12" t="s">
        <v>82</v>
      </c>
      <c r="AW183" s="12" t="s">
        <v>33</v>
      </c>
      <c r="AX183" s="12" t="s">
        <v>72</v>
      </c>
      <c r="AY183" s="149" t="s">
        <v>137</v>
      </c>
    </row>
    <row r="184" spans="2:65" s="12" customFormat="1" ht="11.25">
      <c r="B184" s="147"/>
      <c r="D184" s="148" t="s">
        <v>148</v>
      </c>
      <c r="E184" s="149" t="s">
        <v>19</v>
      </c>
      <c r="F184" s="150" t="s">
        <v>251</v>
      </c>
      <c r="H184" s="151">
        <v>17.875</v>
      </c>
      <c r="I184" s="152"/>
      <c r="L184" s="147"/>
      <c r="M184" s="153"/>
      <c r="T184" s="154"/>
      <c r="AT184" s="149" t="s">
        <v>148</v>
      </c>
      <c r="AU184" s="149" t="s">
        <v>82</v>
      </c>
      <c r="AV184" s="12" t="s">
        <v>82</v>
      </c>
      <c r="AW184" s="12" t="s">
        <v>33</v>
      </c>
      <c r="AX184" s="12" t="s">
        <v>72</v>
      </c>
      <c r="AY184" s="149" t="s">
        <v>137</v>
      </c>
    </row>
    <row r="185" spans="2:65" s="12" customFormat="1" ht="11.25">
      <c r="B185" s="147"/>
      <c r="D185" s="148" t="s">
        <v>148</v>
      </c>
      <c r="E185" s="149" t="s">
        <v>19</v>
      </c>
      <c r="F185" s="150" t="s">
        <v>260</v>
      </c>
      <c r="H185" s="151">
        <v>11.14</v>
      </c>
      <c r="I185" s="152"/>
      <c r="L185" s="147"/>
      <c r="M185" s="153"/>
      <c r="T185" s="154"/>
      <c r="AT185" s="149" t="s">
        <v>148</v>
      </c>
      <c r="AU185" s="149" t="s">
        <v>82</v>
      </c>
      <c r="AV185" s="12" t="s">
        <v>82</v>
      </c>
      <c r="AW185" s="12" t="s">
        <v>33</v>
      </c>
      <c r="AX185" s="12" t="s">
        <v>72</v>
      </c>
      <c r="AY185" s="149" t="s">
        <v>137</v>
      </c>
    </row>
    <row r="186" spans="2:65" s="13" customFormat="1" ht="11.25">
      <c r="B186" s="155"/>
      <c r="D186" s="148" t="s">
        <v>148</v>
      </c>
      <c r="E186" s="156" t="s">
        <v>19</v>
      </c>
      <c r="F186" s="157" t="s">
        <v>187</v>
      </c>
      <c r="H186" s="156" t="s">
        <v>19</v>
      </c>
      <c r="I186" s="158"/>
      <c r="L186" s="155"/>
      <c r="M186" s="159"/>
      <c r="T186" s="160"/>
      <c r="AT186" s="156" t="s">
        <v>148</v>
      </c>
      <c r="AU186" s="156" t="s">
        <v>82</v>
      </c>
      <c r="AV186" s="13" t="s">
        <v>80</v>
      </c>
      <c r="AW186" s="13" t="s">
        <v>33</v>
      </c>
      <c r="AX186" s="13" t="s">
        <v>72</v>
      </c>
      <c r="AY186" s="156" t="s">
        <v>137</v>
      </c>
    </row>
    <row r="187" spans="2:65" s="12" customFormat="1" ht="11.25">
      <c r="B187" s="147"/>
      <c r="D187" s="148" t="s">
        <v>148</v>
      </c>
      <c r="E187" s="149" t="s">
        <v>19</v>
      </c>
      <c r="F187" s="150" t="s">
        <v>253</v>
      </c>
      <c r="H187" s="151">
        <v>-6.3040000000000003</v>
      </c>
      <c r="I187" s="152"/>
      <c r="L187" s="147"/>
      <c r="M187" s="153"/>
      <c r="T187" s="154"/>
      <c r="AT187" s="149" t="s">
        <v>148</v>
      </c>
      <c r="AU187" s="149" t="s">
        <v>82</v>
      </c>
      <c r="AV187" s="12" t="s">
        <v>82</v>
      </c>
      <c r="AW187" s="12" t="s">
        <v>33</v>
      </c>
      <c r="AX187" s="12" t="s">
        <v>72</v>
      </c>
      <c r="AY187" s="149" t="s">
        <v>137</v>
      </c>
    </row>
    <row r="188" spans="2:65" s="14" customFormat="1" ht="11.25">
      <c r="B188" s="161"/>
      <c r="D188" s="148" t="s">
        <v>148</v>
      </c>
      <c r="E188" s="162" t="s">
        <v>19</v>
      </c>
      <c r="F188" s="163" t="s">
        <v>189</v>
      </c>
      <c r="H188" s="164">
        <v>31.824999999999999</v>
      </c>
      <c r="I188" s="165"/>
      <c r="L188" s="161"/>
      <c r="M188" s="166"/>
      <c r="T188" s="167"/>
      <c r="AT188" s="162" t="s">
        <v>148</v>
      </c>
      <c r="AU188" s="162" t="s">
        <v>82</v>
      </c>
      <c r="AV188" s="14" t="s">
        <v>144</v>
      </c>
      <c r="AW188" s="14" t="s">
        <v>33</v>
      </c>
      <c r="AX188" s="14" t="s">
        <v>80</v>
      </c>
      <c r="AY188" s="162" t="s">
        <v>137</v>
      </c>
    </row>
    <row r="189" spans="2:65" s="1" customFormat="1" ht="24.2" customHeight="1">
      <c r="B189" s="33"/>
      <c r="C189" s="129" t="s">
        <v>261</v>
      </c>
      <c r="D189" s="129" t="s">
        <v>140</v>
      </c>
      <c r="E189" s="130" t="s">
        <v>262</v>
      </c>
      <c r="F189" s="131" t="s">
        <v>263</v>
      </c>
      <c r="G189" s="132" t="s">
        <v>143</v>
      </c>
      <c r="H189" s="133">
        <v>751.173</v>
      </c>
      <c r="I189" s="134"/>
      <c r="J189" s="135">
        <f>ROUND(I189*H189,2)</f>
        <v>0</v>
      </c>
      <c r="K189" s="136"/>
      <c r="L189" s="33"/>
      <c r="M189" s="137" t="s">
        <v>19</v>
      </c>
      <c r="N189" s="138" t="s">
        <v>43</v>
      </c>
      <c r="P189" s="139">
        <f>O189*H189</f>
        <v>0</v>
      </c>
      <c r="Q189" s="139">
        <v>1.8380000000000001E-2</v>
      </c>
      <c r="R189" s="139">
        <f>Q189*H189</f>
        <v>13.806559740000001</v>
      </c>
      <c r="S189" s="139">
        <v>0</v>
      </c>
      <c r="T189" s="140">
        <f>S189*H189</f>
        <v>0</v>
      </c>
      <c r="AR189" s="141" t="s">
        <v>144</v>
      </c>
      <c r="AT189" s="141" t="s">
        <v>140</v>
      </c>
      <c r="AU189" s="141" t="s">
        <v>82</v>
      </c>
      <c r="AY189" s="18" t="s">
        <v>137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80</v>
      </c>
      <c r="BK189" s="142">
        <f>ROUND(I189*H189,2)</f>
        <v>0</v>
      </c>
      <c r="BL189" s="18" t="s">
        <v>144</v>
      </c>
      <c r="BM189" s="141" t="s">
        <v>264</v>
      </c>
    </row>
    <row r="190" spans="2:65" s="1" customFormat="1" ht="11.25">
      <c r="B190" s="33"/>
      <c r="D190" s="143" t="s">
        <v>146</v>
      </c>
      <c r="F190" s="144" t="s">
        <v>265</v>
      </c>
      <c r="I190" s="145"/>
      <c r="L190" s="33"/>
      <c r="M190" s="146"/>
      <c r="T190" s="54"/>
      <c r="AT190" s="18" t="s">
        <v>146</v>
      </c>
      <c r="AU190" s="18" t="s">
        <v>82</v>
      </c>
    </row>
    <row r="191" spans="2:65" s="13" customFormat="1" ht="11.25">
      <c r="B191" s="155"/>
      <c r="D191" s="148" t="s">
        <v>148</v>
      </c>
      <c r="E191" s="156" t="s">
        <v>19</v>
      </c>
      <c r="F191" s="157" t="s">
        <v>266</v>
      </c>
      <c r="H191" s="156" t="s">
        <v>19</v>
      </c>
      <c r="I191" s="158"/>
      <c r="L191" s="155"/>
      <c r="M191" s="159"/>
      <c r="T191" s="160"/>
      <c r="AT191" s="156" t="s">
        <v>148</v>
      </c>
      <c r="AU191" s="156" t="s">
        <v>82</v>
      </c>
      <c r="AV191" s="13" t="s">
        <v>80</v>
      </c>
      <c r="AW191" s="13" t="s">
        <v>33</v>
      </c>
      <c r="AX191" s="13" t="s">
        <v>72</v>
      </c>
      <c r="AY191" s="156" t="s">
        <v>137</v>
      </c>
    </row>
    <row r="192" spans="2:65" s="12" customFormat="1" ht="11.25">
      <c r="B192" s="147"/>
      <c r="D192" s="148" t="s">
        <v>148</v>
      </c>
      <c r="E192" s="149" t="s">
        <v>19</v>
      </c>
      <c r="F192" s="150" t="s">
        <v>267</v>
      </c>
      <c r="H192" s="151">
        <v>19.68</v>
      </c>
      <c r="I192" s="152"/>
      <c r="L192" s="147"/>
      <c r="M192" s="153"/>
      <c r="T192" s="154"/>
      <c r="AT192" s="149" t="s">
        <v>148</v>
      </c>
      <c r="AU192" s="149" t="s">
        <v>82</v>
      </c>
      <c r="AV192" s="12" t="s">
        <v>82</v>
      </c>
      <c r="AW192" s="12" t="s">
        <v>33</v>
      </c>
      <c r="AX192" s="12" t="s">
        <v>72</v>
      </c>
      <c r="AY192" s="149" t="s">
        <v>137</v>
      </c>
    </row>
    <row r="193" spans="2:51" s="12" customFormat="1" ht="11.25">
      <c r="B193" s="147"/>
      <c r="D193" s="148" t="s">
        <v>148</v>
      </c>
      <c r="E193" s="149" t="s">
        <v>19</v>
      </c>
      <c r="F193" s="150" t="s">
        <v>268</v>
      </c>
      <c r="H193" s="151">
        <v>5.9630000000000001</v>
      </c>
      <c r="I193" s="152"/>
      <c r="L193" s="147"/>
      <c r="M193" s="153"/>
      <c r="T193" s="154"/>
      <c r="AT193" s="149" t="s">
        <v>148</v>
      </c>
      <c r="AU193" s="149" t="s">
        <v>82</v>
      </c>
      <c r="AV193" s="12" t="s">
        <v>82</v>
      </c>
      <c r="AW193" s="12" t="s">
        <v>33</v>
      </c>
      <c r="AX193" s="12" t="s">
        <v>72</v>
      </c>
      <c r="AY193" s="149" t="s">
        <v>137</v>
      </c>
    </row>
    <row r="194" spans="2:51" s="12" customFormat="1" ht="11.25">
      <c r="B194" s="147"/>
      <c r="D194" s="148" t="s">
        <v>148</v>
      </c>
      <c r="E194" s="149" t="s">
        <v>19</v>
      </c>
      <c r="F194" s="150" t="s">
        <v>269</v>
      </c>
      <c r="H194" s="151">
        <v>28.364999999999998</v>
      </c>
      <c r="I194" s="152"/>
      <c r="L194" s="147"/>
      <c r="M194" s="153"/>
      <c r="T194" s="154"/>
      <c r="AT194" s="149" t="s">
        <v>148</v>
      </c>
      <c r="AU194" s="149" t="s">
        <v>82</v>
      </c>
      <c r="AV194" s="12" t="s">
        <v>82</v>
      </c>
      <c r="AW194" s="12" t="s">
        <v>33</v>
      </c>
      <c r="AX194" s="12" t="s">
        <v>72</v>
      </c>
      <c r="AY194" s="149" t="s">
        <v>137</v>
      </c>
    </row>
    <row r="195" spans="2:51" s="12" customFormat="1" ht="11.25">
      <c r="B195" s="147"/>
      <c r="D195" s="148" t="s">
        <v>148</v>
      </c>
      <c r="E195" s="149" t="s">
        <v>19</v>
      </c>
      <c r="F195" s="150" t="s">
        <v>270</v>
      </c>
      <c r="H195" s="151">
        <v>22.614000000000001</v>
      </c>
      <c r="I195" s="152"/>
      <c r="L195" s="147"/>
      <c r="M195" s="153"/>
      <c r="T195" s="154"/>
      <c r="AT195" s="149" t="s">
        <v>148</v>
      </c>
      <c r="AU195" s="149" t="s">
        <v>82</v>
      </c>
      <c r="AV195" s="12" t="s">
        <v>82</v>
      </c>
      <c r="AW195" s="12" t="s">
        <v>33</v>
      </c>
      <c r="AX195" s="12" t="s">
        <v>72</v>
      </c>
      <c r="AY195" s="149" t="s">
        <v>137</v>
      </c>
    </row>
    <row r="196" spans="2:51" s="12" customFormat="1" ht="11.25">
      <c r="B196" s="147"/>
      <c r="D196" s="148" t="s">
        <v>148</v>
      </c>
      <c r="E196" s="149" t="s">
        <v>19</v>
      </c>
      <c r="F196" s="150" t="s">
        <v>271</v>
      </c>
      <c r="H196" s="151">
        <v>38.095999999999997</v>
      </c>
      <c r="I196" s="152"/>
      <c r="L196" s="147"/>
      <c r="M196" s="153"/>
      <c r="T196" s="154"/>
      <c r="AT196" s="149" t="s">
        <v>148</v>
      </c>
      <c r="AU196" s="149" t="s">
        <v>82</v>
      </c>
      <c r="AV196" s="12" t="s">
        <v>82</v>
      </c>
      <c r="AW196" s="12" t="s">
        <v>33</v>
      </c>
      <c r="AX196" s="12" t="s">
        <v>72</v>
      </c>
      <c r="AY196" s="149" t="s">
        <v>137</v>
      </c>
    </row>
    <row r="197" spans="2:51" s="12" customFormat="1" ht="11.25">
      <c r="B197" s="147"/>
      <c r="D197" s="148" t="s">
        <v>148</v>
      </c>
      <c r="E197" s="149" t="s">
        <v>19</v>
      </c>
      <c r="F197" s="150" t="s">
        <v>272</v>
      </c>
      <c r="H197" s="151">
        <v>37.076000000000001</v>
      </c>
      <c r="I197" s="152"/>
      <c r="L197" s="147"/>
      <c r="M197" s="153"/>
      <c r="T197" s="154"/>
      <c r="AT197" s="149" t="s">
        <v>148</v>
      </c>
      <c r="AU197" s="149" t="s">
        <v>82</v>
      </c>
      <c r="AV197" s="12" t="s">
        <v>82</v>
      </c>
      <c r="AW197" s="12" t="s">
        <v>33</v>
      </c>
      <c r="AX197" s="12" t="s">
        <v>72</v>
      </c>
      <c r="AY197" s="149" t="s">
        <v>137</v>
      </c>
    </row>
    <row r="198" spans="2:51" s="12" customFormat="1" ht="11.25">
      <c r="B198" s="147"/>
      <c r="D198" s="148" t="s">
        <v>148</v>
      </c>
      <c r="E198" s="149" t="s">
        <v>19</v>
      </c>
      <c r="F198" s="150" t="s">
        <v>273</v>
      </c>
      <c r="H198" s="151">
        <v>37.603000000000002</v>
      </c>
      <c r="I198" s="152"/>
      <c r="L198" s="147"/>
      <c r="M198" s="153"/>
      <c r="T198" s="154"/>
      <c r="AT198" s="149" t="s">
        <v>148</v>
      </c>
      <c r="AU198" s="149" t="s">
        <v>82</v>
      </c>
      <c r="AV198" s="12" t="s">
        <v>82</v>
      </c>
      <c r="AW198" s="12" t="s">
        <v>33</v>
      </c>
      <c r="AX198" s="12" t="s">
        <v>72</v>
      </c>
      <c r="AY198" s="149" t="s">
        <v>137</v>
      </c>
    </row>
    <row r="199" spans="2:51" s="13" customFormat="1" ht="11.25">
      <c r="B199" s="155"/>
      <c r="D199" s="148" t="s">
        <v>148</v>
      </c>
      <c r="E199" s="156" t="s">
        <v>19</v>
      </c>
      <c r="F199" s="157" t="s">
        <v>187</v>
      </c>
      <c r="H199" s="156" t="s">
        <v>19</v>
      </c>
      <c r="I199" s="158"/>
      <c r="L199" s="155"/>
      <c r="M199" s="159"/>
      <c r="T199" s="160"/>
      <c r="AT199" s="156" t="s">
        <v>148</v>
      </c>
      <c r="AU199" s="156" t="s">
        <v>82</v>
      </c>
      <c r="AV199" s="13" t="s">
        <v>80</v>
      </c>
      <c r="AW199" s="13" t="s">
        <v>33</v>
      </c>
      <c r="AX199" s="13" t="s">
        <v>72</v>
      </c>
      <c r="AY199" s="156" t="s">
        <v>137</v>
      </c>
    </row>
    <row r="200" spans="2:51" s="12" customFormat="1" ht="11.25">
      <c r="B200" s="147"/>
      <c r="D200" s="148" t="s">
        <v>148</v>
      </c>
      <c r="E200" s="149" t="s">
        <v>19</v>
      </c>
      <c r="F200" s="150" t="s">
        <v>274</v>
      </c>
      <c r="H200" s="151">
        <v>-1.89</v>
      </c>
      <c r="I200" s="152"/>
      <c r="L200" s="147"/>
      <c r="M200" s="153"/>
      <c r="T200" s="154"/>
      <c r="AT200" s="149" t="s">
        <v>148</v>
      </c>
      <c r="AU200" s="149" t="s">
        <v>82</v>
      </c>
      <c r="AV200" s="12" t="s">
        <v>82</v>
      </c>
      <c r="AW200" s="12" t="s">
        <v>33</v>
      </c>
      <c r="AX200" s="12" t="s">
        <v>72</v>
      </c>
      <c r="AY200" s="149" t="s">
        <v>137</v>
      </c>
    </row>
    <row r="201" spans="2:51" s="12" customFormat="1" ht="11.25">
      <c r="B201" s="147"/>
      <c r="D201" s="148" t="s">
        <v>148</v>
      </c>
      <c r="E201" s="149" t="s">
        <v>19</v>
      </c>
      <c r="F201" s="150" t="s">
        <v>275</v>
      </c>
      <c r="H201" s="151">
        <v>-6.9020000000000001</v>
      </c>
      <c r="I201" s="152"/>
      <c r="L201" s="147"/>
      <c r="M201" s="153"/>
      <c r="T201" s="154"/>
      <c r="AT201" s="149" t="s">
        <v>148</v>
      </c>
      <c r="AU201" s="149" t="s">
        <v>82</v>
      </c>
      <c r="AV201" s="12" t="s">
        <v>82</v>
      </c>
      <c r="AW201" s="12" t="s">
        <v>33</v>
      </c>
      <c r="AX201" s="12" t="s">
        <v>72</v>
      </c>
      <c r="AY201" s="149" t="s">
        <v>137</v>
      </c>
    </row>
    <row r="202" spans="2:51" s="12" customFormat="1" ht="11.25">
      <c r="B202" s="147"/>
      <c r="D202" s="148" t="s">
        <v>148</v>
      </c>
      <c r="E202" s="149" t="s">
        <v>19</v>
      </c>
      <c r="F202" s="150" t="s">
        <v>276</v>
      </c>
      <c r="H202" s="151">
        <v>-8.33</v>
      </c>
      <c r="I202" s="152"/>
      <c r="L202" s="147"/>
      <c r="M202" s="153"/>
      <c r="T202" s="154"/>
      <c r="AT202" s="149" t="s">
        <v>148</v>
      </c>
      <c r="AU202" s="149" t="s">
        <v>82</v>
      </c>
      <c r="AV202" s="12" t="s">
        <v>82</v>
      </c>
      <c r="AW202" s="12" t="s">
        <v>33</v>
      </c>
      <c r="AX202" s="12" t="s">
        <v>72</v>
      </c>
      <c r="AY202" s="149" t="s">
        <v>137</v>
      </c>
    </row>
    <row r="203" spans="2:51" s="12" customFormat="1" ht="11.25">
      <c r="B203" s="147"/>
      <c r="D203" s="148" t="s">
        <v>148</v>
      </c>
      <c r="E203" s="149" t="s">
        <v>19</v>
      </c>
      <c r="F203" s="150" t="s">
        <v>277</v>
      </c>
      <c r="H203" s="151">
        <v>-11.032</v>
      </c>
      <c r="I203" s="152"/>
      <c r="L203" s="147"/>
      <c r="M203" s="153"/>
      <c r="T203" s="154"/>
      <c r="AT203" s="149" t="s">
        <v>148</v>
      </c>
      <c r="AU203" s="149" t="s">
        <v>82</v>
      </c>
      <c r="AV203" s="12" t="s">
        <v>82</v>
      </c>
      <c r="AW203" s="12" t="s">
        <v>33</v>
      </c>
      <c r="AX203" s="12" t="s">
        <v>72</v>
      </c>
      <c r="AY203" s="149" t="s">
        <v>137</v>
      </c>
    </row>
    <row r="204" spans="2:51" s="12" customFormat="1" ht="11.25">
      <c r="B204" s="147"/>
      <c r="D204" s="148" t="s">
        <v>148</v>
      </c>
      <c r="E204" s="149" t="s">
        <v>19</v>
      </c>
      <c r="F204" s="150" t="s">
        <v>278</v>
      </c>
      <c r="H204" s="151">
        <v>-4.2629999999999999</v>
      </c>
      <c r="I204" s="152"/>
      <c r="L204" s="147"/>
      <c r="M204" s="153"/>
      <c r="T204" s="154"/>
      <c r="AT204" s="149" t="s">
        <v>148</v>
      </c>
      <c r="AU204" s="149" t="s">
        <v>82</v>
      </c>
      <c r="AV204" s="12" t="s">
        <v>82</v>
      </c>
      <c r="AW204" s="12" t="s">
        <v>33</v>
      </c>
      <c r="AX204" s="12" t="s">
        <v>72</v>
      </c>
      <c r="AY204" s="149" t="s">
        <v>137</v>
      </c>
    </row>
    <row r="205" spans="2:51" s="13" customFormat="1" ht="11.25">
      <c r="B205" s="155"/>
      <c r="D205" s="148" t="s">
        <v>148</v>
      </c>
      <c r="E205" s="156" t="s">
        <v>19</v>
      </c>
      <c r="F205" s="157" t="s">
        <v>279</v>
      </c>
      <c r="H205" s="156" t="s">
        <v>19</v>
      </c>
      <c r="I205" s="158"/>
      <c r="L205" s="155"/>
      <c r="M205" s="159"/>
      <c r="T205" s="160"/>
      <c r="AT205" s="156" t="s">
        <v>148</v>
      </c>
      <c r="AU205" s="156" t="s">
        <v>82</v>
      </c>
      <c r="AV205" s="13" t="s">
        <v>80</v>
      </c>
      <c r="AW205" s="13" t="s">
        <v>33</v>
      </c>
      <c r="AX205" s="13" t="s">
        <v>72</v>
      </c>
      <c r="AY205" s="156" t="s">
        <v>137</v>
      </c>
    </row>
    <row r="206" spans="2:51" s="12" customFormat="1" ht="11.25">
      <c r="B206" s="147"/>
      <c r="D206" s="148" t="s">
        <v>148</v>
      </c>
      <c r="E206" s="149" t="s">
        <v>19</v>
      </c>
      <c r="F206" s="150" t="s">
        <v>280</v>
      </c>
      <c r="H206" s="151">
        <v>1.1579999999999999</v>
      </c>
      <c r="I206" s="152"/>
      <c r="L206" s="147"/>
      <c r="M206" s="153"/>
      <c r="T206" s="154"/>
      <c r="AT206" s="149" t="s">
        <v>148</v>
      </c>
      <c r="AU206" s="149" t="s">
        <v>82</v>
      </c>
      <c r="AV206" s="12" t="s">
        <v>82</v>
      </c>
      <c r="AW206" s="12" t="s">
        <v>33</v>
      </c>
      <c r="AX206" s="12" t="s">
        <v>72</v>
      </c>
      <c r="AY206" s="149" t="s">
        <v>137</v>
      </c>
    </row>
    <row r="207" spans="2:51" s="12" customFormat="1" ht="11.25">
      <c r="B207" s="147"/>
      <c r="D207" s="148" t="s">
        <v>148</v>
      </c>
      <c r="E207" s="149" t="s">
        <v>19</v>
      </c>
      <c r="F207" s="150" t="s">
        <v>281</v>
      </c>
      <c r="H207" s="151">
        <v>3.2719999999999998</v>
      </c>
      <c r="I207" s="152"/>
      <c r="L207" s="147"/>
      <c r="M207" s="153"/>
      <c r="T207" s="154"/>
      <c r="AT207" s="149" t="s">
        <v>148</v>
      </c>
      <c r="AU207" s="149" t="s">
        <v>82</v>
      </c>
      <c r="AV207" s="12" t="s">
        <v>82</v>
      </c>
      <c r="AW207" s="12" t="s">
        <v>33</v>
      </c>
      <c r="AX207" s="12" t="s">
        <v>72</v>
      </c>
      <c r="AY207" s="149" t="s">
        <v>137</v>
      </c>
    </row>
    <row r="208" spans="2:51" s="12" customFormat="1" ht="11.25">
      <c r="B208" s="147"/>
      <c r="D208" s="148" t="s">
        <v>148</v>
      </c>
      <c r="E208" s="149" t="s">
        <v>19</v>
      </c>
      <c r="F208" s="150" t="s">
        <v>282</v>
      </c>
      <c r="H208" s="151">
        <v>3.7519999999999998</v>
      </c>
      <c r="I208" s="152"/>
      <c r="L208" s="147"/>
      <c r="M208" s="153"/>
      <c r="T208" s="154"/>
      <c r="AT208" s="149" t="s">
        <v>148</v>
      </c>
      <c r="AU208" s="149" t="s">
        <v>82</v>
      </c>
      <c r="AV208" s="12" t="s">
        <v>82</v>
      </c>
      <c r="AW208" s="12" t="s">
        <v>33</v>
      </c>
      <c r="AX208" s="12" t="s">
        <v>72</v>
      </c>
      <c r="AY208" s="149" t="s">
        <v>137</v>
      </c>
    </row>
    <row r="209" spans="2:51" s="12" customFormat="1" ht="11.25">
      <c r="B209" s="147"/>
      <c r="D209" s="148" t="s">
        <v>148</v>
      </c>
      <c r="E209" s="149" t="s">
        <v>19</v>
      </c>
      <c r="F209" s="150" t="s">
        <v>283</v>
      </c>
      <c r="H209" s="151">
        <v>3.863</v>
      </c>
      <c r="I209" s="152"/>
      <c r="L209" s="147"/>
      <c r="M209" s="153"/>
      <c r="T209" s="154"/>
      <c r="AT209" s="149" t="s">
        <v>148</v>
      </c>
      <c r="AU209" s="149" t="s">
        <v>82</v>
      </c>
      <c r="AV209" s="12" t="s">
        <v>82</v>
      </c>
      <c r="AW209" s="12" t="s">
        <v>33</v>
      </c>
      <c r="AX209" s="12" t="s">
        <v>72</v>
      </c>
      <c r="AY209" s="149" t="s">
        <v>137</v>
      </c>
    </row>
    <row r="210" spans="2:51" s="12" customFormat="1" ht="11.25">
      <c r="B210" s="147"/>
      <c r="D210" s="148" t="s">
        <v>148</v>
      </c>
      <c r="E210" s="149" t="s">
        <v>19</v>
      </c>
      <c r="F210" s="150" t="s">
        <v>284</v>
      </c>
      <c r="H210" s="151">
        <v>2.181</v>
      </c>
      <c r="I210" s="152"/>
      <c r="L210" s="147"/>
      <c r="M210" s="153"/>
      <c r="T210" s="154"/>
      <c r="AT210" s="149" t="s">
        <v>148</v>
      </c>
      <c r="AU210" s="149" t="s">
        <v>82</v>
      </c>
      <c r="AV210" s="12" t="s">
        <v>82</v>
      </c>
      <c r="AW210" s="12" t="s">
        <v>33</v>
      </c>
      <c r="AX210" s="12" t="s">
        <v>72</v>
      </c>
      <c r="AY210" s="149" t="s">
        <v>137</v>
      </c>
    </row>
    <row r="211" spans="2:51" s="15" customFormat="1" ht="11.25">
      <c r="B211" s="168"/>
      <c r="D211" s="148" t="s">
        <v>148</v>
      </c>
      <c r="E211" s="169" t="s">
        <v>19</v>
      </c>
      <c r="F211" s="170" t="s">
        <v>285</v>
      </c>
      <c r="H211" s="171">
        <v>171.20599999999999</v>
      </c>
      <c r="I211" s="172"/>
      <c r="L211" s="168"/>
      <c r="M211" s="173"/>
      <c r="T211" s="174"/>
      <c r="AT211" s="169" t="s">
        <v>148</v>
      </c>
      <c r="AU211" s="169" t="s">
        <v>82</v>
      </c>
      <c r="AV211" s="15" t="s">
        <v>138</v>
      </c>
      <c r="AW211" s="15" t="s">
        <v>33</v>
      </c>
      <c r="AX211" s="15" t="s">
        <v>72</v>
      </c>
      <c r="AY211" s="169" t="s">
        <v>137</v>
      </c>
    </row>
    <row r="212" spans="2:51" s="13" customFormat="1" ht="11.25">
      <c r="B212" s="155"/>
      <c r="D212" s="148" t="s">
        <v>148</v>
      </c>
      <c r="E212" s="156" t="s">
        <v>19</v>
      </c>
      <c r="F212" s="157" t="s">
        <v>173</v>
      </c>
      <c r="H212" s="156" t="s">
        <v>19</v>
      </c>
      <c r="I212" s="158"/>
      <c r="L212" s="155"/>
      <c r="M212" s="159"/>
      <c r="T212" s="160"/>
      <c r="AT212" s="156" t="s">
        <v>148</v>
      </c>
      <c r="AU212" s="156" t="s">
        <v>82</v>
      </c>
      <c r="AV212" s="13" t="s">
        <v>80</v>
      </c>
      <c r="AW212" s="13" t="s">
        <v>33</v>
      </c>
      <c r="AX212" s="13" t="s">
        <v>72</v>
      </c>
      <c r="AY212" s="156" t="s">
        <v>137</v>
      </c>
    </row>
    <row r="213" spans="2:51" s="12" customFormat="1" ht="11.25">
      <c r="B213" s="147"/>
      <c r="D213" s="148" t="s">
        <v>148</v>
      </c>
      <c r="E213" s="149" t="s">
        <v>19</v>
      </c>
      <c r="F213" s="150" t="s">
        <v>286</v>
      </c>
      <c r="H213" s="151">
        <v>18.849</v>
      </c>
      <c r="I213" s="152"/>
      <c r="L213" s="147"/>
      <c r="M213" s="153"/>
      <c r="T213" s="154"/>
      <c r="AT213" s="149" t="s">
        <v>148</v>
      </c>
      <c r="AU213" s="149" t="s">
        <v>82</v>
      </c>
      <c r="AV213" s="12" t="s">
        <v>82</v>
      </c>
      <c r="AW213" s="12" t="s">
        <v>33</v>
      </c>
      <c r="AX213" s="12" t="s">
        <v>72</v>
      </c>
      <c r="AY213" s="149" t="s">
        <v>137</v>
      </c>
    </row>
    <row r="214" spans="2:51" s="12" customFormat="1" ht="11.25">
      <c r="B214" s="147"/>
      <c r="D214" s="148" t="s">
        <v>148</v>
      </c>
      <c r="E214" s="149" t="s">
        <v>19</v>
      </c>
      <c r="F214" s="150" t="s">
        <v>287</v>
      </c>
      <c r="H214" s="151">
        <v>23.538</v>
      </c>
      <c r="I214" s="152"/>
      <c r="L214" s="147"/>
      <c r="M214" s="153"/>
      <c r="T214" s="154"/>
      <c r="AT214" s="149" t="s">
        <v>148</v>
      </c>
      <c r="AU214" s="149" t="s">
        <v>82</v>
      </c>
      <c r="AV214" s="12" t="s">
        <v>82</v>
      </c>
      <c r="AW214" s="12" t="s">
        <v>33</v>
      </c>
      <c r="AX214" s="12" t="s">
        <v>72</v>
      </c>
      <c r="AY214" s="149" t="s">
        <v>137</v>
      </c>
    </row>
    <row r="215" spans="2:51" s="12" customFormat="1" ht="11.25">
      <c r="B215" s="147"/>
      <c r="D215" s="148" t="s">
        <v>148</v>
      </c>
      <c r="E215" s="149" t="s">
        <v>19</v>
      </c>
      <c r="F215" s="150" t="s">
        <v>288</v>
      </c>
      <c r="H215" s="151">
        <v>20.824000000000002</v>
      </c>
      <c r="I215" s="152"/>
      <c r="L215" s="147"/>
      <c r="M215" s="153"/>
      <c r="T215" s="154"/>
      <c r="AT215" s="149" t="s">
        <v>148</v>
      </c>
      <c r="AU215" s="149" t="s">
        <v>82</v>
      </c>
      <c r="AV215" s="12" t="s">
        <v>82</v>
      </c>
      <c r="AW215" s="12" t="s">
        <v>33</v>
      </c>
      <c r="AX215" s="12" t="s">
        <v>72</v>
      </c>
      <c r="AY215" s="149" t="s">
        <v>137</v>
      </c>
    </row>
    <row r="216" spans="2:51" s="12" customFormat="1" ht="11.25">
      <c r="B216" s="147"/>
      <c r="D216" s="148" t="s">
        <v>148</v>
      </c>
      <c r="E216" s="149" t="s">
        <v>19</v>
      </c>
      <c r="F216" s="150" t="s">
        <v>289</v>
      </c>
      <c r="H216" s="151">
        <v>12.747999999999999</v>
      </c>
      <c r="I216" s="152"/>
      <c r="L216" s="147"/>
      <c r="M216" s="153"/>
      <c r="T216" s="154"/>
      <c r="AT216" s="149" t="s">
        <v>148</v>
      </c>
      <c r="AU216" s="149" t="s">
        <v>82</v>
      </c>
      <c r="AV216" s="12" t="s">
        <v>82</v>
      </c>
      <c r="AW216" s="12" t="s">
        <v>33</v>
      </c>
      <c r="AX216" s="12" t="s">
        <v>72</v>
      </c>
      <c r="AY216" s="149" t="s">
        <v>137</v>
      </c>
    </row>
    <row r="217" spans="2:51" s="12" customFormat="1" ht="11.25">
      <c r="B217" s="147"/>
      <c r="D217" s="148" t="s">
        <v>148</v>
      </c>
      <c r="E217" s="149" t="s">
        <v>19</v>
      </c>
      <c r="F217" s="150" t="s">
        <v>290</v>
      </c>
      <c r="H217" s="151">
        <v>8.827</v>
      </c>
      <c r="I217" s="152"/>
      <c r="L217" s="147"/>
      <c r="M217" s="153"/>
      <c r="T217" s="154"/>
      <c r="AT217" s="149" t="s">
        <v>148</v>
      </c>
      <c r="AU217" s="149" t="s">
        <v>82</v>
      </c>
      <c r="AV217" s="12" t="s">
        <v>82</v>
      </c>
      <c r="AW217" s="12" t="s">
        <v>33</v>
      </c>
      <c r="AX217" s="12" t="s">
        <v>72</v>
      </c>
      <c r="AY217" s="149" t="s">
        <v>137</v>
      </c>
    </row>
    <row r="218" spans="2:51" s="12" customFormat="1" ht="11.25">
      <c r="B218" s="147"/>
      <c r="D218" s="148" t="s">
        <v>148</v>
      </c>
      <c r="E218" s="149" t="s">
        <v>19</v>
      </c>
      <c r="F218" s="150" t="s">
        <v>291</v>
      </c>
      <c r="H218" s="151">
        <v>0.84599999999999997</v>
      </c>
      <c r="I218" s="152"/>
      <c r="L218" s="147"/>
      <c r="M218" s="153"/>
      <c r="T218" s="154"/>
      <c r="AT218" s="149" t="s">
        <v>148</v>
      </c>
      <c r="AU218" s="149" t="s">
        <v>82</v>
      </c>
      <c r="AV218" s="12" t="s">
        <v>82</v>
      </c>
      <c r="AW218" s="12" t="s">
        <v>33</v>
      </c>
      <c r="AX218" s="12" t="s">
        <v>72</v>
      </c>
      <c r="AY218" s="149" t="s">
        <v>137</v>
      </c>
    </row>
    <row r="219" spans="2:51" s="12" customFormat="1" ht="11.25">
      <c r="B219" s="147"/>
      <c r="D219" s="148" t="s">
        <v>148</v>
      </c>
      <c r="E219" s="149" t="s">
        <v>19</v>
      </c>
      <c r="F219" s="150" t="s">
        <v>292</v>
      </c>
      <c r="H219" s="151">
        <v>2.4159999999999999</v>
      </c>
      <c r="I219" s="152"/>
      <c r="L219" s="147"/>
      <c r="M219" s="153"/>
      <c r="T219" s="154"/>
      <c r="AT219" s="149" t="s">
        <v>148</v>
      </c>
      <c r="AU219" s="149" t="s">
        <v>82</v>
      </c>
      <c r="AV219" s="12" t="s">
        <v>82</v>
      </c>
      <c r="AW219" s="12" t="s">
        <v>33</v>
      </c>
      <c r="AX219" s="12" t="s">
        <v>72</v>
      </c>
      <c r="AY219" s="149" t="s">
        <v>137</v>
      </c>
    </row>
    <row r="220" spans="2:51" s="12" customFormat="1" ht="11.25">
      <c r="B220" s="147"/>
      <c r="D220" s="148" t="s">
        <v>148</v>
      </c>
      <c r="E220" s="149" t="s">
        <v>19</v>
      </c>
      <c r="F220" s="150" t="s">
        <v>293</v>
      </c>
      <c r="H220" s="151">
        <v>97.128</v>
      </c>
      <c r="I220" s="152"/>
      <c r="L220" s="147"/>
      <c r="M220" s="153"/>
      <c r="T220" s="154"/>
      <c r="AT220" s="149" t="s">
        <v>148</v>
      </c>
      <c r="AU220" s="149" t="s">
        <v>82</v>
      </c>
      <c r="AV220" s="12" t="s">
        <v>82</v>
      </c>
      <c r="AW220" s="12" t="s">
        <v>33</v>
      </c>
      <c r="AX220" s="12" t="s">
        <v>72</v>
      </c>
      <c r="AY220" s="149" t="s">
        <v>137</v>
      </c>
    </row>
    <row r="221" spans="2:51" s="12" customFormat="1" ht="11.25">
      <c r="B221" s="147"/>
      <c r="D221" s="148" t="s">
        <v>148</v>
      </c>
      <c r="E221" s="149" t="s">
        <v>19</v>
      </c>
      <c r="F221" s="150" t="s">
        <v>294</v>
      </c>
      <c r="H221" s="151">
        <v>-3.7650000000000001</v>
      </c>
      <c r="I221" s="152"/>
      <c r="L221" s="147"/>
      <c r="M221" s="153"/>
      <c r="T221" s="154"/>
      <c r="AT221" s="149" t="s">
        <v>148</v>
      </c>
      <c r="AU221" s="149" t="s">
        <v>82</v>
      </c>
      <c r="AV221" s="12" t="s">
        <v>82</v>
      </c>
      <c r="AW221" s="12" t="s">
        <v>33</v>
      </c>
      <c r="AX221" s="12" t="s">
        <v>72</v>
      </c>
      <c r="AY221" s="149" t="s">
        <v>137</v>
      </c>
    </row>
    <row r="222" spans="2:51" s="12" customFormat="1" ht="11.25">
      <c r="B222" s="147"/>
      <c r="D222" s="148" t="s">
        <v>148</v>
      </c>
      <c r="E222" s="149" t="s">
        <v>19</v>
      </c>
      <c r="F222" s="150" t="s">
        <v>295</v>
      </c>
      <c r="H222" s="151">
        <v>33.987000000000002</v>
      </c>
      <c r="I222" s="152"/>
      <c r="L222" s="147"/>
      <c r="M222" s="153"/>
      <c r="T222" s="154"/>
      <c r="AT222" s="149" t="s">
        <v>148</v>
      </c>
      <c r="AU222" s="149" t="s">
        <v>82</v>
      </c>
      <c r="AV222" s="12" t="s">
        <v>82</v>
      </c>
      <c r="AW222" s="12" t="s">
        <v>33</v>
      </c>
      <c r="AX222" s="12" t="s">
        <v>72</v>
      </c>
      <c r="AY222" s="149" t="s">
        <v>137</v>
      </c>
    </row>
    <row r="223" spans="2:51" s="12" customFormat="1" ht="11.25">
      <c r="B223" s="147"/>
      <c r="D223" s="148" t="s">
        <v>148</v>
      </c>
      <c r="E223" s="149" t="s">
        <v>19</v>
      </c>
      <c r="F223" s="150" t="s">
        <v>296</v>
      </c>
      <c r="H223" s="151">
        <v>31.555</v>
      </c>
      <c r="I223" s="152"/>
      <c r="L223" s="147"/>
      <c r="M223" s="153"/>
      <c r="T223" s="154"/>
      <c r="AT223" s="149" t="s">
        <v>148</v>
      </c>
      <c r="AU223" s="149" t="s">
        <v>82</v>
      </c>
      <c r="AV223" s="12" t="s">
        <v>82</v>
      </c>
      <c r="AW223" s="12" t="s">
        <v>33</v>
      </c>
      <c r="AX223" s="12" t="s">
        <v>72</v>
      </c>
      <c r="AY223" s="149" t="s">
        <v>137</v>
      </c>
    </row>
    <row r="224" spans="2:51" s="12" customFormat="1" ht="11.25">
      <c r="B224" s="147"/>
      <c r="D224" s="148" t="s">
        <v>148</v>
      </c>
      <c r="E224" s="149" t="s">
        <v>19</v>
      </c>
      <c r="F224" s="150" t="s">
        <v>297</v>
      </c>
      <c r="H224" s="151">
        <v>96.671999999999997</v>
      </c>
      <c r="I224" s="152"/>
      <c r="L224" s="147"/>
      <c r="M224" s="153"/>
      <c r="T224" s="154"/>
      <c r="AT224" s="149" t="s">
        <v>148</v>
      </c>
      <c r="AU224" s="149" t="s">
        <v>82</v>
      </c>
      <c r="AV224" s="12" t="s">
        <v>82</v>
      </c>
      <c r="AW224" s="12" t="s">
        <v>33</v>
      </c>
      <c r="AX224" s="12" t="s">
        <v>72</v>
      </c>
      <c r="AY224" s="149" t="s">
        <v>137</v>
      </c>
    </row>
    <row r="225" spans="2:51" s="12" customFormat="1" ht="11.25">
      <c r="B225" s="147"/>
      <c r="D225" s="148" t="s">
        <v>148</v>
      </c>
      <c r="E225" s="149" t="s">
        <v>19</v>
      </c>
      <c r="F225" s="150" t="s">
        <v>298</v>
      </c>
      <c r="H225" s="151">
        <v>-3.3149999999999999</v>
      </c>
      <c r="I225" s="152"/>
      <c r="L225" s="147"/>
      <c r="M225" s="153"/>
      <c r="T225" s="154"/>
      <c r="AT225" s="149" t="s">
        <v>148</v>
      </c>
      <c r="AU225" s="149" t="s">
        <v>82</v>
      </c>
      <c r="AV225" s="12" t="s">
        <v>82</v>
      </c>
      <c r="AW225" s="12" t="s">
        <v>33</v>
      </c>
      <c r="AX225" s="12" t="s">
        <v>72</v>
      </c>
      <c r="AY225" s="149" t="s">
        <v>137</v>
      </c>
    </row>
    <row r="226" spans="2:51" s="13" customFormat="1" ht="11.25">
      <c r="B226" s="155"/>
      <c r="D226" s="148" t="s">
        <v>148</v>
      </c>
      <c r="E226" s="156" t="s">
        <v>19</v>
      </c>
      <c r="F226" s="157" t="s">
        <v>187</v>
      </c>
      <c r="H226" s="156" t="s">
        <v>19</v>
      </c>
      <c r="I226" s="158"/>
      <c r="L226" s="155"/>
      <c r="M226" s="159"/>
      <c r="T226" s="160"/>
      <c r="AT226" s="156" t="s">
        <v>148</v>
      </c>
      <c r="AU226" s="156" t="s">
        <v>82</v>
      </c>
      <c r="AV226" s="13" t="s">
        <v>80</v>
      </c>
      <c r="AW226" s="13" t="s">
        <v>33</v>
      </c>
      <c r="AX226" s="13" t="s">
        <v>72</v>
      </c>
      <c r="AY226" s="156" t="s">
        <v>137</v>
      </c>
    </row>
    <row r="227" spans="2:51" s="12" customFormat="1" ht="11.25">
      <c r="B227" s="147"/>
      <c r="D227" s="148" t="s">
        <v>148</v>
      </c>
      <c r="E227" s="149" t="s">
        <v>19</v>
      </c>
      <c r="F227" s="150" t="s">
        <v>299</v>
      </c>
      <c r="H227" s="151">
        <v>-5.1769999999999996</v>
      </c>
      <c r="I227" s="152"/>
      <c r="L227" s="147"/>
      <c r="M227" s="153"/>
      <c r="T227" s="154"/>
      <c r="AT227" s="149" t="s">
        <v>148</v>
      </c>
      <c r="AU227" s="149" t="s">
        <v>82</v>
      </c>
      <c r="AV227" s="12" t="s">
        <v>82</v>
      </c>
      <c r="AW227" s="12" t="s">
        <v>33</v>
      </c>
      <c r="AX227" s="12" t="s">
        <v>72</v>
      </c>
      <c r="AY227" s="149" t="s">
        <v>137</v>
      </c>
    </row>
    <row r="228" spans="2:51" s="12" customFormat="1" ht="11.25">
      <c r="B228" s="147"/>
      <c r="D228" s="148" t="s">
        <v>148</v>
      </c>
      <c r="E228" s="149" t="s">
        <v>19</v>
      </c>
      <c r="F228" s="150" t="s">
        <v>300</v>
      </c>
      <c r="H228" s="151">
        <v>-0.67800000000000005</v>
      </c>
      <c r="I228" s="152"/>
      <c r="L228" s="147"/>
      <c r="M228" s="153"/>
      <c r="T228" s="154"/>
      <c r="AT228" s="149" t="s">
        <v>148</v>
      </c>
      <c r="AU228" s="149" t="s">
        <v>82</v>
      </c>
      <c r="AV228" s="12" t="s">
        <v>82</v>
      </c>
      <c r="AW228" s="12" t="s">
        <v>33</v>
      </c>
      <c r="AX228" s="12" t="s">
        <v>72</v>
      </c>
      <c r="AY228" s="149" t="s">
        <v>137</v>
      </c>
    </row>
    <row r="229" spans="2:51" s="12" customFormat="1" ht="11.25">
      <c r="B229" s="147"/>
      <c r="D229" s="148" t="s">
        <v>148</v>
      </c>
      <c r="E229" s="149" t="s">
        <v>19</v>
      </c>
      <c r="F229" s="150" t="s">
        <v>301</v>
      </c>
      <c r="H229" s="151">
        <v>-0.66600000000000004</v>
      </c>
      <c r="I229" s="152"/>
      <c r="L229" s="147"/>
      <c r="M229" s="153"/>
      <c r="T229" s="154"/>
      <c r="AT229" s="149" t="s">
        <v>148</v>
      </c>
      <c r="AU229" s="149" t="s">
        <v>82</v>
      </c>
      <c r="AV229" s="12" t="s">
        <v>82</v>
      </c>
      <c r="AW229" s="12" t="s">
        <v>33</v>
      </c>
      <c r="AX229" s="12" t="s">
        <v>72</v>
      </c>
      <c r="AY229" s="149" t="s">
        <v>137</v>
      </c>
    </row>
    <row r="230" spans="2:51" s="12" customFormat="1" ht="11.25">
      <c r="B230" s="147"/>
      <c r="D230" s="148" t="s">
        <v>148</v>
      </c>
      <c r="E230" s="149" t="s">
        <v>19</v>
      </c>
      <c r="F230" s="150" t="s">
        <v>302</v>
      </c>
      <c r="H230" s="151">
        <v>-27.073</v>
      </c>
      <c r="I230" s="152"/>
      <c r="L230" s="147"/>
      <c r="M230" s="153"/>
      <c r="T230" s="154"/>
      <c r="AT230" s="149" t="s">
        <v>148</v>
      </c>
      <c r="AU230" s="149" t="s">
        <v>82</v>
      </c>
      <c r="AV230" s="12" t="s">
        <v>82</v>
      </c>
      <c r="AW230" s="12" t="s">
        <v>33</v>
      </c>
      <c r="AX230" s="12" t="s">
        <v>72</v>
      </c>
      <c r="AY230" s="149" t="s">
        <v>137</v>
      </c>
    </row>
    <row r="231" spans="2:51" s="12" customFormat="1" ht="11.25">
      <c r="B231" s="147"/>
      <c r="D231" s="148" t="s">
        <v>148</v>
      </c>
      <c r="E231" s="149" t="s">
        <v>19</v>
      </c>
      <c r="F231" s="150" t="s">
        <v>254</v>
      </c>
      <c r="H231" s="151">
        <v>-2.758</v>
      </c>
      <c r="I231" s="152"/>
      <c r="L231" s="147"/>
      <c r="M231" s="153"/>
      <c r="T231" s="154"/>
      <c r="AT231" s="149" t="s">
        <v>148</v>
      </c>
      <c r="AU231" s="149" t="s">
        <v>82</v>
      </c>
      <c r="AV231" s="12" t="s">
        <v>82</v>
      </c>
      <c r="AW231" s="12" t="s">
        <v>33</v>
      </c>
      <c r="AX231" s="12" t="s">
        <v>72</v>
      </c>
      <c r="AY231" s="149" t="s">
        <v>137</v>
      </c>
    </row>
    <row r="232" spans="2:51" s="12" customFormat="1" ht="11.25">
      <c r="B232" s="147"/>
      <c r="D232" s="148" t="s">
        <v>148</v>
      </c>
      <c r="E232" s="149" t="s">
        <v>19</v>
      </c>
      <c r="F232" s="150" t="s">
        <v>303</v>
      </c>
      <c r="H232" s="151">
        <v>-12.608000000000001</v>
      </c>
      <c r="I232" s="152"/>
      <c r="L232" s="147"/>
      <c r="M232" s="153"/>
      <c r="T232" s="154"/>
      <c r="AT232" s="149" t="s">
        <v>148</v>
      </c>
      <c r="AU232" s="149" t="s">
        <v>82</v>
      </c>
      <c r="AV232" s="12" t="s">
        <v>82</v>
      </c>
      <c r="AW232" s="12" t="s">
        <v>33</v>
      </c>
      <c r="AX232" s="12" t="s">
        <v>72</v>
      </c>
      <c r="AY232" s="149" t="s">
        <v>137</v>
      </c>
    </row>
    <row r="233" spans="2:51" s="13" customFormat="1" ht="11.25">
      <c r="B233" s="155"/>
      <c r="D233" s="148" t="s">
        <v>148</v>
      </c>
      <c r="E233" s="156" t="s">
        <v>19</v>
      </c>
      <c r="F233" s="157" t="s">
        <v>279</v>
      </c>
      <c r="H233" s="156" t="s">
        <v>19</v>
      </c>
      <c r="I233" s="158"/>
      <c r="L233" s="155"/>
      <c r="M233" s="159"/>
      <c r="T233" s="160"/>
      <c r="AT233" s="156" t="s">
        <v>148</v>
      </c>
      <c r="AU233" s="156" t="s">
        <v>82</v>
      </c>
      <c r="AV233" s="13" t="s">
        <v>80</v>
      </c>
      <c r="AW233" s="13" t="s">
        <v>33</v>
      </c>
      <c r="AX233" s="13" t="s">
        <v>72</v>
      </c>
      <c r="AY233" s="156" t="s">
        <v>137</v>
      </c>
    </row>
    <row r="234" spans="2:51" s="12" customFormat="1" ht="11.25">
      <c r="B234" s="147"/>
      <c r="D234" s="148" t="s">
        <v>148</v>
      </c>
      <c r="E234" s="149" t="s">
        <v>19</v>
      </c>
      <c r="F234" s="150" t="s">
        <v>304</v>
      </c>
      <c r="H234" s="151">
        <v>2.4540000000000002</v>
      </c>
      <c r="I234" s="152"/>
      <c r="L234" s="147"/>
      <c r="M234" s="153"/>
      <c r="T234" s="154"/>
      <c r="AT234" s="149" t="s">
        <v>148</v>
      </c>
      <c r="AU234" s="149" t="s">
        <v>82</v>
      </c>
      <c r="AV234" s="12" t="s">
        <v>82</v>
      </c>
      <c r="AW234" s="12" t="s">
        <v>33</v>
      </c>
      <c r="AX234" s="12" t="s">
        <v>72</v>
      </c>
      <c r="AY234" s="149" t="s">
        <v>137</v>
      </c>
    </row>
    <row r="235" spans="2:51" s="12" customFormat="1" ht="11.25">
      <c r="B235" s="147"/>
      <c r="D235" s="148" t="s">
        <v>148</v>
      </c>
      <c r="E235" s="149" t="s">
        <v>19</v>
      </c>
      <c r="F235" s="150" t="s">
        <v>305</v>
      </c>
      <c r="H235" s="151">
        <v>0.46600000000000003</v>
      </c>
      <c r="I235" s="152"/>
      <c r="L235" s="147"/>
      <c r="M235" s="153"/>
      <c r="T235" s="154"/>
      <c r="AT235" s="149" t="s">
        <v>148</v>
      </c>
      <c r="AU235" s="149" t="s">
        <v>82</v>
      </c>
      <c r="AV235" s="12" t="s">
        <v>82</v>
      </c>
      <c r="AW235" s="12" t="s">
        <v>33</v>
      </c>
      <c r="AX235" s="12" t="s">
        <v>72</v>
      </c>
      <c r="AY235" s="149" t="s">
        <v>137</v>
      </c>
    </row>
    <row r="236" spans="2:51" s="12" customFormat="1" ht="11.25">
      <c r="B236" s="147"/>
      <c r="D236" s="148" t="s">
        <v>148</v>
      </c>
      <c r="E236" s="149" t="s">
        <v>19</v>
      </c>
      <c r="F236" s="150" t="s">
        <v>306</v>
      </c>
      <c r="H236" s="151">
        <v>0.46200000000000002</v>
      </c>
      <c r="I236" s="152"/>
      <c r="L236" s="147"/>
      <c r="M236" s="153"/>
      <c r="T236" s="154"/>
      <c r="AT236" s="149" t="s">
        <v>148</v>
      </c>
      <c r="AU236" s="149" t="s">
        <v>82</v>
      </c>
      <c r="AV236" s="12" t="s">
        <v>82</v>
      </c>
      <c r="AW236" s="12" t="s">
        <v>33</v>
      </c>
      <c r="AX236" s="12" t="s">
        <v>72</v>
      </c>
      <c r="AY236" s="149" t="s">
        <v>137</v>
      </c>
    </row>
    <row r="237" spans="2:51" s="12" customFormat="1" ht="11.25">
      <c r="B237" s="147"/>
      <c r="D237" s="148" t="s">
        <v>148</v>
      </c>
      <c r="E237" s="149" t="s">
        <v>19</v>
      </c>
      <c r="F237" s="150" t="s">
        <v>307</v>
      </c>
      <c r="H237" s="151">
        <v>12.194000000000001</v>
      </c>
      <c r="I237" s="152"/>
      <c r="L237" s="147"/>
      <c r="M237" s="153"/>
      <c r="T237" s="154"/>
      <c r="AT237" s="149" t="s">
        <v>148</v>
      </c>
      <c r="AU237" s="149" t="s">
        <v>82</v>
      </c>
      <c r="AV237" s="12" t="s">
        <v>82</v>
      </c>
      <c r="AW237" s="12" t="s">
        <v>33</v>
      </c>
      <c r="AX237" s="12" t="s">
        <v>72</v>
      </c>
      <c r="AY237" s="149" t="s">
        <v>137</v>
      </c>
    </row>
    <row r="238" spans="2:51" s="12" customFormat="1" ht="11.25">
      <c r="B238" s="147"/>
      <c r="D238" s="148" t="s">
        <v>148</v>
      </c>
      <c r="E238" s="149" t="s">
        <v>19</v>
      </c>
      <c r="F238" s="150" t="s">
        <v>308</v>
      </c>
      <c r="H238" s="151">
        <v>7.7249999999999996</v>
      </c>
      <c r="I238" s="152"/>
      <c r="L238" s="147"/>
      <c r="M238" s="153"/>
      <c r="T238" s="154"/>
      <c r="AT238" s="149" t="s">
        <v>148</v>
      </c>
      <c r="AU238" s="149" t="s">
        <v>82</v>
      </c>
      <c r="AV238" s="12" t="s">
        <v>82</v>
      </c>
      <c r="AW238" s="12" t="s">
        <v>33</v>
      </c>
      <c r="AX238" s="12" t="s">
        <v>72</v>
      </c>
      <c r="AY238" s="149" t="s">
        <v>137</v>
      </c>
    </row>
    <row r="239" spans="2:51" s="12" customFormat="1" ht="11.25">
      <c r="B239" s="147"/>
      <c r="D239" s="148" t="s">
        <v>148</v>
      </c>
      <c r="E239" s="149" t="s">
        <v>19</v>
      </c>
      <c r="F239" s="150" t="s">
        <v>309</v>
      </c>
      <c r="H239" s="151">
        <v>2.145</v>
      </c>
      <c r="I239" s="152"/>
      <c r="L239" s="147"/>
      <c r="M239" s="153"/>
      <c r="T239" s="154"/>
      <c r="AT239" s="149" t="s">
        <v>148</v>
      </c>
      <c r="AU239" s="149" t="s">
        <v>82</v>
      </c>
      <c r="AV239" s="12" t="s">
        <v>82</v>
      </c>
      <c r="AW239" s="12" t="s">
        <v>33</v>
      </c>
      <c r="AX239" s="12" t="s">
        <v>72</v>
      </c>
      <c r="AY239" s="149" t="s">
        <v>137</v>
      </c>
    </row>
    <row r="240" spans="2:51" s="15" customFormat="1" ht="11.25">
      <c r="B240" s="168"/>
      <c r="D240" s="148" t="s">
        <v>148</v>
      </c>
      <c r="E240" s="169" t="s">
        <v>19</v>
      </c>
      <c r="F240" s="170" t="s">
        <v>310</v>
      </c>
      <c r="H240" s="171">
        <v>316.79599999999999</v>
      </c>
      <c r="I240" s="172"/>
      <c r="L240" s="168"/>
      <c r="M240" s="173"/>
      <c r="T240" s="174"/>
      <c r="AT240" s="169" t="s">
        <v>148</v>
      </c>
      <c r="AU240" s="169" t="s">
        <v>82</v>
      </c>
      <c r="AV240" s="15" t="s">
        <v>138</v>
      </c>
      <c r="AW240" s="15" t="s">
        <v>33</v>
      </c>
      <c r="AX240" s="15" t="s">
        <v>72</v>
      </c>
      <c r="AY240" s="169" t="s">
        <v>137</v>
      </c>
    </row>
    <row r="241" spans="2:51" s="13" customFormat="1" ht="11.25">
      <c r="B241" s="155"/>
      <c r="D241" s="148" t="s">
        <v>148</v>
      </c>
      <c r="E241" s="156" t="s">
        <v>19</v>
      </c>
      <c r="F241" s="157" t="s">
        <v>217</v>
      </c>
      <c r="H241" s="156" t="s">
        <v>19</v>
      </c>
      <c r="I241" s="158"/>
      <c r="L241" s="155"/>
      <c r="M241" s="159"/>
      <c r="T241" s="160"/>
      <c r="AT241" s="156" t="s">
        <v>148</v>
      </c>
      <c r="AU241" s="156" t="s">
        <v>82</v>
      </c>
      <c r="AV241" s="13" t="s">
        <v>80</v>
      </c>
      <c r="AW241" s="13" t="s">
        <v>33</v>
      </c>
      <c r="AX241" s="13" t="s">
        <v>72</v>
      </c>
      <c r="AY241" s="156" t="s">
        <v>137</v>
      </c>
    </row>
    <row r="242" spans="2:51" s="12" customFormat="1" ht="11.25">
      <c r="B242" s="147"/>
      <c r="D242" s="148" t="s">
        <v>148</v>
      </c>
      <c r="E242" s="149" t="s">
        <v>19</v>
      </c>
      <c r="F242" s="150" t="s">
        <v>311</v>
      </c>
      <c r="H242" s="151">
        <v>28.501000000000001</v>
      </c>
      <c r="I242" s="152"/>
      <c r="L242" s="147"/>
      <c r="M242" s="153"/>
      <c r="T242" s="154"/>
      <c r="AT242" s="149" t="s">
        <v>148</v>
      </c>
      <c r="AU242" s="149" t="s">
        <v>82</v>
      </c>
      <c r="AV242" s="12" t="s">
        <v>82</v>
      </c>
      <c r="AW242" s="12" t="s">
        <v>33</v>
      </c>
      <c r="AX242" s="12" t="s">
        <v>72</v>
      </c>
      <c r="AY242" s="149" t="s">
        <v>137</v>
      </c>
    </row>
    <row r="243" spans="2:51" s="12" customFormat="1" ht="11.25">
      <c r="B243" s="147"/>
      <c r="D243" s="148" t="s">
        <v>148</v>
      </c>
      <c r="E243" s="149" t="s">
        <v>19</v>
      </c>
      <c r="F243" s="150" t="s">
        <v>312</v>
      </c>
      <c r="H243" s="151">
        <v>10.340999999999999</v>
      </c>
      <c r="I243" s="152"/>
      <c r="L243" s="147"/>
      <c r="M243" s="153"/>
      <c r="T243" s="154"/>
      <c r="AT243" s="149" t="s">
        <v>148</v>
      </c>
      <c r="AU243" s="149" t="s">
        <v>82</v>
      </c>
      <c r="AV243" s="12" t="s">
        <v>82</v>
      </c>
      <c r="AW243" s="12" t="s">
        <v>33</v>
      </c>
      <c r="AX243" s="12" t="s">
        <v>72</v>
      </c>
      <c r="AY243" s="149" t="s">
        <v>137</v>
      </c>
    </row>
    <row r="244" spans="2:51" s="12" customFormat="1" ht="11.25">
      <c r="B244" s="147"/>
      <c r="D244" s="148" t="s">
        <v>148</v>
      </c>
      <c r="E244" s="149" t="s">
        <v>19</v>
      </c>
      <c r="F244" s="150" t="s">
        <v>313</v>
      </c>
      <c r="H244" s="151">
        <v>21.009</v>
      </c>
      <c r="I244" s="152"/>
      <c r="L244" s="147"/>
      <c r="M244" s="153"/>
      <c r="T244" s="154"/>
      <c r="AT244" s="149" t="s">
        <v>148</v>
      </c>
      <c r="AU244" s="149" t="s">
        <v>82</v>
      </c>
      <c r="AV244" s="12" t="s">
        <v>82</v>
      </c>
      <c r="AW244" s="12" t="s">
        <v>33</v>
      </c>
      <c r="AX244" s="12" t="s">
        <v>72</v>
      </c>
      <c r="AY244" s="149" t="s">
        <v>137</v>
      </c>
    </row>
    <row r="245" spans="2:51" s="12" customFormat="1" ht="11.25">
      <c r="B245" s="147"/>
      <c r="D245" s="148" t="s">
        <v>148</v>
      </c>
      <c r="E245" s="149" t="s">
        <v>19</v>
      </c>
      <c r="F245" s="150" t="s">
        <v>314</v>
      </c>
      <c r="H245" s="151">
        <v>61.887</v>
      </c>
      <c r="I245" s="152"/>
      <c r="L245" s="147"/>
      <c r="M245" s="153"/>
      <c r="T245" s="154"/>
      <c r="AT245" s="149" t="s">
        <v>148</v>
      </c>
      <c r="AU245" s="149" t="s">
        <v>82</v>
      </c>
      <c r="AV245" s="12" t="s">
        <v>82</v>
      </c>
      <c r="AW245" s="12" t="s">
        <v>33</v>
      </c>
      <c r="AX245" s="12" t="s">
        <v>72</v>
      </c>
      <c r="AY245" s="149" t="s">
        <v>137</v>
      </c>
    </row>
    <row r="246" spans="2:51" s="13" customFormat="1" ht="11.25">
      <c r="B246" s="155"/>
      <c r="D246" s="148" t="s">
        <v>148</v>
      </c>
      <c r="E246" s="156" t="s">
        <v>19</v>
      </c>
      <c r="F246" s="157" t="s">
        <v>315</v>
      </c>
      <c r="H246" s="156" t="s">
        <v>19</v>
      </c>
      <c r="I246" s="158"/>
      <c r="L246" s="155"/>
      <c r="M246" s="159"/>
      <c r="T246" s="160"/>
      <c r="AT246" s="156" t="s">
        <v>148</v>
      </c>
      <c r="AU246" s="156" t="s">
        <v>82</v>
      </c>
      <c r="AV246" s="13" t="s">
        <v>80</v>
      </c>
      <c r="AW246" s="13" t="s">
        <v>33</v>
      </c>
      <c r="AX246" s="13" t="s">
        <v>72</v>
      </c>
      <c r="AY246" s="156" t="s">
        <v>137</v>
      </c>
    </row>
    <row r="247" spans="2:51" s="12" customFormat="1" ht="11.25">
      <c r="B247" s="147"/>
      <c r="D247" s="148" t="s">
        <v>148</v>
      </c>
      <c r="E247" s="149" t="s">
        <v>19</v>
      </c>
      <c r="F247" s="150" t="s">
        <v>316</v>
      </c>
      <c r="H247" s="151">
        <v>22.469000000000001</v>
      </c>
      <c r="I247" s="152"/>
      <c r="L247" s="147"/>
      <c r="M247" s="153"/>
      <c r="T247" s="154"/>
      <c r="AT247" s="149" t="s">
        <v>148</v>
      </c>
      <c r="AU247" s="149" t="s">
        <v>82</v>
      </c>
      <c r="AV247" s="12" t="s">
        <v>82</v>
      </c>
      <c r="AW247" s="12" t="s">
        <v>33</v>
      </c>
      <c r="AX247" s="12" t="s">
        <v>72</v>
      </c>
      <c r="AY247" s="149" t="s">
        <v>137</v>
      </c>
    </row>
    <row r="248" spans="2:51" s="12" customFormat="1" ht="11.25">
      <c r="B248" s="147"/>
      <c r="D248" s="148" t="s">
        <v>148</v>
      </c>
      <c r="E248" s="149" t="s">
        <v>19</v>
      </c>
      <c r="F248" s="150" t="s">
        <v>317</v>
      </c>
      <c r="H248" s="151">
        <v>44.402000000000001</v>
      </c>
      <c r="I248" s="152"/>
      <c r="L248" s="147"/>
      <c r="M248" s="153"/>
      <c r="T248" s="154"/>
      <c r="AT248" s="149" t="s">
        <v>148</v>
      </c>
      <c r="AU248" s="149" t="s">
        <v>82</v>
      </c>
      <c r="AV248" s="12" t="s">
        <v>82</v>
      </c>
      <c r="AW248" s="12" t="s">
        <v>33</v>
      </c>
      <c r="AX248" s="12" t="s">
        <v>72</v>
      </c>
      <c r="AY248" s="149" t="s">
        <v>137</v>
      </c>
    </row>
    <row r="249" spans="2:51" s="12" customFormat="1" ht="11.25">
      <c r="B249" s="147"/>
      <c r="D249" s="148" t="s">
        <v>148</v>
      </c>
      <c r="E249" s="149" t="s">
        <v>19</v>
      </c>
      <c r="F249" s="150" t="s">
        <v>318</v>
      </c>
      <c r="H249" s="151">
        <v>47.62</v>
      </c>
      <c r="I249" s="152"/>
      <c r="L249" s="147"/>
      <c r="M249" s="153"/>
      <c r="T249" s="154"/>
      <c r="AT249" s="149" t="s">
        <v>148</v>
      </c>
      <c r="AU249" s="149" t="s">
        <v>82</v>
      </c>
      <c r="AV249" s="12" t="s">
        <v>82</v>
      </c>
      <c r="AW249" s="12" t="s">
        <v>33</v>
      </c>
      <c r="AX249" s="12" t="s">
        <v>72</v>
      </c>
      <c r="AY249" s="149" t="s">
        <v>137</v>
      </c>
    </row>
    <row r="250" spans="2:51" s="12" customFormat="1" ht="11.25">
      <c r="B250" s="147"/>
      <c r="D250" s="148" t="s">
        <v>148</v>
      </c>
      <c r="E250" s="149" t="s">
        <v>19</v>
      </c>
      <c r="F250" s="150" t="s">
        <v>319</v>
      </c>
      <c r="H250" s="151">
        <v>47.500999999999998</v>
      </c>
      <c r="I250" s="152"/>
      <c r="L250" s="147"/>
      <c r="M250" s="153"/>
      <c r="T250" s="154"/>
      <c r="AT250" s="149" t="s">
        <v>148</v>
      </c>
      <c r="AU250" s="149" t="s">
        <v>82</v>
      </c>
      <c r="AV250" s="12" t="s">
        <v>82</v>
      </c>
      <c r="AW250" s="12" t="s">
        <v>33</v>
      </c>
      <c r="AX250" s="12" t="s">
        <v>72</v>
      </c>
      <c r="AY250" s="149" t="s">
        <v>137</v>
      </c>
    </row>
    <row r="251" spans="2:51" s="13" customFormat="1" ht="11.25">
      <c r="B251" s="155"/>
      <c r="D251" s="148" t="s">
        <v>148</v>
      </c>
      <c r="E251" s="156" t="s">
        <v>19</v>
      </c>
      <c r="F251" s="157" t="s">
        <v>187</v>
      </c>
      <c r="H251" s="156" t="s">
        <v>19</v>
      </c>
      <c r="I251" s="158"/>
      <c r="L251" s="155"/>
      <c r="M251" s="159"/>
      <c r="T251" s="160"/>
      <c r="AT251" s="156" t="s">
        <v>148</v>
      </c>
      <c r="AU251" s="156" t="s">
        <v>82</v>
      </c>
      <c r="AV251" s="13" t="s">
        <v>80</v>
      </c>
      <c r="AW251" s="13" t="s">
        <v>33</v>
      </c>
      <c r="AX251" s="13" t="s">
        <v>72</v>
      </c>
      <c r="AY251" s="156" t="s">
        <v>137</v>
      </c>
    </row>
    <row r="252" spans="2:51" s="12" customFormat="1" ht="11.25">
      <c r="B252" s="147"/>
      <c r="D252" s="148" t="s">
        <v>148</v>
      </c>
      <c r="E252" s="149" t="s">
        <v>19</v>
      </c>
      <c r="F252" s="150" t="s">
        <v>320</v>
      </c>
      <c r="H252" s="151">
        <v>-20.706</v>
      </c>
      <c r="I252" s="152"/>
      <c r="L252" s="147"/>
      <c r="M252" s="153"/>
      <c r="T252" s="154"/>
      <c r="AT252" s="149" t="s">
        <v>148</v>
      </c>
      <c r="AU252" s="149" t="s">
        <v>82</v>
      </c>
      <c r="AV252" s="12" t="s">
        <v>82</v>
      </c>
      <c r="AW252" s="12" t="s">
        <v>33</v>
      </c>
      <c r="AX252" s="12" t="s">
        <v>72</v>
      </c>
      <c r="AY252" s="149" t="s">
        <v>137</v>
      </c>
    </row>
    <row r="253" spans="2:51" s="12" customFormat="1" ht="11.25">
      <c r="B253" s="147"/>
      <c r="D253" s="148" t="s">
        <v>148</v>
      </c>
      <c r="E253" s="149" t="s">
        <v>19</v>
      </c>
      <c r="F253" s="150" t="s">
        <v>321</v>
      </c>
      <c r="H253" s="151">
        <v>-0.47599999999999998</v>
      </c>
      <c r="I253" s="152"/>
      <c r="L253" s="147"/>
      <c r="M253" s="153"/>
      <c r="T253" s="154"/>
      <c r="AT253" s="149" t="s">
        <v>148</v>
      </c>
      <c r="AU253" s="149" t="s">
        <v>82</v>
      </c>
      <c r="AV253" s="12" t="s">
        <v>82</v>
      </c>
      <c r="AW253" s="12" t="s">
        <v>33</v>
      </c>
      <c r="AX253" s="12" t="s">
        <v>72</v>
      </c>
      <c r="AY253" s="149" t="s">
        <v>137</v>
      </c>
    </row>
    <row r="254" spans="2:51" s="12" customFormat="1" ht="11.25">
      <c r="B254" s="147"/>
      <c r="D254" s="148" t="s">
        <v>148</v>
      </c>
      <c r="E254" s="149" t="s">
        <v>19</v>
      </c>
      <c r="F254" s="150" t="s">
        <v>188</v>
      </c>
      <c r="H254" s="151">
        <v>-1.379</v>
      </c>
      <c r="I254" s="152"/>
      <c r="L254" s="147"/>
      <c r="M254" s="153"/>
      <c r="T254" s="154"/>
      <c r="AT254" s="149" t="s">
        <v>148</v>
      </c>
      <c r="AU254" s="149" t="s">
        <v>82</v>
      </c>
      <c r="AV254" s="12" t="s">
        <v>82</v>
      </c>
      <c r="AW254" s="12" t="s">
        <v>33</v>
      </c>
      <c r="AX254" s="12" t="s">
        <v>72</v>
      </c>
      <c r="AY254" s="149" t="s">
        <v>137</v>
      </c>
    </row>
    <row r="255" spans="2:51" s="12" customFormat="1" ht="11.25">
      <c r="B255" s="147"/>
      <c r="D255" s="148" t="s">
        <v>148</v>
      </c>
      <c r="E255" s="149" t="s">
        <v>19</v>
      </c>
      <c r="F255" s="150" t="s">
        <v>322</v>
      </c>
      <c r="H255" s="151">
        <v>-14.183999999999999</v>
      </c>
      <c r="I255" s="152"/>
      <c r="L255" s="147"/>
      <c r="M255" s="153"/>
      <c r="T255" s="154"/>
      <c r="AT255" s="149" t="s">
        <v>148</v>
      </c>
      <c r="AU255" s="149" t="s">
        <v>82</v>
      </c>
      <c r="AV255" s="12" t="s">
        <v>82</v>
      </c>
      <c r="AW255" s="12" t="s">
        <v>33</v>
      </c>
      <c r="AX255" s="12" t="s">
        <v>72</v>
      </c>
      <c r="AY255" s="149" t="s">
        <v>137</v>
      </c>
    </row>
    <row r="256" spans="2:51" s="13" customFormat="1" ht="11.25">
      <c r="B256" s="155"/>
      <c r="D256" s="148" t="s">
        <v>148</v>
      </c>
      <c r="E256" s="156" t="s">
        <v>19</v>
      </c>
      <c r="F256" s="157" t="s">
        <v>279</v>
      </c>
      <c r="H256" s="156" t="s">
        <v>19</v>
      </c>
      <c r="I256" s="158"/>
      <c r="L256" s="155"/>
      <c r="M256" s="159"/>
      <c r="T256" s="160"/>
      <c r="AT256" s="156" t="s">
        <v>148</v>
      </c>
      <c r="AU256" s="156" t="s">
        <v>82</v>
      </c>
      <c r="AV256" s="13" t="s">
        <v>80</v>
      </c>
      <c r="AW256" s="13" t="s">
        <v>33</v>
      </c>
      <c r="AX256" s="13" t="s">
        <v>72</v>
      </c>
      <c r="AY256" s="156" t="s">
        <v>137</v>
      </c>
    </row>
    <row r="257" spans="2:65" s="12" customFormat="1" ht="11.25">
      <c r="B257" s="147"/>
      <c r="D257" s="148" t="s">
        <v>148</v>
      </c>
      <c r="E257" s="149" t="s">
        <v>19</v>
      </c>
      <c r="F257" s="150" t="s">
        <v>323</v>
      </c>
      <c r="H257" s="151">
        <v>9.8160000000000007</v>
      </c>
      <c r="I257" s="152"/>
      <c r="L257" s="147"/>
      <c r="M257" s="153"/>
      <c r="T257" s="154"/>
      <c r="AT257" s="149" t="s">
        <v>148</v>
      </c>
      <c r="AU257" s="149" t="s">
        <v>82</v>
      </c>
      <c r="AV257" s="12" t="s">
        <v>82</v>
      </c>
      <c r="AW257" s="12" t="s">
        <v>33</v>
      </c>
      <c r="AX257" s="12" t="s">
        <v>72</v>
      </c>
      <c r="AY257" s="149" t="s">
        <v>137</v>
      </c>
    </row>
    <row r="258" spans="2:65" s="12" customFormat="1" ht="11.25">
      <c r="B258" s="147"/>
      <c r="D258" s="148" t="s">
        <v>148</v>
      </c>
      <c r="E258" s="149" t="s">
        <v>19</v>
      </c>
      <c r="F258" s="150" t="s">
        <v>324</v>
      </c>
      <c r="H258" s="151">
        <v>0.39800000000000002</v>
      </c>
      <c r="I258" s="152"/>
      <c r="L258" s="147"/>
      <c r="M258" s="153"/>
      <c r="T258" s="154"/>
      <c r="AT258" s="149" t="s">
        <v>148</v>
      </c>
      <c r="AU258" s="149" t="s">
        <v>82</v>
      </c>
      <c r="AV258" s="12" t="s">
        <v>82</v>
      </c>
      <c r="AW258" s="12" t="s">
        <v>33</v>
      </c>
      <c r="AX258" s="12" t="s">
        <v>72</v>
      </c>
      <c r="AY258" s="149" t="s">
        <v>137</v>
      </c>
    </row>
    <row r="259" spans="2:65" s="12" customFormat="1" ht="11.25">
      <c r="B259" s="147"/>
      <c r="D259" s="148" t="s">
        <v>148</v>
      </c>
      <c r="E259" s="149" t="s">
        <v>19</v>
      </c>
      <c r="F259" s="150" t="s">
        <v>283</v>
      </c>
      <c r="H259" s="151">
        <v>3.863</v>
      </c>
      <c r="I259" s="152"/>
      <c r="L259" s="147"/>
      <c r="M259" s="153"/>
      <c r="T259" s="154"/>
      <c r="AT259" s="149" t="s">
        <v>148</v>
      </c>
      <c r="AU259" s="149" t="s">
        <v>82</v>
      </c>
      <c r="AV259" s="12" t="s">
        <v>82</v>
      </c>
      <c r="AW259" s="12" t="s">
        <v>33</v>
      </c>
      <c r="AX259" s="12" t="s">
        <v>72</v>
      </c>
      <c r="AY259" s="149" t="s">
        <v>137</v>
      </c>
    </row>
    <row r="260" spans="2:65" s="12" customFormat="1" ht="11.25">
      <c r="B260" s="147"/>
      <c r="D260" s="148" t="s">
        <v>148</v>
      </c>
      <c r="E260" s="149" t="s">
        <v>19</v>
      </c>
      <c r="F260" s="150" t="s">
        <v>325</v>
      </c>
      <c r="H260" s="151">
        <v>2.109</v>
      </c>
      <c r="I260" s="152"/>
      <c r="L260" s="147"/>
      <c r="M260" s="153"/>
      <c r="T260" s="154"/>
      <c r="AT260" s="149" t="s">
        <v>148</v>
      </c>
      <c r="AU260" s="149" t="s">
        <v>82</v>
      </c>
      <c r="AV260" s="12" t="s">
        <v>82</v>
      </c>
      <c r="AW260" s="12" t="s">
        <v>33</v>
      </c>
      <c r="AX260" s="12" t="s">
        <v>72</v>
      </c>
      <c r="AY260" s="149" t="s">
        <v>137</v>
      </c>
    </row>
    <row r="261" spans="2:65" s="15" customFormat="1" ht="11.25">
      <c r="B261" s="168"/>
      <c r="D261" s="148" t="s">
        <v>148</v>
      </c>
      <c r="E261" s="169" t="s">
        <v>19</v>
      </c>
      <c r="F261" s="170" t="s">
        <v>326</v>
      </c>
      <c r="H261" s="171">
        <v>263.17099999999999</v>
      </c>
      <c r="I261" s="172"/>
      <c r="L261" s="168"/>
      <c r="M261" s="173"/>
      <c r="T261" s="174"/>
      <c r="AT261" s="169" t="s">
        <v>148</v>
      </c>
      <c r="AU261" s="169" t="s">
        <v>82</v>
      </c>
      <c r="AV261" s="15" t="s">
        <v>138</v>
      </c>
      <c r="AW261" s="15" t="s">
        <v>33</v>
      </c>
      <c r="AX261" s="15" t="s">
        <v>72</v>
      </c>
      <c r="AY261" s="169" t="s">
        <v>137</v>
      </c>
    </row>
    <row r="262" spans="2:65" s="14" customFormat="1" ht="11.25">
      <c r="B262" s="161"/>
      <c r="D262" s="148" t="s">
        <v>148</v>
      </c>
      <c r="E262" s="162" t="s">
        <v>19</v>
      </c>
      <c r="F262" s="163" t="s">
        <v>189</v>
      </c>
      <c r="H262" s="164">
        <v>751.173</v>
      </c>
      <c r="I262" s="165"/>
      <c r="L262" s="161"/>
      <c r="M262" s="166"/>
      <c r="T262" s="167"/>
      <c r="AT262" s="162" t="s">
        <v>148</v>
      </c>
      <c r="AU262" s="162" t="s">
        <v>82</v>
      </c>
      <c r="AV262" s="14" t="s">
        <v>144</v>
      </c>
      <c r="AW262" s="14" t="s">
        <v>33</v>
      </c>
      <c r="AX262" s="14" t="s">
        <v>80</v>
      </c>
      <c r="AY262" s="162" t="s">
        <v>137</v>
      </c>
    </row>
    <row r="263" spans="2:65" s="1" customFormat="1" ht="24.2" customHeight="1">
      <c r="B263" s="33"/>
      <c r="C263" s="129" t="s">
        <v>327</v>
      </c>
      <c r="D263" s="129" t="s">
        <v>140</v>
      </c>
      <c r="E263" s="130" t="s">
        <v>328</v>
      </c>
      <c r="F263" s="131" t="s">
        <v>329</v>
      </c>
      <c r="G263" s="132" t="s">
        <v>143</v>
      </c>
      <c r="H263" s="133">
        <v>65.278999999999996</v>
      </c>
      <c r="I263" s="134"/>
      <c r="J263" s="135">
        <f>ROUND(I263*H263,2)</f>
        <v>0</v>
      </c>
      <c r="K263" s="136"/>
      <c r="L263" s="33"/>
      <c r="M263" s="137" t="s">
        <v>19</v>
      </c>
      <c r="N263" s="138" t="s">
        <v>43</v>
      </c>
      <c r="P263" s="139">
        <f>O263*H263</f>
        <v>0</v>
      </c>
      <c r="Q263" s="139">
        <v>2.1000000000000001E-2</v>
      </c>
      <c r="R263" s="139">
        <f>Q263*H263</f>
        <v>1.370859</v>
      </c>
      <c r="S263" s="139">
        <v>0</v>
      </c>
      <c r="T263" s="140">
        <f>S263*H263</f>
        <v>0</v>
      </c>
      <c r="AR263" s="141" t="s">
        <v>144</v>
      </c>
      <c r="AT263" s="141" t="s">
        <v>140</v>
      </c>
      <c r="AU263" s="141" t="s">
        <v>82</v>
      </c>
      <c r="AY263" s="18" t="s">
        <v>137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8" t="s">
        <v>80</v>
      </c>
      <c r="BK263" s="142">
        <f>ROUND(I263*H263,2)</f>
        <v>0</v>
      </c>
      <c r="BL263" s="18" t="s">
        <v>144</v>
      </c>
      <c r="BM263" s="141" t="s">
        <v>330</v>
      </c>
    </row>
    <row r="264" spans="2:65" s="1" customFormat="1" ht="11.25">
      <c r="B264" s="33"/>
      <c r="D264" s="143" t="s">
        <v>146</v>
      </c>
      <c r="F264" s="144" t="s">
        <v>331</v>
      </c>
      <c r="I264" s="145"/>
      <c r="L264" s="33"/>
      <c r="M264" s="146"/>
      <c r="T264" s="54"/>
      <c r="AT264" s="18" t="s">
        <v>146</v>
      </c>
      <c r="AU264" s="18" t="s">
        <v>82</v>
      </c>
    </row>
    <row r="265" spans="2:65" s="13" customFormat="1" ht="11.25">
      <c r="B265" s="155"/>
      <c r="D265" s="148" t="s">
        <v>148</v>
      </c>
      <c r="E265" s="156" t="s">
        <v>19</v>
      </c>
      <c r="F265" s="157" t="s">
        <v>332</v>
      </c>
      <c r="H265" s="156" t="s">
        <v>19</v>
      </c>
      <c r="I265" s="158"/>
      <c r="L265" s="155"/>
      <c r="M265" s="159"/>
      <c r="T265" s="160"/>
      <c r="AT265" s="156" t="s">
        <v>148</v>
      </c>
      <c r="AU265" s="156" t="s">
        <v>82</v>
      </c>
      <c r="AV265" s="13" t="s">
        <v>80</v>
      </c>
      <c r="AW265" s="13" t="s">
        <v>33</v>
      </c>
      <c r="AX265" s="13" t="s">
        <v>72</v>
      </c>
      <c r="AY265" s="156" t="s">
        <v>137</v>
      </c>
    </row>
    <row r="266" spans="2:65" s="13" customFormat="1" ht="11.25">
      <c r="B266" s="155"/>
      <c r="D266" s="148" t="s">
        <v>148</v>
      </c>
      <c r="E266" s="156" t="s">
        <v>19</v>
      </c>
      <c r="F266" s="157" t="s">
        <v>266</v>
      </c>
      <c r="H266" s="156" t="s">
        <v>19</v>
      </c>
      <c r="I266" s="158"/>
      <c r="L266" s="155"/>
      <c r="M266" s="159"/>
      <c r="T266" s="160"/>
      <c r="AT266" s="156" t="s">
        <v>148</v>
      </c>
      <c r="AU266" s="156" t="s">
        <v>82</v>
      </c>
      <c r="AV266" s="13" t="s">
        <v>80</v>
      </c>
      <c r="AW266" s="13" t="s">
        <v>33</v>
      </c>
      <c r="AX266" s="13" t="s">
        <v>72</v>
      </c>
      <c r="AY266" s="156" t="s">
        <v>137</v>
      </c>
    </row>
    <row r="267" spans="2:65" s="12" customFormat="1" ht="11.25">
      <c r="B267" s="147"/>
      <c r="D267" s="148" t="s">
        <v>148</v>
      </c>
      <c r="E267" s="149" t="s">
        <v>19</v>
      </c>
      <c r="F267" s="150" t="s">
        <v>333</v>
      </c>
      <c r="H267" s="151">
        <v>2.7</v>
      </c>
      <c r="I267" s="152"/>
      <c r="L267" s="147"/>
      <c r="M267" s="153"/>
      <c r="T267" s="154"/>
      <c r="AT267" s="149" t="s">
        <v>148</v>
      </c>
      <c r="AU267" s="149" t="s">
        <v>82</v>
      </c>
      <c r="AV267" s="12" t="s">
        <v>82</v>
      </c>
      <c r="AW267" s="12" t="s">
        <v>33</v>
      </c>
      <c r="AX267" s="12" t="s">
        <v>72</v>
      </c>
      <c r="AY267" s="149" t="s">
        <v>137</v>
      </c>
    </row>
    <row r="268" spans="2:65" s="13" customFormat="1" ht="11.25">
      <c r="B268" s="155"/>
      <c r="D268" s="148" t="s">
        <v>148</v>
      </c>
      <c r="E268" s="156" t="s">
        <v>19</v>
      </c>
      <c r="F268" s="157" t="s">
        <v>173</v>
      </c>
      <c r="H268" s="156" t="s">
        <v>19</v>
      </c>
      <c r="I268" s="158"/>
      <c r="L268" s="155"/>
      <c r="M268" s="159"/>
      <c r="T268" s="160"/>
      <c r="AT268" s="156" t="s">
        <v>148</v>
      </c>
      <c r="AU268" s="156" t="s">
        <v>82</v>
      </c>
      <c r="AV268" s="13" t="s">
        <v>80</v>
      </c>
      <c r="AW268" s="13" t="s">
        <v>33</v>
      </c>
      <c r="AX268" s="13" t="s">
        <v>72</v>
      </c>
      <c r="AY268" s="156" t="s">
        <v>137</v>
      </c>
    </row>
    <row r="269" spans="2:65" s="13" customFormat="1" ht="11.25">
      <c r="B269" s="155"/>
      <c r="D269" s="148" t="s">
        <v>148</v>
      </c>
      <c r="E269" s="156" t="s">
        <v>19</v>
      </c>
      <c r="F269" s="157" t="s">
        <v>334</v>
      </c>
      <c r="H269" s="156" t="s">
        <v>19</v>
      </c>
      <c r="I269" s="158"/>
      <c r="L269" s="155"/>
      <c r="M269" s="159"/>
      <c r="T269" s="160"/>
      <c r="AT269" s="156" t="s">
        <v>148</v>
      </c>
      <c r="AU269" s="156" t="s">
        <v>82</v>
      </c>
      <c r="AV269" s="13" t="s">
        <v>80</v>
      </c>
      <c r="AW269" s="13" t="s">
        <v>33</v>
      </c>
      <c r="AX269" s="13" t="s">
        <v>72</v>
      </c>
      <c r="AY269" s="156" t="s">
        <v>137</v>
      </c>
    </row>
    <row r="270" spans="2:65" s="12" customFormat="1" ht="11.25">
      <c r="B270" s="147"/>
      <c r="D270" s="148" t="s">
        <v>148</v>
      </c>
      <c r="E270" s="149" t="s">
        <v>19</v>
      </c>
      <c r="F270" s="150" t="s">
        <v>335</v>
      </c>
      <c r="H270" s="151">
        <v>27.635999999999999</v>
      </c>
      <c r="I270" s="152"/>
      <c r="L270" s="147"/>
      <c r="M270" s="153"/>
      <c r="T270" s="154"/>
      <c r="AT270" s="149" t="s">
        <v>148</v>
      </c>
      <c r="AU270" s="149" t="s">
        <v>82</v>
      </c>
      <c r="AV270" s="12" t="s">
        <v>82</v>
      </c>
      <c r="AW270" s="12" t="s">
        <v>33</v>
      </c>
      <c r="AX270" s="12" t="s">
        <v>72</v>
      </c>
      <c r="AY270" s="149" t="s">
        <v>137</v>
      </c>
    </row>
    <row r="271" spans="2:65" s="12" customFormat="1" ht="11.25">
      <c r="B271" s="147"/>
      <c r="D271" s="148" t="s">
        <v>148</v>
      </c>
      <c r="E271" s="149" t="s">
        <v>19</v>
      </c>
      <c r="F271" s="150" t="s">
        <v>336</v>
      </c>
      <c r="H271" s="151">
        <v>9.8279999999999994</v>
      </c>
      <c r="I271" s="152"/>
      <c r="L271" s="147"/>
      <c r="M271" s="153"/>
      <c r="T271" s="154"/>
      <c r="AT271" s="149" t="s">
        <v>148</v>
      </c>
      <c r="AU271" s="149" t="s">
        <v>82</v>
      </c>
      <c r="AV271" s="12" t="s">
        <v>82</v>
      </c>
      <c r="AW271" s="12" t="s">
        <v>33</v>
      </c>
      <c r="AX271" s="12" t="s">
        <v>72</v>
      </c>
      <c r="AY271" s="149" t="s">
        <v>137</v>
      </c>
    </row>
    <row r="272" spans="2:65" s="12" customFormat="1" ht="11.25">
      <c r="B272" s="147"/>
      <c r="D272" s="148" t="s">
        <v>148</v>
      </c>
      <c r="E272" s="149" t="s">
        <v>19</v>
      </c>
      <c r="F272" s="150" t="s">
        <v>337</v>
      </c>
      <c r="H272" s="151">
        <v>10.794</v>
      </c>
      <c r="I272" s="152"/>
      <c r="L272" s="147"/>
      <c r="M272" s="153"/>
      <c r="T272" s="154"/>
      <c r="AT272" s="149" t="s">
        <v>148</v>
      </c>
      <c r="AU272" s="149" t="s">
        <v>82</v>
      </c>
      <c r="AV272" s="12" t="s">
        <v>82</v>
      </c>
      <c r="AW272" s="12" t="s">
        <v>33</v>
      </c>
      <c r="AX272" s="12" t="s">
        <v>72</v>
      </c>
      <c r="AY272" s="149" t="s">
        <v>137</v>
      </c>
    </row>
    <row r="273" spans="2:51" s="12" customFormat="1" ht="11.25">
      <c r="B273" s="147"/>
      <c r="D273" s="148" t="s">
        <v>148</v>
      </c>
      <c r="E273" s="149" t="s">
        <v>19</v>
      </c>
      <c r="F273" s="150" t="s">
        <v>338</v>
      </c>
      <c r="H273" s="151">
        <v>3.7650000000000001</v>
      </c>
      <c r="I273" s="152"/>
      <c r="L273" s="147"/>
      <c r="M273" s="153"/>
      <c r="T273" s="154"/>
      <c r="AT273" s="149" t="s">
        <v>148</v>
      </c>
      <c r="AU273" s="149" t="s">
        <v>82</v>
      </c>
      <c r="AV273" s="12" t="s">
        <v>82</v>
      </c>
      <c r="AW273" s="12" t="s">
        <v>33</v>
      </c>
      <c r="AX273" s="12" t="s">
        <v>72</v>
      </c>
      <c r="AY273" s="149" t="s">
        <v>137</v>
      </c>
    </row>
    <row r="274" spans="2:51" s="12" customFormat="1" ht="11.25">
      <c r="B274" s="147"/>
      <c r="D274" s="148" t="s">
        <v>148</v>
      </c>
      <c r="E274" s="149" t="s">
        <v>19</v>
      </c>
      <c r="F274" s="150" t="s">
        <v>339</v>
      </c>
      <c r="H274" s="151">
        <v>3.3149999999999999</v>
      </c>
      <c r="I274" s="152"/>
      <c r="L274" s="147"/>
      <c r="M274" s="153"/>
      <c r="T274" s="154"/>
      <c r="AT274" s="149" t="s">
        <v>148</v>
      </c>
      <c r="AU274" s="149" t="s">
        <v>82</v>
      </c>
      <c r="AV274" s="12" t="s">
        <v>82</v>
      </c>
      <c r="AW274" s="12" t="s">
        <v>33</v>
      </c>
      <c r="AX274" s="12" t="s">
        <v>72</v>
      </c>
      <c r="AY274" s="149" t="s">
        <v>137</v>
      </c>
    </row>
    <row r="275" spans="2:51" s="13" customFormat="1" ht="11.25">
      <c r="B275" s="155"/>
      <c r="D275" s="148" t="s">
        <v>148</v>
      </c>
      <c r="E275" s="156" t="s">
        <v>19</v>
      </c>
      <c r="F275" s="157" t="s">
        <v>187</v>
      </c>
      <c r="H275" s="156" t="s">
        <v>19</v>
      </c>
      <c r="I275" s="158"/>
      <c r="L275" s="155"/>
      <c r="M275" s="159"/>
      <c r="T275" s="160"/>
      <c r="AT275" s="156" t="s">
        <v>148</v>
      </c>
      <c r="AU275" s="156" t="s">
        <v>82</v>
      </c>
      <c r="AV275" s="13" t="s">
        <v>80</v>
      </c>
      <c r="AW275" s="13" t="s">
        <v>33</v>
      </c>
      <c r="AX275" s="13" t="s">
        <v>72</v>
      </c>
      <c r="AY275" s="156" t="s">
        <v>137</v>
      </c>
    </row>
    <row r="276" spans="2:51" s="12" customFormat="1" ht="11.25">
      <c r="B276" s="147"/>
      <c r="D276" s="148" t="s">
        <v>148</v>
      </c>
      <c r="E276" s="149" t="s">
        <v>19</v>
      </c>
      <c r="F276" s="150" t="s">
        <v>340</v>
      </c>
      <c r="H276" s="151">
        <v>-5.516</v>
      </c>
      <c r="I276" s="152"/>
      <c r="L276" s="147"/>
      <c r="M276" s="153"/>
      <c r="T276" s="154"/>
      <c r="AT276" s="149" t="s">
        <v>148</v>
      </c>
      <c r="AU276" s="149" t="s">
        <v>82</v>
      </c>
      <c r="AV276" s="12" t="s">
        <v>82</v>
      </c>
      <c r="AW276" s="12" t="s">
        <v>33</v>
      </c>
      <c r="AX276" s="12" t="s">
        <v>72</v>
      </c>
      <c r="AY276" s="149" t="s">
        <v>137</v>
      </c>
    </row>
    <row r="277" spans="2:51" s="12" customFormat="1" ht="11.25">
      <c r="B277" s="147"/>
      <c r="D277" s="148" t="s">
        <v>148</v>
      </c>
      <c r="E277" s="149" t="s">
        <v>19</v>
      </c>
      <c r="F277" s="150" t="s">
        <v>341</v>
      </c>
      <c r="H277" s="151">
        <v>-1.0469999999999999</v>
      </c>
      <c r="I277" s="152"/>
      <c r="L277" s="147"/>
      <c r="M277" s="153"/>
      <c r="T277" s="154"/>
      <c r="AT277" s="149" t="s">
        <v>148</v>
      </c>
      <c r="AU277" s="149" t="s">
        <v>82</v>
      </c>
      <c r="AV277" s="12" t="s">
        <v>82</v>
      </c>
      <c r="AW277" s="12" t="s">
        <v>33</v>
      </c>
      <c r="AX277" s="12" t="s">
        <v>72</v>
      </c>
      <c r="AY277" s="149" t="s">
        <v>137</v>
      </c>
    </row>
    <row r="278" spans="2:51" s="12" customFormat="1" ht="11.25">
      <c r="B278" s="147"/>
      <c r="D278" s="148" t="s">
        <v>148</v>
      </c>
      <c r="E278" s="149" t="s">
        <v>19</v>
      </c>
      <c r="F278" s="150" t="s">
        <v>342</v>
      </c>
      <c r="H278" s="151">
        <v>-0.70199999999999996</v>
      </c>
      <c r="I278" s="152"/>
      <c r="L278" s="147"/>
      <c r="M278" s="153"/>
      <c r="T278" s="154"/>
      <c r="AT278" s="149" t="s">
        <v>148</v>
      </c>
      <c r="AU278" s="149" t="s">
        <v>82</v>
      </c>
      <c r="AV278" s="12" t="s">
        <v>82</v>
      </c>
      <c r="AW278" s="12" t="s">
        <v>33</v>
      </c>
      <c r="AX278" s="12" t="s">
        <v>72</v>
      </c>
      <c r="AY278" s="149" t="s">
        <v>137</v>
      </c>
    </row>
    <row r="279" spans="2:51" s="13" customFormat="1" ht="11.25">
      <c r="B279" s="155"/>
      <c r="D279" s="148" t="s">
        <v>148</v>
      </c>
      <c r="E279" s="156" t="s">
        <v>19</v>
      </c>
      <c r="F279" s="157" t="s">
        <v>279</v>
      </c>
      <c r="H279" s="156" t="s">
        <v>19</v>
      </c>
      <c r="I279" s="158"/>
      <c r="L279" s="155"/>
      <c r="M279" s="159"/>
      <c r="T279" s="160"/>
      <c r="AT279" s="156" t="s">
        <v>148</v>
      </c>
      <c r="AU279" s="156" t="s">
        <v>82</v>
      </c>
      <c r="AV279" s="13" t="s">
        <v>80</v>
      </c>
      <c r="AW279" s="13" t="s">
        <v>33</v>
      </c>
      <c r="AX279" s="13" t="s">
        <v>72</v>
      </c>
      <c r="AY279" s="156" t="s">
        <v>137</v>
      </c>
    </row>
    <row r="280" spans="2:51" s="12" customFormat="1" ht="11.25">
      <c r="B280" s="147"/>
      <c r="D280" s="148" t="s">
        <v>148</v>
      </c>
      <c r="E280" s="149" t="s">
        <v>19</v>
      </c>
      <c r="F280" s="150" t="s">
        <v>343</v>
      </c>
      <c r="H280" s="151">
        <v>2.5750000000000002</v>
      </c>
      <c r="I280" s="152"/>
      <c r="L280" s="147"/>
      <c r="M280" s="153"/>
      <c r="T280" s="154"/>
      <c r="AT280" s="149" t="s">
        <v>148</v>
      </c>
      <c r="AU280" s="149" t="s">
        <v>82</v>
      </c>
      <c r="AV280" s="12" t="s">
        <v>82</v>
      </c>
      <c r="AW280" s="12" t="s">
        <v>33</v>
      </c>
      <c r="AX280" s="12" t="s">
        <v>72</v>
      </c>
      <c r="AY280" s="149" t="s">
        <v>137</v>
      </c>
    </row>
    <row r="281" spans="2:51" s="12" customFormat="1" ht="11.25">
      <c r="B281" s="147"/>
      <c r="D281" s="148" t="s">
        <v>148</v>
      </c>
      <c r="E281" s="149" t="s">
        <v>19</v>
      </c>
      <c r="F281" s="150" t="s">
        <v>344</v>
      </c>
      <c r="H281" s="151">
        <v>0.35199999999999998</v>
      </c>
      <c r="I281" s="152"/>
      <c r="L281" s="147"/>
      <c r="M281" s="153"/>
      <c r="T281" s="154"/>
      <c r="AT281" s="149" t="s">
        <v>148</v>
      </c>
      <c r="AU281" s="149" t="s">
        <v>82</v>
      </c>
      <c r="AV281" s="12" t="s">
        <v>82</v>
      </c>
      <c r="AW281" s="12" t="s">
        <v>33</v>
      </c>
      <c r="AX281" s="12" t="s">
        <v>72</v>
      </c>
      <c r="AY281" s="149" t="s">
        <v>137</v>
      </c>
    </row>
    <row r="282" spans="2:51" s="12" customFormat="1" ht="11.25">
      <c r="B282" s="147"/>
      <c r="D282" s="148" t="s">
        <v>148</v>
      </c>
      <c r="E282" s="149" t="s">
        <v>19</v>
      </c>
      <c r="F282" s="150" t="s">
        <v>345</v>
      </c>
      <c r="H282" s="151">
        <v>0.23599999999999999</v>
      </c>
      <c r="I282" s="152"/>
      <c r="L282" s="147"/>
      <c r="M282" s="153"/>
      <c r="T282" s="154"/>
      <c r="AT282" s="149" t="s">
        <v>148</v>
      </c>
      <c r="AU282" s="149" t="s">
        <v>82</v>
      </c>
      <c r="AV282" s="12" t="s">
        <v>82</v>
      </c>
      <c r="AW282" s="12" t="s">
        <v>33</v>
      </c>
      <c r="AX282" s="12" t="s">
        <v>72</v>
      </c>
      <c r="AY282" s="149" t="s">
        <v>137</v>
      </c>
    </row>
    <row r="283" spans="2:51" s="13" customFormat="1" ht="11.25">
      <c r="B283" s="155"/>
      <c r="D283" s="148" t="s">
        <v>148</v>
      </c>
      <c r="E283" s="156" t="s">
        <v>19</v>
      </c>
      <c r="F283" s="157" t="s">
        <v>217</v>
      </c>
      <c r="H283" s="156" t="s">
        <v>19</v>
      </c>
      <c r="I283" s="158"/>
      <c r="L283" s="155"/>
      <c r="M283" s="159"/>
      <c r="T283" s="160"/>
      <c r="AT283" s="156" t="s">
        <v>148</v>
      </c>
      <c r="AU283" s="156" t="s">
        <v>82</v>
      </c>
      <c r="AV283" s="13" t="s">
        <v>80</v>
      </c>
      <c r="AW283" s="13" t="s">
        <v>33</v>
      </c>
      <c r="AX283" s="13" t="s">
        <v>72</v>
      </c>
      <c r="AY283" s="156" t="s">
        <v>137</v>
      </c>
    </row>
    <row r="284" spans="2:51" s="12" customFormat="1" ht="11.25">
      <c r="B284" s="147"/>
      <c r="D284" s="148" t="s">
        <v>148</v>
      </c>
      <c r="E284" s="149" t="s">
        <v>19</v>
      </c>
      <c r="F284" s="150" t="s">
        <v>346</v>
      </c>
      <c r="H284" s="151">
        <v>12.263999999999999</v>
      </c>
      <c r="I284" s="152"/>
      <c r="L284" s="147"/>
      <c r="M284" s="153"/>
      <c r="T284" s="154"/>
      <c r="AT284" s="149" t="s">
        <v>148</v>
      </c>
      <c r="AU284" s="149" t="s">
        <v>82</v>
      </c>
      <c r="AV284" s="12" t="s">
        <v>82</v>
      </c>
      <c r="AW284" s="12" t="s">
        <v>33</v>
      </c>
      <c r="AX284" s="12" t="s">
        <v>72</v>
      </c>
      <c r="AY284" s="149" t="s">
        <v>137</v>
      </c>
    </row>
    <row r="285" spans="2:51" s="13" customFormat="1" ht="11.25">
      <c r="B285" s="155"/>
      <c r="D285" s="148" t="s">
        <v>148</v>
      </c>
      <c r="E285" s="156" t="s">
        <v>19</v>
      </c>
      <c r="F285" s="157" t="s">
        <v>187</v>
      </c>
      <c r="H285" s="156" t="s">
        <v>19</v>
      </c>
      <c r="I285" s="158"/>
      <c r="L285" s="155"/>
      <c r="M285" s="159"/>
      <c r="T285" s="160"/>
      <c r="AT285" s="156" t="s">
        <v>148</v>
      </c>
      <c r="AU285" s="156" t="s">
        <v>82</v>
      </c>
      <c r="AV285" s="13" t="s">
        <v>80</v>
      </c>
      <c r="AW285" s="13" t="s">
        <v>33</v>
      </c>
      <c r="AX285" s="13" t="s">
        <v>72</v>
      </c>
      <c r="AY285" s="156" t="s">
        <v>137</v>
      </c>
    </row>
    <row r="286" spans="2:51" s="12" customFormat="1" ht="11.25">
      <c r="B286" s="147"/>
      <c r="D286" s="148" t="s">
        <v>148</v>
      </c>
      <c r="E286" s="149" t="s">
        <v>19</v>
      </c>
      <c r="F286" s="150" t="s">
        <v>347</v>
      </c>
      <c r="H286" s="151">
        <v>-1.25</v>
      </c>
      <c r="I286" s="152"/>
      <c r="L286" s="147"/>
      <c r="M286" s="153"/>
      <c r="T286" s="154"/>
      <c r="AT286" s="149" t="s">
        <v>148</v>
      </c>
      <c r="AU286" s="149" t="s">
        <v>82</v>
      </c>
      <c r="AV286" s="12" t="s">
        <v>82</v>
      </c>
      <c r="AW286" s="12" t="s">
        <v>33</v>
      </c>
      <c r="AX286" s="12" t="s">
        <v>72</v>
      </c>
      <c r="AY286" s="149" t="s">
        <v>137</v>
      </c>
    </row>
    <row r="287" spans="2:51" s="12" customFormat="1" ht="11.25">
      <c r="B287" s="147"/>
      <c r="D287" s="148" t="s">
        <v>148</v>
      </c>
      <c r="E287" s="149" t="s">
        <v>19</v>
      </c>
      <c r="F287" s="150" t="s">
        <v>188</v>
      </c>
      <c r="H287" s="151">
        <v>-1.379</v>
      </c>
      <c r="I287" s="152"/>
      <c r="L287" s="147"/>
      <c r="M287" s="153"/>
      <c r="T287" s="154"/>
      <c r="AT287" s="149" t="s">
        <v>148</v>
      </c>
      <c r="AU287" s="149" t="s">
        <v>82</v>
      </c>
      <c r="AV287" s="12" t="s">
        <v>82</v>
      </c>
      <c r="AW287" s="12" t="s">
        <v>33</v>
      </c>
      <c r="AX287" s="12" t="s">
        <v>72</v>
      </c>
      <c r="AY287" s="149" t="s">
        <v>137</v>
      </c>
    </row>
    <row r="288" spans="2:51" s="13" customFormat="1" ht="11.25">
      <c r="B288" s="155"/>
      <c r="D288" s="148" t="s">
        <v>148</v>
      </c>
      <c r="E288" s="156" t="s">
        <v>19</v>
      </c>
      <c r="F288" s="157" t="s">
        <v>279</v>
      </c>
      <c r="H288" s="156" t="s">
        <v>19</v>
      </c>
      <c r="I288" s="158"/>
      <c r="L288" s="155"/>
      <c r="M288" s="159"/>
      <c r="T288" s="160"/>
      <c r="AT288" s="156" t="s">
        <v>148</v>
      </c>
      <c r="AU288" s="156" t="s">
        <v>82</v>
      </c>
      <c r="AV288" s="13" t="s">
        <v>80</v>
      </c>
      <c r="AW288" s="13" t="s">
        <v>33</v>
      </c>
      <c r="AX288" s="13" t="s">
        <v>72</v>
      </c>
      <c r="AY288" s="156" t="s">
        <v>137</v>
      </c>
    </row>
    <row r="289" spans="2:65" s="12" customFormat="1" ht="11.25">
      <c r="B289" s="147"/>
      <c r="D289" s="148" t="s">
        <v>148</v>
      </c>
      <c r="E289" s="149" t="s">
        <v>19</v>
      </c>
      <c r="F289" s="150" t="s">
        <v>348</v>
      </c>
      <c r="H289" s="151">
        <v>0.42</v>
      </c>
      <c r="I289" s="152"/>
      <c r="L289" s="147"/>
      <c r="M289" s="153"/>
      <c r="T289" s="154"/>
      <c r="AT289" s="149" t="s">
        <v>148</v>
      </c>
      <c r="AU289" s="149" t="s">
        <v>82</v>
      </c>
      <c r="AV289" s="12" t="s">
        <v>82</v>
      </c>
      <c r="AW289" s="12" t="s">
        <v>33</v>
      </c>
      <c r="AX289" s="12" t="s">
        <v>72</v>
      </c>
      <c r="AY289" s="149" t="s">
        <v>137</v>
      </c>
    </row>
    <row r="290" spans="2:65" s="12" customFormat="1" ht="11.25">
      <c r="B290" s="147"/>
      <c r="D290" s="148" t="s">
        <v>148</v>
      </c>
      <c r="E290" s="149" t="s">
        <v>19</v>
      </c>
      <c r="F290" s="150" t="s">
        <v>349</v>
      </c>
      <c r="H290" s="151">
        <v>1.288</v>
      </c>
      <c r="I290" s="152"/>
      <c r="L290" s="147"/>
      <c r="M290" s="153"/>
      <c r="T290" s="154"/>
      <c r="AT290" s="149" t="s">
        <v>148</v>
      </c>
      <c r="AU290" s="149" t="s">
        <v>82</v>
      </c>
      <c r="AV290" s="12" t="s">
        <v>82</v>
      </c>
      <c r="AW290" s="12" t="s">
        <v>33</v>
      </c>
      <c r="AX290" s="12" t="s">
        <v>72</v>
      </c>
      <c r="AY290" s="149" t="s">
        <v>137</v>
      </c>
    </row>
    <row r="291" spans="2:65" s="14" customFormat="1" ht="11.25">
      <c r="B291" s="161"/>
      <c r="D291" s="148" t="s">
        <v>148</v>
      </c>
      <c r="E291" s="162" t="s">
        <v>19</v>
      </c>
      <c r="F291" s="163" t="s">
        <v>189</v>
      </c>
      <c r="H291" s="164">
        <v>65.278999999999996</v>
      </c>
      <c r="I291" s="165"/>
      <c r="L291" s="161"/>
      <c r="M291" s="166"/>
      <c r="T291" s="167"/>
      <c r="AT291" s="162" t="s">
        <v>148</v>
      </c>
      <c r="AU291" s="162" t="s">
        <v>82</v>
      </c>
      <c r="AV291" s="14" t="s">
        <v>144</v>
      </c>
      <c r="AW291" s="14" t="s">
        <v>33</v>
      </c>
      <c r="AX291" s="14" t="s">
        <v>80</v>
      </c>
      <c r="AY291" s="162" t="s">
        <v>137</v>
      </c>
    </row>
    <row r="292" spans="2:65" s="1" customFormat="1" ht="21.75" customHeight="1">
      <c r="B292" s="33"/>
      <c r="C292" s="129" t="s">
        <v>350</v>
      </c>
      <c r="D292" s="129" t="s">
        <v>140</v>
      </c>
      <c r="E292" s="130" t="s">
        <v>351</v>
      </c>
      <c r="F292" s="131" t="s">
        <v>352</v>
      </c>
      <c r="G292" s="132" t="s">
        <v>143</v>
      </c>
      <c r="H292" s="133">
        <v>256.99200000000002</v>
      </c>
      <c r="I292" s="134"/>
      <c r="J292" s="135">
        <f>ROUND(I292*H292,2)</f>
        <v>0</v>
      </c>
      <c r="K292" s="136"/>
      <c r="L292" s="33"/>
      <c r="M292" s="137" t="s">
        <v>19</v>
      </c>
      <c r="N292" s="138" t="s">
        <v>43</v>
      </c>
      <c r="P292" s="139">
        <f>O292*H292</f>
        <v>0</v>
      </c>
      <c r="Q292" s="139">
        <v>4.5500000000000002E-3</v>
      </c>
      <c r="R292" s="139">
        <f>Q292*H292</f>
        <v>1.1693136000000002</v>
      </c>
      <c r="S292" s="139">
        <v>0</v>
      </c>
      <c r="T292" s="140">
        <f>S292*H292</f>
        <v>0</v>
      </c>
      <c r="AR292" s="141" t="s">
        <v>144</v>
      </c>
      <c r="AT292" s="141" t="s">
        <v>140</v>
      </c>
      <c r="AU292" s="141" t="s">
        <v>82</v>
      </c>
      <c r="AY292" s="18" t="s">
        <v>137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8" t="s">
        <v>80</v>
      </c>
      <c r="BK292" s="142">
        <f>ROUND(I292*H292,2)</f>
        <v>0</v>
      </c>
      <c r="BL292" s="18" t="s">
        <v>144</v>
      </c>
      <c r="BM292" s="141" t="s">
        <v>353</v>
      </c>
    </row>
    <row r="293" spans="2:65" s="1" customFormat="1" ht="11.25">
      <c r="B293" s="33"/>
      <c r="D293" s="143" t="s">
        <v>146</v>
      </c>
      <c r="F293" s="144" t="s">
        <v>354</v>
      </c>
      <c r="I293" s="145"/>
      <c r="L293" s="33"/>
      <c r="M293" s="146"/>
      <c r="T293" s="54"/>
      <c r="AT293" s="18" t="s">
        <v>146</v>
      </c>
      <c r="AU293" s="18" t="s">
        <v>82</v>
      </c>
    </row>
    <row r="294" spans="2:65" s="13" customFormat="1" ht="11.25">
      <c r="B294" s="155"/>
      <c r="D294" s="148" t="s">
        <v>148</v>
      </c>
      <c r="E294" s="156" t="s">
        <v>19</v>
      </c>
      <c r="F294" s="157" t="s">
        <v>266</v>
      </c>
      <c r="H294" s="156" t="s">
        <v>19</v>
      </c>
      <c r="I294" s="158"/>
      <c r="L294" s="155"/>
      <c r="M294" s="159"/>
      <c r="T294" s="160"/>
      <c r="AT294" s="156" t="s">
        <v>148</v>
      </c>
      <c r="AU294" s="156" t="s">
        <v>82</v>
      </c>
      <c r="AV294" s="13" t="s">
        <v>80</v>
      </c>
      <c r="AW294" s="13" t="s">
        <v>33</v>
      </c>
      <c r="AX294" s="13" t="s">
        <v>72</v>
      </c>
      <c r="AY294" s="156" t="s">
        <v>137</v>
      </c>
    </row>
    <row r="295" spans="2:65" s="13" customFormat="1" ht="11.25">
      <c r="B295" s="155"/>
      <c r="D295" s="148" t="s">
        <v>148</v>
      </c>
      <c r="E295" s="156" t="s">
        <v>19</v>
      </c>
      <c r="F295" s="157" t="s">
        <v>355</v>
      </c>
      <c r="H295" s="156" t="s">
        <v>19</v>
      </c>
      <c r="I295" s="158"/>
      <c r="L295" s="155"/>
      <c r="M295" s="159"/>
      <c r="T295" s="160"/>
      <c r="AT295" s="156" t="s">
        <v>148</v>
      </c>
      <c r="AU295" s="156" t="s">
        <v>82</v>
      </c>
      <c r="AV295" s="13" t="s">
        <v>80</v>
      </c>
      <c r="AW295" s="13" t="s">
        <v>33</v>
      </c>
      <c r="AX295" s="13" t="s">
        <v>72</v>
      </c>
      <c r="AY295" s="156" t="s">
        <v>137</v>
      </c>
    </row>
    <row r="296" spans="2:65" s="12" customFormat="1" ht="11.25">
      <c r="B296" s="147"/>
      <c r="D296" s="148" t="s">
        <v>148</v>
      </c>
      <c r="E296" s="149" t="s">
        <v>19</v>
      </c>
      <c r="F296" s="150" t="s">
        <v>356</v>
      </c>
      <c r="H296" s="151">
        <v>50.09</v>
      </c>
      <c r="I296" s="152"/>
      <c r="L296" s="147"/>
      <c r="M296" s="153"/>
      <c r="T296" s="154"/>
      <c r="AT296" s="149" t="s">
        <v>148</v>
      </c>
      <c r="AU296" s="149" t="s">
        <v>82</v>
      </c>
      <c r="AV296" s="12" t="s">
        <v>82</v>
      </c>
      <c r="AW296" s="12" t="s">
        <v>33</v>
      </c>
      <c r="AX296" s="12" t="s">
        <v>72</v>
      </c>
      <c r="AY296" s="149" t="s">
        <v>137</v>
      </c>
    </row>
    <row r="297" spans="2:65" s="13" customFormat="1" ht="11.25">
      <c r="B297" s="155"/>
      <c r="D297" s="148" t="s">
        <v>148</v>
      </c>
      <c r="E297" s="156" t="s">
        <v>19</v>
      </c>
      <c r="F297" s="157" t="s">
        <v>173</v>
      </c>
      <c r="H297" s="156" t="s">
        <v>19</v>
      </c>
      <c r="I297" s="158"/>
      <c r="L297" s="155"/>
      <c r="M297" s="159"/>
      <c r="T297" s="160"/>
      <c r="AT297" s="156" t="s">
        <v>148</v>
      </c>
      <c r="AU297" s="156" t="s">
        <v>82</v>
      </c>
      <c r="AV297" s="13" t="s">
        <v>80</v>
      </c>
      <c r="AW297" s="13" t="s">
        <v>33</v>
      </c>
      <c r="AX297" s="13" t="s">
        <v>72</v>
      </c>
      <c r="AY297" s="156" t="s">
        <v>137</v>
      </c>
    </row>
    <row r="298" spans="2:65" s="13" customFormat="1" ht="11.25">
      <c r="B298" s="155"/>
      <c r="D298" s="148" t="s">
        <v>148</v>
      </c>
      <c r="E298" s="156" t="s">
        <v>19</v>
      </c>
      <c r="F298" s="157" t="s">
        <v>357</v>
      </c>
      <c r="H298" s="156" t="s">
        <v>19</v>
      </c>
      <c r="I298" s="158"/>
      <c r="L298" s="155"/>
      <c r="M298" s="159"/>
      <c r="T298" s="160"/>
      <c r="AT298" s="156" t="s">
        <v>148</v>
      </c>
      <c r="AU298" s="156" t="s">
        <v>82</v>
      </c>
      <c r="AV298" s="13" t="s">
        <v>80</v>
      </c>
      <c r="AW298" s="13" t="s">
        <v>33</v>
      </c>
      <c r="AX298" s="13" t="s">
        <v>72</v>
      </c>
      <c r="AY298" s="156" t="s">
        <v>137</v>
      </c>
    </row>
    <row r="299" spans="2:65" s="12" customFormat="1" ht="11.25">
      <c r="B299" s="147"/>
      <c r="D299" s="148" t="s">
        <v>148</v>
      </c>
      <c r="E299" s="149" t="s">
        <v>19</v>
      </c>
      <c r="F299" s="150" t="s">
        <v>358</v>
      </c>
      <c r="H299" s="151">
        <v>22.602</v>
      </c>
      <c r="I299" s="152"/>
      <c r="L299" s="147"/>
      <c r="M299" s="153"/>
      <c r="T299" s="154"/>
      <c r="AT299" s="149" t="s">
        <v>148</v>
      </c>
      <c r="AU299" s="149" t="s">
        <v>82</v>
      </c>
      <c r="AV299" s="12" t="s">
        <v>82</v>
      </c>
      <c r="AW299" s="12" t="s">
        <v>33</v>
      </c>
      <c r="AX299" s="12" t="s">
        <v>72</v>
      </c>
      <c r="AY299" s="149" t="s">
        <v>137</v>
      </c>
    </row>
    <row r="300" spans="2:65" s="13" customFormat="1" ht="11.25">
      <c r="B300" s="155"/>
      <c r="D300" s="148" t="s">
        <v>148</v>
      </c>
      <c r="E300" s="156" t="s">
        <v>19</v>
      </c>
      <c r="F300" s="157" t="s">
        <v>359</v>
      </c>
      <c r="H300" s="156" t="s">
        <v>19</v>
      </c>
      <c r="I300" s="158"/>
      <c r="L300" s="155"/>
      <c r="M300" s="159"/>
      <c r="T300" s="160"/>
      <c r="AT300" s="156" t="s">
        <v>148</v>
      </c>
      <c r="AU300" s="156" t="s">
        <v>82</v>
      </c>
      <c r="AV300" s="13" t="s">
        <v>80</v>
      </c>
      <c r="AW300" s="13" t="s">
        <v>33</v>
      </c>
      <c r="AX300" s="13" t="s">
        <v>72</v>
      </c>
      <c r="AY300" s="156" t="s">
        <v>137</v>
      </c>
    </row>
    <row r="301" spans="2:65" s="12" customFormat="1" ht="11.25">
      <c r="B301" s="147"/>
      <c r="D301" s="148" t="s">
        <v>148</v>
      </c>
      <c r="E301" s="149" t="s">
        <v>19</v>
      </c>
      <c r="F301" s="150" t="s">
        <v>360</v>
      </c>
      <c r="H301" s="151">
        <v>109.5</v>
      </c>
      <c r="I301" s="152"/>
      <c r="L301" s="147"/>
      <c r="M301" s="153"/>
      <c r="T301" s="154"/>
      <c r="AT301" s="149" t="s">
        <v>148</v>
      </c>
      <c r="AU301" s="149" t="s">
        <v>82</v>
      </c>
      <c r="AV301" s="12" t="s">
        <v>82</v>
      </c>
      <c r="AW301" s="12" t="s">
        <v>33</v>
      </c>
      <c r="AX301" s="12" t="s">
        <v>72</v>
      </c>
      <c r="AY301" s="149" t="s">
        <v>137</v>
      </c>
    </row>
    <row r="302" spans="2:65" s="13" customFormat="1" ht="11.25">
      <c r="B302" s="155"/>
      <c r="D302" s="148" t="s">
        <v>148</v>
      </c>
      <c r="E302" s="156" t="s">
        <v>19</v>
      </c>
      <c r="F302" s="157" t="s">
        <v>217</v>
      </c>
      <c r="H302" s="156" t="s">
        <v>19</v>
      </c>
      <c r="I302" s="158"/>
      <c r="L302" s="155"/>
      <c r="M302" s="159"/>
      <c r="T302" s="160"/>
      <c r="AT302" s="156" t="s">
        <v>148</v>
      </c>
      <c r="AU302" s="156" t="s">
        <v>82</v>
      </c>
      <c r="AV302" s="13" t="s">
        <v>80</v>
      </c>
      <c r="AW302" s="13" t="s">
        <v>33</v>
      </c>
      <c r="AX302" s="13" t="s">
        <v>72</v>
      </c>
      <c r="AY302" s="156" t="s">
        <v>137</v>
      </c>
    </row>
    <row r="303" spans="2:65" s="13" customFormat="1" ht="11.25">
      <c r="B303" s="155"/>
      <c r="D303" s="148" t="s">
        <v>148</v>
      </c>
      <c r="E303" s="156" t="s">
        <v>19</v>
      </c>
      <c r="F303" s="157" t="s">
        <v>361</v>
      </c>
      <c r="H303" s="156" t="s">
        <v>19</v>
      </c>
      <c r="I303" s="158"/>
      <c r="L303" s="155"/>
      <c r="M303" s="159"/>
      <c r="T303" s="160"/>
      <c r="AT303" s="156" t="s">
        <v>148</v>
      </c>
      <c r="AU303" s="156" t="s">
        <v>82</v>
      </c>
      <c r="AV303" s="13" t="s">
        <v>80</v>
      </c>
      <c r="AW303" s="13" t="s">
        <v>33</v>
      </c>
      <c r="AX303" s="13" t="s">
        <v>72</v>
      </c>
      <c r="AY303" s="156" t="s">
        <v>137</v>
      </c>
    </row>
    <row r="304" spans="2:65" s="12" customFormat="1" ht="11.25">
      <c r="B304" s="147"/>
      <c r="D304" s="148" t="s">
        <v>148</v>
      </c>
      <c r="E304" s="149" t="s">
        <v>19</v>
      </c>
      <c r="F304" s="150" t="s">
        <v>362</v>
      </c>
      <c r="H304" s="151">
        <v>27.9</v>
      </c>
      <c r="I304" s="152"/>
      <c r="L304" s="147"/>
      <c r="M304" s="153"/>
      <c r="T304" s="154"/>
      <c r="AT304" s="149" t="s">
        <v>148</v>
      </c>
      <c r="AU304" s="149" t="s">
        <v>82</v>
      </c>
      <c r="AV304" s="12" t="s">
        <v>82</v>
      </c>
      <c r="AW304" s="12" t="s">
        <v>33</v>
      </c>
      <c r="AX304" s="12" t="s">
        <v>72</v>
      </c>
      <c r="AY304" s="149" t="s">
        <v>137</v>
      </c>
    </row>
    <row r="305" spans="2:65" s="13" customFormat="1" ht="11.25">
      <c r="B305" s="155"/>
      <c r="D305" s="148" t="s">
        <v>148</v>
      </c>
      <c r="E305" s="156" t="s">
        <v>19</v>
      </c>
      <c r="F305" s="157" t="s">
        <v>363</v>
      </c>
      <c r="H305" s="156" t="s">
        <v>19</v>
      </c>
      <c r="I305" s="158"/>
      <c r="L305" s="155"/>
      <c r="M305" s="159"/>
      <c r="T305" s="160"/>
      <c r="AT305" s="156" t="s">
        <v>148</v>
      </c>
      <c r="AU305" s="156" t="s">
        <v>82</v>
      </c>
      <c r="AV305" s="13" t="s">
        <v>80</v>
      </c>
      <c r="AW305" s="13" t="s">
        <v>33</v>
      </c>
      <c r="AX305" s="13" t="s">
        <v>72</v>
      </c>
      <c r="AY305" s="156" t="s">
        <v>137</v>
      </c>
    </row>
    <row r="306" spans="2:65" s="12" customFormat="1" ht="11.25">
      <c r="B306" s="147"/>
      <c r="D306" s="148" t="s">
        <v>148</v>
      </c>
      <c r="E306" s="149" t="s">
        <v>19</v>
      </c>
      <c r="F306" s="150" t="s">
        <v>364</v>
      </c>
      <c r="H306" s="151">
        <v>46.9</v>
      </c>
      <c r="I306" s="152"/>
      <c r="L306" s="147"/>
      <c r="M306" s="153"/>
      <c r="T306" s="154"/>
      <c r="AT306" s="149" t="s">
        <v>148</v>
      </c>
      <c r="AU306" s="149" t="s">
        <v>82</v>
      </c>
      <c r="AV306" s="12" t="s">
        <v>82</v>
      </c>
      <c r="AW306" s="12" t="s">
        <v>33</v>
      </c>
      <c r="AX306" s="12" t="s">
        <v>72</v>
      </c>
      <c r="AY306" s="149" t="s">
        <v>137</v>
      </c>
    </row>
    <row r="307" spans="2:65" s="14" customFormat="1" ht="11.25">
      <c r="B307" s="161"/>
      <c r="D307" s="148" t="s">
        <v>148</v>
      </c>
      <c r="E307" s="162" t="s">
        <v>19</v>
      </c>
      <c r="F307" s="163" t="s">
        <v>189</v>
      </c>
      <c r="H307" s="164">
        <v>256.99200000000002</v>
      </c>
      <c r="I307" s="165"/>
      <c r="L307" s="161"/>
      <c r="M307" s="166"/>
      <c r="T307" s="167"/>
      <c r="AT307" s="162" t="s">
        <v>148</v>
      </c>
      <c r="AU307" s="162" t="s">
        <v>82</v>
      </c>
      <c r="AV307" s="14" t="s">
        <v>144</v>
      </c>
      <c r="AW307" s="14" t="s">
        <v>33</v>
      </c>
      <c r="AX307" s="14" t="s">
        <v>80</v>
      </c>
      <c r="AY307" s="162" t="s">
        <v>137</v>
      </c>
    </row>
    <row r="308" spans="2:65" s="1" customFormat="1" ht="21.75" customHeight="1">
      <c r="B308" s="33"/>
      <c r="C308" s="129" t="s">
        <v>7</v>
      </c>
      <c r="D308" s="129" t="s">
        <v>140</v>
      </c>
      <c r="E308" s="130" t="s">
        <v>365</v>
      </c>
      <c r="F308" s="131" t="s">
        <v>366</v>
      </c>
      <c r="G308" s="132" t="s">
        <v>163</v>
      </c>
      <c r="H308" s="133">
        <v>14.483000000000001</v>
      </c>
      <c r="I308" s="134"/>
      <c r="J308" s="135">
        <f>ROUND(I308*H308,2)</f>
        <v>0</v>
      </c>
      <c r="K308" s="136"/>
      <c r="L308" s="33"/>
      <c r="M308" s="137" t="s">
        <v>19</v>
      </c>
      <c r="N308" s="138" t="s">
        <v>43</v>
      </c>
      <c r="P308" s="139">
        <f>O308*H308</f>
        <v>0</v>
      </c>
      <c r="Q308" s="139">
        <v>2.2563399999999998</v>
      </c>
      <c r="R308" s="139">
        <f>Q308*H308</f>
        <v>32.67857222</v>
      </c>
      <c r="S308" s="139">
        <v>0</v>
      </c>
      <c r="T308" s="140">
        <f>S308*H308</f>
        <v>0</v>
      </c>
      <c r="AR308" s="141" t="s">
        <v>144</v>
      </c>
      <c r="AT308" s="141" t="s">
        <v>140</v>
      </c>
      <c r="AU308" s="141" t="s">
        <v>82</v>
      </c>
      <c r="AY308" s="18" t="s">
        <v>137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8" t="s">
        <v>80</v>
      </c>
      <c r="BK308" s="142">
        <f>ROUND(I308*H308,2)</f>
        <v>0</v>
      </c>
      <c r="BL308" s="18" t="s">
        <v>144</v>
      </c>
      <c r="BM308" s="141" t="s">
        <v>367</v>
      </c>
    </row>
    <row r="309" spans="2:65" s="1" customFormat="1" ht="11.25">
      <c r="B309" s="33"/>
      <c r="D309" s="143" t="s">
        <v>146</v>
      </c>
      <c r="F309" s="144" t="s">
        <v>368</v>
      </c>
      <c r="I309" s="145"/>
      <c r="L309" s="33"/>
      <c r="M309" s="146"/>
      <c r="T309" s="54"/>
      <c r="AT309" s="18" t="s">
        <v>146</v>
      </c>
      <c r="AU309" s="18" t="s">
        <v>82</v>
      </c>
    </row>
    <row r="310" spans="2:65" s="13" customFormat="1" ht="11.25">
      <c r="B310" s="155"/>
      <c r="D310" s="148" t="s">
        <v>148</v>
      </c>
      <c r="E310" s="156" t="s">
        <v>19</v>
      </c>
      <c r="F310" s="157" t="s">
        <v>266</v>
      </c>
      <c r="H310" s="156" t="s">
        <v>19</v>
      </c>
      <c r="I310" s="158"/>
      <c r="L310" s="155"/>
      <c r="M310" s="159"/>
      <c r="T310" s="160"/>
      <c r="AT310" s="156" t="s">
        <v>148</v>
      </c>
      <c r="AU310" s="156" t="s">
        <v>82</v>
      </c>
      <c r="AV310" s="13" t="s">
        <v>80</v>
      </c>
      <c r="AW310" s="13" t="s">
        <v>33</v>
      </c>
      <c r="AX310" s="13" t="s">
        <v>72</v>
      </c>
      <c r="AY310" s="156" t="s">
        <v>137</v>
      </c>
    </row>
    <row r="311" spans="2:65" s="13" customFormat="1" ht="11.25">
      <c r="B311" s="155"/>
      <c r="D311" s="148" t="s">
        <v>148</v>
      </c>
      <c r="E311" s="156" t="s">
        <v>19</v>
      </c>
      <c r="F311" s="157" t="s">
        <v>369</v>
      </c>
      <c r="H311" s="156" t="s">
        <v>19</v>
      </c>
      <c r="I311" s="158"/>
      <c r="L311" s="155"/>
      <c r="M311" s="159"/>
      <c r="T311" s="160"/>
      <c r="AT311" s="156" t="s">
        <v>148</v>
      </c>
      <c r="AU311" s="156" t="s">
        <v>82</v>
      </c>
      <c r="AV311" s="13" t="s">
        <v>80</v>
      </c>
      <c r="AW311" s="13" t="s">
        <v>33</v>
      </c>
      <c r="AX311" s="13" t="s">
        <v>72</v>
      </c>
      <c r="AY311" s="156" t="s">
        <v>137</v>
      </c>
    </row>
    <row r="312" spans="2:65" s="12" customFormat="1" ht="11.25">
      <c r="B312" s="147"/>
      <c r="D312" s="148" t="s">
        <v>148</v>
      </c>
      <c r="E312" s="149" t="s">
        <v>19</v>
      </c>
      <c r="F312" s="150" t="s">
        <v>370</v>
      </c>
      <c r="H312" s="151">
        <v>0.27100000000000002</v>
      </c>
      <c r="I312" s="152"/>
      <c r="L312" s="147"/>
      <c r="M312" s="153"/>
      <c r="T312" s="154"/>
      <c r="AT312" s="149" t="s">
        <v>148</v>
      </c>
      <c r="AU312" s="149" t="s">
        <v>82</v>
      </c>
      <c r="AV312" s="12" t="s">
        <v>82</v>
      </c>
      <c r="AW312" s="12" t="s">
        <v>33</v>
      </c>
      <c r="AX312" s="12" t="s">
        <v>72</v>
      </c>
      <c r="AY312" s="149" t="s">
        <v>137</v>
      </c>
    </row>
    <row r="313" spans="2:65" s="12" customFormat="1" ht="11.25">
      <c r="B313" s="147"/>
      <c r="D313" s="148" t="s">
        <v>148</v>
      </c>
      <c r="E313" s="149" t="s">
        <v>19</v>
      </c>
      <c r="F313" s="150" t="s">
        <v>371</v>
      </c>
      <c r="H313" s="151">
        <v>0.9</v>
      </c>
      <c r="I313" s="152"/>
      <c r="L313" s="147"/>
      <c r="M313" s="153"/>
      <c r="T313" s="154"/>
      <c r="AT313" s="149" t="s">
        <v>148</v>
      </c>
      <c r="AU313" s="149" t="s">
        <v>82</v>
      </c>
      <c r="AV313" s="12" t="s">
        <v>82</v>
      </c>
      <c r="AW313" s="12" t="s">
        <v>33</v>
      </c>
      <c r="AX313" s="12" t="s">
        <v>72</v>
      </c>
      <c r="AY313" s="149" t="s">
        <v>137</v>
      </c>
    </row>
    <row r="314" spans="2:65" s="12" customFormat="1" ht="11.25">
      <c r="B314" s="147"/>
      <c r="D314" s="148" t="s">
        <v>148</v>
      </c>
      <c r="E314" s="149" t="s">
        <v>19</v>
      </c>
      <c r="F314" s="150" t="s">
        <v>372</v>
      </c>
      <c r="H314" s="151">
        <v>2.4E-2</v>
      </c>
      <c r="I314" s="152"/>
      <c r="L314" s="147"/>
      <c r="M314" s="153"/>
      <c r="T314" s="154"/>
      <c r="AT314" s="149" t="s">
        <v>148</v>
      </c>
      <c r="AU314" s="149" t="s">
        <v>82</v>
      </c>
      <c r="AV314" s="12" t="s">
        <v>82</v>
      </c>
      <c r="AW314" s="12" t="s">
        <v>33</v>
      </c>
      <c r="AX314" s="12" t="s">
        <v>72</v>
      </c>
      <c r="AY314" s="149" t="s">
        <v>137</v>
      </c>
    </row>
    <row r="315" spans="2:65" s="13" customFormat="1" ht="11.25">
      <c r="B315" s="155"/>
      <c r="D315" s="148" t="s">
        <v>148</v>
      </c>
      <c r="E315" s="156" t="s">
        <v>19</v>
      </c>
      <c r="F315" s="157" t="s">
        <v>373</v>
      </c>
      <c r="H315" s="156" t="s">
        <v>19</v>
      </c>
      <c r="I315" s="158"/>
      <c r="L315" s="155"/>
      <c r="M315" s="159"/>
      <c r="T315" s="160"/>
      <c r="AT315" s="156" t="s">
        <v>148</v>
      </c>
      <c r="AU315" s="156" t="s">
        <v>82</v>
      </c>
      <c r="AV315" s="13" t="s">
        <v>80</v>
      </c>
      <c r="AW315" s="13" t="s">
        <v>33</v>
      </c>
      <c r="AX315" s="13" t="s">
        <v>72</v>
      </c>
      <c r="AY315" s="156" t="s">
        <v>137</v>
      </c>
    </row>
    <row r="316" spans="2:65" s="12" customFormat="1" ht="11.25">
      <c r="B316" s="147"/>
      <c r="D316" s="148" t="s">
        <v>148</v>
      </c>
      <c r="E316" s="149" t="s">
        <v>19</v>
      </c>
      <c r="F316" s="150" t="s">
        <v>374</v>
      </c>
      <c r="H316" s="151">
        <v>0.67400000000000004</v>
      </c>
      <c r="I316" s="152"/>
      <c r="L316" s="147"/>
      <c r="M316" s="153"/>
      <c r="T316" s="154"/>
      <c r="AT316" s="149" t="s">
        <v>148</v>
      </c>
      <c r="AU316" s="149" t="s">
        <v>82</v>
      </c>
      <c r="AV316" s="12" t="s">
        <v>82</v>
      </c>
      <c r="AW316" s="12" t="s">
        <v>33</v>
      </c>
      <c r="AX316" s="12" t="s">
        <v>72</v>
      </c>
      <c r="AY316" s="149" t="s">
        <v>137</v>
      </c>
    </row>
    <row r="317" spans="2:65" s="12" customFormat="1" ht="11.25">
      <c r="B317" s="147"/>
      <c r="D317" s="148" t="s">
        <v>148</v>
      </c>
      <c r="E317" s="149" t="s">
        <v>19</v>
      </c>
      <c r="F317" s="150" t="s">
        <v>375</v>
      </c>
      <c r="H317" s="151">
        <v>1.0900000000000001</v>
      </c>
      <c r="I317" s="152"/>
      <c r="L317" s="147"/>
      <c r="M317" s="153"/>
      <c r="T317" s="154"/>
      <c r="AT317" s="149" t="s">
        <v>148</v>
      </c>
      <c r="AU317" s="149" t="s">
        <v>82</v>
      </c>
      <c r="AV317" s="12" t="s">
        <v>82</v>
      </c>
      <c r="AW317" s="12" t="s">
        <v>33</v>
      </c>
      <c r="AX317" s="12" t="s">
        <v>72</v>
      </c>
      <c r="AY317" s="149" t="s">
        <v>137</v>
      </c>
    </row>
    <row r="318" spans="2:65" s="15" customFormat="1" ht="11.25">
      <c r="B318" s="168"/>
      <c r="D318" s="148" t="s">
        <v>148</v>
      </c>
      <c r="E318" s="169" t="s">
        <v>19</v>
      </c>
      <c r="F318" s="170" t="s">
        <v>285</v>
      </c>
      <c r="H318" s="171">
        <v>2.9590000000000001</v>
      </c>
      <c r="I318" s="172"/>
      <c r="L318" s="168"/>
      <c r="M318" s="173"/>
      <c r="T318" s="174"/>
      <c r="AT318" s="169" t="s">
        <v>148</v>
      </c>
      <c r="AU318" s="169" t="s">
        <v>82</v>
      </c>
      <c r="AV318" s="15" t="s">
        <v>138</v>
      </c>
      <c r="AW318" s="15" t="s">
        <v>33</v>
      </c>
      <c r="AX318" s="15" t="s">
        <v>72</v>
      </c>
      <c r="AY318" s="169" t="s">
        <v>137</v>
      </c>
    </row>
    <row r="319" spans="2:65" s="13" customFormat="1" ht="11.25">
      <c r="B319" s="155"/>
      <c r="D319" s="148" t="s">
        <v>148</v>
      </c>
      <c r="E319" s="156" t="s">
        <v>19</v>
      </c>
      <c r="F319" s="157" t="s">
        <v>173</v>
      </c>
      <c r="H319" s="156" t="s">
        <v>19</v>
      </c>
      <c r="I319" s="158"/>
      <c r="L319" s="155"/>
      <c r="M319" s="159"/>
      <c r="T319" s="160"/>
      <c r="AT319" s="156" t="s">
        <v>148</v>
      </c>
      <c r="AU319" s="156" t="s">
        <v>82</v>
      </c>
      <c r="AV319" s="13" t="s">
        <v>80</v>
      </c>
      <c r="AW319" s="13" t="s">
        <v>33</v>
      </c>
      <c r="AX319" s="13" t="s">
        <v>72</v>
      </c>
      <c r="AY319" s="156" t="s">
        <v>137</v>
      </c>
    </row>
    <row r="320" spans="2:65" s="13" customFormat="1" ht="11.25">
      <c r="B320" s="155"/>
      <c r="D320" s="148" t="s">
        <v>148</v>
      </c>
      <c r="E320" s="156" t="s">
        <v>19</v>
      </c>
      <c r="F320" s="157" t="s">
        <v>376</v>
      </c>
      <c r="H320" s="156" t="s">
        <v>19</v>
      </c>
      <c r="I320" s="158"/>
      <c r="L320" s="155"/>
      <c r="M320" s="159"/>
      <c r="T320" s="160"/>
      <c r="AT320" s="156" t="s">
        <v>148</v>
      </c>
      <c r="AU320" s="156" t="s">
        <v>82</v>
      </c>
      <c r="AV320" s="13" t="s">
        <v>80</v>
      </c>
      <c r="AW320" s="13" t="s">
        <v>33</v>
      </c>
      <c r="AX320" s="13" t="s">
        <v>72</v>
      </c>
      <c r="AY320" s="156" t="s">
        <v>137</v>
      </c>
    </row>
    <row r="321" spans="2:65" s="13" customFormat="1" ht="11.25">
      <c r="B321" s="155"/>
      <c r="D321" s="148" t="s">
        <v>148</v>
      </c>
      <c r="E321" s="156" t="s">
        <v>19</v>
      </c>
      <c r="F321" s="157" t="s">
        <v>377</v>
      </c>
      <c r="H321" s="156" t="s">
        <v>19</v>
      </c>
      <c r="I321" s="158"/>
      <c r="L321" s="155"/>
      <c r="M321" s="159"/>
      <c r="T321" s="160"/>
      <c r="AT321" s="156" t="s">
        <v>148</v>
      </c>
      <c r="AU321" s="156" t="s">
        <v>82</v>
      </c>
      <c r="AV321" s="13" t="s">
        <v>80</v>
      </c>
      <c r="AW321" s="13" t="s">
        <v>33</v>
      </c>
      <c r="AX321" s="13" t="s">
        <v>72</v>
      </c>
      <c r="AY321" s="156" t="s">
        <v>137</v>
      </c>
    </row>
    <row r="322" spans="2:65" s="12" customFormat="1" ht="11.25">
      <c r="B322" s="147"/>
      <c r="D322" s="148" t="s">
        <v>148</v>
      </c>
      <c r="E322" s="149" t="s">
        <v>19</v>
      </c>
      <c r="F322" s="150" t="s">
        <v>378</v>
      </c>
      <c r="H322" s="151">
        <v>1.244</v>
      </c>
      <c r="I322" s="152"/>
      <c r="L322" s="147"/>
      <c r="M322" s="153"/>
      <c r="T322" s="154"/>
      <c r="AT322" s="149" t="s">
        <v>148</v>
      </c>
      <c r="AU322" s="149" t="s">
        <v>82</v>
      </c>
      <c r="AV322" s="12" t="s">
        <v>82</v>
      </c>
      <c r="AW322" s="12" t="s">
        <v>33</v>
      </c>
      <c r="AX322" s="12" t="s">
        <v>72</v>
      </c>
      <c r="AY322" s="149" t="s">
        <v>137</v>
      </c>
    </row>
    <row r="323" spans="2:65" s="13" customFormat="1" ht="11.25">
      <c r="B323" s="155"/>
      <c r="D323" s="148" t="s">
        <v>148</v>
      </c>
      <c r="E323" s="156" t="s">
        <v>19</v>
      </c>
      <c r="F323" s="157" t="s">
        <v>359</v>
      </c>
      <c r="H323" s="156" t="s">
        <v>19</v>
      </c>
      <c r="I323" s="158"/>
      <c r="L323" s="155"/>
      <c r="M323" s="159"/>
      <c r="T323" s="160"/>
      <c r="AT323" s="156" t="s">
        <v>148</v>
      </c>
      <c r="AU323" s="156" t="s">
        <v>82</v>
      </c>
      <c r="AV323" s="13" t="s">
        <v>80</v>
      </c>
      <c r="AW323" s="13" t="s">
        <v>33</v>
      </c>
      <c r="AX323" s="13" t="s">
        <v>72</v>
      </c>
      <c r="AY323" s="156" t="s">
        <v>137</v>
      </c>
    </row>
    <row r="324" spans="2:65" s="12" customFormat="1" ht="11.25">
      <c r="B324" s="147"/>
      <c r="D324" s="148" t="s">
        <v>148</v>
      </c>
      <c r="E324" s="149" t="s">
        <v>19</v>
      </c>
      <c r="F324" s="150" t="s">
        <v>379</v>
      </c>
      <c r="H324" s="151">
        <v>6.109</v>
      </c>
      <c r="I324" s="152"/>
      <c r="L324" s="147"/>
      <c r="M324" s="153"/>
      <c r="T324" s="154"/>
      <c r="AT324" s="149" t="s">
        <v>148</v>
      </c>
      <c r="AU324" s="149" t="s">
        <v>82</v>
      </c>
      <c r="AV324" s="12" t="s">
        <v>82</v>
      </c>
      <c r="AW324" s="12" t="s">
        <v>33</v>
      </c>
      <c r="AX324" s="12" t="s">
        <v>72</v>
      </c>
      <c r="AY324" s="149" t="s">
        <v>137</v>
      </c>
    </row>
    <row r="325" spans="2:65" s="15" customFormat="1" ht="11.25">
      <c r="B325" s="168"/>
      <c r="D325" s="148" t="s">
        <v>148</v>
      </c>
      <c r="E325" s="169" t="s">
        <v>19</v>
      </c>
      <c r="F325" s="170" t="s">
        <v>310</v>
      </c>
      <c r="H325" s="171">
        <v>7.3529999999999998</v>
      </c>
      <c r="I325" s="172"/>
      <c r="L325" s="168"/>
      <c r="M325" s="173"/>
      <c r="T325" s="174"/>
      <c r="AT325" s="169" t="s">
        <v>148</v>
      </c>
      <c r="AU325" s="169" t="s">
        <v>82</v>
      </c>
      <c r="AV325" s="15" t="s">
        <v>138</v>
      </c>
      <c r="AW325" s="15" t="s">
        <v>33</v>
      </c>
      <c r="AX325" s="15" t="s">
        <v>72</v>
      </c>
      <c r="AY325" s="169" t="s">
        <v>137</v>
      </c>
    </row>
    <row r="326" spans="2:65" s="13" customFormat="1" ht="11.25">
      <c r="B326" s="155"/>
      <c r="D326" s="148" t="s">
        <v>148</v>
      </c>
      <c r="E326" s="156" t="s">
        <v>19</v>
      </c>
      <c r="F326" s="157" t="s">
        <v>217</v>
      </c>
      <c r="H326" s="156" t="s">
        <v>19</v>
      </c>
      <c r="I326" s="158"/>
      <c r="L326" s="155"/>
      <c r="M326" s="159"/>
      <c r="T326" s="160"/>
      <c r="AT326" s="156" t="s">
        <v>148</v>
      </c>
      <c r="AU326" s="156" t="s">
        <v>82</v>
      </c>
      <c r="AV326" s="13" t="s">
        <v>80</v>
      </c>
      <c r="AW326" s="13" t="s">
        <v>33</v>
      </c>
      <c r="AX326" s="13" t="s">
        <v>72</v>
      </c>
      <c r="AY326" s="156" t="s">
        <v>137</v>
      </c>
    </row>
    <row r="327" spans="2:65" s="13" customFormat="1" ht="11.25">
      <c r="B327" s="155"/>
      <c r="D327" s="148" t="s">
        <v>148</v>
      </c>
      <c r="E327" s="156" t="s">
        <v>19</v>
      </c>
      <c r="F327" s="157" t="s">
        <v>380</v>
      </c>
      <c r="H327" s="156" t="s">
        <v>19</v>
      </c>
      <c r="I327" s="158"/>
      <c r="L327" s="155"/>
      <c r="M327" s="159"/>
      <c r="T327" s="160"/>
      <c r="AT327" s="156" t="s">
        <v>148</v>
      </c>
      <c r="AU327" s="156" t="s">
        <v>82</v>
      </c>
      <c r="AV327" s="13" t="s">
        <v>80</v>
      </c>
      <c r="AW327" s="13" t="s">
        <v>33</v>
      </c>
      <c r="AX327" s="13" t="s">
        <v>72</v>
      </c>
      <c r="AY327" s="156" t="s">
        <v>137</v>
      </c>
    </row>
    <row r="328" spans="2:65" s="13" customFormat="1" ht="11.25">
      <c r="B328" s="155"/>
      <c r="D328" s="148" t="s">
        <v>148</v>
      </c>
      <c r="E328" s="156" t="s">
        <v>19</v>
      </c>
      <c r="F328" s="157" t="s">
        <v>381</v>
      </c>
      <c r="H328" s="156" t="s">
        <v>19</v>
      </c>
      <c r="I328" s="158"/>
      <c r="L328" s="155"/>
      <c r="M328" s="159"/>
      <c r="T328" s="160"/>
      <c r="AT328" s="156" t="s">
        <v>148</v>
      </c>
      <c r="AU328" s="156" t="s">
        <v>82</v>
      </c>
      <c r="AV328" s="13" t="s">
        <v>80</v>
      </c>
      <c r="AW328" s="13" t="s">
        <v>33</v>
      </c>
      <c r="AX328" s="13" t="s">
        <v>72</v>
      </c>
      <c r="AY328" s="156" t="s">
        <v>137</v>
      </c>
    </row>
    <row r="329" spans="2:65" s="12" customFormat="1" ht="11.25">
      <c r="B329" s="147"/>
      <c r="D329" s="148" t="s">
        <v>148</v>
      </c>
      <c r="E329" s="149" t="s">
        <v>19</v>
      </c>
      <c r="F329" s="150" t="s">
        <v>382</v>
      </c>
      <c r="H329" s="151">
        <v>1.3779999999999999</v>
      </c>
      <c r="I329" s="152"/>
      <c r="L329" s="147"/>
      <c r="M329" s="153"/>
      <c r="T329" s="154"/>
      <c r="AT329" s="149" t="s">
        <v>148</v>
      </c>
      <c r="AU329" s="149" t="s">
        <v>82</v>
      </c>
      <c r="AV329" s="12" t="s">
        <v>82</v>
      </c>
      <c r="AW329" s="12" t="s">
        <v>33</v>
      </c>
      <c r="AX329" s="12" t="s">
        <v>72</v>
      </c>
      <c r="AY329" s="149" t="s">
        <v>137</v>
      </c>
    </row>
    <row r="330" spans="2:65" s="13" customFormat="1" ht="11.25">
      <c r="B330" s="155"/>
      <c r="D330" s="148" t="s">
        <v>148</v>
      </c>
      <c r="E330" s="156" t="s">
        <v>19</v>
      </c>
      <c r="F330" s="157" t="s">
        <v>383</v>
      </c>
      <c r="H330" s="156" t="s">
        <v>19</v>
      </c>
      <c r="I330" s="158"/>
      <c r="L330" s="155"/>
      <c r="M330" s="159"/>
      <c r="T330" s="160"/>
      <c r="AT330" s="156" t="s">
        <v>148</v>
      </c>
      <c r="AU330" s="156" t="s">
        <v>82</v>
      </c>
      <c r="AV330" s="13" t="s">
        <v>80</v>
      </c>
      <c r="AW330" s="13" t="s">
        <v>33</v>
      </c>
      <c r="AX330" s="13" t="s">
        <v>72</v>
      </c>
      <c r="AY330" s="156" t="s">
        <v>137</v>
      </c>
    </row>
    <row r="331" spans="2:65" s="12" customFormat="1" ht="11.25">
      <c r="B331" s="147"/>
      <c r="D331" s="148" t="s">
        <v>148</v>
      </c>
      <c r="E331" s="149" t="s">
        <v>19</v>
      </c>
      <c r="F331" s="150" t="s">
        <v>384</v>
      </c>
      <c r="H331" s="151">
        <v>2.7930000000000001</v>
      </c>
      <c r="I331" s="152"/>
      <c r="L331" s="147"/>
      <c r="M331" s="153"/>
      <c r="T331" s="154"/>
      <c r="AT331" s="149" t="s">
        <v>148</v>
      </c>
      <c r="AU331" s="149" t="s">
        <v>82</v>
      </c>
      <c r="AV331" s="12" t="s">
        <v>82</v>
      </c>
      <c r="AW331" s="12" t="s">
        <v>33</v>
      </c>
      <c r="AX331" s="12" t="s">
        <v>72</v>
      </c>
      <c r="AY331" s="149" t="s">
        <v>137</v>
      </c>
    </row>
    <row r="332" spans="2:65" s="15" customFormat="1" ht="11.25">
      <c r="B332" s="168"/>
      <c r="D332" s="148" t="s">
        <v>148</v>
      </c>
      <c r="E332" s="169" t="s">
        <v>19</v>
      </c>
      <c r="F332" s="170" t="s">
        <v>326</v>
      </c>
      <c r="H332" s="171">
        <v>4.1710000000000003</v>
      </c>
      <c r="I332" s="172"/>
      <c r="L332" s="168"/>
      <c r="M332" s="173"/>
      <c r="T332" s="174"/>
      <c r="AT332" s="169" t="s">
        <v>148</v>
      </c>
      <c r="AU332" s="169" t="s">
        <v>82</v>
      </c>
      <c r="AV332" s="15" t="s">
        <v>138</v>
      </c>
      <c r="AW332" s="15" t="s">
        <v>33</v>
      </c>
      <c r="AX332" s="15" t="s">
        <v>72</v>
      </c>
      <c r="AY332" s="169" t="s">
        <v>137</v>
      </c>
    </row>
    <row r="333" spans="2:65" s="14" customFormat="1" ht="11.25">
      <c r="B333" s="161"/>
      <c r="D333" s="148" t="s">
        <v>148</v>
      </c>
      <c r="E333" s="162" t="s">
        <v>19</v>
      </c>
      <c r="F333" s="163" t="s">
        <v>189</v>
      </c>
      <c r="H333" s="164">
        <v>14.483000000000001</v>
      </c>
      <c r="I333" s="165"/>
      <c r="L333" s="161"/>
      <c r="M333" s="166"/>
      <c r="T333" s="167"/>
      <c r="AT333" s="162" t="s">
        <v>148</v>
      </c>
      <c r="AU333" s="162" t="s">
        <v>82</v>
      </c>
      <c r="AV333" s="14" t="s">
        <v>144</v>
      </c>
      <c r="AW333" s="14" t="s">
        <v>33</v>
      </c>
      <c r="AX333" s="14" t="s">
        <v>80</v>
      </c>
      <c r="AY333" s="162" t="s">
        <v>137</v>
      </c>
    </row>
    <row r="334" spans="2:65" s="1" customFormat="1" ht="24.2" customHeight="1">
      <c r="B334" s="33"/>
      <c r="C334" s="129" t="s">
        <v>385</v>
      </c>
      <c r="D334" s="129" t="s">
        <v>140</v>
      </c>
      <c r="E334" s="130" t="s">
        <v>386</v>
      </c>
      <c r="F334" s="131" t="s">
        <v>387</v>
      </c>
      <c r="G334" s="132" t="s">
        <v>163</v>
      </c>
      <c r="H334" s="133">
        <v>14.483000000000001</v>
      </c>
      <c r="I334" s="134"/>
      <c r="J334" s="135">
        <f>ROUND(I334*H334,2)</f>
        <v>0</v>
      </c>
      <c r="K334" s="136"/>
      <c r="L334" s="33"/>
      <c r="M334" s="137" t="s">
        <v>19</v>
      </c>
      <c r="N334" s="138" t="s">
        <v>43</v>
      </c>
      <c r="P334" s="139">
        <f>O334*H334</f>
        <v>0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AR334" s="141" t="s">
        <v>144</v>
      </c>
      <c r="AT334" s="141" t="s">
        <v>140</v>
      </c>
      <c r="AU334" s="141" t="s">
        <v>82</v>
      </c>
      <c r="AY334" s="18" t="s">
        <v>137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8" t="s">
        <v>80</v>
      </c>
      <c r="BK334" s="142">
        <f>ROUND(I334*H334,2)</f>
        <v>0</v>
      </c>
      <c r="BL334" s="18" t="s">
        <v>144</v>
      </c>
      <c r="BM334" s="141" t="s">
        <v>388</v>
      </c>
    </row>
    <row r="335" spans="2:65" s="1" customFormat="1" ht="11.25">
      <c r="B335" s="33"/>
      <c r="D335" s="143" t="s">
        <v>146</v>
      </c>
      <c r="F335" s="144" t="s">
        <v>389</v>
      </c>
      <c r="I335" s="145"/>
      <c r="L335" s="33"/>
      <c r="M335" s="146"/>
      <c r="T335" s="54"/>
      <c r="AT335" s="18" t="s">
        <v>146</v>
      </c>
      <c r="AU335" s="18" t="s">
        <v>82</v>
      </c>
    </row>
    <row r="336" spans="2:65" s="1" customFormat="1" ht="16.5" customHeight="1">
      <c r="B336" s="33"/>
      <c r="C336" s="129" t="s">
        <v>390</v>
      </c>
      <c r="D336" s="129" t="s">
        <v>140</v>
      </c>
      <c r="E336" s="130" t="s">
        <v>391</v>
      </c>
      <c r="F336" s="131" t="s">
        <v>392</v>
      </c>
      <c r="G336" s="132" t="s">
        <v>170</v>
      </c>
      <c r="H336" s="133">
        <v>0.68100000000000005</v>
      </c>
      <c r="I336" s="134"/>
      <c r="J336" s="135">
        <f>ROUND(I336*H336,2)</f>
        <v>0</v>
      </c>
      <c r="K336" s="136"/>
      <c r="L336" s="33"/>
      <c r="M336" s="137" t="s">
        <v>19</v>
      </c>
      <c r="N336" s="138" t="s">
        <v>43</v>
      </c>
      <c r="P336" s="139">
        <f>O336*H336</f>
        <v>0</v>
      </c>
      <c r="Q336" s="139">
        <v>1.06277</v>
      </c>
      <c r="R336" s="139">
        <f>Q336*H336</f>
        <v>0.72374637000000008</v>
      </c>
      <c r="S336" s="139">
        <v>0</v>
      </c>
      <c r="T336" s="140">
        <f>S336*H336</f>
        <v>0</v>
      </c>
      <c r="AR336" s="141" t="s">
        <v>144</v>
      </c>
      <c r="AT336" s="141" t="s">
        <v>140</v>
      </c>
      <c r="AU336" s="141" t="s">
        <v>82</v>
      </c>
      <c r="AY336" s="18" t="s">
        <v>137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8" t="s">
        <v>80</v>
      </c>
      <c r="BK336" s="142">
        <f>ROUND(I336*H336,2)</f>
        <v>0</v>
      </c>
      <c r="BL336" s="18" t="s">
        <v>144</v>
      </c>
      <c r="BM336" s="141" t="s">
        <v>393</v>
      </c>
    </row>
    <row r="337" spans="2:65" s="1" customFormat="1" ht="11.25">
      <c r="B337" s="33"/>
      <c r="D337" s="143" t="s">
        <v>146</v>
      </c>
      <c r="F337" s="144" t="s">
        <v>394</v>
      </c>
      <c r="I337" s="145"/>
      <c r="L337" s="33"/>
      <c r="M337" s="146"/>
      <c r="T337" s="54"/>
      <c r="AT337" s="18" t="s">
        <v>146</v>
      </c>
      <c r="AU337" s="18" t="s">
        <v>82</v>
      </c>
    </row>
    <row r="338" spans="2:65" s="13" customFormat="1" ht="11.25">
      <c r="B338" s="155"/>
      <c r="D338" s="148" t="s">
        <v>148</v>
      </c>
      <c r="E338" s="156" t="s">
        <v>19</v>
      </c>
      <c r="F338" s="157" t="s">
        <v>266</v>
      </c>
      <c r="H338" s="156" t="s">
        <v>19</v>
      </c>
      <c r="I338" s="158"/>
      <c r="L338" s="155"/>
      <c r="M338" s="159"/>
      <c r="T338" s="160"/>
      <c r="AT338" s="156" t="s">
        <v>148</v>
      </c>
      <c r="AU338" s="156" t="s">
        <v>82</v>
      </c>
      <c r="AV338" s="13" t="s">
        <v>80</v>
      </c>
      <c r="AW338" s="13" t="s">
        <v>33</v>
      </c>
      <c r="AX338" s="13" t="s">
        <v>72</v>
      </c>
      <c r="AY338" s="156" t="s">
        <v>137</v>
      </c>
    </row>
    <row r="339" spans="2:65" s="12" customFormat="1" ht="11.25">
      <c r="B339" s="147"/>
      <c r="D339" s="148" t="s">
        <v>148</v>
      </c>
      <c r="E339" s="149" t="s">
        <v>19</v>
      </c>
      <c r="F339" s="150" t="s">
        <v>395</v>
      </c>
      <c r="H339" s="151">
        <v>0.129</v>
      </c>
      <c r="I339" s="152"/>
      <c r="L339" s="147"/>
      <c r="M339" s="153"/>
      <c r="T339" s="154"/>
      <c r="AT339" s="149" t="s">
        <v>148</v>
      </c>
      <c r="AU339" s="149" t="s">
        <v>82</v>
      </c>
      <c r="AV339" s="12" t="s">
        <v>82</v>
      </c>
      <c r="AW339" s="12" t="s">
        <v>33</v>
      </c>
      <c r="AX339" s="12" t="s">
        <v>72</v>
      </c>
      <c r="AY339" s="149" t="s">
        <v>137</v>
      </c>
    </row>
    <row r="340" spans="2:65" s="13" customFormat="1" ht="11.25">
      <c r="B340" s="155"/>
      <c r="D340" s="148" t="s">
        <v>148</v>
      </c>
      <c r="E340" s="156" t="s">
        <v>19</v>
      </c>
      <c r="F340" s="157" t="s">
        <v>173</v>
      </c>
      <c r="H340" s="156" t="s">
        <v>19</v>
      </c>
      <c r="I340" s="158"/>
      <c r="L340" s="155"/>
      <c r="M340" s="159"/>
      <c r="T340" s="160"/>
      <c r="AT340" s="156" t="s">
        <v>148</v>
      </c>
      <c r="AU340" s="156" t="s">
        <v>82</v>
      </c>
      <c r="AV340" s="13" t="s">
        <v>80</v>
      </c>
      <c r="AW340" s="13" t="s">
        <v>33</v>
      </c>
      <c r="AX340" s="13" t="s">
        <v>72</v>
      </c>
      <c r="AY340" s="156" t="s">
        <v>137</v>
      </c>
    </row>
    <row r="341" spans="2:65" s="12" customFormat="1" ht="11.25">
      <c r="B341" s="147"/>
      <c r="D341" s="148" t="s">
        <v>148</v>
      </c>
      <c r="E341" s="149" t="s">
        <v>19</v>
      </c>
      <c r="F341" s="150" t="s">
        <v>396</v>
      </c>
      <c r="H341" s="151">
        <v>0.35199999999999998</v>
      </c>
      <c r="I341" s="152"/>
      <c r="L341" s="147"/>
      <c r="M341" s="153"/>
      <c r="T341" s="154"/>
      <c r="AT341" s="149" t="s">
        <v>148</v>
      </c>
      <c r="AU341" s="149" t="s">
        <v>82</v>
      </c>
      <c r="AV341" s="12" t="s">
        <v>82</v>
      </c>
      <c r="AW341" s="12" t="s">
        <v>33</v>
      </c>
      <c r="AX341" s="12" t="s">
        <v>72</v>
      </c>
      <c r="AY341" s="149" t="s">
        <v>137</v>
      </c>
    </row>
    <row r="342" spans="2:65" s="13" customFormat="1" ht="11.25">
      <c r="B342" s="155"/>
      <c r="D342" s="148" t="s">
        <v>148</v>
      </c>
      <c r="E342" s="156" t="s">
        <v>19</v>
      </c>
      <c r="F342" s="157" t="s">
        <v>217</v>
      </c>
      <c r="H342" s="156" t="s">
        <v>19</v>
      </c>
      <c r="I342" s="158"/>
      <c r="L342" s="155"/>
      <c r="M342" s="159"/>
      <c r="T342" s="160"/>
      <c r="AT342" s="156" t="s">
        <v>148</v>
      </c>
      <c r="AU342" s="156" t="s">
        <v>82</v>
      </c>
      <c r="AV342" s="13" t="s">
        <v>80</v>
      </c>
      <c r="AW342" s="13" t="s">
        <v>33</v>
      </c>
      <c r="AX342" s="13" t="s">
        <v>72</v>
      </c>
      <c r="AY342" s="156" t="s">
        <v>137</v>
      </c>
    </row>
    <row r="343" spans="2:65" s="12" customFormat="1" ht="11.25">
      <c r="B343" s="147"/>
      <c r="D343" s="148" t="s">
        <v>148</v>
      </c>
      <c r="E343" s="149" t="s">
        <v>19</v>
      </c>
      <c r="F343" s="150" t="s">
        <v>397</v>
      </c>
      <c r="H343" s="151">
        <v>0.2</v>
      </c>
      <c r="I343" s="152"/>
      <c r="L343" s="147"/>
      <c r="M343" s="153"/>
      <c r="T343" s="154"/>
      <c r="AT343" s="149" t="s">
        <v>148</v>
      </c>
      <c r="AU343" s="149" t="s">
        <v>82</v>
      </c>
      <c r="AV343" s="12" t="s">
        <v>82</v>
      </c>
      <c r="AW343" s="12" t="s">
        <v>33</v>
      </c>
      <c r="AX343" s="12" t="s">
        <v>72</v>
      </c>
      <c r="AY343" s="149" t="s">
        <v>137</v>
      </c>
    </row>
    <row r="344" spans="2:65" s="14" customFormat="1" ht="11.25">
      <c r="B344" s="161"/>
      <c r="D344" s="148" t="s">
        <v>148</v>
      </c>
      <c r="E344" s="162" t="s">
        <v>19</v>
      </c>
      <c r="F344" s="163" t="s">
        <v>189</v>
      </c>
      <c r="H344" s="164">
        <v>0.68100000000000005</v>
      </c>
      <c r="I344" s="165"/>
      <c r="L344" s="161"/>
      <c r="M344" s="166"/>
      <c r="T344" s="167"/>
      <c r="AT344" s="162" t="s">
        <v>148</v>
      </c>
      <c r="AU344" s="162" t="s">
        <v>82</v>
      </c>
      <c r="AV344" s="14" t="s">
        <v>144</v>
      </c>
      <c r="AW344" s="14" t="s">
        <v>33</v>
      </c>
      <c r="AX344" s="14" t="s">
        <v>80</v>
      </c>
      <c r="AY344" s="162" t="s">
        <v>137</v>
      </c>
    </row>
    <row r="345" spans="2:65" s="1" customFormat="1" ht="24.2" customHeight="1">
      <c r="B345" s="33"/>
      <c r="C345" s="129" t="s">
        <v>398</v>
      </c>
      <c r="D345" s="129" t="s">
        <v>140</v>
      </c>
      <c r="E345" s="130" t="s">
        <v>399</v>
      </c>
      <c r="F345" s="131" t="s">
        <v>400</v>
      </c>
      <c r="G345" s="132" t="s">
        <v>200</v>
      </c>
      <c r="H345" s="133">
        <v>263.76</v>
      </c>
      <c r="I345" s="134"/>
      <c r="J345" s="135">
        <f>ROUND(I345*H345,2)</f>
        <v>0</v>
      </c>
      <c r="K345" s="136"/>
      <c r="L345" s="33"/>
      <c r="M345" s="137" t="s">
        <v>19</v>
      </c>
      <c r="N345" s="138" t="s">
        <v>43</v>
      </c>
      <c r="P345" s="139">
        <f>O345*H345</f>
        <v>0</v>
      </c>
      <c r="Q345" s="139">
        <v>2.0000000000000002E-5</v>
      </c>
      <c r="R345" s="139">
        <f>Q345*H345</f>
        <v>5.2751999999999999E-3</v>
      </c>
      <c r="S345" s="139">
        <v>0</v>
      </c>
      <c r="T345" s="140">
        <f>S345*H345</f>
        <v>0</v>
      </c>
      <c r="AR345" s="141" t="s">
        <v>144</v>
      </c>
      <c r="AT345" s="141" t="s">
        <v>140</v>
      </c>
      <c r="AU345" s="141" t="s">
        <v>82</v>
      </c>
      <c r="AY345" s="18" t="s">
        <v>137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8" t="s">
        <v>80</v>
      </c>
      <c r="BK345" s="142">
        <f>ROUND(I345*H345,2)</f>
        <v>0</v>
      </c>
      <c r="BL345" s="18" t="s">
        <v>144</v>
      </c>
      <c r="BM345" s="141" t="s">
        <v>401</v>
      </c>
    </row>
    <row r="346" spans="2:65" s="1" customFormat="1" ht="11.25">
      <c r="B346" s="33"/>
      <c r="D346" s="143" t="s">
        <v>146</v>
      </c>
      <c r="F346" s="144" t="s">
        <v>402</v>
      </c>
      <c r="I346" s="145"/>
      <c r="L346" s="33"/>
      <c r="M346" s="146"/>
      <c r="T346" s="54"/>
      <c r="AT346" s="18" t="s">
        <v>146</v>
      </c>
      <c r="AU346" s="18" t="s">
        <v>82</v>
      </c>
    </row>
    <row r="347" spans="2:65" s="13" customFormat="1" ht="11.25">
      <c r="B347" s="155"/>
      <c r="D347" s="148" t="s">
        <v>148</v>
      </c>
      <c r="E347" s="156" t="s">
        <v>19</v>
      </c>
      <c r="F347" s="157" t="s">
        <v>266</v>
      </c>
      <c r="H347" s="156" t="s">
        <v>19</v>
      </c>
      <c r="I347" s="158"/>
      <c r="L347" s="155"/>
      <c r="M347" s="159"/>
      <c r="T347" s="160"/>
      <c r="AT347" s="156" t="s">
        <v>148</v>
      </c>
      <c r="AU347" s="156" t="s">
        <v>82</v>
      </c>
      <c r="AV347" s="13" t="s">
        <v>80</v>
      </c>
      <c r="AW347" s="13" t="s">
        <v>33</v>
      </c>
      <c r="AX347" s="13" t="s">
        <v>72</v>
      </c>
      <c r="AY347" s="156" t="s">
        <v>137</v>
      </c>
    </row>
    <row r="348" spans="2:65" s="12" customFormat="1" ht="11.25">
      <c r="B348" s="147"/>
      <c r="D348" s="148" t="s">
        <v>148</v>
      </c>
      <c r="E348" s="149" t="s">
        <v>19</v>
      </c>
      <c r="F348" s="150" t="s">
        <v>403</v>
      </c>
      <c r="H348" s="151">
        <v>8.1999999999999993</v>
      </c>
      <c r="I348" s="152"/>
      <c r="L348" s="147"/>
      <c r="M348" s="153"/>
      <c r="T348" s="154"/>
      <c r="AT348" s="149" t="s">
        <v>148</v>
      </c>
      <c r="AU348" s="149" t="s">
        <v>82</v>
      </c>
      <c r="AV348" s="12" t="s">
        <v>82</v>
      </c>
      <c r="AW348" s="12" t="s">
        <v>33</v>
      </c>
      <c r="AX348" s="12" t="s">
        <v>72</v>
      </c>
      <c r="AY348" s="149" t="s">
        <v>137</v>
      </c>
    </row>
    <row r="349" spans="2:65" s="12" customFormat="1" ht="11.25">
      <c r="B349" s="147"/>
      <c r="D349" s="148" t="s">
        <v>148</v>
      </c>
      <c r="E349" s="149" t="s">
        <v>19</v>
      </c>
      <c r="F349" s="150" t="s">
        <v>404</v>
      </c>
      <c r="H349" s="151">
        <v>13.16</v>
      </c>
      <c r="I349" s="152"/>
      <c r="L349" s="147"/>
      <c r="M349" s="153"/>
      <c r="T349" s="154"/>
      <c r="AT349" s="149" t="s">
        <v>148</v>
      </c>
      <c r="AU349" s="149" t="s">
        <v>82</v>
      </c>
      <c r="AV349" s="12" t="s">
        <v>82</v>
      </c>
      <c r="AW349" s="12" t="s">
        <v>33</v>
      </c>
      <c r="AX349" s="12" t="s">
        <v>72</v>
      </c>
      <c r="AY349" s="149" t="s">
        <v>137</v>
      </c>
    </row>
    <row r="350" spans="2:65" s="12" customFormat="1" ht="11.25">
      <c r="B350" s="147"/>
      <c r="D350" s="148" t="s">
        <v>148</v>
      </c>
      <c r="E350" s="149" t="s">
        <v>19</v>
      </c>
      <c r="F350" s="150" t="s">
        <v>405</v>
      </c>
      <c r="H350" s="151">
        <v>15.86</v>
      </c>
      <c r="I350" s="152"/>
      <c r="L350" s="147"/>
      <c r="M350" s="153"/>
      <c r="T350" s="154"/>
      <c r="AT350" s="149" t="s">
        <v>148</v>
      </c>
      <c r="AU350" s="149" t="s">
        <v>82</v>
      </c>
      <c r="AV350" s="12" t="s">
        <v>82</v>
      </c>
      <c r="AW350" s="12" t="s">
        <v>33</v>
      </c>
      <c r="AX350" s="12" t="s">
        <v>72</v>
      </c>
      <c r="AY350" s="149" t="s">
        <v>137</v>
      </c>
    </row>
    <row r="351" spans="2:65" s="12" customFormat="1" ht="11.25">
      <c r="B351" s="147"/>
      <c r="D351" s="148" t="s">
        <v>148</v>
      </c>
      <c r="E351" s="149" t="s">
        <v>19</v>
      </c>
      <c r="F351" s="150" t="s">
        <v>406</v>
      </c>
      <c r="H351" s="151">
        <v>16.079999999999998</v>
      </c>
      <c r="I351" s="152"/>
      <c r="L351" s="147"/>
      <c r="M351" s="153"/>
      <c r="T351" s="154"/>
      <c r="AT351" s="149" t="s">
        <v>148</v>
      </c>
      <c r="AU351" s="149" t="s">
        <v>82</v>
      </c>
      <c r="AV351" s="12" t="s">
        <v>82</v>
      </c>
      <c r="AW351" s="12" t="s">
        <v>33</v>
      </c>
      <c r="AX351" s="12" t="s">
        <v>72</v>
      </c>
      <c r="AY351" s="149" t="s">
        <v>137</v>
      </c>
    </row>
    <row r="352" spans="2:65" s="13" customFormat="1" ht="11.25">
      <c r="B352" s="155"/>
      <c r="D352" s="148" t="s">
        <v>148</v>
      </c>
      <c r="E352" s="156" t="s">
        <v>19</v>
      </c>
      <c r="F352" s="157" t="s">
        <v>407</v>
      </c>
      <c r="H352" s="156" t="s">
        <v>19</v>
      </c>
      <c r="I352" s="158"/>
      <c r="L352" s="155"/>
      <c r="M352" s="159"/>
      <c r="T352" s="160"/>
      <c r="AT352" s="156" t="s">
        <v>148</v>
      </c>
      <c r="AU352" s="156" t="s">
        <v>82</v>
      </c>
      <c r="AV352" s="13" t="s">
        <v>80</v>
      </c>
      <c r="AW352" s="13" t="s">
        <v>33</v>
      </c>
      <c r="AX352" s="13" t="s">
        <v>72</v>
      </c>
      <c r="AY352" s="156" t="s">
        <v>137</v>
      </c>
    </row>
    <row r="353" spans="2:51" s="12" customFormat="1" ht="11.25">
      <c r="B353" s="147"/>
      <c r="D353" s="148" t="s">
        <v>148</v>
      </c>
      <c r="E353" s="149" t="s">
        <v>19</v>
      </c>
      <c r="F353" s="150" t="s">
        <v>408</v>
      </c>
      <c r="H353" s="151">
        <v>6.85</v>
      </c>
      <c r="I353" s="152"/>
      <c r="L353" s="147"/>
      <c r="M353" s="153"/>
      <c r="T353" s="154"/>
      <c r="AT353" s="149" t="s">
        <v>148</v>
      </c>
      <c r="AU353" s="149" t="s">
        <v>82</v>
      </c>
      <c r="AV353" s="12" t="s">
        <v>82</v>
      </c>
      <c r="AW353" s="12" t="s">
        <v>33</v>
      </c>
      <c r="AX353" s="12" t="s">
        <v>72</v>
      </c>
      <c r="AY353" s="149" t="s">
        <v>137</v>
      </c>
    </row>
    <row r="354" spans="2:51" s="12" customFormat="1" ht="11.25">
      <c r="B354" s="147"/>
      <c r="D354" s="148" t="s">
        <v>148</v>
      </c>
      <c r="E354" s="149" t="s">
        <v>19</v>
      </c>
      <c r="F354" s="150" t="s">
        <v>409</v>
      </c>
      <c r="H354" s="151">
        <v>6.07</v>
      </c>
      <c r="I354" s="152"/>
      <c r="L354" s="147"/>
      <c r="M354" s="153"/>
      <c r="T354" s="154"/>
      <c r="AT354" s="149" t="s">
        <v>148</v>
      </c>
      <c r="AU354" s="149" t="s">
        <v>82</v>
      </c>
      <c r="AV354" s="12" t="s">
        <v>82</v>
      </c>
      <c r="AW354" s="12" t="s">
        <v>33</v>
      </c>
      <c r="AX354" s="12" t="s">
        <v>72</v>
      </c>
      <c r="AY354" s="149" t="s">
        <v>137</v>
      </c>
    </row>
    <row r="355" spans="2:51" s="12" customFormat="1" ht="11.25">
      <c r="B355" s="147"/>
      <c r="D355" s="148" t="s">
        <v>148</v>
      </c>
      <c r="E355" s="149" t="s">
        <v>19</v>
      </c>
      <c r="F355" s="150" t="s">
        <v>410</v>
      </c>
      <c r="H355" s="151">
        <v>9.39</v>
      </c>
      <c r="I355" s="152"/>
      <c r="L355" s="147"/>
      <c r="M355" s="153"/>
      <c r="T355" s="154"/>
      <c r="AT355" s="149" t="s">
        <v>148</v>
      </c>
      <c r="AU355" s="149" t="s">
        <v>82</v>
      </c>
      <c r="AV355" s="12" t="s">
        <v>82</v>
      </c>
      <c r="AW355" s="12" t="s">
        <v>33</v>
      </c>
      <c r="AX355" s="12" t="s">
        <v>72</v>
      </c>
      <c r="AY355" s="149" t="s">
        <v>137</v>
      </c>
    </row>
    <row r="356" spans="2:51" s="12" customFormat="1" ht="11.25">
      <c r="B356" s="147"/>
      <c r="D356" s="148" t="s">
        <v>148</v>
      </c>
      <c r="E356" s="149" t="s">
        <v>19</v>
      </c>
      <c r="F356" s="150" t="s">
        <v>411</v>
      </c>
      <c r="H356" s="151">
        <v>4.78</v>
      </c>
      <c r="I356" s="152"/>
      <c r="L356" s="147"/>
      <c r="M356" s="153"/>
      <c r="T356" s="154"/>
      <c r="AT356" s="149" t="s">
        <v>148</v>
      </c>
      <c r="AU356" s="149" t="s">
        <v>82</v>
      </c>
      <c r="AV356" s="12" t="s">
        <v>82</v>
      </c>
      <c r="AW356" s="12" t="s">
        <v>33</v>
      </c>
      <c r="AX356" s="12" t="s">
        <v>72</v>
      </c>
      <c r="AY356" s="149" t="s">
        <v>137</v>
      </c>
    </row>
    <row r="357" spans="2:51" s="12" customFormat="1" ht="11.25">
      <c r="B357" s="147"/>
      <c r="D357" s="148" t="s">
        <v>148</v>
      </c>
      <c r="E357" s="149" t="s">
        <v>19</v>
      </c>
      <c r="F357" s="150" t="s">
        <v>412</v>
      </c>
      <c r="H357" s="151">
        <v>4.68</v>
      </c>
      <c r="I357" s="152"/>
      <c r="L357" s="147"/>
      <c r="M357" s="153"/>
      <c r="T357" s="154"/>
      <c r="AT357" s="149" t="s">
        <v>148</v>
      </c>
      <c r="AU357" s="149" t="s">
        <v>82</v>
      </c>
      <c r="AV357" s="12" t="s">
        <v>82</v>
      </c>
      <c r="AW357" s="12" t="s">
        <v>33</v>
      </c>
      <c r="AX357" s="12" t="s">
        <v>72</v>
      </c>
      <c r="AY357" s="149" t="s">
        <v>137</v>
      </c>
    </row>
    <row r="358" spans="2:51" s="12" customFormat="1" ht="11.25">
      <c r="B358" s="147"/>
      <c r="D358" s="148" t="s">
        <v>148</v>
      </c>
      <c r="E358" s="149" t="s">
        <v>19</v>
      </c>
      <c r="F358" s="150" t="s">
        <v>413</v>
      </c>
      <c r="H358" s="151">
        <v>5.14</v>
      </c>
      <c r="I358" s="152"/>
      <c r="L358" s="147"/>
      <c r="M358" s="153"/>
      <c r="T358" s="154"/>
      <c r="AT358" s="149" t="s">
        <v>148</v>
      </c>
      <c r="AU358" s="149" t="s">
        <v>82</v>
      </c>
      <c r="AV358" s="12" t="s">
        <v>82</v>
      </c>
      <c r="AW358" s="12" t="s">
        <v>33</v>
      </c>
      <c r="AX358" s="12" t="s">
        <v>72</v>
      </c>
      <c r="AY358" s="149" t="s">
        <v>137</v>
      </c>
    </row>
    <row r="359" spans="2:51" s="12" customFormat="1" ht="11.25">
      <c r="B359" s="147"/>
      <c r="D359" s="148" t="s">
        <v>148</v>
      </c>
      <c r="E359" s="149" t="s">
        <v>19</v>
      </c>
      <c r="F359" s="150" t="s">
        <v>414</v>
      </c>
      <c r="H359" s="151">
        <v>31.95</v>
      </c>
      <c r="I359" s="152"/>
      <c r="L359" s="147"/>
      <c r="M359" s="153"/>
      <c r="T359" s="154"/>
      <c r="AT359" s="149" t="s">
        <v>148</v>
      </c>
      <c r="AU359" s="149" t="s">
        <v>82</v>
      </c>
      <c r="AV359" s="12" t="s">
        <v>82</v>
      </c>
      <c r="AW359" s="12" t="s">
        <v>33</v>
      </c>
      <c r="AX359" s="12" t="s">
        <v>72</v>
      </c>
      <c r="AY359" s="149" t="s">
        <v>137</v>
      </c>
    </row>
    <row r="360" spans="2:51" s="12" customFormat="1" ht="11.25">
      <c r="B360" s="147"/>
      <c r="D360" s="148" t="s">
        <v>148</v>
      </c>
      <c r="E360" s="149" t="s">
        <v>19</v>
      </c>
      <c r="F360" s="150" t="s">
        <v>415</v>
      </c>
      <c r="H360" s="151">
        <v>12.9</v>
      </c>
      <c r="I360" s="152"/>
      <c r="L360" s="147"/>
      <c r="M360" s="153"/>
      <c r="T360" s="154"/>
      <c r="AT360" s="149" t="s">
        <v>148</v>
      </c>
      <c r="AU360" s="149" t="s">
        <v>82</v>
      </c>
      <c r="AV360" s="12" t="s">
        <v>82</v>
      </c>
      <c r="AW360" s="12" t="s">
        <v>33</v>
      </c>
      <c r="AX360" s="12" t="s">
        <v>72</v>
      </c>
      <c r="AY360" s="149" t="s">
        <v>137</v>
      </c>
    </row>
    <row r="361" spans="2:51" s="12" customFormat="1" ht="11.25">
      <c r="B361" s="147"/>
      <c r="D361" s="148" t="s">
        <v>148</v>
      </c>
      <c r="E361" s="149" t="s">
        <v>19</v>
      </c>
      <c r="F361" s="150" t="s">
        <v>416</v>
      </c>
      <c r="H361" s="151">
        <v>13.32</v>
      </c>
      <c r="I361" s="152"/>
      <c r="L361" s="147"/>
      <c r="M361" s="153"/>
      <c r="T361" s="154"/>
      <c r="AT361" s="149" t="s">
        <v>148</v>
      </c>
      <c r="AU361" s="149" t="s">
        <v>82</v>
      </c>
      <c r="AV361" s="12" t="s">
        <v>82</v>
      </c>
      <c r="AW361" s="12" t="s">
        <v>33</v>
      </c>
      <c r="AX361" s="12" t="s">
        <v>72</v>
      </c>
      <c r="AY361" s="149" t="s">
        <v>137</v>
      </c>
    </row>
    <row r="362" spans="2:51" s="12" customFormat="1" ht="11.25">
      <c r="B362" s="147"/>
      <c r="D362" s="148" t="s">
        <v>148</v>
      </c>
      <c r="E362" s="149" t="s">
        <v>19</v>
      </c>
      <c r="F362" s="150" t="s">
        <v>417</v>
      </c>
      <c r="H362" s="151">
        <v>31.8</v>
      </c>
      <c r="I362" s="152"/>
      <c r="L362" s="147"/>
      <c r="M362" s="153"/>
      <c r="T362" s="154"/>
      <c r="AT362" s="149" t="s">
        <v>148</v>
      </c>
      <c r="AU362" s="149" t="s">
        <v>82</v>
      </c>
      <c r="AV362" s="12" t="s">
        <v>82</v>
      </c>
      <c r="AW362" s="12" t="s">
        <v>33</v>
      </c>
      <c r="AX362" s="12" t="s">
        <v>72</v>
      </c>
      <c r="AY362" s="149" t="s">
        <v>137</v>
      </c>
    </row>
    <row r="363" spans="2:51" s="13" customFormat="1" ht="11.25">
      <c r="B363" s="155"/>
      <c r="D363" s="148" t="s">
        <v>148</v>
      </c>
      <c r="E363" s="156" t="s">
        <v>19</v>
      </c>
      <c r="F363" s="157" t="s">
        <v>217</v>
      </c>
      <c r="H363" s="156" t="s">
        <v>19</v>
      </c>
      <c r="I363" s="158"/>
      <c r="L363" s="155"/>
      <c r="M363" s="159"/>
      <c r="T363" s="160"/>
      <c r="AT363" s="156" t="s">
        <v>148</v>
      </c>
      <c r="AU363" s="156" t="s">
        <v>82</v>
      </c>
      <c r="AV363" s="13" t="s">
        <v>80</v>
      </c>
      <c r="AW363" s="13" t="s">
        <v>33</v>
      </c>
      <c r="AX363" s="13" t="s">
        <v>72</v>
      </c>
      <c r="AY363" s="156" t="s">
        <v>137</v>
      </c>
    </row>
    <row r="364" spans="2:51" s="12" customFormat="1" ht="11.25">
      <c r="B364" s="147"/>
      <c r="D364" s="148" t="s">
        <v>148</v>
      </c>
      <c r="E364" s="149" t="s">
        <v>19</v>
      </c>
      <c r="F364" s="150" t="s">
        <v>418</v>
      </c>
      <c r="H364" s="151">
        <v>8.0500000000000007</v>
      </c>
      <c r="I364" s="152"/>
      <c r="L364" s="147"/>
      <c r="M364" s="153"/>
      <c r="T364" s="154"/>
      <c r="AT364" s="149" t="s">
        <v>148</v>
      </c>
      <c r="AU364" s="149" t="s">
        <v>82</v>
      </c>
      <c r="AV364" s="12" t="s">
        <v>82</v>
      </c>
      <c r="AW364" s="12" t="s">
        <v>33</v>
      </c>
      <c r="AX364" s="12" t="s">
        <v>72</v>
      </c>
      <c r="AY364" s="149" t="s">
        <v>137</v>
      </c>
    </row>
    <row r="365" spans="2:51" s="12" customFormat="1" ht="11.25">
      <c r="B365" s="147"/>
      <c r="D365" s="148" t="s">
        <v>148</v>
      </c>
      <c r="E365" s="149" t="s">
        <v>19</v>
      </c>
      <c r="F365" s="150" t="s">
        <v>419</v>
      </c>
      <c r="H365" s="151">
        <v>21.17</v>
      </c>
      <c r="I365" s="152"/>
      <c r="L365" s="147"/>
      <c r="M365" s="153"/>
      <c r="T365" s="154"/>
      <c r="AT365" s="149" t="s">
        <v>148</v>
      </c>
      <c r="AU365" s="149" t="s">
        <v>82</v>
      </c>
      <c r="AV365" s="12" t="s">
        <v>82</v>
      </c>
      <c r="AW365" s="12" t="s">
        <v>33</v>
      </c>
      <c r="AX365" s="12" t="s">
        <v>72</v>
      </c>
      <c r="AY365" s="149" t="s">
        <v>137</v>
      </c>
    </row>
    <row r="366" spans="2:51" s="13" customFormat="1" ht="11.25">
      <c r="B366" s="155"/>
      <c r="D366" s="148" t="s">
        <v>148</v>
      </c>
      <c r="E366" s="156" t="s">
        <v>19</v>
      </c>
      <c r="F366" s="157" t="s">
        <v>420</v>
      </c>
      <c r="H366" s="156" t="s">
        <v>19</v>
      </c>
      <c r="I366" s="158"/>
      <c r="L366" s="155"/>
      <c r="M366" s="159"/>
      <c r="T366" s="160"/>
      <c r="AT366" s="156" t="s">
        <v>148</v>
      </c>
      <c r="AU366" s="156" t="s">
        <v>82</v>
      </c>
      <c r="AV366" s="13" t="s">
        <v>80</v>
      </c>
      <c r="AW366" s="13" t="s">
        <v>33</v>
      </c>
      <c r="AX366" s="13" t="s">
        <v>72</v>
      </c>
      <c r="AY366" s="156" t="s">
        <v>137</v>
      </c>
    </row>
    <row r="367" spans="2:51" s="12" customFormat="1" ht="11.25">
      <c r="B367" s="147"/>
      <c r="D367" s="148" t="s">
        <v>148</v>
      </c>
      <c r="E367" s="149" t="s">
        <v>19</v>
      </c>
      <c r="F367" s="150" t="s">
        <v>421</v>
      </c>
      <c r="H367" s="151">
        <v>7.54</v>
      </c>
      <c r="I367" s="152"/>
      <c r="L367" s="147"/>
      <c r="M367" s="153"/>
      <c r="T367" s="154"/>
      <c r="AT367" s="149" t="s">
        <v>148</v>
      </c>
      <c r="AU367" s="149" t="s">
        <v>82</v>
      </c>
      <c r="AV367" s="12" t="s">
        <v>82</v>
      </c>
      <c r="AW367" s="12" t="s">
        <v>33</v>
      </c>
      <c r="AX367" s="12" t="s">
        <v>72</v>
      </c>
      <c r="AY367" s="149" t="s">
        <v>137</v>
      </c>
    </row>
    <row r="368" spans="2:51" s="12" customFormat="1" ht="11.25">
      <c r="B368" s="147"/>
      <c r="D368" s="148" t="s">
        <v>148</v>
      </c>
      <c r="E368" s="149" t="s">
        <v>19</v>
      </c>
      <c r="F368" s="150" t="s">
        <v>422</v>
      </c>
      <c r="H368" s="151">
        <v>14.9</v>
      </c>
      <c r="I368" s="152"/>
      <c r="L368" s="147"/>
      <c r="M368" s="153"/>
      <c r="T368" s="154"/>
      <c r="AT368" s="149" t="s">
        <v>148</v>
      </c>
      <c r="AU368" s="149" t="s">
        <v>82</v>
      </c>
      <c r="AV368" s="12" t="s">
        <v>82</v>
      </c>
      <c r="AW368" s="12" t="s">
        <v>33</v>
      </c>
      <c r="AX368" s="12" t="s">
        <v>72</v>
      </c>
      <c r="AY368" s="149" t="s">
        <v>137</v>
      </c>
    </row>
    <row r="369" spans="2:65" s="12" customFormat="1" ht="11.25">
      <c r="B369" s="147"/>
      <c r="D369" s="148" t="s">
        <v>148</v>
      </c>
      <c r="E369" s="149" t="s">
        <v>19</v>
      </c>
      <c r="F369" s="150" t="s">
        <v>423</v>
      </c>
      <c r="H369" s="151">
        <v>15.98</v>
      </c>
      <c r="I369" s="152"/>
      <c r="L369" s="147"/>
      <c r="M369" s="153"/>
      <c r="T369" s="154"/>
      <c r="AT369" s="149" t="s">
        <v>148</v>
      </c>
      <c r="AU369" s="149" t="s">
        <v>82</v>
      </c>
      <c r="AV369" s="12" t="s">
        <v>82</v>
      </c>
      <c r="AW369" s="12" t="s">
        <v>33</v>
      </c>
      <c r="AX369" s="12" t="s">
        <v>72</v>
      </c>
      <c r="AY369" s="149" t="s">
        <v>137</v>
      </c>
    </row>
    <row r="370" spans="2:65" s="12" customFormat="1" ht="11.25">
      <c r="B370" s="147"/>
      <c r="D370" s="148" t="s">
        <v>148</v>
      </c>
      <c r="E370" s="149" t="s">
        <v>19</v>
      </c>
      <c r="F370" s="150" t="s">
        <v>424</v>
      </c>
      <c r="H370" s="151">
        <v>15.94</v>
      </c>
      <c r="I370" s="152"/>
      <c r="L370" s="147"/>
      <c r="M370" s="153"/>
      <c r="T370" s="154"/>
      <c r="AT370" s="149" t="s">
        <v>148</v>
      </c>
      <c r="AU370" s="149" t="s">
        <v>82</v>
      </c>
      <c r="AV370" s="12" t="s">
        <v>82</v>
      </c>
      <c r="AW370" s="12" t="s">
        <v>33</v>
      </c>
      <c r="AX370" s="12" t="s">
        <v>72</v>
      </c>
      <c r="AY370" s="149" t="s">
        <v>137</v>
      </c>
    </row>
    <row r="371" spans="2:65" s="14" customFormat="1" ht="11.25">
      <c r="B371" s="161"/>
      <c r="D371" s="148" t="s">
        <v>148</v>
      </c>
      <c r="E371" s="162" t="s">
        <v>19</v>
      </c>
      <c r="F371" s="163" t="s">
        <v>189</v>
      </c>
      <c r="H371" s="164">
        <v>263.76</v>
      </c>
      <c r="I371" s="165"/>
      <c r="L371" s="161"/>
      <c r="M371" s="166"/>
      <c r="T371" s="167"/>
      <c r="AT371" s="162" t="s">
        <v>148</v>
      </c>
      <c r="AU371" s="162" t="s">
        <v>82</v>
      </c>
      <c r="AV371" s="14" t="s">
        <v>144</v>
      </c>
      <c r="AW371" s="14" t="s">
        <v>33</v>
      </c>
      <c r="AX371" s="14" t="s">
        <v>80</v>
      </c>
      <c r="AY371" s="162" t="s">
        <v>137</v>
      </c>
    </row>
    <row r="372" spans="2:65" s="1" customFormat="1" ht="24.2" customHeight="1">
      <c r="B372" s="33"/>
      <c r="C372" s="129" t="s">
        <v>425</v>
      </c>
      <c r="D372" s="129" t="s">
        <v>140</v>
      </c>
      <c r="E372" s="130" t="s">
        <v>426</v>
      </c>
      <c r="F372" s="131" t="s">
        <v>427</v>
      </c>
      <c r="G372" s="132" t="s">
        <v>152</v>
      </c>
      <c r="H372" s="133">
        <v>15</v>
      </c>
      <c r="I372" s="134"/>
      <c r="J372" s="135">
        <f>ROUND(I372*H372,2)</f>
        <v>0</v>
      </c>
      <c r="K372" s="136"/>
      <c r="L372" s="33"/>
      <c r="M372" s="137" t="s">
        <v>19</v>
      </c>
      <c r="N372" s="138" t="s">
        <v>43</v>
      </c>
      <c r="P372" s="139">
        <f>O372*H372</f>
        <v>0</v>
      </c>
      <c r="Q372" s="139">
        <v>4.684E-2</v>
      </c>
      <c r="R372" s="139">
        <f>Q372*H372</f>
        <v>0.7026</v>
      </c>
      <c r="S372" s="139">
        <v>0</v>
      </c>
      <c r="T372" s="140">
        <f>S372*H372</f>
        <v>0</v>
      </c>
      <c r="AR372" s="141" t="s">
        <v>144</v>
      </c>
      <c r="AT372" s="141" t="s">
        <v>140</v>
      </c>
      <c r="AU372" s="141" t="s">
        <v>82</v>
      </c>
      <c r="AY372" s="18" t="s">
        <v>137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80</v>
      </c>
      <c r="BK372" s="142">
        <f>ROUND(I372*H372,2)</f>
        <v>0</v>
      </c>
      <c r="BL372" s="18" t="s">
        <v>144</v>
      </c>
      <c r="BM372" s="141" t="s">
        <v>428</v>
      </c>
    </row>
    <row r="373" spans="2:65" s="1" customFormat="1" ht="11.25">
      <c r="B373" s="33"/>
      <c r="D373" s="143" t="s">
        <v>146</v>
      </c>
      <c r="F373" s="144" t="s">
        <v>429</v>
      </c>
      <c r="I373" s="145"/>
      <c r="L373" s="33"/>
      <c r="M373" s="146"/>
      <c r="T373" s="54"/>
      <c r="AT373" s="18" t="s">
        <v>146</v>
      </c>
      <c r="AU373" s="18" t="s">
        <v>82</v>
      </c>
    </row>
    <row r="374" spans="2:65" s="12" customFormat="1" ht="11.25">
      <c r="B374" s="147"/>
      <c r="D374" s="148" t="s">
        <v>148</v>
      </c>
      <c r="E374" s="149" t="s">
        <v>19</v>
      </c>
      <c r="F374" s="150" t="s">
        <v>430</v>
      </c>
      <c r="H374" s="151">
        <v>4</v>
      </c>
      <c r="I374" s="152"/>
      <c r="L374" s="147"/>
      <c r="M374" s="153"/>
      <c r="T374" s="154"/>
      <c r="AT374" s="149" t="s">
        <v>148</v>
      </c>
      <c r="AU374" s="149" t="s">
        <v>82</v>
      </c>
      <c r="AV374" s="12" t="s">
        <v>82</v>
      </c>
      <c r="AW374" s="12" t="s">
        <v>33</v>
      </c>
      <c r="AX374" s="12" t="s">
        <v>72</v>
      </c>
      <c r="AY374" s="149" t="s">
        <v>137</v>
      </c>
    </row>
    <row r="375" spans="2:65" s="12" customFormat="1" ht="11.25">
      <c r="B375" s="147"/>
      <c r="D375" s="148" t="s">
        <v>148</v>
      </c>
      <c r="E375" s="149" t="s">
        <v>19</v>
      </c>
      <c r="F375" s="150" t="s">
        <v>431</v>
      </c>
      <c r="H375" s="151">
        <v>6</v>
      </c>
      <c r="I375" s="152"/>
      <c r="L375" s="147"/>
      <c r="M375" s="153"/>
      <c r="T375" s="154"/>
      <c r="AT375" s="149" t="s">
        <v>148</v>
      </c>
      <c r="AU375" s="149" t="s">
        <v>82</v>
      </c>
      <c r="AV375" s="12" t="s">
        <v>82</v>
      </c>
      <c r="AW375" s="12" t="s">
        <v>33</v>
      </c>
      <c r="AX375" s="12" t="s">
        <v>72</v>
      </c>
      <c r="AY375" s="149" t="s">
        <v>137</v>
      </c>
    </row>
    <row r="376" spans="2:65" s="12" customFormat="1" ht="11.25">
      <c r="B376" s="147"/>
      <c r="D376" s="148" t="s">
        <v>148</v>
      </c>
      <c r="E376" s="149" t="s">
        <v>19</v>
      </c>
      <c r="F376" s="150" t="s">
        <v>432</v>
      </c>
      <c r="H376" s="151">
        <v>5</v>
      </c>
      <c r="I376" s="152"/>
      <c r="L376" s="147"/>
      <c r="M376" s="153"/>
      <c r="T376" s="154"/>
      <c r="AT376" s="149" t="s">
        <v>148</v>
      </c>
      <c r="AU376" s="149" t="s">
        <v>82</v>
      </c>
      <c r="AV376" s="12" t="s">
        <v>82</v>
      </c>
      <c r="AW376" s="12" t="s">
        <v>33</v>
      </c>
      <c r="AX376" s="12" t="s">
        <v>72</v>
      </c>
      <c r="AY376" s="149" t="s">
        <v>137</v>
      </c>
    </row>
    <row r="377" spans="2:65" s="14" customFormat="1" ht="11.25">
      <c r="B377" s="161"/>
      <c r="D377" s="148" t="s">
        <v>148</v>
      </c>
      <c r="E377" s="162" t="s">
        <v>19</v>
      </c>
      <c r="F377" s="163" t="s">
        <v>189</v>
      </c>
      <c r="H377" s="164">
        <v>15</v>
      </c>
      <c r="I377" s="165"/>
      <c r="L377" s="161"/>
      <c r="M377" s="166"/>
      <c r="T377" s="167"/>
      <c r="AT377" s="162" t="s">
        <v>148</v>
      </c>
      <c r="AU377" s="162" t="s">
        <v>82</v>
      </c>
      <c r="AV377" s="14" t="s">
        <v>144</v>
      </c>
      <c r="AW377" s="14" t="s">
        <v>33</v>
      </c>
      <c r="AX377" s="14" t="s">
        <v>80</v>
      </c>
      <c r="AY377" s="162" t="s">
        <v>137</v>
      </c>
    </row>
    <row r="378" spans="2:65" s="1" customFormat="1" ht="16.5" customHeight="1">
      <c r="B378" s="33"/>
      <c r="C378" s="175" t="s">
        <v>433</v>
      </c>
      <c r="D378" s="175" t="s">
        <v>434</v>
      </c>
      <c r="E378" s="176" t="s">
        <v>435</v>
      </c>
      <c r="F378" s="177" t="s">
        <v>436</v>
      </c>
      <c r="G378" s="178" t="s">
        <v>152</v>
      </c>
      <c r="H378" s="179">
        <v>3</v>
      </c>
      <c r="I378" s="180"/>
      <c r="J378" s="181">
        <f>ROUND(I378*H378,2)</f>
        <v>0</v>
      </c>
      <c r="K378" s="182"/>
      <c r="L378" s="183"/>
      <c r="M378" s="184" t="s">
        <v>19</v>
      </c>
      <c r="N378" s="185" t="s">
        <v>43</v>
      </c>
      <c r="P378" s="139">
        <f>O378*H378</f>
        <v>0</v>
      </c>
      <c r="Q378" s="139">
        <v>1.489E-2</v>
      </c>
      <c r="R378" s="139">
        <f>Q378*H378</f>
        <v>4.4670000000000001E-2</v>
      </c>
      <c r="S378" s="139">
        <v>0</v>
      </c>
      <c r="T378" s="140">
        <f>S378*H378</f>
        <v>0</v>
      </c>
      <c r="AR378" s="141" t="s">
        <v>190</v>
      </c>
      <c r="AT378" s="141" t="s">
        <v>434</v>
      </c>
      <c r="AU378" s="141" t="s">
        <v>82</v>
      </c>
      <c r="AY378" s="18" t="s">
        <v>137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80</v>
      </c>
      <c r="BK378" s="142">
        <f>ROUND(I378*H378,2)</f>
        <v>0</v>
      </c>
      <c r="BL378" s="18" t="s">
        <v>144</v>
      </c>
      <c r="BM378" s="141" t="s">
        <v>437</v>
      </c>
    </row>
    <row r="379" spans="2:65" s="1" customFormat="1" ht="16.5" customHeight="1">
      <c r="B379" s="33"/>
      <c r="C379" s="175" t="s">
        <v>438</v>
      </c>
      <c r="D379" s="175" t="s">
        <v>434</v>
      </c>
      <c r="E379" s="176" t="s">
        <v>439</v>
      </c>
      <c r="F379" s="177" t="s">
        <v>440</v>
      </c>
      <c r="G379" s="178" t="s">
        <v>152</v>
      </c>
      <c r="H379" s="179">
        <v>12</v>
      </c>
      <c r="I379" s="180"/>
      <c r="J379" s="181">
        <f>ROUND(I379*H379,2)</f>
        <v>0</v>
      </c>
      <c r="K379" s="182"/>
      <c r="L379" s="183"/>
      <c r="M379" s="184" t="s">
        <v>19</v>
      </c>
      <c r="N379" s="185" t="s">
        <v>43</v>
      </c>
      <c r="P379" s="139">
        <f>O379*H379</f>
        <v>0</v>
      </c>
      <c r="Q379" s="139">
        <v>1.521E-2</v>
      </c>
      <c r="R379" s="139">
        <f>Q379*H379</f>
        <v>0.18251999999999999</v>
      </c>
      <c r="S379" s="139">
        <v>0</v>
      </c>
      <c r="T379" s="140">
        <f>S379*H379</f>
        <v>0</v>
      </c>
      <c r="AR379" s="141" t="s">
        <v>190</v>
      </c>
      <c r="AT379" s="141" t="s">
        <v>434</v>
      </c>
      <c r="AU379" s="141" t="s">
        <v>82</v>
      </c>
      <c r="AY379" s="18" t="s">
        <v>137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8" t="s">
        <v>80</v>
      </c>
      <c r="BK379" s="142">
        <f>ROUND(I379*H379,2)</f>
        <v>0</v>
      </c>
      <c r="BL379" s="18" t="s">
        <v>144</v>
      </c>
      <c r="BM379" s="141" t="s">
        <v>441</v>
      </c>
    </row>
    <row r="380" spans="2:65" s="1" customFormat="1" ht="24.2" customHeight="1">
      <c r="B380" s="33"/>
      <c r="C380" s="129" t="s">
        <v>442</v>
      </c>
      <c r="D380" s="129" t="s">
        <v>140</v>
      </c>
      <c r="E380" s="130" t="s">
        <v>443</v>
      </c>
      <c r="F380" s="131" t="s">
        <v>444</v>
      </c>
      <c r="G380" s="132" t="s">
        <v>152</v>
      </c>
      <c r="H380" s="133">
        <v>3</v>
      </c>
      <c r="I380" s="134"/>
      <c r="J380" s="135">
        <f>ROUND(I380*H380,2)</f>
        <v>0</v>
      </c>
      <c r="K380" s="136"/>
      <c r="L380" s="33"/>
      <c r="M380" s="137" t="s">
        <v>19</v>
      </c>
      <c r="N380" s="138" t="s">
        <v>43</v>
      </c>
      <c r="P380" s="139">
        <f>O380*H380</f>
        <v>0</v>
      </c>
      <c r="Q380" s="139">
        <v>1.7770000000000001E-2</v>
      </c>
      <c r="R380" s="139">
        <f>Q380*H380</f>
        <v>5.3310000000000003E-2</v>
      </c>
      <c r="S380" s="139">
        <v>0</v>
      </c>
      <c r="T380" s="140">
        <f>S380*H380</f>
        <v>0</v>
      </c>
      <c r="AR380" s="141" t="s">
        <v>144</v>
      </c>
      <c r="AT380" s="141" t="s">
        <v>140</v>
      </c>
      <c r="AU380" s="141" t="s">
        <v>82</v>
      </c>
      <c r="AY380" s="18" t="s">
        <v>137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8" t="s">
        <v>80</v>
      </c>
      <c r="BK380" s="142">
        <f>ROUND(I380*H380,2)</f>
        <v>0</v>
      </c>
      <c r="BL380" s="18" t="s">
        <v>144</v>
      </c>
      <c r="BM380" s="141" t="s">
        <v>445</v>
      </c>
    </row>
    <row r="381" spans="2:65" s="1" customFormat="1" ht="11.25">
      <c r="B381" s="33"/>
      <c r="D381" s="143" t="s">
        <v>146</v>
      </c>
      <c r="F381" s="144" t="s">
        <v>446</v>
      </c>
      <c r="I381" s="145"/>
      <c r="L381" s="33"/>
      <c r="M381" s="146"/>
      <c r="T381" s="54"/>
      <c r="AT381" s="18" t="s">
        <v>146</v>
      </c>
      <c r="AU381" s="18" t="s">
        <v>82</v>
      </c>
    </row>
    <row r="382" spans="2:65" s="12" customFormat="1" ht="11.25">
      <c r="B382" s="147"/>
      <c r="D382" s="148" t="s">
        <v>148</v>
      </c>
      <c r="E382" s="149" t="s">
        <v>19</v>
      </c>
      <c r="F382" s="150" t="s">
        <v>447</v>
      </c>
      <c r="H382" s="151">
        <v>3</v>
      </c>
      <c r="I382" s="152"/>
      <c r="L382" s="147"/>
      <c r="M382" s="153"/>
      <c r="T382" s="154"/>
      <c r="AT382" s="149" t="s">
        <v>148</v>
      </c>
      <c r="AU382" s="149" t="s">
        <v>82</v>
      </c>
      <c r="AV382" s="12" t="s">
        <v>82</v>
      </c>
      <c r="AW382" s="12" t="s">
        <v>33</v>
      </c>
      <c r="AX382" s="12" t="s">
        <v>80</v>
      </c>
      <c r="AY382" s="149" t="s">
        <v>137</v>
      </c>
    </row>
    <row r="383" spans="2:65" s="1" customFormat="1" ht="16.5" customHeight="1">
      <c r="B383" s="33"/>
      <c r="C383" s="175" t="s">
        <v>448</v>
      </c>
      <c r="D383" s="175" t="s">
        <v>434</v>
      </c>
      <c r="E383" s="176" t="s">
        <v>449</v>
      </c>
      <c r="F383" s="177" t="s">
        <v>450</v>
      </c>
      <c r="G383" s="178" t="s">
        <v>152</v>
      </c>
      <c r="H383" s="179">
        <v>1</v>
      </c>
      <c r="I383" s="180"/>
      <c r="J383" s="181">
        <f>ROUND(I383*H383,2)</f>
        <v>0</v>
      </c>
      <c r="K383" s="182"/>
      <c r="L383" s="183"/>
      <c r="M383" s="184" t="s">
        <v>19</v>
      </c>
      <c r="N383" s="185" t="s">
        <v>43</v>
      </c>
      <c r="P383" s="139">
        <f>O383*H383</f>
        <v>0</v>
      </c>
      <c r="Q383" s="139">
        <v>1.225E-2</v>
      </c>
      <c r="R383" s="139">
        <f>Q383*H383</f>
        <v>1.225E-2</v>
      </c>
      <c r="S383" s="139">
        <v>0</v>
      </c>
      <c r="T383" s="140">
        <f>S383*H383</f>
        <v>0</v>
      </c>
      <c r="AR383" s="141" t="s">
        <v>190</v>
      </c>
      <c r="AT383" s="141" t="s">
        <v>434</v>
      </c>
      <c r="AU383" s="141" t="s">
        <v>82</v>
      </c>
      <c r="AY383" s="18" t="s">
        <v>137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80</v>
      </c>
      <c r="BK383" s="142">
        <f>ROUND(I383*H383,2)</f>
        <v>0</v>
      </c>
      <c r="BL383" s="18" t="s">
        <v>144</v>
      </c>
      <c r="BM383" s="141" t="s">
        <v>451</v>
      </c>
    </row>
    <row r="384" spans="2:65" s="1" customFormat="1" ht="16.5" customHeight="1">
      <c r="B384" s="33"/>
      <c r="C384" s="175" t="s">
        <v>452</v>
      </c>
      <c r="D384" s="175" t="s">
        <v>434</v>
      </c>
      <c r="E384" s="176" t="s">
        <v>439</v>
      </c>
      <c r="F384" s="177" t="s">
        <v>440</v>
      </c>
      <c r="G384" s="178" t="s">
        <v>152</v>
      </c>
      <c r="H384" s="179">
        <v>2</v>
      </c>
      <c r="I384" s="180"/>
      <c r="J384" s="181">
        <f>ROUND(I384*H384,2)</f>
        <v>0</v>
      </c>
      <c r="K384" s="182"/>
      <c r="L384" s="183"/>
      <c r="M384" s="184" t="s">
        <v>19</v>
      </c>
      <c r="N384" s="185" t="s">
        <v>43</v>
      </c>
      <c r="P384" s="139">
        <f>O384*H384</f>
        <v>0</v>
      </c>
      <c r="Q384" s="139">
        <v>1.521E-2</v>
      </c>
      <c r="R384" s="139">
        <f>Q384*H384</f>
        <v>3.0419999999999999E-2</v>
      </c>
      <c r="S384" s="139">
        <v>0</v>
      </c>
      <c r="T384" s="140">
        <f>S384*H384</f>
        <v>0</v>
      </c>
      <c r="AR384" s="141" t="s">
        <v>190</v>
      </c>
      <c r="AT384" s="141" t="s">
        <v>434</v>
      </c>
      <c r="AU384" s="141" t="s">
        <v>82</v>
      </c>
      <c r="AY384" s="18" t="s">
        <v>137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8" t="s">
        <v>80</v>
      </c>
      <c r="BK384" s="142">
        <f>ROUND(I384*H384,2)</f>
        <v>0</v>
      </c>
      <c r="BL384" s="18" t="s">
        <v>144</v>
      </c>
      <c r="BM384" s="141" t="s">
        <v>453</v>
      </c>
    </row>
    <row r="385" spans="2:65" s="1" customFormat="1" ht="16.5" customHeight="1">
      <c r="B385" s="33"/>
      <c r="C385" s="129" t="s">
        <v>454</v>
      </c>
      <c r="D385" s="129" t="s">
        <v>140</v>
      </c>
      <c r="E385" s="130" t="s">
        <v>455</v>
      </c>
      <c r="F385" s="131" t="s">
        <v>456</v>
      </c>
      <c r="G385" s="132" t="s">
        <v>152</v>
      </c>
      <c r="H385" s="133">
        <v>1</v>
      </c>
      <c r="I385" s="134"/>
      <c r="J385" s="135">
        <f>ROUND(I385*H385,2)</f>
        <v>0</v>
      </c>
      <c r="K385" s="136"/>
      <c r="L385" s="33"/>
      <c r="M385" s="137" t="s">
        <v>19</v>
      </c>
      <c r="N385" s="138" t="s">
        <v>43</v>
      </c>
      <c r="P385" s="139">
        <f>O385*H385</f>
        <v>0</v>
      </c>
      <c r="Q385" s="139">
        <v>0</v>
      </c>
      <c r="R385" s="139">
        <f>Q385*H385</f>
        <v>0</v>
      </c>
      <c r="S385" s="139">
        <v>0</v>
      </c>
      <c r="T385" s="140">
        <f>S385*H385</f>
        <v>0</v>
      </c>
      <c r="AR385" s="141" t="s">
        <v>144</v>
      </c>
      <c r="AT385" s="141" t="s">
        <v>140</v>
      </c>
      <c r="AU385" s="141" t="s">
        <v>82</v>
      </c>
      <c r="AY385" s="18" t="s">
        <v>137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8" t="s">
        <v>80</v>
      </c>
      <c r="BK385" s="142">
        <f>ROUND(I385*H385,2)</f>
        <v>0</v>
      </c>
      <c r="BL385" s="18" t="s">
        <v>144</v>
      </c>
      <c r="BM385" s="141" t="s">
        <v>457</v>
      </c>
    </row>
    <row r="386" spans="2:65" s="1" customFormat="1" ht="11.25">
      <c r="B386" s="33"/>
      <c r="D386" s="143" t="s">
        <v>146</v>
      </c>
      <c r="F386" s="144" t="s">
        <v>458</v>
      </c>
      <c r="I386" s="145"/>
      <c r="L386" s="33"/>
      <c r="M386" s="146"/>
      <c r="T386" s="54"/>
      <c r="AT386" s="18" t="s">
        <v>146</v>
      </c>
      <c r="AU386" s="18" t="s">
        <v>82</v>
      </c>
    </row>
    <row r="387" spans="2:65" s="1" customFormat="1" ht="16.5" customHeight="1">
      <c r="B387" s="33"/>
      <c r="C387" s="175" t="s">
        <v>459</v>
      </c>
      <c r="D387" s="175" t="s">
        <v>434</v>
      </c>
      <c r="E387" s="176" t="s">
        <v>460</v>
      </c>
      <c r="F387" s="177" t="s">
        <v>461</v>
      </c>
      <c r="G387" s="178" t="s">
        <v>152</v>
      </c>
      <c r="H387" s="179">
        <v>1</v>
      </c>
      <c r="I387" s="180"/>
      <c r="J387" s="181">
        <f>ROUND(I387*H387,2)</f>
        <v>0</v>
      </c>
      <c r="K387" s="182"/>
      <c r="L387" s="183"/>
      <c r="M387" s="184" t="s">
        <v>19</v>
      </c>
      <c r="N387" s="185" t="s">
        <v>43</v>
      </c>
      <c r="P387" s="139">
        <f>O387*H387</f>
        <v>0</v>
      </c>
      <c r="Q387" s="139">
        <v>2.4000000000000001E-4</v>
      </c>
      <c r="R387" s="139">
        <f>Q387*H387</f>
        <v>2.4000000000000001E-4</v>
      </c>
      <c r="S387" s="139">
        <v>0</v>
      </c>
      <c r="T387" s="140">
        <f>S387*H387</f>
        <v>0</v>
      </c>
      <c r="AR387" s="141" t="s">
        <v>190</v>
      </c>
      <c r="AT387" s="141" t="s">
        <v>434</v>
      </c>
      <c r="AU387" s="141" t="s">
        <v>82</v>
      </c>
      <c r="AY387" s="18" t="s">
        <v>137</v>
      </c>
      <c r="BE387" s="142">
        <f>IF(N387="základní",J387,0)</f>
        <v>0</v>
      </c>
      <c r="BF387" s="142">
        <f>IF(N387="snížená",J387,0)</f>
        <v>0</v>
      </c>
      <c r="BG387" s="142">
        <f>IF(N387="zákl. přenesená",J387,0)</f>
        <v>0</v>
      </c>
      <c r="BH387" s="142">
        <f>IF(N387="sníž. přenesená",J387,0)</f>
        <v>0</v>
      </c>
      <c r="BI387" s="142">
        <f>IF(N387="nulová",J387,0)</f>
        <v>0</v>
      </c>
      <c r="BJ387" s="18" t="s">
        <v>80</v>
      </c>
      <c r="BK387" s="142">
        <f>ROUND(I387*H387,2)</f>
        <v>0</v>
      </c>
      <c r="BL387" s="18" t="s">
        <v>144</v>
      </c>
      <c r="BM387" s="141" t="s">
        <v>462</v>
      </c>
    </row>
    <row r="388" spans="2:65" s="11" customFormat="1" ht="22.9" customHeight="1">
      <c r="B388" s="117"/>
      <c r="D388" s="118" t="s">
        <v>71</v>
      </c>
      <c r="E388" s="127" t="s">
        <v>197</v>
      </c>
      <c r="F388" s="127" t="s">
        <v>463</v>
      </c>
      <c r="I388" s="120"/>
      <c r="J388" s="128">
        <f>BK388</f>
        <v>0</v>
      </c>
      <c r="L388" s="117"/>
      <c r="M388" s="122"/>
      <c r="P388" s="123">
        <f>SUM(P389:P438)</f>
        <v>0</v>
      </c>
      <c r="R388" s="123">
        <f>SUM(R389:R438)</f>
        <v>0.3819343</v>
      </c>
      <c r="T388" s="124">
        <f>SUM(T389:T438)</f>
        <v>0.17299999999999999</v>
      </c>
      <c r="AR388" s="118" t="s">
        <v>80</v>
      </c>
      <c r="AT388" s="125" t="s">
        <v>71</v>
      </c>
      <c r="AU388" s="125" t="s">
        <v>80</v>
      </c>
      <c r="AY388" s="118" t="s">
        <v>137</v>
      </c>
      <c r="BK388" s="126">
        <f>SUM(BK389:BK438)</f>
        <v>0</v>
      </c>
    </row>
    <row r="389" spans="2:65" s="1" customFormat="1" ht="24.2" customHeight="1">
      <c r="B389" s="33"/>
      <c r="C389" s="129" t="s">
        <v>464</v>
      </c>
      <c r="D389" s="129" t="s">
        <v>140</v>
      </c>
      <c r="E389" s="130" t="s">
        <v>465</v>
      </c>
      <c r="F389" s="131" t="s">
        <v>466</v>
      </c>
      <c r="G389" s="132" t="s">
        <v>143</v>
      </c>
      <c r="H389" s="133">
        <v>271.58999999999997</v>
      </c>
      <c r="I389" s="134"/>
      <c r="J389" s="135">
        <f>ROUND(I389*H389,2)</f>
        <v>0</v>
      </c>
      <c r="K389" s="136"/>
      <c r="L389" s="33"/>
      <c r="M389" s="137" t="s">
        <v>19</v>
      </c>
      <c r="N389" s="138" t="s">
        <v>43</v>
      </c>
      <c r="P389" s="139">
        <f>O389*H389</f>
        <v>0</v>
      </c>
      <c r="Q389" s="139">
        <v>1.2999999999999999E-4</v>
      </c>
      <c r="R389" s="139">
        <f>Q389*H389</f>
        <v>3.5306699999999996E-2</v>
      </c>
      <c r="S389" s="139">
        <v>0</v>
      </c>
      <c r="T389" s="140">
        <f>S389*H389</f>
        <v>0</v>
      </c>
      <c r="AR389" s="141" t="s">
        <v>144</v>
      </c>
      <c r="AT389" s="141" t="s">
        <v>140</v>
      </c>
      <c r="AU389" s="141" t="s">
        <v>82</v>
      </c>
      <c r="AY389" s="18" t="s">
        <v>137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8" t="s">
        <v>80</v>
      </c>
      <c r="BK389" s="142">
        <f>ROUND(I389*H389,2)</f>
        <v>0</v>
      </c>
      <c r="BL389" s="18" t="s">
        <v>144</v>
      </c>
      <c r="BM389" s="141" t="s">
        <v>467</v>
      </c>
    </row>
    <row r="390" spans="2:65" s="1" customFormat="1" ht="11.25">
      <c r="B390" s="33"/>
      <c r="D390" s="143" t="s">
        <v>146</v>
      </c>
      <c r="F390" s="144" t="s">
        <v>468</v>
      </c>
      <c r="I390" s="145"/>
      <c r="L390" s="33"/>
      <c r="M390" s="146"/>
      <c r="T390" s="54"/>
      <c r="AT390" s="18" t="s">
        <v>146</v>
      </c>
      <c r="AU390" s="18" t="s">
        <v>82</v>
      </c>
    </row>
    <row r="391" spans="2:65" s="13" customFormat="1" ht="11.25">
      <c r="B391" s="155"/>
      <c r="D391" s="148" t="s">
        <v>148</v>
      </c>
      <c r="E391" s="156" t="s">
        <v>19</v>
      </c>
      <c r="F391" s="157" t="s">
        <v>266</v>
      </c>
      <c r="H391" s="156" t="s">
        <v>19</v>
      </c>
      <c r="I391" s="158"/>
      <c r="L391" s="155"/>
      <c r="M391" s="159"/>
      <c r="T391" s="160"/>
      <c r="AT391" s="156" t="s">
        <v>148</v>
      </c>
      <c r="AU391" s="156" t="s">
        <v>82</v>
      </c>
      <c r="AV391" s="13" t="s">
        <v>80</v>
      </c>
      <c r="AW391" s="13" t="s">
        <v>33</v>
      </c>
      <c r="AX391" s="13" t="s">
        <v>72</v>
      </c>
      <c r="AY391" s="156" t="s">
        <v>137</v>
      </c>
    </row>
    <row r="392" spans="2:65" s="12" customFormat="1" ht="11.25">
      <c r="B392" s="147"/>
      <c r="D392" s="148" t="s">
        <v>148</v>
      </c>
      <c r="E392" s="149" t="s">
        <v>19</v>
      </c>
      <c r="F392" s="150" t="s">
        <v>469</v>
      </c>
      <c r="H392" s="151">
        <v>60.49</v>
      </c>
      <c r="I392" s="152"/>
      <c r="L392" s="147"/>
      <c r="M392" s="153"/>
      <c r="T392" s="154"/>
      <c r="AT392" s="149" t="s">
        <v>148</v>
      </c>
      <c r="AU392" s="149" t="s">
        <v>82</v>
      </c>
      <c r="AV392" s="12" t="s">
        <v>82</v>
      </c>
      <c r="AW392" s="12" t="s">
        <v>33</v>
      </c>
      <c r="AX392" s="12" t="s">
        <v>72</v>
      </c>
      <c r="AY392" s="149" t="s">
        <v>137</v>
      </c>
    </row>
    <row r="393" spans="2:65" s="13" customFormat="1" ht="11.25">
      <c r="B393" s="155"/>
      <c r="D393" s="148" t="s">
        <v>148</v>
      </c>
      <c r="E393" s="156" t="s">
        <v>19</v>
      </c>
      <c r="F393" s="157" t="s">
        <v>173</v>
      </c>
      <c r="H393" s="156" t="s">
        <v>19</v>
      </c>
      <c r="I393" s="158"/>
      <c r="L393" s="155"/>
      <c r="M393" s="159"/>
      <c r="T393" s="160"/>
      <c r="AT393" s="156" t="s">
        <v>148</v>
      </c>
      <c r="AU393" s="156" t="s">
        <v>82</v>
      </c>
      <c r="AV393" s="13" t="s">
        <v>80</v>
      </c>
      <c r="AW393" s="13" t="s">
        <v>33</v>
      </c>
      <c r="AX393" s="13" t="s">
        <v>72</v>
      </c>
      <c r="AY393" s="156" t="s">
        <v>137</v>
      </c>
    </row>
    <row r="394" spans="2:65" s="12" customFormat="1" ht="11.25">
      <c r="B394" s="147"/>
      <c r="D394" s="148" t="s">
        <v>148</v>
      </c>
      <c r="E394" s="149" t="s">
        <v>19</v>
      </c>
      <c r="F394" s="150" t="s">
        <v>470</v>
      </c>
      <c r="H394" s="151">
        <v>26.8</v>
      </c>
      <c r="I394" s="152"/>
      <c r="L394" s="147"/>
      <c r="M394" s="153"/>
      <c r="T394" s="154"/>
      <c r="AT394" s="149" t="s">
        <v>148</v>
      </c>
      <c r="AU394" s="149" t="s">
        <v>82</v>
      </c>
      <c r="AV394" s="12" t="s">
        <v>82</v>
      </c>
      <c r="AW394" s="12" t="s">
        <v>33</v>
      </c>
      <c r="AX394" s="12" t="s">
        <v>72</v>
      </c>
      <c r="AY394" s="149" t="s">
        <v>137</v>
      </c>
    </row>
    <row r="395" spans="2:65" s="12" customFormat="1" ht="11.25">
      <c r="B395" s="147"/>
      <c r="D395" s="148" t="s">
        <v>148</v>
      </c>
      <c r="E395" s="149" t="s">
        <v>19</v>
      </c>
      <c r="F395" s="150" t="s">
        <v>360</v>
      </c>
      <c r="H395" s="151">
        <v>109.5</v>
      </c>
      <c r="I395" s="152"/>
      <c r="L395" s="147"/>
      <c r="M395" s="153"/>
      <c r="T395" s="154"/>
      <c r="AT395" s="149" t="s">
        <v>148</v>
      </c>
      <c r="AU395" s="149" t="s">
        <v>82</v>
      </c>
      <c r="AV395" s="12" t="s">
        <v>82</v>
      </c>
      <c r="AW395" s="12" t="s">
        <v>33</v>
      </c>
      <c r="AX395" s="12" t="s">
        <v>72</v>
      </c>
      <c r="AY395" s="149" t="s">
        <v>137</v>
      </c>
    </row>
    <row r="396" spans="2:65" s="13" customFormat="1" ht="11.25">
      <c r="B396" s="155"/>
      <c r="D396" s="148" t="s">
        <v>148</v>
      </c>
      <c r="E396" s="156" t="s">
        <v>19</v>
      </c>
      <c r="F396" s="157" t="s">
        <v>217</v>
      </c>
      <c r="H396" s="156" t="s">
        <v>19</v>
      </c>
      <c r="I396" s="158"/>
      <c r="L396" s="155"/>
      <c r="M396" s="159"/>
      <c r="T396" s="160"/>
      <c r="AT396" s="156" t="s">
        <v>148</v>
      </c>
      <c r="AU396" s="156" t="s">
        <v>82</v>
      </c>
      <c r="AV396" s="13" t="s">
        <v>80</v>
      </c>
      <c r="AW396" s="13" t="s">
        <v>33</v>
      </c>
      <c r="AX396" s="13" t="s">
        <v>72</v>
      </c>
      <c r="AY396" s="156" t="s">
        <v>137</v>
      </c>
    </row>
    <row r="397" spans="2:65" s="12" customFormat="1" ht="11.25">
      <c r="B397" s="147"/>
      <c r="D397" s="148" t="s">
        <v>148</v>
      </c>
      <c r="E397" s="149" t="s">
        <v>19</v>
      </c>
      <c r="F397" s="150" t="s">
        <v>471</v>
      </c>
      <c r="H397" s="151">
        <v>74.8</v>
      </c>
      <c r="I397" s="152"/>
      <c r="L397" s="147"/>
      <c r="M397" s="153"/>
      <c r="T397" s="154"/>
      <c r="AT397" s="149" t="s">
        <v>148</v>
      </c>
      <c r="AU397" s="149" t="s">
        <v>82</v>
      </c>
      <c r="AV397" s="12" t="s">
        <v>82</v>
      </c>
      <c r="AW397" s="12" t="s">
        <v>33</v>
      </c>
      <c r="AX397" s="12" t="s">
        <v>72</v>
      </c>
      <c r="AY397" s="149" t="s">
        <v>137</v>
      </c>
    </row>
    <row r="398" spans="2:65" s="14" customFormat="1" ht="11.25">
      <c r="B398" s="161"/>
      <c r="D398" s="148" t="s">
        <v>148</v>
      </c>
      <c r="E398" s="162" t="s">
        <v>19</v>
      </c>
      <c r="F398" s="163" t="s">
        <v>189</v>
      </c>
      <c r="H398" s="164">
        <v>271.58999999999997</v>
      </c>
      <c r="I398" s="165"/>
      <c r="L398" s="161"/>
      <c r="M398" s="166"/>
      <c r="T398" s="167"/>
      <c r="AT398" s="162" t="s">
        <v>148</v>
      </c>
      <c r="AU398" s="162" t="s">
        <v>82</v>
      </c>
      <c r="AV398" s="14" t="s">
        <v>144</v>
      </c>
      <c r="AW398" s="14" t="s">
        <v>33</v>
      </c>
      <c r="AX398" s="14" t="s">
        <v>80</v>
      </c>
      <c r="AY398" s="162" t="s">
        <v>137</v>
      </c>
    </row>
    <row r="399" spans="2:65" s="1" customFormat="1" ht="24.2" customHeight="1">
      <c r="B399" s="33"/>
      <c r="C399" s="129" t="s">
        <v>472</v>
      </c>
      <c r="D399" s="129" t="s">
        <v>140</v>
      </c>
      <c r="E399" s="130" t="s">
        <v>473</v>
      </c>
      <c r="F399" s="131" t="s">
        <v>474</v>
      </c>
      <c r="G399" s="132" t="s">
        <v>143</v>
      </c>
      <c r="H399" s="133">
        <v>4.7</v>
      </c>
      <c r="I399" s="134"/>
      <c r="J399" s="135">
        <f>ROUND(I399*H399,2)</f>
        <v>0</v>
      </c>
      <c r="K399" s="136"/>
      <c r="L399" s="33"/>
      <c r="M399" s="137" t="s">
        <v>19</v>
      </c>
      <c r="N399" s="138" t="s">
        <v>43</v>
      </c>
      <c r="P399" s="139">
        <f>O399*H399</f>
        <v>0</v>
      </c>
      <c r="Q399" s="139">
        <v>2.1000000000000001E-4</v>
      </c>
      <c r="R399" s="139">
        <f>Q399*H399</f>
        <v>9.8700000000000003E-4</v>
      </c>
      <c r="S399" s="139">
        <v>0</v>
      </c>
      <c r="T399" s="140">
        <f>S399*H399</f>
        <v>0</v>
      </c>
      <c r="AR399" s="141" t="s">
        <v>144</v>
      </c>
      <c r="AT399" s="141" t="s">
        <v>140</v>
      </c>
      <c r="AU399" s="141" t="s">
        <v>82</v>
      </c>
      <c r="AY399" s="18" t="s">
        <v>137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8" t="s">
        <v>80</v>
      </c>
      <c r="BK399" s="142">
        <f>ROUND(I399*H399,2)</f>
        <v>0</v>
      </c>
      <c r="BL399" s="18" t="s">
        <v>144</v>
      </c>
      <c r="BM399" s="141" t="s">
        <v>475</v>
      </c>
    </row>
    <row r="400" spans="2:65" s="1" customFormat="1" ht="11.25">
      <c r="B400" s="33"/>
      <c r="D400" s="143" t="s">
        <v>146</v>
      </c>
      <c r="F400" s="144" t="s">
        <v>476</v>
      </c>
      <c r="I400" s="145"/>
      <c r="L400" s="33"/>
      <c r="M400" s="146"/>
      <c r="T400" s="54"/>
      <c r="AT400" s="18" t="s">
        <v>146</v>
      </c>
      <c r="AU400" s="18" t="s">
        <v>82</v>
      </c>
    </row>
    <row r="401" spans="2:65" s="12" customFormat="1" ht="11.25">
      <c r="B401" s="147"/>
      <c r="D401" s="148" t="s">
        <v>148</v>
      </c>
      <c r="E401" s="149" t="s">
        <v>19</v>
      </c>
      <c r="F401" s="150" t="s">
        <v>477</v>
      </c>
      <c r="H401" s="151">
        <v>4.7</v>
      </c>
      <c r="I401" s="152"/>
      <c r="L401" s="147"/>
      <c r="M401" s="153"/>
      <c r="T401" s="154"/>
      <c r="AT401" s="149" t="s">
        <v>148</v>
      </c>
      <c r="AU401" s="149" t="s">
        <v>82</v>
      </c>
      <c r="AV401" s="12" t="s">
        <v>82</v>
      </c>
      <c r="AW401" s="12" t="s">
        <v>33</v>
      </c>
      <c r="AX401" s="12" t="s">
        <v>80</v>
      </c>
      <c r="AY401" s="149" t="s">
        <v>137</v>
      </c>
    </row>
    <row r="402" spans="2:65" s="1" customFormat="1" ht="21.75" customHeight="1">
      <c r="B402" s="33"/>
      <c r="C402" s="129" t="s">
        <v>478</v>
      </c>
      <c r="D402" s="129" t="s">
        <v>140</v>
      </c>
      <c r="E402" s="130" t="s">
        <v>479</v>
      </c>
      <c r="F402" s="131" t="s">
        <v>480</v>
      </c>
      <c r="G402" s="132" t="s">
        <v>481</v>
      </c>
      <c r="H402" s="133">
        <v>6</v>
      </c>
      <c r="I402" s="134"/>
      <c r="J402" s="135">
        <f>ROUND(I402*H402,2)</f>
        <v>0</v>
      </c>
      <c r="K402" s="136"/>
      <c r="L402" s="33"/>
      <c r="M402" s="137" t="s">
        <v>19</v>
      </c>
      <c r="N402" s="138" t="s">
        <v>43</v>
      </c>
      <c r="P402" s="139">
        <f>O402*H402</f>
        <v>0</v>
      </c>
      <c r="Q402" s="139">
        <v>0</v>
      </c>
      <c r="R402" s="139">
        <f>Q402*H402</f>
        <v>0</v>
      </c>
      <c r="S402" s="139">
        <v>0</v>
      </c>
      <c r="T402" s="140">
        <f>S402*H402</f>
        <v>0</v>
      </c>
      <c r="AR402" s="141" t="s">
        <v>144</v>
      </c>
      <c r="AT402" s="141" t="s">
        <v>140</v>
      </c>
      <c r="AU402" s="141" t="s">
        <v>82</v>
      </c>
      <c r="AY402" s="18" t="s">
        <v>137</v>
      </c>
      <c r="BE402" s="142">
        <f>IF(N402="základní",J402,0)</f>
        <v>0</v>
      </c>
      <c r="BF402" s="142">
        <f>IF(N402="snížená",J402,0)</f>
        <v>0</v>
      </c>
      <c r="BG402" s="142">
        <f>IF(N402="zákl. přenesená",J402,0)</f>
        <v>0</v>
      </c>
      <c r="BH402" s="142">
        <f>IF(N402="sníž. přenesená",J402,0)</f>
        <v>0</v>
      </c>
      <c r="BI402" s="142">
        <f>IF(N402="nulová",J402,0)</f>
        <v>0</v>
      </c>
      <c r="BJ402" s="18" t="s">
        <v>80</v>
      </c>
      <c r="BK402" s="142">
        <f>ROUND(I402*H402,2)</f>
        <v>0</v>
      </c>
      <c r="BL402" s="18" t="s">
        <v>144</v>
      </c>
      <c r="BM402" s="141" t="s">
        <v>482</v>
      </c>
    </row>
    <row r="403" spans="2:65" s="1" customFormat="1" ht="11.25">
      <c r="B403" s="33"/>
      <c r="D403" s="143" t="s">
        <v>146</v>
      </c>
      <c r="F403" s="144" t="s">
        <v>483</v>
      </c>
      <c r="I403" s="145"/>
      <c r="L403" s="33"/>
      <c r="M403" s="146"/>
      <c r="T403" s="54"/>
      <c r="AT403" s="18" t="s">
        <v>146</v>
      </c>
      <c r="AU403" s="18" t="s">
        <v>82</v>
      </c>
    </row>
    <row r="404" spans="2:65" s="1" customFormat="1" ht="16.5" customHeight="1">
      <c r="B404" s="33"/>
      <c r="C404" s="129" t="s">
        <v>484</v>
      </c>
      <c r="D404" s="129" t="s">
        <v>140</v>
      </c>
      <c r="E404" s="130" t="s">
        <v>485</v>
      </c>
      <c r="F404" s="131" t="s">
        <v>486</v>
      </c>
      <c r="G404" s="132" t="s">
        <v>481</v>
      </c>
      <c r="H404" s="133">
        <v>180</v>
      </c>
      <c r="I404" s="134"/>
      <c r="J404" s="135">
        <f>ROUND(I404*H404,2)</f>
        <v>0</v>
      </c>
      <c r="K404" s="136"/>
      <c r="L404" s="33"/>
      <c r="M404" s="137" t="s">
        <v>19</v>
      </c>
      <c r="N404" s="138" t="s">
        <v>43</v>
      </c>
      <c r="P404" s="139">
        <f>O404*H404</f>
        <v>0</v>
      </c>
      <c r="Q404" s="139">
        <v>0</v>
      </c>
      <c r="R404" s="139">
        <f>Q404*H404</f>
        <v>0</v>
      </c>
      <c r="S404" s="139">
        <v>0</v>
      </c>
      <c r="T404" s="140">
        <f>S404*H404</f>
        <v>0</v>
      </c>
      <c r="AR404" s="141" t="s">
        <v>144</v>
      </c>
      <c r="AT404" s="141" t="s">
        <v>140</v>
      </c>
      <c r="AU404" s="141" t="s">
        <v>82</v>
      </c>
      <c r="AY404" s="18" t="s">
        <v>137</v>
      </c>
      <c r="BE404" s="142">
        <f>IF(N404="základní",J404,0)</f>
        <v>0</v>
      </c>
      <c r="BF404" s="142">
        <f>IF(N404="snížená",J404,0)</f>
        <v>0</v>
      </c>
      <c r="BG404" s="142">
        <f>IF(N404="zákl. přenesená",J404,0)</f>
        <v>0</v>
      </c>
      <c r="BH404" s="142">
        <f>IF(N404="sníž. přenesená",J404,0)</f>
        <v>0</v>
      </c>
      <c r="BI404" s="142">
        <f>IF(N404="nulová",J404,0)</f>
        <v>0</v>
      </c>
      <c r="BJ404" s="18" t="s">
        <v>80</v>
      </c>
      <c r="BK404" s="142">
        <f>ROUND(I404*H404,2)</f>
        <v>0</v>
      </c>
      <c r="BL404" s="18" t="s">
        <v>144</v>
      </c>
      <c r="BM404" s="141" t="s">
        <v>487</v>
      </c>
    </row>
    <row r="405" spans="2:65" s="1" customFormat="1" ht="11.25">
      <c r="B405" s="33"/>
      <c r="D405" s="143" t="s">
        <v>146</v>
      </c>
      <c r="F405" s="144" t="s">
        <v>488</v>
      </c>
      <c r="I405" s="145"/>
      <c r="L405" s="33"/>
      <c r="M405" s="146"/>
      <c r="T405" s="54"/>
      <c r="AT405" s="18" t="s">
        <v>146</v>
      </c>
      <c r="AU405" s="18" t="s">
        <v>82</v>
      </c>
    </row>
    <row r="406" spans="2:65" s="12" customFormat="1" ht="11.25">
      <c r="B406" s="147"/>
      <c r="D406" s="148" t="s">
        <v>148</v>
      </c>
      <c r="F406" s="150" t="s">
        <v>489</v>
      </c>
      <c r="H406" s="151">
        <v>180</v>
      </c>
      <c r="I406" s="152"/>
      <c r="L406" s="147"/>
      <c r="M406" s="153"/>
      <c r="T406" s="154"/>
      <c r="AT406" s="149" t="s">
        <v>148</v>
      </c>
      <c r="AU406" s="149" t="s">
        <v>82</v>
      </c>
      <c r="AV406" s="12" t="s">
        <v>82</v>
      </c>
      <c r="AW406" s="12" t="s">
        <v>4</v>
      </c>
      <c r="AX406" s="12" t="s">
        <v>80</v>
      </c>
      <c r="AY406" s="149" t="s">
        <v>137</v>
      </c>
    </row>
    <row r="407" spans="2:65" s="1" customFormat="1" ht="21.75" customHeight="1">
      <c r="B407" s="33"/>
      <c r="C407" s="129" t="s">
        <v>490</v>
      </c>
      <c r="D407" s="129" t="s">
        <v>140</v>
      </c>
      <c r="E407" s="130" t="s">
        <v>491</v>
      </c>
      <c r="F407" s="131" t="s">
        <v>492</v>
      </c>
      <c r="G407" s="132" t="s">
        <v>481</v>
      </c>
      <c r="H407" s="133">
        <v>6</v>
      </c>
      <c r="I407" s="134"/>
      <c r="J407" s="135">
        <f>ROUND(I407*H407,2)</f>
        <v>0</v>
      </c>
      <c r="K407" s="136"/>
      <c r="L407" s="33"/>
      <c r="M407" s="137" t="s">
        <v>19</v>
      </c>
      <c r="N407" s="138" t="s">
        <v>43</v>
      </c>
      <c r="P407" s="139">
        <f>O407*H407</f>
        <v>0</v>
      </c>
      <c r="Q407" s="139">
        <v>0</v>
      </c>
      <c r="R407" s="139">
        <f>Q407*H407</f>
        <v>0</v>
      </c>
      <c r="S407" s="139">
        <v>0</v>
      </c>
      <c r="T407" s="140">
        <f>S407*H407</f>
        <v>0</v>
      </c>
      <c r="AR407" s="141" t="s">
        <v>144</v>
      </c>
      <c r="AT407" s="141" t="s">
        <v>140</v>
      </c>
      <c r="AU407" s="141" t="s">
        <v>82</v>
      </c>
      <c r="AY407" s="18" t="s">
        <v>137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8" t="s">
        <v>80</v>
      </c>
      <c r="BK407" s="142">
        <f>ROUND(I407*H407,2)</f>
        <v>0</v>
      </c>
      <c r="BL407" s="18" t="s">
        <v>144</v>
      </c>
      <c r="BM407" s="141" t="s">
        <v>493</v>
      </c>
    </row>
    <row r="408" spans="2:65" s="1" customFormat="1" ht="11.25">
      <c r="B408" s="33"/>
      <c r="D408" s="143" t="s">
        <v>146</v>
      </c>
      <c r="F408" s="144" t="s">
        <v>494</v>
      </c>
      <c r="I408" s="145"/>
      <c r="L408" s="33"/>
      <c r="M408" s="146"/>
      <c r="T408" s="54"/>
      <c r="AT408" s="18" t="s">
        <v>146</v>
      </c>
      <c r="AU408" s="18" t="s">
        <v>82</v>
      </c>
    </row>
    <row r="409" spans="2:65" s="1" customFormat="1" ht="24.2" customHeight="1">
      <c r="B409" s="33"/>
      <c r="C409" s="129" t="s">
        <v>495</v>
      </c>
      <c r="D409" s="129" t="s">
        <v>140</v>
      </c>
      <c r="E409" s="130" t="s">
        <v>496</v>
      </c>
      <c r="F409" s="131" t="s">
        <v>497</v>
      </c>
      <c r="G409" s="132" t="s">
        <v>143</v>
      </c>
      <c r="H409" s="133">
        <v>471.89</v>
      </c>
      <c r="I409" s="134"/>
      <c r="J409" s="135">
        <f>ROUND(I409*H409,2)</f>
        <v>0</v>
      </c>
      <c r="K409" s="136"/>
      <c r="L409" s="33"/>
      <c r="M409" s="137" t="s">
        <v>19</v>
      </c>
      <c r="N409" s="138" t="s">
        <v>43</v>
      </c>
      <c r="P409" s="139">
        <f>O409*H409</f>
        <v>0</v>
      </c>
      <c r="Q409" s="139">
        <v>4.0000000000000003E-5</v>
      </c>
      <c r="R409" s="139">
        <f>Q409*H409</f>
        <v>1.8875599999999999E-2</v>
      </c>
      <c r="S409" s="139">
        <v>0</v>
      </c>
      <c r="T409" s="140">
        <f>S409*H409</f>
        <v>0</v>
      </c>
      <c r="AR409" s="141" t="s">
        <v>144</v>
      </c>
      <c r="AT409" s="141" t="s">
        <v>140</v>
      </c>
      <c r="AU409" s="141" t="s">
        <v>82</v>
      </c>
      <c r="AY409" s="18" t="s">
        <v>137</v>
      </c>
      <c r="BE409" s="142">
        <f>IF(N409="základní",J409,0)</f>
        <v>0</v>
      </c>
      <c r="BF409" s="142">
        <f>IF(N409="snížená",J409,0)</f>
        <v>0</v>
      </c>
      <c r="BG409" s="142">
        <f>IF(N409="zákl. přenesená",J409,0)</f>
        <v>0</v>
      </c>
      <c r="BH409" s="142">
        <f>IF(N409="sníž. přenesená",J409,0)</f>
        <v>0</v>
      </c>
      <c r="BI409" s="142">
        <f>IF(N409="nulová",J409,0)</f>
        <v>0</v>
      </c>
      <c r="BJ409" s="18" t="s">
        <v>80</v>
      </c>
      <c r="BK409" s="142">
        <f>ROUND(I409*H409,2)</f>
        <v>0</v>
      </c>
      <c r="BL409" s="18" t="s">
        <v>144</v>
      </c>
      <c r="BM409" s="141" t="s">
        <v>498</v>
      </c>
    </row>
    <row r="410" spans="2:65" s="1" customFormat="1" ht="11.25">
      <c r="B410" s="33"/>
      <c r="D410" s="143" t="s">
        <v>146</v>
      </c>
      <c r="F410" s="144" t="s">
        <v>499</v>
      </c>
      <c r="I410" s="145"/>
      <c r="L410" s="33"/>
      <c r="M410" s="146"/>
      <c r="T410" s="54"/>
      <c r="AT410" s="18" t="s">
        <v>146</v>
      </c>
      <c r="AU410" s="18" t="s">
        <v>82</v>
      </c>
    </row>
    <row r="411" spans="2:65" s="12" customFormat="1" ht="11.25">
      <c r="B411" s="147"/>
      <c r="D411" s="148" t="s">
        <v>148</v>
      </c>
      <c r="E411" s="149" t="s">
        <v>19</v>
      </c>
      <c r="F411" s="150" t="s">
        <v>500</v>
      </c>
      <c r="H411" s="151">
        <v>93.89</v>
      </c>
      <c r="I411" s="152"/>
      <c r="L411" s="147"/>
      <c r="M411" s="153"/>
      <c r="T411" s="154"/>
      <c r="AT411" s="149" t="s">
        <v>148</v>
      </c>
      <c r="AU411" s="149" t="s">
        <v>82</v>
      </c>
      <c r="AV411" s="12" t="s">
        <v>82</v>
      </c>
      <c r="AW411" s="12" t="s">
        <v>33</v>
      </c>
      <c r="AX411" s="12" t="s">
        <v>72</v>
      </c>
      <c r="AY411" s="149" t="s">
        <v>137</v>
      </c>
    </row>
    <row r="412" spans="2:65" s="12" customFormat="1" ht="11.25">
      <c r="B412" s="147"/>
      <c r="D412" s="148" t="s">
        <v>148</v>
      </c>
      <c r="E412" s="149" t="s">
        <v>19</v>
      </c>
      <c r="F412" s="150" t="s">
        <v>501</v>
      </c>
      <c r="H412" s="151">
        <v>192.36</v>
      </c>
      <c r="I412" s="152"/>
      <c r="L412" s="147"/>
      <c r="M412" s="153"/>
      <c r="T412" s="154"/>
      <c r="AT412" s="149" t="s">
        <v>148</v>
      </c>
      <c r="AU412" s="149" t="s">
        <v>82</v>
      </c>
      <c r="AV412" s="12" t="s">
        <v>82</v>
      </c>
      <c r="AW412" s="12" t="s">
        <v>33</v>
      </c>
      <c r="AX412" s="12" t="s">
        <v>72</v>
      </c>
      <c r="AY412" s="149" t="s">
        <v>137</v>
      </c>
    </row>
    <row r="413" spans="2:65" s="12" customFormat="1" ht="11.25">
      <c r="B413" s="147"/>
      <c r="D413" s="148" t="s">
        <v>148</v>
      </c>
      <c r="E413" s="149" t="s">
        <v>19</v>
      </c>
      <c r="F413" s="150" t="s">
        <v>502</v>
      </c>
      <c r="H413" s="151">
        <v>121.52</v>
      </c>
      <c r="I413" s="152"/>
      <c r="L413" s="147"/>
      <c r="M413" s="153"/>
      <c r="T413" s="154"/>
      <c r="AT413" s="149" t="s">
        <v>148</v>
      </c>
      <c r="AU413" s="149" t="s">
        <v>82</v>
      </c>
      <c r="AV413" s="12" t="s">
        <v>82</v>
      </c>
      <c r="AW413" s="12" t="s">
        <v>33</v>
      </c>
      <c r="AX413" s="12" t="s">
        <v>72</v>
      </c>
      <c r="AY413" s="149" t="s">
        <v>137</v>
      </c>
    </row>
    <row r="414" spans="2:65" s="12" customFormat="1" ht="11.25">
      <c r="B414" s="147"/>
      <c r="D414" s="148" t="s">
        <v>148</v>
      </c>
      <c r="E414" s="149" t="s">
        <v>19</v>
      </c>
      <c r="F414" s="150" t="s">
        <v>503</v>
      </c>
      <c r="H414" s="151">
        <v>64.12</v>
      </c>
      <c r="I414" s="152"/>
      <c r="L414" s="147"/>
      <c r="M414" s="153"/>
      <c r="T414" s="154"/>
      <c r="AT414" s="149" t="s">
        <v>148</v>
      </c>
      <c r="AU414" s="149" t="s">
        <v>82</v>
      </c>
      <c r="AV414" s="12" t="s">
        <v>82</v>
      </c>
      <c r="AW414" s="12" t="s">
        <v>33</v>
      </c>
      <c r="AX414" s="12" t="s">
        <v>72</v>
      </c>
      <c r="AY414" s="149" t="s">
        <v>137</v>
      </c>
    </row>
    <row r="415" spans="2:65" s="14" customFormat="1" ht="11.25">
      <c r="B415" s="161"/>
      <c r="D415" s="148" t="s">
        <v>148</v>
      </c>
      <c r="E415" s="162" t="s">
        <v>19</v>
      </c>
      <c r="F415" s="163" t="s">
        <v>189</v>
      </c>
      <c r="H415" s="164">
        <v>471.89</v>
      </c>
      <c r="I415" s="165"/>
      <c r="L415" s="161"/>
      <c r="M415" s="166"/>
      <c r="T415" s="167"/>
      <c r="AT415" s="162" t="s">
        <v>148</v>
      </c>
      <c r="AU415" s="162" t="s">
        <v>82</v>
      </c>
      <c r="AV415" s="14" t="s">
        <v>144</v>
      </c>
      <c r="AW415" s="14" t="s">
        <v>33</v>
      </c>
      <c r="AX415" s="14" t="s">
        <v>80</v>
      </c>
      <c r="AY415" s="162" t="s">
        <v>137</v>
      </c>
    </row>
    <row r="416" spans="2:65" s="1" customFormat="1" ht="16.5" customHeight="1">
      <c r="B416" s="33"/>
      <c r="C416" s="129" t="s">
        <v>504</v>
      </c>
      <c r="D416" s="129" t="s">
        <v>140</v>
      </c>
      <c r="E416" s="130" t="s">
        <v>505</v>
      </c>
      <c r="F416" s="131" t="s">
        <v>506</v>
      </c>
      <c r="G416" s="132" t="s">
        <v>143</v>
      </c>
      <c r="H416" s="133">
        <v>285.79000000000002</v>
      </c>
      <c r="I416" s="134"/>
      <c r="J416" s="135">
        <f>ROUND(I416*H416,2)</f>
        <v>0</v>
      </c>
      <c r="K416" s="136"/>
      <c r="L416" s="33"/>
      <c r="M416" s="137" t="s">
        <v>19</v>
      </c>
      <c r="N416" s="138" t="s">
        <v>43</v>
      </c>
      <c r="P416" s="139">
        <f>O416*H416</f>
        <v>0</v>
      </c>
      <c r="Q416" s="139">
        <v>0</v>
      </c>
      <c r="R416" s="139">
        <f>Q416*H416</f>
        <v>0</v>
      </c>
      <c r="S416" s="139">
        <v>0</v>
      </c>
      <c r="T416" s="140">
        <f>S416*H416</f>
        <v>0</v>
      </c>
      <c r="AR416" s="141" t="s">
        <v>144</v>
      </c>
      <c r="AT416" s="141" t="s">
        <v>140</v>
      </c>
      <c r="AU416" s="141" t="s">
        <v>82</v>
      </c>
      <c r="AY416" s="18" t="s">
        <v>137</v>
      </c>
      <c r="BE416" s="142">
        <f>IF(N416="základní",J416,0)</f>
        <v>0</v>
      </c>
      <c r="BF416" s="142">
        <f>IF(N416="snížená",J416,0)</f>
        <v>0</v>
      </c>
      <c r="BG416" s="142">
        <f>IF(N416="zákl. přenesená",J416,0)</f>
        <v>0</v>
      </c>
      <c r="BH416" s="142">
        <f>IF(N416="sníž. přenesená",J416,0)</f>
        <v>0</v>
      </c>
      <c r="BI416" s="142">
        <f>IF(N416="nulová",J416,0)</f>
        <v>0</v>
      </c>
      <c r="BJ416" s="18" t="s">
        <v>80</v>
      </c>
      <c r="BK416" s="142">
        <f>ROUND(I416*H416,2)</f>
        <v>0</v>
      </c>
      <c r="BL416" s="18" t="s">
        <v>144</v>
      </c>
      <c r="BM416" s="141" t="s">
        <v>507</v>
      </c>
    </row>
    <row r="417" spans="2:65" s="1" customFormat="1" ht="11.25">
      <c r="B417" s="33"/>
      <c r="D417" s="143" t="s">
        <v>146</v>
      </c>
      <c r="F417" s="144" t="s">
        <v>508</v>
      </c>
      <c r="I417" s="145"/>
      <c r="L417" s="33"/>
      <c r="M417" s="146"/>
      <c r="T417" s="54"/>
      <c r="AT417" s="18" t="s">
        <v>146</v>
      </c>
      <c r="AU417" s="18" t="s">
        <v>82</v>
      </c>
    </row>
    <row r="418" spans="2:65" s="13" customFormat="1" ht="11.25">
      <c r="B418" s="155"/>
      <c r="D418" s="148" t="s">
        <v>148</v>
      </c>
      <c r="E418" s="156" t="s">
        <v>19</v>
      </c>
      <c r="F418" s="157" t="s">
        <v>266</v>
      </c>
      <c r="H418" s="156" t="s">
        <v>19</v>
      </c>
      <c r="I418" s="158"/>
      <c r="L418" s="155"/>
      <c r="M418" s="159"/>
      <c r="T418" s="160"/>
      <c r="AT418" s="156" t="s">
        <v>148</v>
      </c>
      <c r="AU418" s="156" t="s">
        <v>82</v>
      </c>
      <c r="AV418" s="13" t="s">
        <v>80</v>
      </c>
      <c r="AW418" s="13" t="s">
        <v>33</v>
      </c>
      <c r="AX418" s="13" t="s">
        <v>72</v>
      </c>
      <c r="AY418" s="156" t="s">
        <v>137</v>
      </c>
    </row>
    <row r="419" spans="2:65" s="12" customFormat="1" ht="11.25">
      <c r="B419" s="147"/>
      <c r="D419" s="148" t="s">
        <v>148</v>
      </c>
      <c r="E419" s="149" t="s">
        <v>19</v>
      </c>
      <c r="F419" s="150" t="s">
        <v>509</v>
      </c>
      <c r="H419" s="151">
        <v>50.79</v>
      </c>
      <c r="I419" s="152"/>
      <c r="L419" s="147"/>
      <c r="M419" s="153"/>
      <c r="T419" s="154"/>
      <c r="AT419" s="149" t="s">
        <v>148</v>
      </c>
      <c r="AU419" s="149" t="s">
        <v>82</v>
      </c>
      <c r="AV419" s="12" t="s">
        <v>82</v>
      </c>
      <c r="AW419" s="12" t="s">
        <v>33</v>
      </c>
      <c r="AX419" s="12" t="s">
        <v>72</v>
      </c>
      <c r="AY419" s="149" t="s">
        <v>137</v>
      </c>
    </row>
    <row r="420" spans="2:65" s="12" customFormat="1" ht="11.25">
      <c r="B420" s="147"/>
      <c r="D420" s="148" t="s">
        <v>148</v>
      </c>
      <c r="E420" s="149" t="s">
        <v>19</v>
      </c>
      <c r="F420" s="150" t="s">
        <v>510</v>
      </c>
      <c r="H420" s="151">
        <v>19.2</v>
      </c>
      <c r="I420" s="152"/>
      <c r="L420" s="147"/>
      <c r="M420" s="153"/>
      <c r="T420" s="154"/>
      <c r="AT420" s="149" t="s">
        <v>148</v>
      </c>
      <c r="AU420" s="149" t="s">
        <v>82</v>
      </c>
      <c r="AV420" s="12" t="s">
        <v>82</v>
      </c>
      <c r="AW420" s="12" t="s">
        <v>33</v>
      </c>
      <c r="AX420" s="12" t="s">
        <v>72</v>
      </c>
      <c r="AY420" s="149" t="s">
        <v>137</v>
      </c>
    </row>
    <row r="421" spans="2:65" s="13" customFormat="1" ht="11.25">
      <c r="B421" s="155"/>
      <c r="D421" s="148" t="s">
        <v>148</v>
      </c>
      <c r="E421" s="156" t="s">
        <v>19</v>
      </c>
      <c r="F421" s="157" t="s">
        <v>173</v>
      </c>
      <c r="H421" s="156" t="s">
        <v>19</v>
      </c>
      <c r="I421" s="158"/>
      <c r="L421" s="155"/>
      <c r="M421" s="159"/>
      <c r="T421" s="160"/>
      <c r="AT421" s="156" t="s">
        <v>148</v>
      </c>
      <c r="AU421" s="156" t="s">
        <v>82</v>
      </c>
      <c r="AV421" s="13" t="s">
        <v>80</v>
      </c>
      <c r="AW421" s="13" t="s">
        <v>33</v>
      </c>
      <c r="AX421" s="13" t="s">
        <v>72</v>
      </c>
      <c r="AY421" s="156" t="s">
        <v>137</v>
      </c>
    </row>
    <row r="422" spans="2:65" s="12" customFormat="1" ht="11.25">
      <c r="B422" s="147"/>
      <c r="D422" s="148" t="s">
        <v>148</v>
      </c>
      <c r="E422" s="149" t="s">
        <v>19</v>
      </c>
      <c r="F422" s="150" t="s">
        <v>470</v>
      </c>
      <c r="H422" s="151">
        <v>26.8</v>
      </c>
      <c r="I422" s="152"/>
      <c r="L422" s="147"/>
      <c r="M422" s="153"/>
      <c r="T422" s="154"/>
      <c r="AT422" s="149" t="s">
        <v>148</v>
      </c>
      <c r="AU422" s="149" t="s">
        <v>82</v>
      </c>
      <c r="AV422" s="12" t="s">
        <v>82</v>
      </c>
      <c r="AW422" s="12" t="s">
        <v>33</v>
      </c>
      <c r="AX422" s="12" t="s">
        <v>72</v>
      </c>
      <c r="AY422" s="149" t="s">
        <v>137</v>
      </c>
    </row>
    <row r="423" spans="2:65" s="12" customFormat="1" ht="11.25">
      <c r="B423" s="147"/>
      <c r="D423" s="148" t="s">
        <v>148</v>
      </c>
      <c r="E423" s="149" t="s">
        <v>19</v>
      </c>
      <c r="F423" s="150" t="s">
        <v>360</v>
      </c>
      <c r="H423" s="151">
        <v>109.5</v>
      </c>
      <c r="I423" s="152"/>
      <c r="L423" s="147"/>
      <c r="M423" s="153"/>
      <c r="T423" s="154"/>
      <c r="AT423" s="149" t="s">
        <v>148</v>
      </c>
      <c r="AU423" s="149" t="s">
        <v>82</v>
      </c>
      <c r="AV423" s="12" t="s">
        <v>82</v>
      </c>
      <c r="AW423" s="12" t="s">
        <v>33</v>
      </c>
      <c r="AX423" s="12" t="s">
        <v>72</v>
      </c>
      <c r="AY423" s="149" t="s">
        <v>137</v>
      </c>
    </row>
    <row r="424" spans="2:65" s="13" customFormat="1" ht="11.25">
      <c r="B424" s="155"/>
      <c r="D424" s="148" t="s">
        <v>148</v>
      </c>
      <c r="E424" s="156" t="s">
        <v>19</v>
      </c>
      <c r="F424" s="157" t="s">
        <v>217</v>
      </c>
      <c r="H424" s="156" t="s">
        <v>19</v>
      </c>
      <c r="I424" s="158"/>
      <c r="L424" s="155"/>
      <c r="M424" s="159"/>
      <c r="T424" s="160"/>
      <c r="AT424" s="156" t="s">
        <v>148</v>
      </c>
      <c r="AU424" s="156" t="s">
        <v>82</v>
      </c>
      <c r="AV424" s="13" t="s">
        <v>80</v>
      </c>
      <c r="AW424" s="13" t="s">
        <v>33</v>
      </c>
      <c r="AX424" s="13" t="s">
        <v>72</v>
      </c>
      <c r="AY424" s="156" t="s">
        <v>137</v>
      </c>
    </row>
    <row r="425" spans="2:65" s="12" customFormat="1" ht="11.25">
      <c r="B425" s="147"/>
      <c r="D425" s="148" t="s">
        <v>148</v>
      </c>
      <c r="E425" s="149" t="s">
        <v>19</v>
      </c>
      <c r="F425" s="150" t="s">
        <v>511</v>
      </c>
      <c r="H425" s="151">
        <v>29.5</v>
      </c>
      <c r="I425" s="152"/>
      <c r="L425" s="147"/>
      <c r="M425" s="153"/>
      <c r="T425" s="154"/>
      <c r="AT425" s="149" t="s">
        <v>148</v>
      </c>
      <c r="AU425" s="149" t="s">
        <v>82</v>
      </c>
      <c r="AV425" s="12" t="s">
        <v>82</v>
      </c>
      <c r="AW425" s="12" t="s">
        <v>33</v>
      </c>
      <c r="AX425" s="12" t="s">
        <v>72</v>
      </c>
      <c r="AY425" s="149" t="s">
        <v>137</v>
      </c>
    </row>
    <row r="426" spans="2:65" s="12" customFormat="1" ht="11.25">
      <c r="B426" s="147"/>
      <c r="D426" s="148" t="s">
        <v>148</v>
      </c>
      <c r="E426" s="149" t="s">
        <v>19</v>
      </c>
      <c r="F426" s="150" t="s">
        <v>512</v>
      </c>
      <c r="H426" s="151">
        <v>50</v>
      </c>
      <c r="I426" s="152"/>
      <c r="L426" s="147"/>
      <c r="M426" s="153"/>
      <c r="T426" s="154"/>
      <c r="AT426" s="149" t="s">
        <v>148</v>
      </c>
      <c r="AU426" s="149" t="s">
        <v>82</v>
      </c>
      <c r="AV426" s="12" t="s">
        <v>82</v>
      </c>
      <c r="AW426" s="12" t="s">
        <v>33</v>
      </c>
      <c r="AX426" s="12" t="s">
        <v>72</v>
      </c>
      <c r="AY426" s="149" t="s">
        <v>137</v>
      </c>
    </row>
    <row r="427" spans="2:65" s="14" customFormat="1" ht="11.25">
      <c r="B427" s="161"/>
      <c r="D427" s="148" t="s">
        <v>148</v>
      </c>
      <c r="E427" s="162" t="s">
        <v>19</v>
      </c>
      <c r="F427" s="163" t="s">
        <v>189</v>
      </c>
      <c r="H427" s="164">
        <v>285.79000000000002</v>
      </c>
      <c r="I427" s="165"/>
      <c r="L427" s="161"/>
      <c r="M427" s="166"/>
      <c r="T427" s="167"/>
      <c r="AT427" s="162" t="s">
        <v>148</v>
      </c>
      <c r="AU427" s="162" t="s">
        <v>82</v>
      </c>
      <c r="AV427" s="14" t="s">
        <v>144</v>
      </c>
      <c r="AW427" s="14" t="s">
        <v>33</v>
      </c>
      <c r="AX427" s="14" t="s">
        <v>80</v>
      </c>
      <c r="AY427" s="162" t="s">
        <v>137</v>
      </c>
    </row>
    <row r="428" spans="2:65" s="1" customFormat="1" ht="16.5" customHeight="1">
      <c r="B428" s="33"/>
      <c r="C428" s="129" t="s">
        <v>513</v>
      </c>
      <c r="D428" s="129" t="s">
        <v>140</v>
      </c>
      <c r="E428" s="130" t="s">
        <v>514</v>
      </c>
      <c r="F428" s="131" t="s">
        <v>515</v>
      </c>
      <c r="G428" s="132" t="s">
        <v>143</v>
      </c>
      <c r="H428" s="133">
        <v>17.16</v>
      </c>
      <c r="I428" s="134"/>
      <c r="J428" s="135">
        <f>ROUND(I428*H428,2)</f>
        <v>0</v>
      </c>
      <c r="K428" s="136"/>
      <c r="L428" s="33"/>
      <c r="M428" s="137" t="s">
        <v>19</v>
      </c>
      <c r="N428" s="138" t="s">
        <v>43</v>
      </c>
      <c r="P428" s="139">
        <f>O428*H428</f>
        <v>0</v>
      </c>
      <c r="Q428" s="139">
        <v>0</v>
      </c>
      <c r="R428" s="139">
        <f>Q428*H428</f>
        <v>0</v>
      </c>
      <c r="S428" s="139">
        <v>0</v>
      </c>
      <c r="T428" s="140">
        <f>S428*H428</f>
        <v>0</v>
      </c>
      <c r="AR428" s="141" t="s">
        <v>144</v>
      </c>
      <c r="AT428" s="141" t="s">
        <v>140</v>
      </c>
      <c r="AU428" s="141" t="s">
        <v>82</v>
      </c>
      <c r="AY428" s="18" t="s">
        <v>137</v>
      </c>
      <c r="BE428" s="142">
        <f>IF(N428="základní",J428,0)</f>
        <v>0</v>
      </c>
      <c r="BF428" s="142">
        <f>IF(N428="snížená",J428,0)</f>
        <v>0</v>
      </c>
      <c r="BG428" s="142">
        <f>IF(N428="zákl. přenesená",J428,0)</f>
        <v>0</v>
      </c>
      <c r="BH428" s="142">
        <f>IF(N428="sníž. přenesená",J428,0)</f>
        <v>0</v>
      </c>
      <c r="BI428" s="142">
        <f>IF(N428="nulová",J428,0)</f>
        <v>0</v>
      </c>
      <c r="BJ428" s="18" t="s">
        <v>80</v>
      </c>
      <c r="BK428" s="142">
        <f>ROUND(I428*H428,2)</f>
        <v>0</v>
      </c>
      <c r="BL428" s="18" t="s">
        <v>144</v>
      </c>
      <c r="BM428" s="141" t="s">
        <v>516</v>
      </c>
    </row>
    <row r="429" spans="2:65" s="1" customFormat="1" ht="11.25">
      <c r="B429" s="33"/>
      <c r="D429" s="143" t="s">
        <v>146</v>
      </c>
      <c r="F429" s="144" t="s">
        <v>517</v>
      </c>
      <c r="I429" s="145"/>
      <c r="L429" s="33"/>
      <c r="M429" s="146"/>
      <c r="T429" s="54"/>
      <c r="AT429" s="18" t="s">
        <v>146</v>
      </c>
      <c r="AU429" s="18" t="s">
        <v>82</v>
      </c>
    </row>
    <row r="430" spans="2:65" s="12" customFormat="1" ht="11.25">
      <c r="B430" s="147"/>
      <c r="D430" s="148" t="s">
        <v>148</v>
      </c>
      <c r="E430" s="149" t="s">
        <v>19</v>
      </c>
      <c r="F430" s="150" t="s">
        <v>518</v>
      </c>
      <c r="H430" s="151">
        <v>17.16</v>
      </c>
      <c r="I430" s="152"/>
      <c r="L430" s="147"/>
      <c r="M430" s="153"/>
      <c r="T430" s="154"/>
      <c r="AT430" s="149" t="s">
        <v>148</v>
      </c>
      <c r="AU430" s="149" t="s">
        <v>82</v>
      </c>
      <c r="AV430" s="12" t="s">
        <v>82</v>
      </c>
      <c r="AW430" s="12" t="s">
        <v>33</v>
      </c>
      <c r="AX430" s="12" t="s">
        <v>80</v>
      </c>
      <c r="AY430" s="149" t="s">
        <v>137</v>
      </c>
    </row>
    <row r="431" spans="2:65" s="1" customFormat="1" ht="24.2" customHeight="1">
      <c r="B431" s="33"/>
      <c r="C431" s="129" t="s">
        <v>519</v>
      </c>
      <c r="D431" s="129" t="s">
        <v>140</v>
      </c>
      <c r="E431" s="130" t="s">
        <v>520</v>
      </c>
      <c r="F431" s="131" t="s">
        <v>521</v>
      </c>
      <c r="G431" s="132" t="s">
        <v>522</v>
      </c>
      <c r="H431" s="133">
        <v>1</v>
      </c>
      <c r="I431" s="134"/>
      <c r="J431" s="135">
        <f>ROUND(I431*H431,2)</f>
        <v>0</v>
      </c>
      <c r="K431" s="136"/>
      <c r="L431" s="33"/>
      <c r="M431" s="137" t="s">
        <v>19</v>
      </c>
      <c r="N431" s="138" t="s">
        <v>43</v>
      </c>
      <c r="P431" s="139">
        <f>O431*H431</f>
        <v>0</v>
      </c>
      <c r="Q431" s="139">
        <v>0.22417999999999999</v>
      </c>
      <c r="R431" s="139">
        <f>Q431*H431</f>
        <v>0.22417999999999999</v>
      </c>
      <c r="S431" s="139">
        <v>0.17299999999999999</v>
      </c>
      <c r="T431" s="140">
        <f>S431*H431</f>
        <v>0.17299999999999999</v>
      </c>
      <c r="AR431" s="141" t="s">
        <v>144</v>
      </c>
      <c r="AT431" s="141" t="s">
        <v>140</v>
      </c>
      <c r="AU431" s="141" t="s">
        <v>82</v>
      </c>
      <c r="AY431" s="18" t="s">
        <v>137</v>
      </c>
      <c r="BE431" s="142">
        <f>IF(N431="základní",J431,0)</f>
        <v>0</v>
      </c>
      <c r="BF431" s="142">
        <f>IF(N431="snížená",J431,0)</f>
        <v>0</v>
      </c>
      <c r="BG431" s="142">
        <f>IF(N431="zákl. přenesená",J431,0)</f>
        <v>0</v>
      </c>
      <c r="BH431" s="142">
        <f>IF(N431="sníž. přenesená",J431,0)</f>
        <v>0</v>
      </c>
      <c r="BI431" s="142">
        <f>IF(N431="nulová",J431,0)</f>
        <v>0</v>
      </c>
      <c r="BJ431" s="18" t="s">
        <v>80</v>
      </c>
      <c r="BK431" s="142">
        <f>ROUND(I431*H431,2)</f>
        <v>0</v>
      </c>
      <c r="BL431" s="18" t="s">
        <v>144</v>
      </c>
      <c r="BM431" s="141" t="s">
        <v>523</v>
      </c>
    </row>
    <row r="432" spans="2:65" s="1" customFormat="1" ht="11.25">
      <c r="B432" s="33"/>
      <c r="D432" s="143" t="s">
        <v>146</v>
      </c>
      <c r="F432" s="144" t="s">
        <v>524</v>
      </c>
      <c r="I432" s="145"/>
      <c r="L432" s="33"/>
      <c r="M432" s="146"/>
      <c r="T432" s="54"/>
      <c r="AT432" s="18" t="s">
        <v>146</v>
      </c>
      <c r="AU432" s="18" t="s">
        <v>82</v>
      </c>
    </row>
    <row r="433" spans="2:65" s="1" customFormat="1" ht="37.9" customHeight="1">
      <c r="B433" s="33"/>
      <c r="C433" s="129" t="s">
        <v>525</v>
      </c>
      <c r="D433" s="129" t="s">
        <v>140</v>
      </c>
      <c r="E433" s="130" t="s">
        <v>526</v>
      </c>
      <c r="F433" s="131" t="s">
        <v>527</v>
      </c>
      <c r="G433" s="132" t="s">
        <v>200</v>
      </c>
      <c r="H433" s="133">
        <v>10.5</v>
      </c>
      <c r="I433" s="134"/>
      <c r="J433" s="135">
        <f>ROUND(I433*H433,2)</f>
        <v>0</v>
      </c>
      <c r="K433" s="136"/>
      <c r="L433" s="33"/>
      <c r="M433" s="137" t="s">
        <v>19</v>
      </c>
      <c r="N433" s="138" t="s">
        <v>43</v>
      </c>
      <c r="P433" s="139">
        <f>O433*H433</f>
        <v>0</v>
      </c>
      <c r="Q433" s="139">
        <v>2.81E-3</v>
      </c>
      <c r="R433" s="139">
        <f>Q433*H433</f>
        <v>2.9505E-2</v>
      </c>
      <c r="S433" s="139">
        <v>0</v>
      </c>
      <c r="T433" s="140">
        <f>S433*H433</f>
        <v>0</v>
      </c>
      <c r="AR433" s="141" t="s">
        <v>144</v>
      </c>
      <c r="AT433" s="141" t="s">
        <v>140</v>
      </c>
      <c r="AU433" s="141" t="s">
        <v>82</v>
      </c>
      <c r="AY433" s="18" t="s">
        <v>137</v>
      </c>
      <c r="BE433" s="142">
        <f>IF(N433="základní",J433,0)</f>
        <v>0</v>
      </c>
      <c r="BF433" s="142">
        <f>IF(N433="snížená",J433,0)</f>
        <v>0</v>
      </c>
      <c r="BG433" s="142">
        <f>IF(N433="zákl. přenesená",J433,0)</f>
        <v>0</v>
      </c>
      <c r="BH433" s="142">
        <f>IF(N433="sníž. přenesená",J433,0)</f>
        <v>0</v>
      </c>
      <c r="BI433" s="142">
        <f>IF(N433="nulová",J433,0)</f>
        <v>0</v>
      </c>
      <c r="BJ433" s="18" t="s">
        <v>80</v>
      </c>
      <c r="BK433" s="142">
        <f>ROUND(I433*H433,2)</f>
        <v>0</v>
      </c>
      <c r="BL433" s="18" t="s">
        <v>144</v>
      </c>
      <c r="BM433" s="141" t="s">
        <v>528</v>
      </c>
    </row>
    <row r="434" spans="2:65" s="1" customFormat="1" ht="11.25">
      <c r="B434" s="33"/>
      <c r="D434" s="143" t="s">
        <v>146</v>
      </c>
      <c r="F434" s="144" t="s">
        <v>529</v>
      </c>
      <c r="I434" s="145"/>
      <c r="L434" s="33"/>
      <c r="M434" s="146"/>
      <c r="T434" s="54"/>
      <c r="AT434" s="18" t="s">
        <v>146</v>
      </c>
      <c r="AU434" s="18" t="s">
        <v>82</v>
      </c>
    </row>
    <row r="435" spans="2:65" s="1" customFormat="1" ht="16.5" customHeight="1">
      <c r="B435" s="33"/>
      <c r="C435" s="129" t="s">
        <v>530</v>
      </c>
      <c r="D435" s="129" t="s">
        <v>140</v>
      </c>
      <c r="E435" s="130" t="s">
        <v>531</v>
      </c>
      <c r="F435" s="131" t="s">
        <v>532</v>
      </c>
      <c r="G435" s="132" t="s">
        <v>152</v>
      </c>
      <c r="H435" s="133">
        <v>6</v>
      </c>
      <c r="I435" s="134"/>
      <c r="J435" s="135">
        <f>ROUND(I435*H435,2)</f>
        <v>0</v>
      </c>
      <c r="K435" s="136"/>
      <c r="L435" s="33"/>
      <c r="M435" s="137" t="s">
        <v>19</v>
      </c>
      <c r="N435" s="138" t="s">
        <v>43</v>
      </c>
      <c r="P435" s="139">
        <f>O435*H435</f>
        <v>0</v>
      </c>
      <c r="Q435" s="139">
        <v>1.8000000000000001E-4</v>
      </c>
      <c r="R435" s="139">
        <f>Q435*H435</f>
        <v>1.08E-3</v>
      </c>
      <c r="S435" s="139">
        <v>0</v>
      </c>
      <c r="T435" s="140">
        <f>S435*H435</f>
        <v>0</v>
      </c>
      <c r="AR435" s="141" t="s">
        <v>144</v>
      </c>
      <c r="AT435" s="141" t="s">
        <v>140</v>
      </c>
      <c r="AU435" s="141" t="s">
        <v>82</v>
      </c>
      <c r="AY435" s="18" t="s">
        <v>137</v>
      </c>
      <c r="BE435" s="142">
        <f>IF(N435="základní",J435,0)</f>
        <v>0</v>
      </c>
      <c r="BF435" s="142">
        <f>IF(N435="snížená",J435,0)</f>
        <v>0</v>
      </c>
      <c r="BG435" s="142">
        <f>IF(N435="zákl. přenesená",J435,0)</f>
        <v>0</v>
      </c>
      <c r="BH435" s="142">
        <f>IF(N435="sníž. přenesená",J435,0)</f>
        <v>0</v>
      </c>
      <c r="BI435" s="142">
        <f>IF(N435="nulová",J435,0)</f>
        <v>0</v>
      </c>
      <c r="BJ435" s="18" t="s">
        <v>80</v>
      </c>
      <c r="BK435" s="142">
        <f>ROUND(I435*H435,2)</f>
        <v>0</v>
      </c>
      <c r="BL435" s="18" t="s">
        <v>144</v>
      </c>
      <c r="BM435" s="141" t="s">
        <v>533</v>
      </c>
    </row>
    <row r="436" spans="2:65" s="1" customFormat="1" ht="11.25">
      <c r="B436" s="33"/>
      <c r="D436" s="143" t="s">
        <v>146</v>
      </c>
      <c r="F436" s="144" t="s">
        <v>534</v>
      </c>
      <c r="I436" s="145"/>
      <c r="L436" s="33"/>
      <c r="M436" s="146"/>
      <c r="T436" s="54"/>
      <c r="AT436" s="18" t="s">
        <v>146</v>
      </c>
      <c r="AU436" s="18" t="s">
        <v>82</v>
      </c>
    </row>
    <row r="437" spans="2:65" s="1" customFormat="1" ht="16.5" customHeight="1">
      <c r="B437" s="33"/>
      <c r="C437" s="175" t="s">
        <v>535</v>
      </c>
      <c r="D437" s="175" t="s">
        <v>434</v>
      </c>
      <c r="E437" s="176" t="s">
        <v>536</v>
      </c>
      <c r="F437" s="177" t="s">
        <v>537</v>
      </c>
      <c r="G437" s="178" t="s">
        <v>152</v>
      </c>
      <c r="H437" s="179">
        <v>6</v>
      </c>
      <c r="I437" s="180"/>
      <c r="J437" s="181">
        <f>ROUND(I437*H437,2)</f>
        <v>0</v>
      </c>
      <c r="K437" s="182"/>
      <c r="L437" s="183"/>
      <c r="M437" s="184" t="s">
        <v>19</v>
      </c>
      <c r="N437" s="185" t="s">
        <v>43</v>
      </c>
      <c r="P437" s="139">
        <f>O437*H437</f>
        <v>0</v>
      </c>
      <c r="Q437" s="139">
        <v>1.2E-2</v>
      </c>
      <c r="R437" s="139">
        <f>Q437*H437</f>
        <v>7.2000000000000008E-2</v>
      </c>
      <c r="S437" s="139">
        <v>0</v>
      </c>
      <c r="T437" s="140">
        <f>S437*H437</f>
        <v>0</v>
      </c>
      <c r="AR437" s="141" t="s">
        <v>190</v>
      </c>
      <c r="AT437" s="141" t="s">
        <v>434</v>
      </c>
      <c r="AU437" s="141" t="s">
        <v>82</v>
      </c>
      <c r="AY437" s="18" t="s">
        <v>137</v>
      </c>
      <c r="BE437" s="142">
        <f>IF(N437="základní",J437,0)</f>
        <v>0</v>
      </c>
      <c r="BF437" s="142">
        <f>IF(N437="snížená",J437,0)</f>
        <v>0</v>
      </c>
      <c r="BG437" s="142">
        <f>IF(N437="zákl. přenesená",J437,0)</f>
        <v>0</v>
      </c>
      <c r="BH437" s="142">
        <f>IF(N437="sníž. přenesená",J437,0)</f>
        <v>0</v>
      </c>
      <c r="BI437" s="142">
        <f>IF(N437="nulová",J437,0)</f>
        <v>0</v>
      </c>
      <c r="BJ437" s="18" t="s">
        <v>80</v>
      </c>
      <c r="BK437" s="142">
        <f>ROUND(I437*H437,2)</f>
        <v>0</v>
      </c>
      <c r="BL437" s="18" t="s">
        <v>144</v>
      </c>
      <c r="BM437" s="141" t="s">
        <v>538</v>
      </c>
    </row>
    <row r="438" spans="2:65" s="1" customFormat="1" ht="16.5" customHeight="1">
      <c r="B438" s="33"/>
      <c r="C438" s="129" t="s">
        <v>539</v>
      </c>
      <c r="D438" s="129" t="s">
        <v>140</v>
      </c>
      <c r="E438" s="130" t="s">
        <v>540</v>
      </c>
      <c r="F438" s="131" t="s">
        <v>541</v>
      </c>
      <c r="G438" s="132" t="s">
        <v>542</v>
      </c>
      <c r="H438" s="133">
        <v>1</v>
      </c>
      <c r="I438" s="134"/>
      <c r="J438" s="135">
        <f>ROUND(I438*H438,2)</f>
        <v>0</v>
      </c>
      <c r="K438" s="136"/>
      <c r="L438" s="33"/>
      <c r="M438" s="137" t="s">
        <v>19</v>
      </c>
      <c r="N438" s="138" t="s">
        <v>43</v>
      </c>
      <c r="P438" s="139">
        <f>O438*H438</f>
        <v>0</v>
      </c>
      <c r="Q438" s="139">
        <v>0</v>
      </c>
      <c r="R438" s="139">
        <f>Q438*H438</f>
        <v>0</v>
      </c>
      <c r="S438" s="139">
        <v>0</v>
      </c>
      <c r="T438" s="140">
        <f>S438*H438</f>
        <v>0</v>
      </c>
      <c r="AR438" s="141" t="s">
        <v>144</v>
      </c>
      <c r="AT438" s="141" t="s">
        <v>140</v>
      </c>
      <c r="AU438" s="141" t="s">
        <v>82</v>
      </c>
      <c r="AY438" s="18" t="s">
        <v>137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8" t="s">
        <v>80</v>
      </c>
      <c r="BK438" s="142">
        <f>ROUND(I438*H438,2)</f>
        <v>0</v>
      </c>
      <c r="BL438" s="18" t="s">
        <v>144</v>
      </c>
      <c r="BM438" s="141" t="s">
        <v>543</v>
      </c>
    </row>
    <row r="439" spans="2:65" s="11" customFormat="1" ht="22.9" customHeight="1">
      <c r="B439" s="117"/>
      <c r="D439" s="118" t="s">
        <v>71</v>
      </c>
      <c r="E439" s="127" t="s">
        <v>544</v>
      </c>
      <c r="F439" s="127" t="s">
        <v>545</v>
      </c>
      <c r="I439" s="120"/>
      <c r="J439" s="128">
        <f>BK439</f>
        <v>0</v>
      </c>
      <c r="L439" s="117"/>
      <c r="M439" s="122"/>
      <c r="P439" s="123">
        <f>SUM(P440:P671)</f>
        <v>0</v>
      </c>
      <c r="R439" s="123">
        <f>SUM(R440:R671)</f>
        <v>0</v>
      </c>
      <c r="T439" s="124">
        <f>SUM(T440:T671)</f>
        <v>108.49411500000002</v>
      </c>
      <c r="AR439" s="118" t="s">
        <v>80</v>
      </c>
      <c r="AT439" s="125" t="s">
        <v>71</v>
      </c>
      <c r="AU439" s="125" t="s">
        <v>80</v>
      </c>
      <c r="AY439" s="118" t="s">
        <v>137</v>
      </c>
      <c r="BK439" s="126">
        <f>SUM(BK440:BK671)</f>
        <v>0</v>
      </c>
    </row>
    <row r="440" spans="2:65" s="1" customFormat="1" ht="16.5" customHeight="1">
      <c r="B440" s="33"/>
      <c r="C440" s="129" t="s">
        <v>546</v>
      </c>
      <c r="D440" s="129" t="s">
        <v>140</v>
      </c>
      <c r="E440" s="130" t="s">
        <v>547</v>
      </c>
      <c r="F440" s="131" t="s">
        <v>548</v>
      </c>
      <c r="G440" s="132" t="s">
        <v>143</v>
      </c>
      <c r="H440" s="133">
        <v>1.47</v>
      </c>
      <c r="I440" s="134"/>
      <c r="J440" s="135">
        <f>ROUND(I440*H440,2)</f>
        <v>0</v>
      </c>
      <c r="K440" s="136"/>
      <c r="L440" s="33"/>
      <c r="M440" s="137" t="s">
        <v>19</v>
      </c>
      <c r="N440" s="138" t="s">
        <v>43</v>
      </c>
      <c r="P440" s="139">
        <f>O440*H440</f>
        <v>0</v>
      </c>
      <c r="Q440" s="139">
        <v>0</v>
      </c>
      <c r="R440" s="139">
        <f>Q440*H440</f>
        <v>0</v>
      </c>
      <c r="S440" s="139">
        <v>5.5E-2</v>
      </c>
      <c r="T440" s="140">
        <f>S440*H440</f>
        <v>8.0850000000000005E-2</v>
      </c>
      <c r="AR440" s="141" t="s">
        <v>144</v>
      </c>
      <c r="AT440" s="141" t="s">
        <v>140</v>
      </c>
      <c r="AU440" s="141" t="s">
        <v>82</v>
      </c>
      <c r="AY440" s="18" t="s">
        <v>137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8" t="s">
        <v>80</v>
      </c>
      <c r="BK440" s="142">
        <f>ROUND(I440*H440,2)</f>
        <v>0</v>
      </c>
      <c r="BL440" s="18" t="s">
        <v>144</v>
      </c>
      <c r="BM440" s="141" t="s">
        <v>549</v>
      </c>
    </row>
    <row r="441" spans="2:65" s="1" customFormat="1" ht="11.25">
      <c r="B441" s="33"/>
      <c r="D441" s="143" t="s">
        <v>146</v>
      </c>
      <c r="F441" s="144" t="s">
        <v>550</v>
      </c>
      <c r="I441" s="145"/>
      <c r="L441" s="33"/>
      <c r="M441" s="146"/>
      <c r="T441" s="54"/>
      <c r="AT441" s="18" t="s">
        <v>146</v>
      </c>
      <c r="AU441" s="18" t="s">
        <v>82</v>
      </c>
    </row>
    <row r="442" spans="2:65" s="12" customFormat="1" ht="11.25">
      <c r="B442" s="147"/>
      <c r="D442" s="148" t="s">
        <v>148</v>
      </c>
      <c r="E442" s="149" t="s">
        <v>19</v>
      </c>
      <c r="F442" s="150" t="s">
        <v>551</v>
      </c>
      <c r="H442" s="151">
        <v>1.47</v>
      </c>
      <c r="I442" s="152"/>
      <c r="L442" s="147"/>
      <c r="M442" s="153"/>
      <c r="T442" s="154"/>
      <c r="AT442" s="149" t="s">
        <v>148</v>
      </c>
      <c r="AU442" s="149" t="s">
        <v>82</v>
      </c>
      <c r="AV442" s="12" t="s">
        <v>82</v>
      </c>
      <c r="AW442" s="12" t="s">
        <v>33</v>
      </c>
      <c r="AX442" s="12" t="s">
        <v>80</v>
      </c>
      <c r="AY442" s="149" t="s">
        <v>137</v>
      </c>
    </row>
    <row r="443" spans="2:65" s="1" customFormat="1" ht="16.5" customHeight="1">
      <c r="B443" s="33"/>
      <c r="C443" s="129" t="s">
        <v>552</v>
      </c>
      <c r="D443" s="129" t="s">
        <v>140</v>
      </c>
      <c r="E443" s="130" t="s">
        <v>553</v>
      </c>
      <c r="F443" s="131" t="s">
        <v>554</v>
      </c>
      <c r="G443" s="132" t="s">
        <v>163</v>
      </c>
      <c r="H443" s="133">
        <v>0.28299999999999997</v>
      </c>
      <c r="I443" s="134"/>
      <c r="J443" s="135">
        <f>ROUND(I443*H443,2)</f>
        <v>0</v>
      </c>
      <c r="K443" s="136"/>
      <c r="L443" s="33"/>
      <c r="M443" s="137" t="s">
        <v>19</v>
      </c>
      <c r="N443" s="138" t="s">
        <v>43</v>
      </c>
      <c r="P443" s="139">
        <f>O443*H443</f>
        <v>0</v>
      </c>
      <c r="Q443" s="139">
        <v>0</v>
      </c>
      <c r="R443" s="139">
        <f>Q443*H443</f>
        <v>0</v>
      </c>
      <c r="S443" s="139">
        <v>2.2000000000000002</v>
      </c>
      <c r="T443" s="140">
        <f>S443*H443</f>
        <v>0.62260000000000004</v>
      </c>
      <c r="AR443" s="141" t="s">
        <v>144</v>
      </c>
      <c r="AT443" s="141" t="s">
        <v>140</v>
      </c>
      <c r="AU443" s="141" t="s">
        <v>82</v>
      </c>
      <c r="AY443" s="18" t="s">
        <v>137</v>
      </c>
      <c r="BE443" s="142">
        <f>IF(N443="základní",J443,0)</f>
        <v>0</v>
      </c>
      <c r="BF443" s="142">
        <f>IF(N443="snížená",J443,0)</f>
        <v>0</v>
      </c>
      <c r="BG443" s="142">
        <f>IF(N443="zákl. přenesená",J443,0)</f>
        <v>0</v>
      </c>
      <c r="BH443" s="142">
        <f>IF(N443="sníž. přenesená",J443,0)</f>
        <v>0</v>
      </c>
      <c r="BI443" s="142">
        <f>IF(N443="nulová",J443,0)</f>
        <v>0</v>
      </c>
      <c r="BJ443" s="18" t="s">
        <v>80</v>
      </c>
      <c r="BK443" s="142">
        <f>ROUND(I443*H443,2)</f>
        <v>0</v>
      </c>
      <c r="BL443" s="18" t="s">
        <v>144</v>
      </c>
      <c r="BM443" s="141" t="s">
        <v>555</v>
      </c>
    </row>
    <row r="444" spans="2:65" s="1" customFormat="1" ht="11.25">
      <c r="B444" s="33"/>
      <c r="D444" s="143" t="s">
        <v>146</v>
      </c>
      <c r="F444" s="144" t="s">
        <v>556</v>
      </c>
      <c r="I444" s="145"/>
      <c r="L444" s="33"/>
      <c r="M444" s="146"/>
      <c r="T444" s="54"/>
      <c r="AT444" s="18" t="s">
        <v>146</v>
      </c>
      <c r="AU444" s="18" t="s">
        <v>82</v>
      </c>
    </row>
    <row r="445" spans="2:65" s="13" customFormat="1" ht="11.25">
      <c r="B445" s="155"/>
      <c r="D445" s="148" t="s">
        <v>148</v>
      </c>
      <c r="E445" s="156" t="s">
        <v>19</v>
      </c>
      <c r="F445" s="157" t="s">
        <v>266</v>
      </c>
      <c r="H445" s="156" t="s">
        <v>19</v>
      </c>
      <c r="I445" s="158"/>
      <c r="L445" s="155"/>
      <c r="M445" s="159"/>
      <c r="T445" s="160"/>
      <c r="AT445" s="156" t="s">
        <v>148</v>
      </c>
      <c r="AU445" s="156" t="s">
        <v>82</v>
      </c>
      <c r="AV445" s="13" t="s">
        <v>80</v>
      </c>
      <c r="AW445" s="13" t="s">
        <v>33</v>
      </c>
      <c r="AX445" s="13" t="s">
        <v>72</v>
      </c>
      <c r="AY445" s="156" t="s">
        <v>137</v>
      </c>
    </row>
    <row r="446" spans="2:65" s="12" customFormat="1" ht="11.25">
      <c r="B446" s="147"/>
      <c r="D446" s="148" t="s">
        <v>148</v>
      </c>
      <c r="E446" s="149" t="s">
        <v>19</v>
      </c>
      <c r="F446" s="150" t="s">
        <v>557</v>
      </c>
      <c r="H446" s="151">
        <v>0.10299999999999999</v>
      </c>
      <c r="I446" s="152"/>
      <c r="L446" s="147"/>
      <c r="M446" s="153"/>
      <c r="T446" s="154"/>
      <c r="AT446" s="149" t="s">
        <v>148</v>
      </c>
      <c r="AU446" s="149" t="s">
        <v>82</v>
      </c>
      <c r="AV446" s="12" t="s">
        <v>82</v>
      </c>
      <c r="AW446" s="12" t="s">
        <v>33</v>
      </c>
      <c r="AX446" s="12" t="s">
        <v>72</v>
      </c>
      <c r="AY446" s="149" t="s">
        <v>137</v>
      </c>
    </row>
    <row r="447" spans="2:65" s="13" customFormat="1" ht="11.25">
      <c r="B447" s="155"/>
      <c r="D447" s="148" t="s">
        <v>148</v>
      </c>
      <c r="E447" s="156" t="s">
        <v>19</v>
      </c>
      <c r="F447" s="157" t="s">
        <v>217</v>
      </c>
      <c r="H447" s="156" t="s">
        <v>19</v>
      </c>
      <c r="I447" s="158"/>
      <c r="L447" s="155"/>
      <c r="M447" s="159"/>
      <c r="T447" s="160"/>
      <c r="AT447" s="156" t="s">
        <v>148</v>
      </c>
      <c r="AU447" s="156" t="s">
        <v>82</v>
      </c>
      <c r="AV447" s="13" t="s">
        <v>80</v>
      </c>
      <c r="AW447" s="13" t="s">
        <v>33</v>
      </c>
      <c r="AX447" s="13" t="s">
        <v>72</v>
      </c>
      <c r="AY447" s="156" t="s">
        <v>137</v>
      </c>
    </row>
    <row r="448" spans="2:65" s="13" customFormat="1" ht="11.25">
      <c r="B448" s="155"/>
      <c r="D448" s="148" t="s">
        <v>148</v>
      </c>
      <c r="E448" s="156" t="s">
        <v>19</v>
      </c>
      <c r="F448" s="157" t="s">
        <v>558</v>
      </c>
      <c r="H448" s="156" t="s">
        <v>19</v>
      </c>
      <c r="I448" s="158"/>
      <c r="L448" s="155"/>
      <c r="M448" s="159"/>
      <c r="T448" s="160"/>
      <c r="AT448" s="156" t="s">
        <v>148</v>
      </c>
      <c r="AU448" s="156" t="s">
        <v>82</v>
      </c>
      <c r="AV448" s="13" t="s">
        <v>80</v>
      </c>
      <c r="AW448" s="13" t="s">
        <v>33</v>
      </c>
      <c r="AX448" s="13" t="s">
        <v>72</v>
      </c>
      <c r="AY448" s="156" t="s">
        <v>137</v>
      </c>
    </row>
    <row r="449" spans="2:65" s="12" customFormat="1" ht="11.25">
      <c r="B449" s="147"/>
      <c r="D449" s="148" t="s">
        <v>148</v>
      </c>
      <c r="E449" s="149" t="s">
        <v>19</v>
      </c>
      <c r="F449" s="150" t="s">
        <v>559</v>
      </c>
      <c r="H449" s="151">
        <v>7.0999999999999994E-2</v>
      </c>
      <c r="I449" s="152"/>
      <c r="L449" s="147"/>
      <c r="M449" s="153"/>
      <c r="T449" s="154"/>
      <c r="AT449" s="149" t="s">
        <v>148</v>
      </c>
      <c r="AU449" s="149" t="s">
        <v>82</v>
      </c>
      <c r="AV449" s="12" t="s">
        <v>82</v>
      </c>
      <c r="AW449" s="12" t="s">
        <v>33</v>
      </c>
      <c r="AX449" s="12" t="s">
        <v>72</v>
      </c>
      <c r="AY449" s="149" t="s">
        <v>137</v>
      </c>
    </row>
    <row r="450" spans="2:65" s="12" customFormat="1" ht="11.25">
      <c r="B450" s="147"/>
      <c r="D450" s="148" t="s">
        <v>148</v>
      </c>
      <c r="E450" s="149" t="s">
        <v>19</v>
      </c>
      <c r="F450" s="150" t="s">
        <v>560</v>
      </c>
      <c r="H450" s="151">
        <v>0.109</v>
      </c>
      <c r="I450" s="152"/>
      <c r="L450" s="147"/>
      <c r="M450" s="153"/>
      <c r="T450" s="154"/>
      <c r="AT450" s="149" t="s">
        <v>148</v>
      </c>
      <c r="AU450" s="149" t="s">
        <v>82</v>
      </c>
      <c r="AV450" s="12" t="s">
        <v>82</v>
      </c>
      <c r="AW450" s="12" t="s">
        <v>33</v>
      </c>
      <c r="AX450" s="12" t="s">
        <v>72</v>
      </c>
      <c r="AY450" s="149" t="s">
        <v>137</v>
      </c>
    </row>
    <row r="451" spans="2:65" s="14" customFormat="1" ht="11.25">
      <c r="B451" s="161"/>
      <c r="D451" s="148" t="s">
        <v>148</v>
      </c>
      <c r="E451" s="162" t="s">
        <v>19</v>
      </c>
      <c r="F451" s="163" t="s">
        <v>189</v>
      </c>
      <c r="H451" s="164">
        <v>0.28299999999999997</v>
      </c>
      <c r="I451" s="165"/>
      <c r="L451" s="161"/>
      <c r="M451" s="166"/>
      <c r="T451" s="167"/>
      <c r="AT451" s="162" t="s">
        <v>148</v>
      </c>
      <c r="AU451" s="162" t="s">
        <v>82</v>
      </c>
      <c r="AV451" s="14" t="s">
        <v>144</v>
      </c>
      <c r="AW451" s="14" t="s">
        <v>33</v>
      </c>
      <c r="AX451" s="14" t="s">
        <v>80</v>
      </c>
      <c r="AY451" s="162" t="s">
        <v>137</v>
      </c>
    </row>
    <row r="452" spans="2:65" s="1" customFormat="1" ht="24.2" customHeight="1">
      <c r="B452" s="33"/>
      <c r="C452" s="129" t="s">
        <v>561</v>
      </c>
      <c r="D452" s="129" t="s">
        <v>140</v>
      </c>
      <c r="E452" s="130" t="s">
        <v>562</v>
      </c>
      <c r="F452" s="131" t="s">
        <v>563</v>
      </c>
      <c r="G452" s="132" t="s">
        <v>143</v>
      </c>
      <c r="H452" s="133">
        <v>30.484000000000002</v>
      </c>
      <c r="I452" s="134"/>
      <c r="J452" s="135">
        <f>ROUND(I452*H452,2)</f>
        <v>0</v>
      </c>
      <c r="K452" s="136"/>
      <c r="L452" s="33"/>
      <c r="M452" s="137" t="s">
        <v>19</v>
      </c>
      <c r="N452" s="138" t="s">
        <v>43</v>
      </c>
      <c r="P452" s="139">
        <f>O452*H452</f>
        <v>0</v>
      </c>
      <c r="Q452" s="139">
        <v>0</v>
      </c>
      <c r="R452" s="139">
        <f>Q452*H452</f>
        <v>0</v>
      </c>
      <c r="S452" s="139">
        <v>0.13100000000000001</v>
      </c>
      <c r="T452" s="140">
        <f>S452*H452</f>
        <v>3.9934040000000004</v>
      </c>
      <c r="AR452" s="141" t="s">
        <v>144</v>
      </c>
      <c r="AT452" s="141" t="s">
        <v>140</v>
      </c>
      <c r="AU452" s="141" t="s">
        <v>82</v>
      </c>
      <c r="AY452" s="18" t="s">
        <v>137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8" t="s">
        <v>80</v>
      </c>
      <c r="BK452" s="142">
        <f>ROUND(I452*H452,2)</f>
        <v>0</v>
      </c>
      <c r="BL452" s="18" t="s">
        <v>144</v>
      </c>
      <c r="BM452" s="141" t="s">
        <v>564</v>
      </c>
    </row>
    <row r="453" spans="2:65" s="1" customFormat="1" ht="11.25">
      <c r="B453" s="33"/>
      <c r="D453" s="143" t="s">
        <v>146</v>
      </c>
      <c r="F453" s="144" t="s">
        <v>565</v>
      </c>
      <c r="I453" s="145"/>
      <c r="L453" s="33"/>
      <c r="M453" s="146"/>
      <c r="T453" s="54"/>
      <c r="AT453" s="18" t="s">
        <v>146</v>
      </c>
      <c r="AU453" s="18" t="s">
        <v>82</v>
      </c>
    </row>
    <row r="454" spans="2:65" s="13" customFormat="1" ht="11.25">
      <c r="B454" s="155"/>
      <c r="D454" s="148" t="s">
        <v>148</v>
      </c>
      <c r="E454" s="156" t="s">
        <v>19</v>
      </c>
      <c r="F454" s="157" t="s">
        <v>266</v>
      </c>
      <c r="H454" s="156" t="s">
        <v>19</v>
      </c>
      <c r="I454" s="158"/>
      <c r="L454" s="155"/>
      <c r="M454" s="159"/>
      <c r="T454" s="160"/>
      <c r="AT454" s="156" t="s">
        <v>148</v>
      </c>
      <c r="AU454" s="156" t="s">
        <v>82</v>
      </c>
      <c r="AV454" s="13" t="s">
        <v>80</v>
      </c>
      <c r="AW454" s="13" t="s">
        <v>33</v>
      </c>
      <c r="AX454" s="13" t="s">
        <v>72</v>
      </c>
      <c r="AY454" s="156" t="s">
        <v>137</v>
      </c>
    </row>
    <row r="455" spans="2:65" s="12" customFormat="1" ht="11.25">
      <c r="B455" s="147"/>
      <c r="D455" s="148" t="s">
        <v>148</v>
      </c>
      <c r="E455" s="149" t="s">
        <v>19</v>
      </c>
      <c r="F455" s="150" t="s">
        <v>566</v>
      </c>
      <c r="H455" s="151">
        <v>19.84</v>
      </c>
      <c r="I455" s="152"/>
      <c r="L455" s="147"/>
      <c r="M455" s="153"/>
      <c r="T455" s="154"/>
      <c r="AT455" s="149" t="s">
        <v>148</v>
      </c>
      <c r="AU455" s="149" t="s">
        <v>82</v>
      </c>
      <c r="AV455" s="12" t="s">
        <v>82</v>
      </c>
      <c r="AW455" s="12" t="s">
        <v>33</v>
      </c>
      <c r="AX455" s="12" t="s">
        <v>72</v>
      </c>
      <c r="AY455" s="149" t="s">
        <v>137</v>
      </c>
    </row>
    <row r="456" spans="2:65" s="12" customFormat="1" ht="11.25">
      <c r="B456" s="147"/>
      <c r="D456" s="148" t="s">
        <v>148</v>
      </c>
      <c r="E456" s="149" t="s">
        <v>19</v>
      </c>
      <c r="F456" s="150" t="s">
        <v>567</v>
      </c>
      <c r="H456" s="151">
        <v>3.234</v>
      </c>
      <c r="I456" s="152"/>
      <c r="L456" s="147"/>
      <c r="M456" s="153"/>
      <c r="T456" s="154"/>
      <c r="AT456" s="149" t="s">
        <v>148</v>
      </c>
      <c r="AU456" s="149" t="s">
        <v>82</v>
      </c>
      <c r="AV456" s="12" t="s">
        <v>82</v>
      </c>
      <c r="AW456" s="12" t="s">
        <v>33</v>
      </c>
      <c r="AX456" s="12" t="s">
        <v>72</v>
      </c>
      <c r="AY456" s="149" t="s">
        <v>137</v>
      </c>
    </row>
    <row r="457" spans="2:65" s="13" customFormat="1" ht="11.25">
      <c r="B457" s="155"/>
      <c r="D457" s="148" t="s">
        <v>148</v>
      </c>
      <c r="E457" s="156" t="s">
        <v>19</v>
      </c>
      <c r="F457" s="157" t="s">
        <v>187</v>
      </c>
      <c r="H457" s="156" t="s">
        <v>19</v>
      </c>
      <c r="I457" s="158"/>
      <c r="L457" s="155"/>
      <c r="M457" s="159"/>
      <c r="T457" s="160"/>
      <c r="AT457" s="156" t="s">
        <v>148</v>
      </c>
      <c r="AU457" s="156" t="s">
        <v>82</v>
      </c>
      <c r="AV457" s="13" t="s">
        <v>80</v>
      </c>
      <c r="AW457" s="13" t="s">
        <v>33</v>
      </c>
      <c r="AX457" s="13" t="s">
        <v>72</v>
      </c>
      <c r="AY457" s="156" t="s">
        <v>137</v>
      </c>
    </row>
    <row r="458" spans="2:65" s="12" customFormat="1" ht="11.25">
      <c r="B458" s="147"/>
      <c r="D458" s="148" t="s">
        <v>148</v>
      </c>
      <c r="E458" s="149" t="s">
        <v>19</v>
      </c>
      <c r="F458" s="150" t="s">
        <v>196</v>
      </c>
      <c r="H458" s="151">
        <v>-3.1520000000000001</v>
      </c>
      <c r="I458" s="152"/>
      <c r="L458" s="147"/>
      <c r="M458" s="153"/>
      <c r="T458" s="154"/>
      <c r="AT458" s="149" t="s">
        <v>148</v>
      </c>
      <c r="AU458" s="149" t="s">
        <v>82</v>
      </c>
      <c r="AV458" s="12" t="s">
        <v>82</v>
      </c>
      <c r="AW458" s="12" t="s">
        <v>33</v>
      </c>
      <c r="AX458" s="12" t="s">
        <v>72</v>
      </c>
      <c r="AY458" s="149" t="s">
        <v>137</v>
      </c>
    </row>
    <row r="459" spans="2:65" s="12" customFormat="1" ht="11.25">
      <c r="B459" s="147"/>
      <c r="D459" s="148" t="s">
        <v>148</v>
      </c>
      <c r="E459" s="149" t="s">
        <v>19</v>
      </c>
      <c r="F459" s="150" t="s">
        <v>568</v>
      </c>
      <c r="H459" s="151">
        <v>-2.4630000000000001</v>
      </c>
      <c r="I459" s="152"/>
      <c r="L459" s="147"/>
      <c r="M459" s="153"/>
      <c r="T459" s="154"/>
      <c r="AT459" s="149" t="s">
        <v>148</v>
      </c>
      <c r="AU459" s="149" t="s">
        <v>82</v>
      </c>
      <c r="AV459" s="12" t="s">
        <v>82</v>
      </c>
      <c r="AW459" s="12" t="s">
        <v>33</v>
      </c>
      <c r="AX459" s="12" t="s">
        <v>72</v>
      </c>
      <c r="AY459" s="149" t="s">
        <v>137</v>
      </c>
    </row>
    <row r="460" spans="2:65" s="13" customFormat="1" ht="11.25">
      <c r="B460" s="155"/>
      <c r="D460" s="148" t="s">
        <v>148</v>
      </c>
      <c r="E460" s="156" t="s">
        <v>19</v>
      </c>
      <c r="F460" s="157" t="s">
        <v>173</v>
      </c>
      <c r="H460" s="156" t="s">
        <v>19</v>
      </c>
      <c r="I460" s="158"/>
      <c r="L460" s="155"/>
      <c r="M460" s="159"/>
      <c r="T460" s="160"/>
      <c r="AT460" s="156" t="s">
        <v>148</v>
      </c>
      <c r="AU460" s="156" t="s">
        <v>82</v>
      </c>
      <c r="AV460" s="13" t="s">
        <v>80</v>
      </c>
      <c r="AW460" s="13" t="s">
        <v>33</v>
      </c>
      <c r="AX460" s="13" t="s">
        <v>72</v>
      </c>
      <c r="AY460" s="156" t="s">
        <v>137</v>
      </c>
    </row>
    <row r="461" spans="2:65" s="12" customFormat="1" ht="11.25">
      <c r="B461" s="147"/>
      <c r="D461" s="148" t="s">
        <v>148</v>
      </c>
      <c r="E461" s="149" t="s">
        <v>19</v>
      </c>
      <c r="F461" s="150" t="s">
        <v>569</v>
      </c>
      <c r="H461" s="151">
        <v>9.5459999999999994</v>
      </c>
      <c r="I461" s="152"/>
      <c r="L461" s="147"/>
      <c r="M461" s="153"/>
      <c r="T461" s="154"/>
      <c r="AT461" s="149" t="s">
        <v>148</v>
      </c>
      <c r="AU461" s="149" t="s">
        <v>82</v>
      </c>
      <c r="AV461" s="12" t="s">
        <v>82</v>
      </c>
      <c r="AW461" s="12" t="s">
        <v>33</v>
      </c>
      <c r="AX461" s="12" t="s">
        <v>72</v>
      </c>
      <c r="AY461" s="149" t="s">
        <v>137</v>
      </c>
    </row>
    <row r="462" spans="2:65" s="12" customFormat="1" ht="11.25">
      <c r="B462" s="147"/>
      <c r="D462" s="148" t="s">
        <v>148</v>
      </c>
      <c r="E462" s="149" t="s">
        <v>19</v>
      </c>
      <c r="F462" s="150" t="s">
        <v>570</v>
      </c>
      <c r="H462" s="151">
        <v>7.8129999999999997</v>
      </c>
      <c r="I462" s="152"/>
      <c r="L462" s="147"/>
      <c r="M462" s="153"/>
      <c r="T462" s="154"/>
      <c r="AT462" s="149" t="s">
        <v>148</v>
      </c>
      <c r="AU462" s="149" t="s">
        <v>82</v>
      </c>
      <c r="AV462" s="12" t="s">
        <v>82</v>
      </c>
      <c r="AW462" s="12" t="s">
        <v>33</v>
      </c>
      <c r="AX462" s="12" t="s">
        <v>72</v>
      </c>
      <c r="AY462" s="149" t="s">
        <v>137</v>
      </c>
    </row>
    <row r="463" spans="2:65" s="13" customFormat="1" ht="11.25">
      <c r="B463" s="155"/>
      <c r="D463" s="148" t="s">
        <v>148</v>
      </c>
      <c r="E463" s="156" t="s">
        <v>19</v>
      </c>
      <c r="F463" s="157" t="s">
        <v>187</v>
      </c>
      <c r="H463" s="156" t="s">
        <v>19</v>
      </c>
      <c r="I463" s="158"/>
      <c r="L463" s="155"/>
      <c r="M463" s="159"/>
      <c r="T463" s="160"/>
      <c r="AT463" s="156" t="s">
        <v>148</v>
      </c>
      <c r="AU463" s="156" t="s">
        <v>82</v>
      </c>
      <c r="AV463" s="13" t="s">
        <v>80</v>
      </c>
      <c r="AW463" s="13" t="s">
        <v>33</v>
      </c>
      <c r="AX463" s="13" t="s">
        <v>72</v>
      </c>
      <c r="AY463" s="156" t="s">
        <v>137</v>
      </c>
    </row>
    <row r="464" spans="2:65" s="12" customFormat="1" ht="11.25">
      <c r="B464" s="147"/>
      <c r="D464" s="148" t="s">
        <v>148</v>
      </c>
      <c r="E464" s="149" t="s">
        <v>19</v>
      </c>
      <c r="F464" s="150" t="s">
        <v>571</v>
      </c>
      <c r="H464" s="151">
        <v>-1.1819999999999999</v>
      </c>
      <c r="I464" s="152"/>
      <c r="L464" s="147"/>
      <c r="M464" s="153"/>
      <c r="T464" s="154"/>
      <c r="AT464" s="149" t="s">
        <v>148</v>
      </c>
      <c r="AU464" s="149" t="s">
        <v>82</v>
      </c>
      <c r="AV464" s="12" t="s">
        <v>82</v>
      </c>
      <c r="AW464" s="12" t="s">
        <v>33</v>
      </c>
      <c r="AX464" s="12" t="s">
        <v>72</v>
      </c>
      <c r="AY464" s="149" t="s">
        <v>137</v>
      </c>
    </row>
    <row r="465" spans="2:65" s="12" customFormat="1" ht="11.25">
      <c r="B465" s="147"/>
      <c r="D465" s="148" t="s">
        <v>148</v>
      </c>
      <c r="E465" s="149" t="s">
        <v>19</v>
      </c>
      <c r="F465" s="150" t="s">
        <v>196</v>
      </c>
      <c r="H465" s="151">
        <v>-3.1520000000000001</v>
      </c>
      <c r="I465" s="152"/>
      <c r="L465" s="147"/>
      <c r="M465" s="153"/>
      <c r="T465" s="154"/>
      <c r="AT465" s="149" t="s">
        <v>148</v>
      </c>
      <c r="AU465" s="149" t="s">
        <v>82</v>
      </c>
      <c r="AV465" s="12" t="s">
        <v>82</v>
      </c>
      <c r="AW465" s="12" t="s">
        <v>33</v>
      </c>
      <c r="AX465" s="12" t="s">
        <v>72</v>
      </c>
      <c r="AY465" s="149" t="s">
        <v>137</v>
      </c>
    </row>
    <row r="466" spans="2:65" s="14" customFormat="1" ht="11.25">
      <c r="B466" s="161"/>
      <c r="D466" s="148" t="s">
        <v>148</v>
      </c>
      <c r="E466" s="162" t="s">
        <v>19</v>
      </c>
      <c r="F466" s="163" t="s">
        <v>189</v>
      </c>
      <c r="H466" s="164">
        <v>30.484000000000002</v>
      </c>
      <c r="I466" s="165"/>
      <c r="L466" s="161"/>
      <c r="M466" s="166"/>
      <c r="T466" s="167"/>
      <c r="AT466" s="162" t="s">
        <v>148</v>
      </c>
      <c r="AU466" s="162" t="s">
        <v>82</v>
      </c>
      <c r="AV466" s="14" t="s">
        <v>144</v>
      </c>
      <c r="AW466" s="14" t="s">
        <v>33</v>
      </c>
      <c r="AX466" s="14" t="s">
        <v>80</v>
      </c>
      <c r="AY466" s="162" t="s">
        <v>137</v>
      </c>
    </row>
    <row r="467" spans="2:65" s="1" customFormat="1" ht="16.5" customHeight="1">
      <c r="B467" s="33"/>
      <c r="C467" s="129" t="s">
        <v>572</v>
      </c>
      <c r="D467" s="129" t="s">
        <v>140</v>
      </c>
      <c r="E467" s="130" t="s">
        <v>573</v>
      </c>
      <c r="F467" s="131" t="s">
        <v>574</v>
      </c>
      <c r="G467" s="132" t="s">
        <v>163</v>
      </c>
      <c r="H467" s="133">
        <v>0.84599999999999997</v>
      </c>
      <c r="I467" s="134"/>
      <c r="J467" s="135">
        <f>ROUND(I467*H467,2)</f>
        <v>0</v>
      </c>
      <c r="K467" s="136"/>
      <c r="L467" s="33"/>
      <c r="M467" s="137" t="s">
        <v>19</v>
      </c>
      <c r="N467" s="138" t="s">
        <v>43</v>
      </c>
      <c r="P467" s="139">
        <f>O467*H467</f>
        <v>0</v>
      </c>
      <c r="Q467" s="139">
        <v>0</v>
      </c>
      <c r="R467" s="139">
        <f>Q467*H467</f>
        <v>0</v>
      </c>
      <c r="S467" s="139">
        <v>1.6</v>
      </c>
      <c r="T467" s="140">
        <f>S467*H467</f>
        <v>1.3536000000000001</v>
      </c>
      <c r="AR467" s="141" t="s">
        <v>144</v>
      </c>
      <c r="AT467" s="141" t="s">
        <v>140</v>
      </c>
      <c r="AU467" s="141" t="s">
        <v>82</v>
      </c>
      <c r="AY467" s="18" t="s">
        <v>137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18" t="s">
        <v>80</v>
      </c>
      <c r="BK467" s="142">
        <f>ROUND(I467*H467,2)</f>
        <v>0</v>
      </c>
      <c r="BL467" s="18" t="s">
        <v>144</v>
      </c>
      <c r="BM467" s="141" t="s">
        <v>575</v>
      </c>
    </row>
    <row r="468" spans="2:65" s="1" customFormat="1" ht="11.25">
      <c r="B468" s="33"/>
      <c r="D468" s="143" t="s">
        <v>146</v>
      </c>
      <c r="F468" s="144" t="s">
        <v>576</v>
      </c>
      <c r="I468" s="145"/>
      <c r="L468" s="33"/>
      <c r="M468" s="146"/>
      <c r="T468" s="54"/>
      <c r="AT468" s="18" t="s">
        <v>146</v>
      </c>
      <c r="AU468" s="18" t="s">
        <v>82</v>
      </c>
    </row>
    <row r="469" spans="2:65" s="13" customFormat="1" ht="11.25">
      <c r="B469" s="155"/>
      <c r="D469" s="148" t="s">
        <v>148</v>
      </c>
      <c r="E469" s="156" t="s">
        <v>19</v>
      </c>
      <c r="F469" s="157" t="s">
        <v>266</v>
      </c>
      <c r="H469" s="156" t="s">
        <v>19</v>
      </c>
      <c r="I469" s="158"/>
      <c r="L469" s="155"/>
      <c r="M469" s="159"/>
      <c r="T469" s="160"/>
      <c r="AT469" s="156" t="s">
        <v>148</v>
      </c>
      <c r="AU469" s="156" t="s">
        <v>82</v>
      </c>
      <c r="AV469" s="13" t="s">
        <v>80</v>
      </c>
      <c r="AW469" s="13" t="s">
        <v>33</v>
      </c>
      <c r="AX469" s="13" t="s">
        <v>72</v>
      </c>
      <c r="AY469" s="156" t="s">
        <v>137</v>
      </c>
    </row>
    <row r="470" spans="2:65" s="12" customFormat="1" ht="11.25">
      <c r="B470" s="147"/>
      <c r="D470" s="148" t="s">
        <v>148</v>
      </c>
      <c r="E470" s="149" t="s">
        <v>19</v>
      </c>
      <c r="F470" s="150" t="s">
        <v>577</v>
      </c>
      <c r="H470" s="151">
        <v>0.3</v>
      </c>
      <c r="I470" s="152"/>
      <c r="L470" s="147"/>
      <c r="M470" s="153"/>
      <c r="T470" s="154"/>
      <c r="AT470" s="149" t="s">
        <v>148</v>
      </c>
      <c r="AU470" s="149" t="s">
        <v>82</v>
      </c>
      <c r="AV470" s="12" t="s">
        <v>82</v>
      </c>
      <c r="AW470" s="12" t="s">
        <v>33</v>
      </c>
      <c r="AX470" s="12" t="s">
        <v>72</v>
      </c>
      <c r="AY470" s="149" t="s">
        <v>137</v>
      </c>
    </row>
    <row r="471" spans="2:65" s="13" customFormat="1" ht="11.25">
      <c r="B471" s="155"/>
      <c r="D471" s="148" t="s">
        <v>148</v>
      </c>
      <c r="E471" s="156" t="s">
        <v>19</v>
      </c>
      <c r="F471" s="157" t="s">
        <v>217</v>
      </c>
      <c r="H471" s="156" t="s">
        <v>19</v>
      </c>
      <c r="I471" s="158"/>
      <c r="L471" s="155"/>
      <c r="M471" s="159"/>
      <c r="T471" s="160"/>
      <c r="AT471" s="156" t="s">
        <v>148</v>
      </c>
      <c r="AU471" s="156" t="s">
        <v>82</v>
      </c>
      <c r="AV471" s="13" t="s">
        <v>80</v>
      </c>
      <c r="AW471" s="13" t="s">
        <v>33</v>
      </c>
      <c r="AX471" s="13" t="s">
        <v>72</v>
      </c>
      <c r="AY471" s="156" t="s">
        <v>137</v>
      </c>
    </row>
    <row r="472" spans="2:65" s="13" customFormat="1" ht="11.25">
      <c r="B472" s="155"/>
      <c r="D472" s="148" t="s">
        <v>148</v>
      </c>
      <c r="E472" s="156" t="s">
        <v>19</v>
      </c>
      <c r="F472" s="157" t="s">
        <v>558</v>
      </c>
      <c r="H472" s="156" t="s">
        <v>19</v>
      </c>
      <c r="I472" s="158"/>
      <c r="L472" s="155"/>
      <c r="M472" s="159"/>
      <c r="T472" s="160"/>
      <c r="AT472" s="156" t="s">
        <v>148</v>
      </c>
      <c r="AU472" s="156" t="s">
        <v>82</v>
      </c>
      <c r="AV472" s="13" t="s">
        <v>80</v>
      </c>
      <c r="AW472" s="13" t="s">
        <v>33</v>
      </c>
      <c r="AX472" s="13" t="s">
        <v>72</v>
      </c>
      <c r="AY472" s="156" t="s">
        <v>137</v>
      </c>
    </row>
    <row r="473" spans="2:65" s="12" customFormat="1" ht="11.25">
      <c r="B473" s="147"/>
      <c r="D473" s="148" t="s">
        <v>148</v>
      </c>
      <c r="E473" s="149" t="s">
        <v>19</v>
      </c>
      <c r="F473" s="150" t="s">
        <v>578</v>
      </c>
      <c r="H473" s="151">
        <v>0.23599999999999999</v>
      </c>
      <c r="I473" s="152"/>
      <c r="L473" s="147"/>
      <c r="M473" s="153"/>
      <c r="T473" s="154"/>
      <c r="AT473" s="149" t="s">
        <v>148</v>
      </c>
      <c r="AU473" s="149" t="s">
        <v>82</v>
      </c>
      <c r="AV473" s="12" t="s">
        <v>82</v>
      </c>
      <c r="AW473" s="12" t="s">
        <v>33</v>
      </c>
      <c r="AX473" s="12" t="s">
        <v>72</v>
      </c>
      <c r="AY473" s="149" t="s">
        <v>137</v>
      </c>
    </row>
    <row r="474" spans="2:65" s="12" customFormat="1" ht="11.25">
      <c r="B474" s="147"/>
      <c r="D474" s="148" t="s">
        <v>148</v>
      </c>
      <c r="E474" s="149" t="s">
        <v>19</v>
      </c>
      <c r="F474" s="150" t="s">
        <v>579</v>
      </c>
      <c r="H474" s="151">
        <v>0.31</v>
      </c>
      <c r="I474" s="152"/>
      <c r="L474" s="147"/>
      <c r="M474" s="153"/>
      <c r="T474" s="154"/>
      <c r="AT474" s="149" t="s">
        <v>148</v>
      </c>
      <c r="AU474" s="149" t="s">
        <v>82</v>
      </c>
      <c r="AV474" s="12" t="s">
        <v>82</v>
      </c>
      <c r="AW474" s="12" t="s">
        <v>33</v>
      </c>
      <c r="AX474" s="12" t="s">
        <v>72</v>
      </c>
      <c r="AY474" s="149" t="s">
        <v>137</v>
      </c>
    </row>
    <row r="475" spans="2:65" s="14" customFormat="1" ht="11.25">
      <c r="B475" s="161"/>
      <c r="D475" s="148" t="s">
        <v>148</v>
      </c>
      <c r="E475" s="162" t="s">
        <v>19</v>
      </c>
      <c r="F475" s="163" t="s">
        <v>189</v>
      </c>
      <c r="H475" s="164">
        <v>0.84599999999999997</v>
      </c>
      <c r="I475" s="165"/>
      <c r="L475" s="161"/>
      <c r="M475" s="166"/>
      <c r="T475" s="167"/>
      <c r="AT475" s="162" t="s">
        <v>148</v>
      </c>
      <c r="AU475" s="162" t="s">
        <v>82</v>
      </c>
      <c r="AV475" s="14" t="s">
        <v>144</v>
      </c>
      <c r="AW475" s="14" t="s">
        <v>33</v>
      </c>
      <c r="AX475" s="14" t="s">
        <v>80</v>
      </c>
      <c r="AY475" s="162" t="s">
        <v>137</v>
      </c>
    </row>
    <row r="476" spans="2:65" s="1" customFormat="1" ht="16.5" customHeight="1">
      <c r="B476" s="33"/>
      <c r="C476" s="129" t="s">
        <v>580</v>
      </c>
      <c r="D476" s="129" t="s">
        <v>140</v>
      </c>
      <c r="E476" s="130" t="s">
        <v>581</v>
      </c>
      <c r="F476" s="131" t="s">
        <v>582</v>
      </c>
      <c r="G476" s="132" t="s">
        <v>163</v>
      </c>
      <c r="H476" s="133">
        <v>25.3</v>
      </c>
      <c r="I476" s="134"/>
      <c r="J476" s="135">
        <f>ROUND(I476*H476,2)</f>
        <v>0</v>
      </c>
      <c r="K476" s="136"/>
      <c r="L476" s="33"/>
      <c r="M476" s="137" t="s">
        <v>19</v>
      </c>
      <c r="N476" s="138" t="s">
        <v>43</v>
      </c>
      <c r="P476" s="139">
        <f>O476*H476</f>
        <v>0</v>
      </c>
      <c r="Q476" s="139">
        <v>0</v>
      </c>
      <c r="R476" s="139">
        <f>Q476*H476</f>
        <v>0</v>
      </c>
      <c r="S476" s="139">
        <v>1.6</v>
      </c>
      <c r="T476" s="140">
        <f>S476*H476</f>
        <v>40.480000000000004</v>
      </c>
      <c r="AR476" s="141" t="s">
        <v>144</v>
      </c>
      <c r="AT476" s="141" t="s">
        <v>140</v>
      </c>
      <c r="AU476" s="141" t="s">
        <v>82</v>
      </c>
      <c r="AY476" s="18" t="s">
        <v>137</v>
      </c>
      <c r="BE476" s="142">
        <f>IF(N476="základní",J476,0)</f>
        <v>0</v>
      </c>
      <c r="BF476" s="142">
        <f>IF(N476="snížená",J476,0)</f>
        <v>0</v>
      </c>
      <c r="BG476" s="142">
        <f>IF(N476="zákl. přenesená",J476,0)</f>
        <v>0</v>
      </c>
      <c r="BH476" s="142">
        <f>IF(N476="sníž. přenesená",J476,0)</f>
        <v>0</v>
      </c>
      <c r="BI476" s="142">
        <f>IF(N476="nulová",J476,0)</f>
        <v>0</v>
      </c>
      <c r="BJ476" s="18" t="s">
        <v>80</v>
      </c>
      <c r="BK476" s="142">
        <f>ROUND(I476*H476,2)</f>
        <v>0</v>
      </c>
      <c r="BL476" s="18" t="s">
        <v>144</v>
      </c>
      <c r="BM476" s="141" t="s">
        <v>583</v>
      </c>
    </row>
    <row r="477" spans="2:65" s="1" customFormat="1" ht="11.25">
      <c r="B477" s="33"/>
      <c r="D477" s="143" t="s">
        <v>146</v>
      </c>
      <c r="F477" s="144" t="s">
        <v>584</v>
      </c>
      <c r="I477" s="145"/>
      <c r="L477" s="33"/>
      <c r="M477" s="146"/>
      <c r="T477" s="54"/>
      <c r="AT477" s="18" t="s">
        <v>146</v>
      </c>
      <c r="AU477" s="18" t="s">
        <v>82</v>
      </c>
    </row>
    <row r="478" spans="2:65" s="13" customFormat="1" ht="11.25">
      <c r="B478" s="155"/>
      <c r="D478" s="148" t="s">
        <v>148</v>
      </c>
      <c r="E478" s="156" t="s">
        <v>19</v>
      </c>
      <c r="F478" s="157" t="s">
        <v>266</v>
      </c>
      <c r="H478" s="156" t="s">
        <v>19</v>
      </c>
      <c r="I478" s="158"/>
      <c r="L478" s="155"/>
      <c r="M478" s="159"/>
      <c r="T478" s="160"/>
      <c r="AT478" s="156" t="s">
        <v>148</v>
      </c>
      <c r="AU478" s="156" t="s">
        <v>82</v>
      </c>
      <c r="AV478" s="13" t="s">
        <v>80</v>
      </c>
      <c r="AW478" s="13" t="s">
        <v>33</v>
      </c>
      <c r="AX478" s="13" t="s">
        <v>72</v>
      </c>
      <c r="AY478" s="156" t="s">
        <v>137</v>
      </c>
    </row>
    <row r="479" spans="2:65" s="12" customFormat="1" ht="11.25">
      <c r="B479" s="147"/>
      <c r="D479" s="148" t="s">
        <v>148</v>
      </c>
      <c r="E479" s="149" t="s">
        <v>19</v>
      </c>
      <c r="F479" s="150" t="s">
        <v>585</v>
      </c>
      <c r="H479" s="151">
        <v>0.49199999999999999</v>
      </c>
      <c r="I479" s="152"/>
      <c r="L479" s="147"/>
      <c r="M479" s="153"/>
      <c r="T479" s="154"/>
      <c r="AT479" s="149" t="s">
        <v>148</v>
      </c>
      <c r="AU479" s="149" t="s">
        <v>82</v>
      </c>
      <c r="AV479" s="12" t="s">
        <v>82</v>
      </c>
      <c r="AW479" s="12" t="s">
        <v>33</v>
      </c>
      <c r="AX479" s="12" t="s">
        <v>72</v>
      </c>
      <c r="AY479" s="149" t="s">
        <v>137</v>
      </c>
    </row>
    <row r="480" spans="2:65" s="12" customFormat="1" ht="11.25">
      <c r="B480" s="147"/>
      <c r="D480" s="148" t="s">
        <v>148</v>
      </c>
      <c r="E480" s="149" t="s">
        <v>19</v>
      </c>
      <c r="F480" s="150" t="s">
        <v>586</v>
      </c>
      <c r="H480" s="151">
        <v>1.036</v>
      </c>
      <c r="I480" s="152"/>
      <c r="L480" s="147"/>
      <c r="M480" s="153"/>
      <c r="T480" s="154"/>
      <c r="AT480" s="149" t="s">
        <v>148</v>
      </c>
      <c r="AU480" s="149" t="s">
        <v>82</v>
      </c>
      <c r="AV480" s="12" t="s">
        <v>82</v>
      </c>
      <c r="AW480" s="12" t="s">
        <v>33</v>
      </c>
      <c r="AX480" s="12" t="s">
        <v>72</v>
      </c>
      <c r="AY480" s="149" t="s">
        <v>137</v>
      </c>
    </row>
    <row r="481" spans="2:65" s="12" customFormat="1" ht="11.25">
      <c r="B481" s="147"/>
      <c r="D481" s="148" t="s">
        <v>148</v>
      </c>
      <c r="E481" s="149" t="s">
        <v>19</v>
      </c>
      <c r="F481" s="150" t="s">
        <v>587</v>
      </c>
      <c r="H481" s="151">
        <v>1.6359999999999999</v>
      </c>
      <c r="I481" s="152"/>
      <c r="L481" s="147"/>
      <c r="M481" s="153"/>
      <c r="T481" s="154"/>
      <c r="AT481" s="149" t="s">
        <v>148</v>
      </c>
      <c r="AU481" s="149" t="s">
        <v>82</v>
      </c>
      <c r="AV481" s="12" t="s">
        <v>82</v>
      </c>
      <c r="AW481" s="12" t="s">
        <v>33</v>
      </c>
      <c r="AX481" s="12" t="s">
        <v>72</v>
      </c>
      <c r="AY481" s="149" t="s">
        <v>137</v>
      </c>
    </row>
    <row r="482" spans="2:65" s="12" customFormat="1" ht="11.25">
      <c r="B482" s="147"/>
      <c r="D482" s="148" t="s">
        <v>148</v>
      </c>
      <c r="E482" s="149" t="s">
        <v>19</v>
      </c>
      <c r="F482" s="150" t="s">
        <v>588</v>
      </c>
      <c r="H482" s="151">
        <v>1.6759999999999999</v>
      </c>
      <c r="I482" s="152"/>
      <c r="L482" s="147"/>
      <c r="M482" s="153"/>
      <c r="T482" s="154"/>
      <c r="AT482" s="149" t="s">
        <v>148</v>
      </c>
      <c r="AU482" s="149" t="s">
        <v>82</v>
      </c>
      <c r="AV482" s="12" t="s">
        <v>82</v>
      </c>
      <c r="AW482" s="12" t="s">
        <v>33</v>
      </c>
      <c r="AX482" s="12" t="s">
        <v>72</v>
      </c>
      <c r="AY482" s="149" t="s">
        <v>137</v>
      </c>
    </row>
    <row r="483" spans="2:65" s="15" customFormat="1" ht="11.25">
      <c r="B483" s="168"/>
      <c r="D483" s="148" t="s">
        <v>148</v>
      </c>
      <c r="E483" s="169" t="s">
        <v>19</v>
      </c>
      <c r="F483" s="170" t="s">
        <v>285</v>
      </c>
      <c r="H483" s="171">
        <v>4.84</v>
      </c>
      <c r="I483" s="172"/>
      <c r="L483" s="168"/>
      <c r="M483" s="173"/>
      <c r="T483" s="174"/>
      <c r="AT483" s="169" t="s">
        <v>148</v>
      </c>
      <c r="AU483" s="169" t="s">
        <v>82</v>
      </c>
      <c r="AV483" s="15" t="s">
        <v>138</v>
      </c>
      <c r="AW483" s="15" t="s">
        <v>33</v>
      </c>
      <c r="AX483" s="15" t="s">
        <v>72</v>
      </c>
      <c r="AY483" s="169" t="s">
        <v>137</v>
      </c>
    </row>
    <row r="484" spans="2:65" s="13" customFormat="1" ht="11.25">
      <c r="B484" s="155"/>
      <c r="D484" s="148" t="s">
        <v>148</v>
      </c>
      <c r="E484" s="156" t="s">
        <v>19</v>
      </c>
      <c r="F484" s="157" t="s">
        <v>173</v>
      </c>
      <c r="H484" s="156" t="s">
        <v>19</v>
      </c>
      <c r="I484" s="158"/>
      <c r="L484" s="155"/>
      <c r="M484" s="159"/>
      <c r="T484" s="160"/>
      <c r="AT484" s="156" t="s">
        <v>148</v>
      </c>
      <c r="AU484" s="156" t="s">
        <v>82</v>
      </c>
      <c r="AV484" s="13" t="s">
        <v>80</v>
      </c>
      <c r="AW484" s="13" t="s">
        <v>33</v>
      </c>
      <c r="AX484" s="13" t="s">
        <v>72</v>
      </c>
      <c r="AY484" s="156" t="s">
        <v>137</v>
      </c>
    </row>
    <row r="485" spans="2:65" s="13" customFormat="1" ht="11.25">
      <c r="B485" s="155"/>
      <c r="D485" s="148" t="s">
        <v>148</v>
      </c>
      <c r="E485" s="156" t="s">
        <v>19</v>
      </c>
      <c r="F485" s="157" t="s">
        <v>357</v>
      </c>
      <c r="H485" s="156" t="s">
        <v>19</v>
      </c>
      <c r="I485" s="158"/>
      <c r="L485" s="155"/>
      <c r="M485" s="159"/>
      <c r="T485" s="160"/>
      <c r="AT485" s="156" t="s">
        <v>148</v>
      </c>
      <c r="AU485" s="156" t="s">
        <v>82</v>
      </c>
      <c r="AV485" s="13" t="s">
        <v>80</v>
      </c>
      <c r="AW485" s="13" t="s">
        <v>33</v>
      </c>
      <c r="AX485" s="13" t="s">
        <v>72</v>
      </c>
      <c r="AY485" s="156" t="s">
        <v>137</v>
      </c>
    </row>
    <row r="486" spans="2:65" s="12" customFormat="1" ht="11.25">
      <c r="B486" s="147"/>
      <c r="D486" s="148" t="s">
        <v>148</v>
      </c>
      <c r="E486" s="149" t="s">
        <v>19</v>
      </c>
      <c r="F486" s="150" t="s">
        <v>589</v>
      </c>
      <c r="H486" s="151">
        <v>2.3130000000000002</v>
      </c>
      <c r="I486" s="152"/>
      <c r="L486" s="147"/>
      <c r="M486" s="153"/>
      <c r="T486" s="154"/>
      <c r="AT486" s="149" t="s">
        <v>148</v>
      </c>
      <c r="AU486" s="149" t="s">
        <v>82</v>
      </c>
      <c r="AV486" s="12" t="s">
        <v>82</v>
      </c>
      <c r="AW486" s="12" t="s">
        <v>33</v>
      </c>
      <c r="AX486" s="12" t="s">
        <v>72</v>
      </c>
      <c r="AY486" s="149" t="s">
        <v>137</v>
      </c>
    </row>
    <row r="487" spans="2:65" s="13" customFormat="1" ht="11.25">
      <c r="B487" s="155"/>
      <c r="D487" s="148" t="s">
        <v>148</v>
      </c>
      <c r="E487" s="156" t="s">
        <v>19</v>
      </c>
      <c r="F487" s="157" t="s">
        <v>359</v>
      </c>
      <c r="H487" s="156" t="s">
        <v>19</v>
      </c>
      <c r="I487" s="158"/>
      <c r="L487" s="155"/>
      <c r="M487" s="159"/>
      <c r="T487" s="160"/>
      <c r="AT487" s="156" t="s">
        <v>148</v>
      </c>
      <c r="AU487" s="156" t="s">
        <v>82</v>
      </c>
      <c r="AV487" s="13" t="s">
        <v>80</v>
      </c>
      <c r="AW487" s="13" t="s">
        <v>33</v>
      </c>
      <c r="AX487" s="13" t="s">
        <v>72</v>
      </c>
      <c r="AY487" s="156" t="s">
        <v>137</v>
      </c>
    </row>
    <row r="488" spans="2:65" s="12" customFormat="1" ht="11.25">
      <c r="B488" s="147"/>
      <c r="D488" s="148" t="s">
        <v>148</v>
      </c>
      <c r="E488" s="149" t="s">
        <v>19</v>
      </c>
      <c r="F488" s="150" t="s">
        <v>590</v>
      </c>
      <c r="H488" s="151">
        <v>11.108000000000001</v>
      </c>
      <c r="I488" s="152"/>
      <c r="L488" s="147"/>
      <c r="M488" s="153"/>
      <c r="T488" s="154"/>
      <c r="AT488" s="149" t="s">
        <v>148</v>
      </c>
      <c r="AU488" s="149" t="s">
        <v>82</v>
      </c>
      <c r="AV488" s="12" t="s">
        <v>82</v>
      </c>
      <c r="AW488" s="12" t="s">
        <v>33</v>
      </c>
      <c r="AX488" s="12" t="s">
        <v>72</v>
      </c>
      <c r="AY488" s="149" t="s">
        <v>137</v>
      </c>
    </row>
    <row r="489" spans="2:65" s="15" customFormat="1" ht="11.25">
      <c r="B489" s="168"/>
      <c r="D489" s="148" t="s">
        <v>148</v>
      </c>
      <c r="E489" s="169" t="s">
        <v>19</v>
      </c>
      <c r="F489" s="170" t="s">
        <v>310</v>
      </c>
      <c r="H489" s="171">
        <v>13.420999999999999</v>
      </c>
      <c r="I489" s="172"/>
      <c r="L489" s="168"/>
      <c r="M489" s="173"/>
      <c r="T489" s="174"/>
      <c r="AT489" s="169" t="s">
        <v>148</v>
      </c>
      <c r="AU489" s="169" t="s">
        <v>82</v>
      </c>
      <c r="AV489" s="15" t="s">
        <v>138</v>
      </c>
      <c r="AW489" s="15" t="s">
        <v>33</v>
      </c>
      <c r="AX489" s="15" t="s">
        <v>72</v>
      </c>
      <c r="AY489" s="169" t="s">
        <v>137</v>
      </c>
    </row>
    <row r="490" spans="2:65" s="13" customFormat="1" ht="11.25">
      <c r="B490" s="155"/>
      <c r="D490" s="148" t="s">
        <v>148</v>
      </c>
      <c r="E490" s="156" t="s">
        <v>19</v>
      </c>
      <c r="F490" s="157" t="s">
        <v>217</v>
      </c>
      <c r="H490" s="156" t="s">
        <v>19</v>
      </c>
      <c r="I490" s="158"/>
      <c r="L490" s="155"/>
      <c r="M490" s="159"/>
      <c r="T490" s="160"/>
      <c r="AT490" s="156" t="s">
        <v>148</v>
      </c>
      <c r="AU490" s="156" t="s">
        <v>82</v>
      </c>
      <c r="AV490" s="13" t="s">
        <v>80</v>
      </c>
      <c r="AW490" s="13" t="s">
        <v>33</v>
      </c>
      <c r="AX490" s="13" t="s">
        <v>72</v>
      </c>
      <c r="AY490" s="156" t="s">
        <v>137</v>
      </c>
    </row>
    <row r="491" spans="2:65" s="12" customFormat="1" ht="11.25">
      <c r="B491" s="147"/>
      <c r="D491" s="148" t="s">
        <v>148</v>
      </c>
      <c r="E491" s="149" t="s">
        <v>19</v>
      </c>
      <c r="F491" s="150" t="s">
        <v>591</v>
      </c>
      <c r="H491" s="151">
        <v>2.27</v>
      </c>
      <c r="I491" s="152"/>
      <c r="L491" s="147"/>
      <c r="M491" s="153"/>
      <c r="T491" s="154"/>
      <c r="AT491" s="149" t="s">
        <v>148</v>
      </c>
      <c r="AU491" s="149" t="s">
        <v>82</v>
      </c>
      <c r="AV491" s="12" t="s">
        <v>82</v>
      </c>
      <c r="AW491" s="12" t="s">
        <v>33</v>
      </c>
      <c r="AX491" s="12" t="s">
        <v>72</v>
      </c>
      <c r="AY491" s="149" t="s">
        <v>137</v>
      </c>
    </row>
    <row r="492" spans="2:65" s="13" customFormat="1" ht="11.25">
      <c r="B492" s="155"/>
      <c r="D492" s="148" t="s">
        <v>148</v>
      </c>
      <c r="E492" s="156" t="s">
        <v>19</v>
      </c>
      <c r="F492" s="157" t="s">
        <v>363</v>
      </c>
      <c r="H492" s="156" t="s">
        <v>19</v>
      </c>
      <c r="I492" s="158"/>
      <c r="L492" s="155"/>
      <c r="M492" s="159"/>
      <c r="T492" s="160"/>
      <c r="AT492" s="156" t="s">
        <v>148</v>
      </c>
      <c r="AU492" s="156" t="s">
        <v>82</v>
      </c>
      <c r="AV492" s="13" t="s">
        <v>80</v>
      </c>
      <c r="AW492" s="13" t="s">
        <v>33</v>
      </c>
      <c r="AX492" s="13" t="s">
        <v>72</v>
      </c>
      <c r="AY492" s="156" t="s">
        <v>137</v>
      </c>
    </row>
    <row r="493" spans="2:65" s="12" customFormat="1" ht="11.25">
      <c r="B493" s="147"/>
      <c r="D493" s="148" t="s">
        <v>148</v>
      </c>
      <c r="E493" s="149" t="s">
        <v>19</v>
      </c>
      <c r="F493" s="150" t="s">
        <v>592</v>
      </c>
      <c r="H493" s="151">
        <v>4.7690000000000001</v>
      </c>
      <c r="I493" s="152"/>
      <c r="L493" s="147"/>
      <c r="M493" s="153"/>
      <c r="T493" s="154"/>
      <c r="AT493" s="149" t="s">
        <v>148</v>
      </c>
      <c r="AU493" s="149" t="s">
        <v>82</v>
      </c>
      <c r="AV493" s="12" t="s">
        <v>82</v>
      </c>
      <c r="AW493" s="12" t="s">
        <v>33</v>
      </c>
      <c r="AX493" s="12" t="s">
        <v>72</v>
      </c>
      <c r="AY493" s="149" t="s">
        <v>137</v>
      </c>
    </row>
    <row r="494" spans="2:65" s="15" customFormat="1" ht="11.25">
      <c r="B494" s="168"/>
      <c r="D494" s="148" t="s">
        <v>148</v>
      </c>
      <c r="E494" s="169" t="s">
        <v>19</v>
      </c>
      <c r="F494" s="170" t="s">
        <v>326</v>
      </c>
      <c r="H494" s="171">
        <v>7.0389999999999997</v>
      </c>
      <c r="I494" s="172"/>
      <c r="L494" s="168"/>
      <c r="M494" s="173"/>
      <c r="T494" s="174"/>
      <c r="AT494" s="169" t="s">
        <v>148</v>
      </c>
      <c r="AU494" s="169" t="s">
        <v>82</v>
      </c>
      <c r="AV494" s="15" t="s">
        <v>138</v>
      </c>
      <c r="AW494" s="15" t="s">
        <v>33</v>
      </c>
      <c r="AX494" s="15" t="s">
        <v>72</v>
      </c>
      <c r="AY494" s="169" t="s">
        <v>137</v>
      </c>
    </row>
    <row r="495" spans="2:65" s="14" customFormat="1" ht="11.25">
      <c r="B495" s="161"/>
      <c r="D495" s="148" t="s">
        <v>148</v>
      </c>
      <c r="E495" s="162" t="s">
        <v>19</v>
      </c>
      <c r="F495" s="163" t="s">
        <v>189</v>
      </c>
      <c r="H495" s="164">
        <v>25.3</v>
      </c>
      <c r="I495" s="165"/>
      <c r="L495" s="161"/>
      <c r="M495" s="166"/>
      <c r="T495" s="167"/>
      <c r="AT495" s="162" t="s">
        <v>148</v>
      </c>
      <c r="AU495" s="162" t="s">
        <v>82</v>
      </c>
      <c r="AV495" s="14" t="s">
        <v>144</v>
      </c>
      <c r="AW495" s="14" t="s">
        <v>33</v>
      </c>
      <c r="AX495" s="14" t="s">
        <v>80</v>
      </c>
      <c r="AY495" s="162" t="s">
        <v>137</v>
      </c>
    </row>
    <row r="496" spans="2:65" s="1" customFormat="1" ht="16.5" customHeight="1">
      <c r="B496" s="33"/>
      <c r="C496" s="129" t="s">
        <v>593</v>
      </c>
      <c r="D496" s="129" t="s">
        <v>140</v>
      </c>
      <c r="E496" s="130" t="s">
        <v>594</v>
      </c>
      <c r="F496" s="131" t="s">
        <v>595</v>
      </c>
      <c r="G496" s="132" t="s">
        <v>163</v>
      </c>
      <c r="H496" s="133">
        <v>8.5510000000000002</v>
      </c>
      <c r="I496" s="134"/>
      <c r="J496" s="135">
        <f>ROUND(I496*H496,2)</f>
        <v>0</v>
      </c>
      <c r="K496" s="136"/>
      <c r="L496" s="33"/>
      <c r="M496" s="137" t="s">
        <v>19</v>
      </c>
      <c r="N496" s="138" t="s">
        <v>43</v>
      </c>
      <c r="P496" s="139">
        <f>O496*H496</f>
        <v>0</v>
      </c>
      <c r="Q496" s="139">
        <v>0</v>
      </c>
      <c r="R496" s="139">
        <f>Q496*H496</f>
        <v>0</v>
      </c>
      <c r="S496" s="139">
        <v>2.2000000000000002</v>
      </c>
      <c r="T496" s="140">
        <f>S496*H496</f>
        <v>18.812200000000001</v>
      </c>
      <c r="AR496" s="141" t="s">
        <v>144</v>
      </c>
      <c r="AT496" s="141" t="s">
        <v>140</v>
      </c>
      <c r="AU496" s="141" t="s">
        <v>82</v>
      </c>
      <c r="AY496" s="18" t="s">
        <v>137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18" t="s">
        <v>80</v>
      </c>
      <c r="BK496" s="142">
        <f>ROUND(I496*H496,2)</f>
        <v>0</v>
      </c>
      <c r="BL496" s="18" t="s">
        <v>144</v>
      </c>
      <c r="BM496" s="141" t="s">
        <v>596</v>
      </c>
    </row>
    <row r="497" spans="2:51" s="1" customFormat="1" ht="11.25">
      <c r="B497" s="33"/>
      <c r="D497" s="143" t="s">
        <v>146</v>
      </c>
      <c r="F497" s="144" t="s">
        <v>597</v>
      </c>
      <c r="I497" s="145"/>
      <c r="L497" s="33"/>
      <c r="M497" s="146"/>
      <c r="T497" s="54"/>
      <c r="AT497" s="18" t="s">
        <v>146</v>
      </c>
      <c r="AU497" s="18" t="s">
        <v>82</v>
      </c>
    </row>
    <row r="498" spans="2:51" s="13" customFormat="1" ht="11.25">
      <c r="B498" s="155"/>
      <c r="D498" s="148" t="s">
        <v>148</v>
      </c>
      <c r="E498" s="156" t="s">
        <v>19</v>
      </c>
      <c r="F498" s="157" t="s">
        <v>266</v>
      </c>
      <c r="H498" s="156" t="s">
        <v>19</v>
      </c>
      <c r="I498" s="158"/>
      <c r="L498" s="155"/>
      <c r="M498" s="159"/>
      <c r="T498" s="160"/>
      <c r="AT498" s="156" t="s">
        <v>148</v>
      </c>
      <c r="AU498" s="156" t="s">
        <v>82</v>
      </c>
      <c r="AV498" s="13" t="s">
        <v>80</v>
      </c>
      <c r="AW498" s="13" t="s">
        <v>33</v>
      </c>
      <c r="AX498" s="13" t="s">
        <v>72</v>
      </c>
      <c r="AY498" s="156" t="s">
        <v>137</v>
      </c>
    </row>
    <row r="499" spans="2:51" s="12" customFormat="1" ht="11.25">
      <c r="B499" s="147"/>
      <c r="D499" s="148" t="s">
        <v>148</v>
      </c>
      <c r="E499" s="149" t="s">
        <v>19</v>
      </c>
      <c r="F499" s="150" t="s">
        <v>598</v>
      </c>
      <c r="H499" s="151">
        <v>0.14799999999999999</v>
      </c>
      <c r="I499" s="152"/>
      <c r="L499" s="147"/>
      <c r="M499" s="153"/>
      <c r="T499" s="154"/>
      <c r="AT499" s="149" t="s">
        <v>148</v>
      </c>
      <c r="AU499" s="149" t="s">
        <v>82</v>
      </c>
      <c r="AV499" s="12" t="s">
        <v>82</v>
      </c>
      <c r="AW499" s="12" t="s">
        <v>33</v>
      </c>
      <c r="AX499" s="12" t="s">
        <v>72</v>
      </c>
      <c r="AY499" s="149" t="s">
        <v>137</v>
      </c>
    </row>
    <row r="500" spans="2:51" s="12" customFormat="1" ht="11.25">
      <c r="B500" s="147"/>
      <c r="D500" s="148" t="s">
        <v>148</v>
      </c>
      <c r="E500" s="149" t="s">
        <v>19</v>
      </c>
      <c r="F500" s="150" t="s">
        <v>599</v>
      </c>
      <c r="H500" s="151">
        <v>0.311</v>
      </c>
      <c r="I500" s="152"/>
      <c r="L500" s="147"/>
      <c r="M500" s="153"/>
      <c r="T500" s="154"/>
      <c r="AT500" s="149" t="s">
        <v>148</v>
      </c>
      <c r="AU500" s="149" t="s">
        <v>82</v>
      </c>
      <c r="AV500" s="12" t="s">
        <v>82</v>
      </c>
      <c r="AW500" s="12" t="s">
        <v>33</v>
      </c>
      <c r="AX500" s="12" t="s">
        <v>72</v>
      </c>
      <c r="AY500" s="149" t="s">
        <v>137</v>
      </c>
    </row>
    <row r="501" spans="2:51" s="12" customFormat="1" ht="11.25">
      <c r="B501" s="147"/>
      <c r="D501" s="148" t="s">
        <v>148</v>
      </c>
      <c r="E501" s="149" t="s">
        <v>19</v>
      </c>
      <c r="F501" s="150" t="s">
        <v>600</v>
      </c>
      <c r="H501" s="151">
        <v>0.57299999999999995</v>
      </c>
      <c r="I501" s="152"/>
      <c r="L501" s="147"/>
      <c r="M501" s="153"/>
      <c r="T501" s="154"/>
      <c r="AT501" s="149" t="s">
        <v>148</v>
      </c>
      <c r="AU501" s="149" t="s">
        <v>82</v>
      </c>
      <c r="AV501" s="12" t="s">
        <v>82</v>
      </c>
      <c r="AW501" s="12" t="s">
        <v>33</v>
      </c>
      <c r="AX501" s="12" t="s">
        <v>72</v>
      </c>
      <c r="AY501" s="149" t="s">
        <v>137</v>
      </c>
    </row>
    <row r="502" spans="2:51" s="12" customFormat="1" ht="11.25">
      <c r="B502" s="147"/>
      <c r="D502" s="148" t="s">
        <v>148</v>
      </c>
      <c r="E502" s="149" t="s">
        <v>19</v>
      </c>
      <c r="F502" s="150" t="s">
        <v>601</v>
      </c>
      <c r="H502" s="151">
        <v>0.58699999999999997</v>
      </c>
      <c r="I502" s="152"/>
      <c r="L502" s="147"/>
      <c r="M502" s="153"/>
      <c r="T502" s="154"/>
      <c r="AT502" s="149" t="s">
        <v>148</v>
      </c>
      <c r="AU502" s="149" t="s">
        <v>82</v>
      </c>
      <c r="AV502" s="12" t="s">
        <v>82</v>
      </c>
      <c r="AW502" s="12" t="s">
        <v>33</v>
      </c>
      <c r="AX502" s="12" t="s">
        <v>72</v>
      </c>
      <c r="AY502" s="149" t="s">
        <v>137</v>
      </c>
    </row>
    <row r="503" spans="2:51" s="15" customFormat="1" ht="11.25">
      <c r="B503" s="168"/>
      <c r="D503" s="148" t="s">
        <v>148</v>
      </c>
      <c r="E503" s="169" t="s">
        <v>19</v>
      </c>
      <c r="F503" s="170" t="s">
        <v>285</v>
      </c>
      <c r="H503" s="171">
        <v>1.619</v>
      </c>
      <c r="I503" s="172"/>
      <c r="L503" s="168"/>
      <c r="M503" s="173"/>
      <c r="T503" s="174"/>
      <c r="AT503" s="169" t="s">
        <v>148</v>
      </c>
      <c r="AU503" s="169" t="s">
        <v>82</v>
      </c>
      <c r="AV503" s="15" t="s">
        <v>138</v>
      </c>
      <c r="AW503" s="15" t="s">
        <v>33</v>
      </c>
      <c r="AX503" s="15" t="s">
        <v>72</v>
      </c>
      <c r="AY503" s="169" t="s">
        <v>137</v>
      </c>
    </row>
    <row r="504" spans="2:51" s="13" customFormat="1" ht="11.25">
      <c r="B504" s="155"/>
      <c r="D504" s="148" t="s">
        <v>148</v>
      </c>
      <c r="E504" s="156" t="s">
        <v>19</v>
      </c>
      <c r="F504" s="157" t="s">
        <v>173</v>
      </c>
      <c r="H504" s="156" t="s">
        <v>19</v>
      </c>
      <c r="I504" s="158"/>
      <c r="L504" s="155"/>
      <c r="M504" s="159"/>
      <c r="T504" s="160"/>
      <c r="AT504" s="156" t="s">
        <v>148</v>
      </c>
      <c r="AU504" s="156" t="s">
        <v>82</v>
      </c>
      <c r="AV504" s="13" t="s">
        <v>80</v>
      </c>
      <c r="AW504" s="13" t="s">
        <v>33</v>
      </c>
      <c r="AX504" s="13" t="s">
        <v>72</v>
      </c>
      <c r="AY504" s="156" t="s">
        <v>137</v>
      </c>
    </row>
    <row r="505" spans="2:51" s="13" customFormat="1" ht="11.25">
      <c r="B505" s="155"/>
      <c r="D505" s="148" t="s">
        <v>148</v>
      </c>
      <c r="E505" s="156" t="s">
        <v>19</v>
      </c>
      <c r="F505" s="157" t="s">
        <v>357</v>
      </c>
      <c r="H505" s="156" t="s">
        <v>19</v>
      </c>
      <c r="I505" s="158"/>
      <c r="L505" s="155"/>
      <c r="M505" s="159"/>
      <c r="T505" s="160"/>
      <c r="AT505" s="156" t="s">
        <v>148</v>
      </c>
      <c r="AU505" s="156" t="s">
        <v>82</v>
      </c>
      <c r="AV505" s="13" t="s">
        <v>80</v>
      </c>
      <c r="AW505" s="13" t="s">
        <v>33</v>
      </c>
      <c r="AX505" s="13" t="s">
        <v>72</v>
      </c>
      <c r="AY505" s="156" t="s">
        <v>137</v>
      </c>
    </row>
    <row r="506" spans="2:51" s="12" customFormat="1" ht="11.25">
      <c r="B506" s="147"/>
      <c r="D506" s="148" t="s">
        <v>148</v>
      </c>
      <c r="E506" s="149" t="s">
        <v>19</v>
      </c>
      <c r="F506" s="150" t="s">
        <v>602</v>
      </c>
      <c r="H506" s="151">
        <v>0.69399999999999995</v>
      </c>
      <c r="I506" s="152"/>
      <c r="L506" s="147"/>
      <c r="M506" s="153"/>
      <c r="T506" s="154"/>
      <c r="AT506" s="149" t="s">
        <v>148</v>
      </c>
      <c r="AU506" s="149" t="s">
        <v>82</v>
      </c>
      <c r="AV506" s="12" t="s">
        <v>82</v>
      </c>
      <c r="AW506" s="12" t="s">
        <v>33</v>
      </c>
      <c r="AX506" s="12" t="s">
        <v>72</v>
      </c>
      <c r="AY506" s="149" t="s">
        <v>137</v>
      </c>
    </row>
    <row r="507" spans="2:51" s="13" customFormat="1" ht="11.25">
      <c r="B507" s="155"/>
      <c r="D507" s="148" t="s">
        <v>148</v>
      </c>
      <c r="E507" s="156" t="s">
        <v>19</v>
      </c>
      <c r="F507" s="157" t="s">
        <v>359</v>
      </c>
      <c r="H507" s="156" t="s">
        <v>19</v>
      </c>
      <c r="I507" s="158"/>
      <c r="L507" s="155"/>
      <c r="M507" s="159"/>
      <c r="T507" s="160"/>
      <c r="AT507" s="156" t="s">
        <v>148</v>
      </c>
      <c r="AU507" s="156" t="s">
        <v>82</v>
      </c>
      <c r="AV507" s="13" t="s">
        <v>80</v>
      </c>
      <c r="AW507" s="13" t="s">
        <v>33</v>
      </c>
      <c r="AX507" s="13" t="s">
        <v>72</v>
      </c>
      <c r="AY507" s="156" t="s">
        <v>137</v>
      </c>
    </row>
    <row r="508" spans="2:51" s="12" customFormat="1" ht="11.25">
      <c r="B508" s="147"/>
      <c r="D508" s="148" t="s">
        <v>148</v>
      </c>
      <c r="E508" s="149" t="s">
        <v>19</v>
      </c>
      <c r="F508" s="150" t="s">
        <v>603</v>
      </c>
      <c r="H508" s="151">
        <v>3.8879999999999999</v>
      </c>
      <c r="I508" s="152"/>
      <c r="L508" s="147"/>
      <c r="M508" s="153"/>
      <c r="T508" s="154"/>
      <c r="AT508" s="149" t="s">
        <v>148</v>
      </c>
      <c r="AU508" s="149" t="s">
        <v>82</v>
      </c>
      <c r="AV508" s="12" t="s">
        <v>82</v>
      </c>
      <c r="AW508" s="12" t="s">
        <v>33</v>
      </c>
      <c r="AX508" s="12" t="s">
        <v>72</v>
      </c>
      <c r="AY508" s="149" t="s">
        <v>137</v>
      </c>
    </row>
    <row r="509" spans="2:51" s="15" customFormat="1" ht="11.25">
      <c r="B509" s="168"/>
      <c r="D509" s="148" t="s">
        <v>148</v>
      </c>
      <c r="E509" s="169" t="s">
        <v>19</v>
      </c>
      <c r="F509" s="170" t="s">
        <v>310</v>
      </c>
      <c r="H509" s="171">
        <v>4.5819999999999999</v>
      </c>
      <c r="I509" s="172"/>
      <c r="L509" s="168"/>
      <c r="M509" s="173"/>
      <c r="T509" s="174"/>
      <c r="AT509" s="169" t="s">
        <v>148</v>
      </c>
      <c r="AU509" s="169" t="s">
        <v>82</v>
      </c>
      <c r="AV509" s="15" t="s">
        <v>138</v>
      </c>
      <c r="AW509" s="15" t="s">
        <v>33</v>
      </c>
      <c r="AX509" s="15" t="s">
        <v>72</v>
      </c>
      <c r="AY509" s="169" t="s">
        <v>137</v>
      </c>
    </row>
    <row r="510" spans="2:51" s="13" customFormat="1" ht="11.25">
      <c r="B510" s="155"/>
      <c r="D510" s="148" t="s">
        <v>148</v>
      </c>
      <c r="E510" s="156" t="s">
        <v>19</v>
      </c>
      <c r="F510" s="157" t="s">
        <v>217</v>
      </c>
      <c r="H510" s="156" t="s">
        <v>19</v>
      </c>
      <c r="I510" s="158"/>
      <c r="L510" s="155"/>
      <c r="M510" s="159"/>
      <c r="T510" s="160"/>
      <c r="AT510" s="156" t="s">
        <v>148</v>
      </c>
      <c r="AU510" s="156" t="s">
        <v>82</v>
      </c>
      <c r="AV510" s="13" t="s">
        <v>80</v>
      </c>
      <c r="AW510" s="13" t="s">
        <v>33</v>
      </c>
      <c r="AX510" s="13" t="s">
        <v>72</v>
      </c>
      <c r="AY510" s="156" t="s">
        <v>137</v>
      </c>
    </row>
    <row r="511" spans="2:51" s="12" customFormat="1" ht="11.25">
      <c r="B511" s="147"/>
      <c r="D511" s="148" t="s">
        <v>148</v>
      </c>
      <c r="E511" s="149" t="s">
        <v>19</v>
      </c>
      <c r="F511" s="150" t="s">
        <v>604</v>
      </c>
      <c r="H511" s="151">
        <v>0.68100000000000005</v>
      </c>
      <c r="I511" s="152"/>
      <c r="L511" s="147"/>
      <c r="M511" s="153"/>
      <c r="T511" s="154"/>
      <c r="AT511" s="149" t="s">
        <v>148</v>
      </c>
      <c r="AU511" s="149" t="s">
        <v>82</v>
      </c>
      <c r="AV511" s="12" t="s">
        <v>82</v>
      </c>
      <c r="AW511" s="12" t="s">
        <v>33</v>
      </c>
      <c r="AX511" s="12" t="s">
        <v>72</v>
      </c>
      <c r="AY511" s="149" t="s">
        <v>137</v>
      </c>
    </row>
    <row r="512" spans="2:51" s="13" customFormat="1" ht="11.25">
      <c r="B512" s="155"/>
      <c r="D512" s="148" t="s">
        <v>148</v>
      </c>
      <c r="E512" s="156" t="s">
        <v>19</v>
      </c>
      <c r="F512" s="157" t="s">
        <v>363</v>
      </c>
      <c r="H512" s="156" t="s">
        <v>19</v>
      </c>
      <c r="I512" s="158"/>
      <c r="L512" s="155"/>
      <c r="M512" s="159"/>
      <c r="T512" s="160"/>
      <c r="AT512" s="156" t="s">
        <v>148</v>
      </c>
      <c r="AU512" s="156" t="s">
        <v>82</v>
      </c>
      <c r="AV512" s="13" t="s">
        <v>80</v>
      </c>
      <c r="AW512" s="13" t="s">
        <v>33</v>
      </c>
      <c r="AX512" s="13" t="s">
        <v>72</v>
      </c>
      <c r="AY512" s="156" t="s">
        <v>137</v>
      </c>
    </row>
    <row r="513" spans="2:65" s="12" customFormat="1" ht="11.25">
      <c r="B513" s="147"/>
      <c r="D513" s="148" t="s">
        <v>148</v>
      </c>
      <c r="E513" s="149" t="s">
        <v>19</v>
      </c>
      <c r="F513" s="150" t="s">
        <v>605</v>
      </c>
      <c r="H513" s="151">
        <v>1.669</v>
      </c>
      <c r="I513" s="152"/>
      <c r="L513" s="147"/>
      <c r="M513" s="153"/>
      <c r="T513" s="154"/>
      <c r="AT513" s="149" t="s">
        <v>148</v>
      </c>
      <c r="AU513" s="149" t="s">
        <v>82</v>
      </c>
      <c r="AV513" s="12" t="s">
        <v>82</v>
      </c>
      <c r="AW513" s="12" t="s">
        <v>33</v>
      </c>
      <c r="AX513" s="12" t="s">
        <v>72</v>
      </c>
      <c r="AY513" s="149" t="s">
        <v>137</v>
      </c>
    </row>
    <row r="514" spans="2:65" s="15" customFormat="1" ht="11.25">
      <c r="B514" s="168"/>
      <c r="D514" s="148" t="s">
        <v>148</v>
      </c>
      <c r="E514" s="169" t="s">
        <v>19</v>
      </c>
      <c r="F514" s="170" t="s">
        <v>326</v>
      </c>
      <c r="H514" s="171">
        <v>2.35</v>
      </c>
      <c r="I514" s="172"/>
      <c r="L514" s="168"/>
      <c r="M514" s="173"/>
      <c r="T514" s="174"/>
      <c r="AT514" s="169" t="s">
        <v>148</v>
      </c>
      <c r="AU514" s="169" t="s">
        <v>82</v>
      </c>
      <c r="AV514" s="15" t="s">
        <v>138</v>
      </c>
      <c r="AW514" s="15" t="s">
        <v>33</v>
      </c>
      <c r="AX514" s="15" t="s">
        <v>72</v>
      </c>
      <c r="AY514" s="169" t="s">
        <v>137</v>
      </c>
    </row>
    <row r="515" spans="2:65" s="14" customFormat="1" ht="11.25">
      <c r="B515" s="161"/>
      <c r="D515" s="148" t="s">
        <v>148</v>
      </c>
      <c r="E515" s="162" t="s">
        <v>19</v>
      </c>
      <c r="F515" s="163" t="s">
        <v>189</v>
      </c>
      <c r="H515" s="164">
        <v>8.5510000000000002</v>
      </c>
      <c r="I515" s="165"/>
      <c r="L515" s="161"/>
      <c r="M515" s="166"/>
      <c r="T515" s="167"/>
      <c r="AT515" s="162" t="s">
        <v>148</v>
      </c>
      <c r="AU515" s="162" t="s">
        <v>82</v>
      </c>
      <c r="AV515" s="14" t="s">
        <v>144</v>
      </c>
      <c r="AW515" s="14" t="s">
        <v>33</v>
      </c>
      <c r="AX515" s="14" t="s">
        <v>80</v>
      </c>
      <c r="AY515" s="162" t="s">
        <v>137</v>
      </c>
    </row>
    <row r="516" spans="2:65" s="1" customFormat="1" ht="24.2" customHeight="1">
      <c r="B516" s="33"/>
      <c r="C516" s="129" t="s">
        <v>606</v>
      </c>
      <c r="D516" s="129" t="s">
        <v>140</v>
      </c>
      <c r="E516" s="130" t="s">
        <v>607</v>
      </c>
      <c r="F516" s="131" t="s">
        <v>608</v>
      </c>
      <c r="G516" s="132" t="s">
        <v>143</v>
      </c>
      <c r="H516" s="133">
        <v>63.213999999999999</v>
      </c>
      <c r="I516" s="134"/>
      <c r="J516" s="135">
        <f>ROUND(I516*H516,2)</f>
        <v>0</v>
      </c>
      <c r="K516" s="136"/>
      <c r="L516" s="33"/>
      <c r="M516" s="137" t="s">
        <v>19</v>
      </c>
      <c r="N516" s="138" t="s">
        <v>43</v>
      </c>
      <c r="P516" s="139">
        <f>O516*H516</f>
        <v>0</v>
      </c>
      <c r="Q516" s="139">
        <v>0</v>
      </c>
      <c r="R516" s="139">
        <f>Q516*H516</f>
        <v>0</v>
      </c>
      <c r="S516" s="139">
        <v>3.5000000000000003E-2</v>
      </c>
      <c r="T516" s="140">
        <f>S516*H516</f>
        <v>2.2124900000000003</v>
      </c>
      <c r="AR516" s="141" t="s">
        <v>144</v>
      </c>
      <c r="AT516" s="141" t="s">
        <v>140</v>
      </c>
      <c r="AU516" s="141" t="s">
        <v>82</v>
      </c>
      <c r="AY516" s="18" t="s">
        <v>137</v>
      </c>
      <c r="BE516" s="142">
        <f>IF(N516="základní",J516,0)</f>
        <v>0</v>
      </c>
      <c r="BF516" s="142">
        <f>IF(N516="snížená",J516,0)</f>
        <v>0</v>
      </c>
      <c r="BG516" s="142">
        <f>IF(N516="zákl. přenesená",J516,0)</f>
        <v>0</v>
      </c>
      <c r="BH516" s="142">
        <f>IF(N516="sníž. přenesená",J516,0)</f>
        <v>0</v>
      </c>
      <c r="BI516" s="142">
        <f>IF(N516="nulová",J516,0)</f>
        <v>0</v>
      </c>
      <c r="BJ516" s="18" t="s">
        <v>80</v>
      </c>
      <c r="BK516" s="142">
        <f>ROUND(I516*H516,2)</f>
        <v>0</v>
      </c>
      <c r="BL516" s="18" t="s">
        <v>144</v>
      </c>
      <c r="BM516" s="141" t="s">
        <v>609</v>
      </c>
    </row>
    <row r="517" spans="2:65" s="1" customFormat="1" ht="11.25">
      <c r="B517" s="33"/>
      <c r="D517" s="143" t="s">
        <v>146</v>
      </c>
      <c r="F517" s="144" t="s">
        <v>610</v>
      </c>
      <c r="I517" s="145"/>
      <c r="L517" s="33"/>
      <c r="M517" s="146"/>
      <c r="T517" s="54"/>
      <c r="AT517" s="18" t="s">
        <v>146</v>
      </c>
      <c r="AU517" s="18" t="s">
        <v>82</v>
      </c>
    </row>
    <row r="518" spans="2:65" s="13" customFormat="1" ht="11.25">
      <c r="B518" s="155"/>
      <c r="D518" s="148" t="s">
        <v>148</v>
      </c>
      <c r="E518" s="156" t="s">
        <v>19</v>
      </c>
      <c r="F518" s="157" t="s">
        <v>266</v>
      </c>
      <c r="H518" s="156" t="s">
        <v>19</v>
      </c>
      <c r="I518" s="158"/>
      <c r="L518" s="155"/>
      <c r="M518" s="159"/>
      <c r="T518" s="160"/>
      <c r="AT518" s="156" t="s">
        <v>148</v>
      </c>
      <c r="AU518" s="156" t="s">
        <v>82</v>
      </c>
      <c r="AV518" s="13" t="s">
        <v>80</v>
      </c>
      <c r="AW518" s="13" t="s">
        <v>33</v>
      </c>
      <c r="AX518" s="13" t="s">
        <v>72</v>
      </c>
      <c r="AY518" s="156" t="s">
        <v>137</v>
      </c>
    </row>
    <row r="519" spans="2:65" s="12" customFormat="1" ht="11.25">
      <c r="B519" s="147"/>
      <c r="D519" s="148" t="s">
        <v>148</v>
      </c>
      <c r="E519" s="149" t="s">
        <v>19</v>
      </c>
      <c r="F519" s="150" t="s">
        <v>611</v>
      </c>
      <c r="H519" s="151">
        <v>4.9240000000000004</v>
      </c>
      <c r="I519" s="152"/>
      <c r="L519" s="147"/>
      <c r="M519" s="153"/>
      <c r="T519" s="154"/>
      <c r="AT519" s="149" t="s">
        <v>148</v>
      </c>
      <c r="AU519" s="149" t="s">
        <v>82</v>
      </c>
      <c r="AV519" s="12" t="s">
        <v>82</v>
      </c>
      <c r="AW519" s="12" t="s">
        <v>33</v>
      </c>
      <c r="AX519" s="12" t="s">
        <v>72</v>
      </c>
      <c r="AY519" s="149" t="s">
        <v>137</v>
      </c>
    </row>
    <row r="520" spans="2:65" s="12" customFormat="1" ht="11.25">
      <c r="B520" s="147"/>
      <c r="D520" s="148" t="s">
        <v>148</v>
      </c>
      <c r="E520" s="149" t="s">
        <v>19</v>
      </c>
      <c r="F520" s="150" t="s">
        <v>612</v>
      </c>
      <c r="H520" s="151">
        <v>10.363</v>
      </c>
      <c r="I520" s="152"/>
      <c r="L520" s="147"/>
      <c r="M520" s="153"/>
      <c r="T520" s="154"/>
      <c r="AT520" s="149" t="s">
        <v>148</v>
      </c>
      <c r="AU520" s="149" t="s">
        <v>82</v>
      </c>
      <c r="AV520" s="12" t="s">
        <v>82</v>
      </c>
      <c r="AW520" s="12" t="s">
        <v>33</v>
      </c>
      <c r="AX520" s="12" t="s">
        <v>72</v>
      </c>
      <c r="AY520" s="149" t="s">
        <v>137</v>
      </c>
    </row>
    <row r="521" spans="2:65" s="13" customFormat="1" ht="11.25">
      <c r="B521" s="155"/>
      <c r="D521" s="148" t="s">
        <v>148</v>
      </c>
      <c r="E521" s="156" t="s">
        <v>19</v>
      </c>
      <c r="F521" s="157" t="s">
        <v>173</v>
      </c>
      <c r="H521" s="156" t="s">
        <v>19</v>
      </c>
      <c r="I521" s="158"/>
      <c r="L521" s="155"/>
      <c r="M521" s="159"/>
      <c r="T521" s="160"/>
      <c r="AT521" s="156" t="s">
        <v>148</v>
      </c>
      <c r="AU521" s="156" t="s">
        <v>82</v>
      </c>
      <c r="AV521" s="13" t="s">
        <v>80</v>
      </c>
      <c r="AW521" s="13" t="s">
        <v>33</v>
      </c>
      <c r="AX521" s="13" t="s">
        <v>72</v>
      </c>
      <c r="AY521" s="156" t="s">
        <v>137</v>
      </c>
    </row>
    <row r="522" spans="2:65" s="13" customFormat="1" ht="11.25">
      <c r="B522" s="155"/>
      <c r="D522" s="148" t="s">
        <v>148</v>
      </c>
      <c r="E522" s="156" t="s">
        <v>19</v>
      </c>
      <c r="F522" s="157" t="s">
        <v>357</v>
      </c>
      <c r="H522" s="156" t="s">
        <v>19</v>
      </c>
      <c r="I522" s="158"/>
      <c r="L522" s="155"/>
      <c r="M522" s="159"/>
      <c r="T522" s="160"/>
      <c r="AT522" s="156" t="s">
        <v>148</v>
      </c>
      <c r="AU522" s="156" t="s">
        <v>82</v>
      </c>
      <c r="AV522" s="13" t="s">
        <v>80</v>
      </c>
      <c r="AW522" s="13" t="s">
        <v>33</v>
      </c>
      <c r="AX522" s="13" t="s">
        <v>72</v>
      </c>
      <c r="AY522" s="156" t="s">
        <v>137</v>
      </c>
    </row>
    <row r="523" spans="2:65" s="12" customFormat="1" ht="11.25">
      <c r="B523" s="147"/>
      <c r="D523" s="148" t="s">
        <v>148</v>
      </c>
      <c r="E523" s="149" t="s">
        <v>19</v>
      </c>
      <c r="F523" s="150" t="s">
        <v>613</v>
      </c>
      <c r="H523" s="151">
        <v>23.126999999999999</v>
      </c>
      <c r="I523" s="152"/>
      <c r="L523" s="147"/>
      <c r="M523" s="153"/>
      <c r="T523" s="154"/>
      <c r="AT523" s="149" t="s">
        <v>148</v>
      </c>
      <c r="AU523" s="149" t="s">
        <v>82</v>
      </c>
      <c r="AV523" s="12" t="s">
        <v>82</v>
      </c>
      <c r="AW523" s="12" t="s">
        <v>33</v>
      </c>
      <c r="AX523" s="12" t="s">
        <v>72</v>
      </c>
      <c r="AY523" s="149" t="s">
        <v>137</v>
      </c>
    </row>
    <row r="524" spans="2:65" s="13" customFormat="1" ht="11.25">
      <c r="B524" s="155"/>
      <c r="D524" s="148" t="s">
        <v>148</v>
      </c>
      <c r="E524" s="156" t="s">
        <v>19</v>
      </c>
      <c r="F524" s="157" t="s">
        <v>217</v>
      </c>
      <c r="H524" s="156" t="s">
        <v>19</v>
      </c>
      <c r="I524" s="158"/>
      <c r="L524" s="155"/>
      <c r="M524" s="159"/>
      <c r="T524" s="160"/>
      <c r="AT524" s="156" t="s">
        <v>148</v>
      </c>
      <c r="AU524" s="156" t="s">
        <v>82</v>
      </c>
      <c r="AV524" s="13" t="s">
        <v>80</v>
      </c>
      <c r="AW524" s="13" t="s">
        <v>33</v>
      </c>
      <c r="AX524" s="13" t="s">
        <v>72</v>
      </c>
      <c r="AY524" s="156" t="s">
        <v>137</v>
      </c>
    </row>
    <row r="525" spans="2:65" s="13" customFormat="1" ht="11.25">
      <c r="B525" s="155"/>
      <c r="D525" s="148" t="s">
        <v>148</v>
      </c>
      <c r="E525" s="156" t="s">
        <v>19</v>
      </c>
      <c r="F525" s="157" t="s">
        <v>381</v>
      </c>
      <c r="H525" s="156" t="s">
        <v>19</v>
      </c>
      <c r="I525" s="158"/>
      <c r="L525" s="155"/>
      <c r="M525" s="159"/>
      <c r="T525" s="160"/>
      <c r="AT525" s="156" t="s">
        <v>148</v>
      </c>
      <c r="AU525" s="156" t="s">
        <v>82</v>
      </c>
      <c r="AV525" s="13" t="s">
        <v>80</v>
      </c>
      <c r="AW525" s="13" t="s">
        <v>33</v>
      </c>
      <c r="AX525" s="13" t="s">
        <v>72</v>
      </c>
      <c r="AY525" s="156" t="s">
        <v>137</v>
      </c>
    </row>
    <row r="526" spans="2:65" s="12" customFormat="1" ht="11.25">
      <c r="B526" s="147"/>
      <c r="D526" s="148" t="s">
        <v>148</v>
      </c>
      <c r="E526" s="149" t="s">
        <v>19</v>
      </c>
      <c r="F526" s="150" t="s">
        <v>614</v>
      </c>
      <c r="H526" s="151">
        <v>24.8</v>
      </c>
      <c r="I526" s="152"/>
      <c r="L526" s="147"/>
      <c r="M526" s="153"/>
      <c r="T526" s="154"/>
      <c r="AT526" s="149" t="s">
        <v>148</v>
      </c>
      <c r="AU526" s="149" t="s">
        <v>82</v>
      </c>
      <c r="AV526" s="12" t="s">
        <v>82</v>
      </c>
      <c r="AW526" s="12" t="s">
        <v>33</v>
      </c>
      <c r="AX526" s="12" t="s">
        <v>72</v>
      </c>
      <c r="AY526" s="149" t="s">
        <v>137</v>
      </c>
    </row>
    <row r="527" spans="2:65" s="14" customFormat="1" ht="11.25">
      <c r="B527" s="161"/>
      <c r="D527" s="148" t="s">
        <v>148</v>
      </c>
      <c r="E527" s="162" t="s">
        <v>19</v>
      </c>
      <c r="F527" s="163" t="s">
        <v>189</v>
      </c>
      <c r="H527" s="164">
        <v>63.213999999999999</v>
      </c>
      <c r="I527" s="165"/>
      <c r="L527" s="161"/>
      <c r="M527" s="166"/>
      <c r="T527" s="167"/>
      <c r="AT527" s="162" t="s">
        <v>148</v>
      </c>
      <c r="AU527" s="162" t="s">
        <v>82</v>
      </c>
      <c r="AV527" s="14" t="s">
        <v>144</v>
      </c>
      <c r="AW527" s="14" t="s">
        <v>33</v>
      </c>
      <c r="AX527" s="14" t="s">
        <v>80</v>
      </c>
      <c r="AY527" s="162" t="s">
        <v>137</v>
      </c>
    </row>
    <row r="528" spans="2:65" s="1" customFormat="1" ht="16.5" customHeight="1">
      <c r="B528" s="33"/>
      <c r="C528" s="129" t="s">
        <v>615</v>
      </c>
      <c r="D528" s="129" t="s">
        <v>140</v>
      </c>
      <c r="E528" s="130" t="s">
        <v>616</v>
      </c>
      <c r="F528" s="131" t="s">
        <v>617</v>
      </c>
      <c r="G528" s="132" t="s">
        <v>143</v>
      </c>
      <c r="H528" s="133">
        <v>222.876</v>
      </c>
      <c r="I528" s="134"/>
      <c r="J528" s="135">
        <f>ROUND(I528*H528,2)</f>
        <v>0</v>
      </c>
      <c r="K528" s="136"/>
      <c r="L528" s="33"/>
      <c r="M528" s="137" t="s">
        <v>19</v>
      </c>
      <c r="N528" s="138" t="s">
        <v>43</v>
      </c>
      <c r="P528" s="139">
        <f>O528*H528</f>
        <v>0</v>
      </c>
      <c r="Q528" s="139">
        <v>0</v>
      </c>
      <c r="R528" s="139">
        <f>Q528*H528</f>
        <v>0</v>
      </c>
      <c r="S528" s="139">
        <v>2.5000000000000001E-3</v>
      </c>
      <c r="T528" s="140">
        <f>S528*H528</f>
        <v>0.55719000000000007</v>
      </c>
      <c r="AR528" s="141" t="s">
        <v>144</v>
      </c>
      <c r="AT528" s="141" t="s">
        <v>140</v>
      </c>
      <c r="AU528" s="141" t="s">
        <v>82</v>
      </c>
      <c r="AY528" s="18" t="s">
        <v>137</v>
      </c>
      <c r="BE528" s="142">
        <f>IF(N528="základní",J528,0)</f>
        <v>0</v>
      </c>
      <c r="BF528" s="142">
        <f>IF(N528="snížená",J528,0)</f>
        <v>0</v>
      </c>
      <c r="BG528" s="142">
        <f>IF(N528="zákl. přenesená",J528,0)</f>
        <v>0</v>
      </c>
      <c r="BH528" s="142">
        <f>IF(N528="sníž. přenesená",J528,0)</f>
        <v>0</v>
      </c>
      <c r="BI528" s="142">
        <f>IF(N528="nulová",J528,0)</f>
        <v>0</v>
      </c>
      <c r="BJ528" s="18" t="s">
        <v>80</v>
      </c>
      <c r="BK528" s="142">
        <f>ROUND(I528*H528,2)</f>
        <v>0</v>
      </c>
      <c r="BL528" s="18" t="s">
        <v>144</v>
      </c>
      <c r="BM528" s="141" t="s">
        <v>618</v>
      </c>
    </row>
    <row r="529" spans="2:51" s="1" customFormat="1" ht="11.25">
      <c r="B529" s="33"/>
      <c r="D529" s="143" t="s">
        <v>146</v>
      </c>
      <c r="F529" s="144" t="s">
        <v>619</v>
      </c>
      <c r="I529" s="145"/>
      <c r="L529" s="33"/>
      <c r="M529" s="146"/>
      <c r="T529" s="54"/>
      <c r="AT529" s="18" t="s">
        <v>146</v>
      </c>
      <c r="AU529" s="18" t="s">
        <v>82</v>
      </c>
    </row>
    <row r="530" spans="2:51" s="13" customFormat="1" ht="11.25">
      <c r="B530" s="155"/>
      <c r="D530" s="148" t="s">
        <v>148</v>
      </c>
      <c r="E530" s="156" t="s">
        <v>19</v>
      </c>
      <c r="F530" s="157" t="s">
        <v>266</v>
      </c>
      <c r="H530" s="156" t="s">
        <v>19</v>
      </c>
      <c r="I530" s="158"/>
      <c r="L530" s="155"/>
      <c r="M530" s="159"/>
      <c r="T530" s="160"/>
      <c r="AT530" s="156" t="s">
        <v>148</v>
      </c>
      <c r="AU530" s="156" t="s">
        <v>82</v>
      </c>
      <c r="AV530" s="13" t="s">
        <v>80</v>
      </c>
      <c r="AW530" s="13" t="s">
        <v>33</v>
      </c>
      <c r="AX530" s="13" t="s">
        <v>72</v>
      </c>
      <c r="AY530" s="156" t="s">
        <v>137</v>
      </c>
    </row>
    <row r="531" spans="2:51" s="12" customFormat="1" ht="11.25">
      <c r="B531" s="147"/>
      <c r="D531" s="148" t="s">
        <v>148</v>
      </c>
      <c r="E531" s="149" t="s">
        <v>19</v>
      </c>
      <c r="F531" s="150" t="s">
        <v>620</v>
      </c>
      <c r="H531" s="151">
        <v>16.363</v>
      </c>
      <c r="I531" s="152"/>
      <c r="L531" s="147"/>
      <c r="M531" s="153"/>
      <c r="T531" s="154"/>
      <c r="AT531" s="149" t="s">
        <v>148</v>
      </c>
      <c r="AU531" s="149" t="s">
        <v>82</v>
      </c>
      <c r="AV531" s="12" t="s">
        <v>82</v>
      </c>
      <c r="AW531" s="12" t="s">
        <v>33</v>
      </c>
      <c r="AX531" s="12" t="s">
        <v>72</v>
      </c>
      <c r="AY531" s="149" t="s">
        <v>137</v>
      </c>
    </row>
    <row r="532" spans="2:51" s="12" customFormat="1" ht="11.25">
      <c r="B532" s="147"/>
      <c r="D532" s="148" t="s">
        <v>148</v>
      </c>
      <c r="E532" s="149" t="s">
        <v>19</v>
      </c>
      <c r="F532" s="150" t="s">
        <v>621</v>
      </c>
      <c r="H532" s="151">
        <v>16.763000000000002</v>
      </c>
      <c r="I532" s="152"/>
      <c r="L532" s="147"/>
      <c r="M532" s="153"/>
      <c r="T532" s="154"/>
      <c r="AT532" s="149" t="s">
        <v>148</v>
      </c>
      <c r="AU532" s="149" t="s">
        <v>82</v>
      </c>
      <c r="AV532" s="12" t="s">
        <v>82</v>
      </c>
      <c r="AW532" s="12" t="s">
        <v>33</v>
      </c>
      <c r="AX532" s="12" t="s">
        <v>72</v>
      </c>
      <c r="AY532" s="149" t="s">
        <v>137</v>
      </c>
    </row>
    <row r="533" spans="2:51" s="12" customFormat="1" ht="11.25">
      <c r="B533" s="147"/>
      <c r="D533" s="148" t="s">
        <v>148</v>
      </c>
      <c r="E533" s="149" t="s">
        <v>19</v>
      </c>
      <c r="F533" s="150" t="s">
        <v>622</v>
      </c>
      <c r="H533" s="151">
        <v>2.7</v>
      </c>
      <c r="I533" s="152"/>
      <c r="L533" s="147"/>
      <c r="M533" s="153"/>
      <c r="T533" s="154"/>
      <c r="AT533" s="149" t="s">
        <v>148</v>
      </c>
      <c r="AU533" s="149" t="s">
        <v>82</v>
      </c>
      <c r="AV533" s="12" t="s">
        <v>82</v>
      </c>
      <c r="AW533" s="12" t="s">
        <v>33</v>
      </c>
      <c r="AX533" s="12" t="s">
        <v>72</v>
      </c>
      <c r="AY533" s="149" t="s">
        <v>137</v>
      </c>
    </row>
    <row r="534" spans="2:51" s="15" customFormat="1" ht="11.25">
      <c r="B534" s="168"/>
      <c r="D534" s="148" t="s">
        <v>148</v>
      </c>
      <c r="E534" s="169" t="s">
        <v>19</v>
      </c>
      <c r="F534" s="170" t="s">
        <v>285</v>
      </c>
      <c r="H534" s="171">
        <v>35.826000000000001</v>
      </c>
      <c r="I534" s="172"/>
      <c r="L534" s="168"/>
      <c r="M534" s="173"/>
      <c r="T534" s="174"/>
      <c r="AT534" s="169" t="s">
        <v>148</v>
      </c>
      <c r="AU534" s="169" t="s">
        <v>82</v>
      </c>
      <c r="AV534" s="15" t="s">
        <v>138</v>
      </c>
      <c r="AW534" s="15" t="s">
        <v>33</v>
      </c>
      <c r="AX534" s="15" t="s">
        <v>72</v>
      </c>
      <c r="AY534" s="169" t="s">
        <v>137</v>
      </c>
    </row>
    <row r="535" spans="2:51" s="13" customFormat="1" ht="11.25">
      <c r="B535" s="155"/>
      <c r="D535" s="148" t="s">
        <v>148</v>
      </c>
      <c r="E535" s="156" t="s">
        <v>19</v>
      </c>
      <c r="F535" s="157" t="s">
        <v>173</v>
      </c>
      <c r="H535" s="156" t="s">
        <v>19</v>
      </c>
      <c r="I535" s="158"/>
      <c r="L535" s="155"/>
      <c r="M535" s="159"/>
      <c r="T535" s="160"/>
      <c r="AT535" s="156" t="s">
        <v>148</v>
      </c>
      <c r="AU535" s="156" t="s">
        <v>82</v>
      </c>
      <c r="AV535" s="13" t="s">
        <v>80</v>
      </c>
      <c r="AW535" s="13" t="s">
        <v>33</v>
      </c>
      <c r="AX535" s="13" t="s">
        <v>72</v>
      </c>
      <c r="AY535" s="156" t="s">
        <v>137</v>
      </c>
    </row>
    <row r="536" spans="2:51" s="13" customFormat="1" ht="11.25">
      <c r="B536" s="155"/>
      <c r="D536" s="148" t="s">
        <v>148</v>
      </c>
      <c r="E536" s="156" t="s">
        <v>19</v>
      </c>
      <c r="F536" s="157" t="s">
        <v>357</v>
      </c>
      <c r="H536" s="156" t="s">
        <v>19</v>
      </c>
      <c r="I536" s="158"/>
      <c r="L536" s="155"/>
      <c r="M536" s="159"/>
      <c r="T536" s="160"/>
      <c r="AT536" s="156" t="s">
        <v>148</v>
      </c>
      <c r="AU536" s="156" t="s">
        <v>82</v>
      </c>
      <c r="AV536" s="13" t="s">
        <v>80</v>
      </c>
      <c r="AW536" s="13" t="s">
        <v>33</v>
      </c>
      <c r="AX536" s="13" t="s">
        <v>72</v>
      </c>
      <c r="AY536" s="156" t="s">
        <v>137</v>
      </c>
    </row>
    <row r="537" spans="2:51" s="12" customFormat="1" ht="11.25">
      <c r="B537" s="147"/>
      <c r="D537" s="148" t="s">
        <v>148</v>
      </c>
      <c r="E537" s="149" t="s">
        <v>19</v>
      </c>
      <c r="F537" s="150" t="s">
        <v>623</v>
      </c>
      <c r="H537" s="151">
        <v>22.824999999999999</v>
      </c>
      <c r="I537" s="152"/>
      <c r="L537" s="147"/>
      <c r="M537" s="153"/>
      <c r="T537" s="154"/>
      <c r="AT537" s="149" t="s">
        <v>148</v>
      </c>
      <c r="AU537" s="149" t="s">
        <v>82</v>
      </c>
      <c r="AV537" s="12" t="s">
        <v>82</v>
      </c>
      <c r="AW537" s="12" t="s">
        <v>33</v>
      </c>
      <c r="AX537" s="12" t="s">
        <v>72</v>
      </c>
      <c r="AY537" s="149" t="s">
        <v>137</v>
      </c>
    </row>
    <row r="538" spans="2:51" s="13" customFormat="1" ht="11.25">
      <c r="B538" s="155"/>
      <c r="D538" s="148" t="s">
        <v>148</v>
      </c>
      <c r="E538" s="156" t="s">
        <v>19</v>
      </c>
      <c r="F538" s="157" t="s">
        <v>359</v>
      </c>
      <c r="H538" s="156" t="s">
        <v>19</v>
      </c>
      <c r="I538" s="158"/>
      <c r="L538" s="155"/>
      <c r="M538" s="159"/>
      <c r="T538" s="160"/>
      <c r="AT538" s="156" t="s">
        <v>148</v>
      </c>
      <c r="AU538" s="156" t="s">
        <v>82</v>
      </c>
      <c r="AV538" s="13" t="s">
        <v>80</v>
      </c>
      <c r="AW538" s="13" t="s">
        <v>33</v>
      </c>
      <c r="AX538" s="13" t="s">
        <v>72</v>
      </c>
      <c r="AY538" s="156" t="s">
        <v>137</v>
      </c>
    </row>
    <row r="539" spans="2:51" s="12" customFormat="1" ht="11.25">
      <c r="B539" s="147"/>
      <c r="D539" s="148" t="s">
        <v>148</v>
      </c>
      <c r="E539" s="149" t="s">
        <v>19</v>
      </c>
      <c r="F539" s="150" t="s">
        <v>624</v>
      </c>
      <c r="H539" s="151">
        <v>111.075</v>
      </c>
      <c r="I539" s="152"/>
      <c r="L539" s="147"/>
      <c r="M539" s="153"/>
      <c r="T539" s="154"/>
      <c r="AT539" s="149" t="s">
        <v>148</v>
      </c>
      <c r="AU539" s="149" t="s">
        <v>82</v>
      </c>
      <c r="AV539" s="12" t="s">
        <v>82</v>
      </c>
      <c r="AW539" s="12" t="s">
        <v>33</v>
      </c>
      <c r="AX539" s="12" t="s">
        <v>72</v>
      </c>
      <c r="AY539" s="149" t="s">
        <v>137</v>
      </c>
    </row>
    <row r="540" spans="2:51" s="15" customFormat="1" ht="11.25">
      <c r="B540" s="168"/>
      <c r="D540" s="148" t="s">
        <v>148</v>
      </c>
      <c r="E540" s="169" t="s">
        <v>19</v>
      </c>
      <c r="F540" s="170" t="s">
        <v>310</v>
      </c>
      <c r="H540" s="171">
        <v>133.9</v>
      </c>
      <c r="I540" s="172"/>
      <c r="L540" s="168"/>
      <c r="M540" s="173"/>
      <c r="T540" s="174"/>
      <c r="AT540" s="169" t="s">
        <v>148</v>
      </c>
      <c r="AU540" s="169" t="s">
        <v>82</v>
      </c>
      <c r="AV540" s="15" t="s">
        <v>138</v>
      </c>
      <c r="AW540" s="15" t="s">
        <v>33</v>
      </c>
      <c r="AX540" s="15" t="s">
        <v>72</v>
      </c>
      <c r="AY540" s="169" t="s">
        <v>137</v>
      </c>
    </row>
    <row r="541" spans="2:51" s="13" customFormat="1" ht="11.25">
      <c r="B541" s="155"/>
      <c r="D541" s="148" t="s">
        <v>148</v>
      </c>
      <c r="E541" s="156" t="s">
        <v>19</v>
      </c>
      <c r="F541" s="157" t="s">
        <v>217</v>
      </c>
      <c r="H541" s="156" t="s">
        <v>19</v>
      </c>
      <c r="I541" s="158"/>
      <c r="L541" s="155"/>
      <c r="M541" s="159"/>
      <c r="T541" s="160"/>
      <c r="AT541" s="156" t="s">
        <v>148</v>
      </c>
      <c r="AU541" s="156" t="s">
        <v>82</v>
      </c>
      <c r="AV541" s="13" t="s">
        <v>80</v>
      </c>
      <c r="AW541" s="13" t="s">
        <v>33</v>
      </c>
      <c r="AX541" s="13" t="s">
        <v>72</v>
      </c>
      <c r="AY541" s="156" t="s">
        <v>137</v>
      </c>
    </row>
    <row r="542" spans="2:51" s="12" customFormat="1" ht="11.25">
      <c r="B542" s="147"/>
      <c r="D542" s="148" t="s">
        <v>148</v>
      </c>
      <c r="E542" s="149" t="s">
        <v>19</v>
      </c>
      <c r="F542" s="150" t="s">
        <v>625</v>
      </c>
      <c r="H542" s="151">
        <v>5.2</v>
      </c>
      <c r="I542" s="152"/>
      <c r="L542" s="147"/>
      <c r="M542" s="153"/>
      <c r="T542" s="154"/>
      <c r="AT542" s="149" t="s">
        <v>148</v>
      </c>
      <c r="AU542" s="149" t="s">
        <v>82</v>
      </c>
      <c r="AV542" s="12" t="s">
        <v>82</v>
      </c>
      <c r="AW542" s="12" t="s">
        <v>33</v>
      </c>
      <c r="AX542" s="12" t="s">
        <v>72</v>
      </c>
      <c r="AY542" s="149" t="s">
        <v>137</v>
      </c>
    </row>
    <row r="543" spans="2:51" s="13" customFormat="1" ht="11.25">
      <c r="B543" s="155"/>
      <c r="D543" s="148" t="s">
        <v>148</v>
      </c>
      <c r="E543" s="156" t="s">
        <v>19</v>
      </c>
      <c r="F543" s="157" t="s">
        <v>363</v>
      </c>
      <c r="H543" s="156" t="s">
        <v>19</v>
      </c>
      <c r="I543" s="158"/>
      <c r="L543" s="155"/>
      <c r="M543" s="159"/>
      <c r="T543" s="160"/>
      <c r="AT543" s="156" t="s">
        <v>148</v>
      </c>
      <c r="AU543" s="156" t="s">
        <v>82</v>
      </c>
      <c r="AV543" s="13" t="s">
        <v>80</v>
      </c>
      <c r="AW543" s="13" t="s">
        <v>33</v>
      </c>
      <c r="AX543" s="13" t="s">
        <v>72</v>
      </c>
      <c r="AY543" s="156" t="s">
        <v>137</v>
      </c>
    </row>
    <row r="544" spans="2:51" s="12" customFormat="1" ht="11.25">
      <c r="B544" s="147"/>
      <c r="D544" s="148" t="s">
        <v>148</v>
      </c>
      <c r="E544" s="149" t="s">
        <v>19</v>
      </c>
      <c r="F544" s="150" t="s">
        <v>626</v>
      </c>
      <c r="H544" s="151">
        <v>47.95</v>
      </c>
      <c r="I544" s="152"/>
      <c r="L544" s="147"/>
      <c r="M544" s="153"/>
      <c r="T544" s="154"/>
      <c r="AT544" s="149" t="s">
        <v>148</v>
      </c>
      <c r="AU544" s="149" t="s">
        <v>82</v>
      </c>
      <c r="AV544" s="12" t="s">
        <v>82</v>
      </c>
      <c r="AW544" s="12" t="s">
        <v>33</v>
      </c>
      <c r="AX544" s="12" t="s">
        <v>72</v>
      </c>
      <c r="AY544" s="149" t="s">
        <v>137</v>
      </c>
    </row>
    <row r="545" spans="2:65" s="15" customFormat="1" ht="11.25">
      <c r="B545" s="168"/>
      <c r="D545" s="148" t="s">
        <v>148</v>
      </c>
      <c r="E545" s="169" t="s">
        <v>19</v>
      </c>
      <c r="F545" s="170" t="s">
        <v>326</v>
      </c>
      <c r="H545" s="171">
        <v>53.15</v>
      </c>
      <c r="I545" s="172"/>
      <c r="L545" s="168"/>
      <c r="M545" s="173"/>
      <c r="T545" s="174"/>
      <c r="AT545" s="169" t="s">
        <v>148</v>
      </c>
      <c r="AU545" s="169" t="s">
        <v>82</v>
      </c>
      <c r="AV545" s="15" t="s">
        <v>138</v>
      </c>
      <c r="AW545" s="15" t="s">
        <v>33</v>
      </c>
      <c r="AX545" s="15" t="s">
        <v>72</v>
      </c>
      <c r="AY545" s="169" t="s">
        <v>137</v>
      </c>
    </row>
    <row r="546" spans="2:65" s="14" customFormat="1" ht="11.25">
      <c r="B546" s="161"/>
      <c r="D546" s="148" t="s">
        <v>148</v>
      </c>
      <c r="E546" s="162" t="s">
        <v>19</v>
      </c>
      <c r="F546" s="163" t="s">
        <v>189</v>
      </c>
      <c r="H546" s="164">
        <v>222.876</v>
      </c>
      <c r="I546" s="165"/>
      <c r="L546" s="161"/>
      <c r="M546" s="166"/>
      <c r="T546" s="167"/>
      <c r="AT546" s="162" t="s">
        <v>148</v>
      </c>
      <c r="AU546" s="162" t="s">
        <v>82</v>
      </c>
      <c r="AV546" s="14" t="s">
        <v>144</v>
      </c>
      <c r="AW546" s="14" t="s">
        <v>33</v>
      </c>
      <c r="AX546" s="14" t="s">
        <v>80</v>
      </c>
      <c r="AY546" s="162" t="s">
        <v>137</v>
      </c>
    </row>
    <row r="547" spans="2:65" s="1" customFormat="1" ht="24.2" customHeight="1">
      <c r="B547" s="33"/>
      <c r="C547" s="129" t="s">
        <v>627</v>
      </c>
      <c r="D547" s="129" t="s">
        <v>140</v>
      </c>
      <c r="E547" s="130" t="s">
        <v>628</v>
      </c>
      <c r="F547" s="131" t="s">
        <v>629</v>
      </c>
      <c r="G547" s="132" t="s">
        <v>143</v>
      </c>
      <c r="H547" s="133">
        <v>3.4239999999999999</v>
      </c>
      <c r="I547" s="134"/>
      <c r="J547" s="135">
        <f>ROUND(I547*H547,2)</f>
        <v>0</v>
      </c>
      <c r="K547" s="136"/>
      <c r="L547" s="33"/>
      <c r="M547" s="137" t="s">
        <v>19</v>
      </c>
      <c r="N547" s="138" t="s">
        <v>43</v>
      </c>
      <c r="P547" s="139">
        <f>O547*H547</f>
        <v>0</v>
      </c>
      <c r="Q547" s="139">
        <v>0</v>
      </c>
      <c r="R547" s="139">
        <f>Q547*H547</f>
        <v>0</v>
      </c>
      <c r="S547" s="139">
        <v>0.183</v>
      </c>
      <c r="T547" s="140">
        <f>S547*H547</f>
        <v>0.62659199999999993</v>
      </c>
      <c r="AR547" s="141" t="s">
        <v>144</v>
      </c>
      <c r="AT547" s="141" t="s">
        <v>140</v>
      </c>
      <c r="AU547" s="141" t="s">
        <v>82</v>
      </c>
      <c r="AY547" s="18" t="s">
        <v>137</v>
      </c>
      <c r="BE547" s="142">
        <f>IF(N547="základní",J547,0)</f>
        <v>0</v>
      </c>
      <c r="BF547" s="142">
        <f>IF(N547="snížená",J547,0)</f>
        <v>0</v>
      </c>
      <c r="BG547" s="142">
        <f>IF(N547="zákl. přenesená",J547,0)</f>
        <v>0</v>
      </c>
      <c r="BH547" s="142">
        <f>IF(N547="sníž. přenesená",J547,0)</f>
        <v>0</v>
      </c>
      <c r="BI547" s="142">
        <f>IF(N547="nulová",J547,0)</f>
        <v>0</v>
      </c>
      <c r="BJ547" s="18" t="s">
        <v>80</v>
      </c>
      <c r="BK547" s="142">
        <f>ROUND(I547*H547,2)</f>
        <v>0</v>
      </c>
      <c r="BL547" s="18" t="s">
        <v>144</v>
      </c>
      <c r="BM547" s="141" t="s">
        <v>630</v>
      </c>
    </row>
    <row r="548" spans="2:65" s="1" customFormat="1" ht="11.25">
      <c r="B548" s="33"/>
      <c r="D548" s="143" t="s">
        <v>146</v>
      </c>
      <c r="F548" s="144" t="s">
        <v>631</v>
      </c>
      <c r="I548" s="145"/>
      <c r="L548" s="33"/>
      <c r="M548" s="146"/>
      <c r="T548" s="54"/>
      <c r="AT548" s="18" t="s">
        <v>146</v>
      </c>
      <c r="AU548" s="18" t="s">
        <v>82</v>
      </c>
    </row>
    <row r="549" spans="2:65" s="13" customFormat="1" ht="11.25">
      <c r="B549" s="155"/>
      <c r="D549" s="148" t="s">
        <v>148</v>
      </c>
      <c r="E549" s="156" t="s">
        <v>19</v>
      </c>
      <c r="F549" s="157" t="s">
        <v>632</v>
      </c>
      <c r="H549" s="156" t="s">
        <v>19</v>
      </c>
      <c r="I549" s="158"/>
      <c r="L549" s="155"/>
      <c r="M549" s="159"/>
      <c r="T549" s="160"/>
      <c r="AT549" s="156" t="s">
        <v>148</v>
      </c>
      <c r="AU549" s="156" t="s">
        <v>82</v>
      </c>
      <c r="AV549" s="13" t="s">
        <v>80</v>
      </c>
      <c r="AW549" s="13" t="s">
        <v>33</v>
      </c>
      <c r="AX549" s="13" t="s">
        <v>72</v>
      </c>
      <c r="AY549" s="156" t="s">
        <v>137</v>
      </c>
    </row>
    <row r="550" spans="2:65" s="12" customFormat="1" ht="11.25">
      <c r="B550" s="147"/>
      <c r="D550" s="148" t="s">
        <v>148</v>
      </c>
      <c r="E550" s="149" t="s">
        <v>19</v>
      </c>
      <c r="F550" s="150" t="s">
        <v>633</v>
      </c>
      <c r="H550" s="151">
        <v>1.6</v>
      </c>
      <c r="I550" s="152"/>
      <c r="L550" s="147"/>
      <c r="M550" s="153"/>
      <c r="T550" s="154"/>
      <c r="AT550" s="149" t="s">
        <v>148</v>
      </c>
      <c r="AU550" s="149" t="s">
        <v>82</v>
      </c>
      <c r="AV550" s="12" t="s">
        <v>82</v>
      </c>
      <c r="AW550" s="12" t="s">
        <v>33</v>
      </c>
      <c r="AX550" s="12" t="s">
        <v>72</v>
      </c>
      <c r="AY550" s="149" t="s">
        <v>137</v>
      </c>
    </row>
    <row r="551" spans="2:65" s="12" customFormat="1" ht="11.25">
      <c r="B551" s="147"/>
      <c r="D551" s="148" t="s">
        <v>148</v>
      </c>
      <c r="E551" s="149" t="s">
        <v>19</v>
      </c>
      <c r="F551" s="150" t="s">
        <v>634</v>
      </c>
      <c r="H551" s="151">
        <v>1.8240000000000001</v>
      </c>
      <c r="I551" s="152"/>
      <c r="L551" s="147"/>
      <c r="M551" s="153"/>
      <c r="T551" s="154"/>
      <c r="AT551" s="149" t="s">
        <v>148</v>
      </c>
      <c r="AU551" s="149" t="s">
        <v>82</v>
      </c>
      <c r="AV551" s="12" t="s">
        <v>82</v>
      </c>
      <c r="AW551" s="12" t="s">
        <v>33</v>
      </c>
      <c r="AX551" s="12" t="s">
        <v>72</v>
      </c>
      <c r="AY551" s="149" t="s">
        <v>137</v>
      </c>
    </row>
    <row r="552" spans="2:65" s="14" customFormat="1" ht="11.25">
      <c r="B552" s="161"/>
      <c r="D552" s="148" t="s">
        <v>148</v>
      </c>
      <c r="E552" s="162" t="s">
        <v>19</v>
      </c>
      <c r="F552" s="163" t="s">
        <v>189</v>
      </c>
      <c r="H552" s="164">
        <v>3.4239999999999999</v>
      </c>
      <c r="I552" s="165"/>
      <c r="L552" s="161"/>
      <c r="M552" s="166"/>
      <c r="T552" s="167"/>
      <c r="AT552" s="162" t="s">
        <v>148</v>
      </c>
      <c r="AU552" s="162" t="s">
        <v>82</v>
      </c>
      <c r="AV552" s="14" t="s">
        <v>144</v>
      </c>
      <c r="AW552" s="14" t="s">
        <v>33</v>
      </c>
      <c r="AX552" s="14" t="s">
        <v>80</v>
      </c>
      <c r="AY552" s="162" t="s">
        <v>137</v>
      </c>
    </row>
    <row r="553" spans="2:65" s="1" customFormat="1" ht="21.75" customHeight="1">
      <c r="B553" s="33"/>
      <c r="C553" s="129" t="s">
        <v>635</v>
      </c>
      <c r="D553" s="129" t="s">
        <v>140</v>
      </c>
      <c r="E553" s="130" t="s">
        <v>636</v>
      </c>
      <c r="F553" s="131" t="s">
        <v>637</v>
      </c>
      <c r="G553" s="132" t="s">
        <v>143</v>
      </c>
      <c r="H553" s="133">
        <v>13.554</v>
      </c>
      <c r="I553" s="134"/>
      <c r="J553" s="135">
        <f>ROUND(I553*H553,2)</f>
        <v>0</v>
      </c>
      <c r="K553" s="136"/>
      <c r="L553" s="33"/>
      <c r="M553" s="137" t="s">
        <v>19</v>
      </c>
      <c r="N553" s="138" t="s">
        <v>43</v>
      </c>
      <c r="P553" s="139">
        <f>O553*H553</f>
        <v>0</v>
      </c>
      <c r="Q553" s="139">
        <v>0</v>
      </c>
      <c r="R553" s="139">
        <f>Q553*H553</f>
        <v>0</v>
      </c>
      <c r="S553" s="139">
        <v>1.4999999999999999E-2</v>
      </c>
      <c r="T553" s="140">
        <f>S553*H553</f>
        <v>0.20330999999999999</v>
      </c>
      <c r="AR553" s="141" t="s">
        <v>144</v>
      </c>
      <c r="AT553" s="141" t="s">
        <v>140</v>
      </c>
      <c r="AU553" s="141" t="s">
        <v>82</v>
      </c>
      <c r="AY553" s="18" t="s">
        <v>137</v>
      </c>
      <c r="BE553" s="142">
        <f>IF(N553="základní",J553,0)</f>
        <v>0</v>
      </c>
      <c r="BF553" s="142">
        <f>IF(N553="snížená",J553,0)</f>
        <v>0</v>
      </c>
      <c r="BG553" s="142">
        <f>IF(N553="zákl. přenesená",J553,0)</f>
        <v>0</v>
      </c>
      <c r="BH553" s="142">
        <f>IF(N553="sníž. přenesená",J553,0)</f>
        <v>0</v>
      </c>
      <c r="BI553" s="142">
        <f>IF(N553="nulová",J553,0)</f>
        <v>0</v>
      </c>
      <c r="BJ553" s="18" t="s">
        <v>80</v>
      </c>
      <c r="BK553" s="142">
        <f>ROUND(I553*H553,2)</f>
        <v>0</v>
      </c>
      <c r="BL553" s="18" t="s">
        <v>144</v>
      </c>
      <c r="BM553" s="141" t="s">
        <v>638</v>
      </c>
    </row>
    <row r="554" spans="2:65" s="1" customFormat="1" ht="11.25">
      <c r="B554" s="33"/>
      <c r="D554" s="143" t="s">
        <v>146</v>
      </c>
      <c r="F554" s="144" t="s">
        <v>639</v>
      </c>
      <c r="I554" s="145"/>
      <c r="L554" s="33"/>
      <c r="M554" s="146"/>
      <c r="T554" s="54"/>
      <c r="AT554" s="18" t="s">
        <v>146</v>
      </c>
      <c r="AU554" s="18" t="s">
        <v>82</v>
      </c>
    </row>
    <row r="555" spans="2:65" s="12" customFormat="1" ht="11.25">
      <c r="B555" s="147"/>
      <c r="D555" s="148" t="s">
        <v>148</v>
      </c>
      <c r="E555" s="149" t="s">
        <v>19</v>
      </c>
      <c r="F555" s="150" t="s">
        <v>640</v>
      </c>
      <c r="H555" s="151">
        <v>4.7039999999999997</v>
      </c>
      <c r="I555" s="152"/>
      <c r="L555" s="147"/>
      <c r="M555" s="153"/>
      <c r="T555" s="154"/>
      <c r="AT555" s="149" t="s">
        <v>148</v>
      </c>
      <c r="AU555" s="149" t="s">
        <v>82</v>
      </c>
      <c r="AV555" s="12" t="s">
        <v>82</v>
      </c>
      <c r="AW555" s="12" t="s">
        <v>33</v>
      </c>
      <c r="AX555" s="12" t="s">
        <v>72</v>
      </c>
      <c r="AY555" s="149" t="s">
        <v>137</v>
      </c>
    </row>
    <row r="556" spans="2:65" s="12" customFormat="1" ht="11.25">
      <c r="B556" s="147"/>
      <c r="D556" s="148" t="s">
        <v>148</v>
      </c>
      <c r="E556" s="149" t="s">
        <v>19</v>
      </c>
      <c r="F556" s="150" t="s">
        <v>641</v>
      </c>
      <c r="H556" s="151">
        <v>4.4690000000000003</v>
      </c>
      <c r="I556" s="152"/>
      <c r="L556" s="147"/>
      <c r="M556" s="153"/>
      <c r="T556" s="154"/>
      <c r="AT556" s="149" t="s">
        <v>148</v>
      </c>
      <c r="AU556" s="149" t="s">
        <v>82</v>
      </c>
      <c r="AV556" s="12" t="s">
        <v>82</v>
      </c>
      <c r="AW556" s="12" t="s">
        <v>33</v>
      </c>
      <c r="AX556" s="12" t="s">
        <v>72</v>
      </c>
      <c r="AY556" s="149" t="s">
        <v>137</v>
      </c>
    </row>
    <row r="557" spans="2:65" s="12" customFormat="1" ht="11.25">
      <c r="B557" s="147"/>
      <c r="D557" s="148" t="s">
        <v>148</v>
      </c>
      <c r="E557" s="149" t="s">
        <v>19</v>
      </c>
      <c r="F557" s="150" t="s">
        <v>642</v>
      </c>
      <c r="H557" s="151">
        <v>4.3810000000000002</v>
      </c>
      <c r="I557" s="152"/>
      <c r="L557" s="147"/>
      <c r="M557" s="153"/>
      <c r="T557" s="154"/>
      <c r="AT557" s="149" t="s">
        <v>148</v>
      </c>
      <c r="AU557" s="149" t="s">
        <v>82</v>
      </c>
      <c r="AV557" s="12" t="s">
        <v>82</v>
      </c>
      <c r="AW557" s="12" t="s">
        <v>33</v>
      </c>
      <c r="AX557" s="12" t="s">
        <v>72</v>
      </c>
      <c r="AY557" s="149" t="s">
        <v>137</v>
      </c>
    </row>
    <row r="558" spans="2:65" s="14" customFormat="1" ht="11.25">
      <c r="B558" s="161"/>
      <c r="D558" s="148" t="s">
        <v>148</v>
      </c>
      <c r="E558" s="162" t="s">
        <v>19</v>
      </c>
      <c r="F558" s="163" t="s">
        <v>189</v>
      </c>
      <c r="H558" s="164">
        <v>13.554</v>
      </c>
      <c r="I558" s="165"/>
      <c r="L558" s="161"/>
      <c r="M558" s="166"/>
      <c r="T558" s="167"/>
      <c r="AT558" s="162" t="s">
        <v>148</v>
      </c>
      <c r="AU558" s="162" t="s">
        <v>82</v>
      </c>
      <c r="AV558" s="14" t="s">
        <v>144</v>
      </c>
      <c r="AW558" s="14" t="s">
        <v>33</v>
      </c>
      <c r="AX558" s="14" t="s">
        <v>80</v>
      </c>
      <c r="AY558" s="162" t="s">
        <v>137</v>
      </c>
    </row>
    <row r="559" spans="2:65" s="1" customFormat="1" ht="16.5" customHeight="1">
      <c r="B559" s="33"/>
      <c r="C559" s="129" t="s">
        <v>643</v>
      </c>
      <c r="D559" s="129" t="s">
        <v>140</v>
      </c>
      <c r="E559" s="130" t="s">
        <v>644</v>
      </c>
      <c r="F559" s="131" t="s">
        <v>645</v>
      </c>
      <c r="G559" s="132" t="s">
        <v>143</v>
      </c>
      <c r="H559" s="133">
        <v>32.110999999999997</v>
      </c>
      <c r="I559" s="134"/>
      <c r="J559" s="135">
        <f>ROUND(I559*H559,2)</f>
        <v>0</v>
      </c>
      <c r="K559" s="136"/>
      <c r="L559" s="33"/>
      <c r="M559" s="137" t="s">
        <v>19</v>
      </c>
      <c r="N559" s="138" t="s">
        <v>43</v>
      </c>
      <c r="P559" s="139">
        <f>O559*H559</f>
        <v>0</v>
      </c>
      <c r="Q559" s="139">
        <v>0</v>
      </c>
      <c r="R559" s="139">
        <f>Q559*H559</f>
        <v>0</v>
      </c>
      <c r="S559" s="139">
        <v>7.5999999999999998E-2</v>
      </c>
      <c r="T559" s="140">
        <f>S559*H559</f>
        <v>2.4404359999999996</v>
      </c>
      <c r="AR559" s="141" t="s">
        <v>144</v>
      </c>
      <c r="AT559" s="141" t="s">
        <v>140</v>
      </c>
      <c r="AU559" s="141" t="s">
        <v>82</v>
      </c>
      <c r="AY559" s="18" t="s">
        <v>137</v>
      </c>
      <c r="BE559" s="142">
        <f>IF(N559="základní",J559,0)</f>
        <v>0</v>
      </c>
      <c r="BF559" s="142">
        <f>IF(N559="snížená",J559,0)</f>
        <v>0</v>
      </c>
      <c r="BG559" s="142">
        <f>IF(N559="zákl. přenesená",J559,0)</f>
        <v>0</v>
      </c>
      <c r="BH559" s="142">
        <f>IF(N559="sníž. přenesená",J559,0)</f>
        <v>0</v>
      </c>
      <c r="BI559" s="142">
        <f>IF(N559="nulová",J559,0)</f>
        <v>0</v>
      </c>
      <c r="BJ559" s="18" t="s">
        <v>80</v>
      </c>
      <c r="BK559" s="142">
        <f>ROUND(I559*H559,2)</f>
        <v>0</v>
      </c>
      <c r="BL559" s="18" t="s">
        <v>144</v>
      </c>
      <c r="BM559" s="141" t="s">
        <v>646</v>
      </c>
    </row>
    <row r="560" spans="2:65" s="1" customFormat="1" ht="11.25">
      <c r="B560" s="33"/>
      <c r="D560" s="143" t="s">
        <v>146</v>
      </c>
      <c r="F560" s="144" t="s">
        <v>647</v>
      </c>
      <c r="I560" s="145"/>
      <c r="L560" s="33"/>
      <c r="M560" s="146"/>
      <c r="T560" s="54"/>
      <c r="AT560" s="18" t="s">
        <v>146</v>
      </c>
      <c r="AU560" s="18" t="s">
        <v>82</v>
      </c>
    </row>
    <row r="561" spans="2:65" s="12" customFormat="1" ht="11.25">
      <c r="B561" s="147"/>
      <c r="D561" s="148" t="s">
        <v>148</v>
      </c>
      <c r="E561" s="149" t="s">
        <v>19</v>
      </c>
      <c r="F561" s="150" t="s">
        <v>648</v>
      </c>
      <c r="H561" s="151">
        <v>7.88</v>
      </c>
      <c r="I561" s="152"/>
      <c r="L561" s="147"/>
      <c r="M561" s="153"/>
      <c r="T561" s="154"/>
      <c r="AT561" s="149" t="s">
        <v>148</v>
      </c>
      <c r="AU561" s="149" t="s">
        <v>82</v>
      </c>
      <c r="AV561" s="12" t="s">
        <v>82</v>
      </c>
      <c r="AW561" s="12" t="s">
        <v>33</v>
      </c>
      <c r="AX561" s="12" t="s">
        <v>72</v>
      </c>
      <c r="AY561" s="149" t="s">
        <v>137</v>
      </c>
    </row>
    <row r="562" spans="2:65" s="13" customFormat="1" ht="11.25">
      <c r="B562" s="155"/>
      <c r="D562" s="148" t="s">
        <v>148</v>
      </c>
      <c r="E562" s="156" t="s">
        <v>19</v>
      </c>
      <c r="F562" s="157" t="s">
        <v>173</v>
      </c>
      <c r="H562" s="156" t="s">
        <v>19</v>
      </c>
      <c r="I562" s="158"/>
      <c r="L562" s="155"/>
      <c r="M562" s="159"/>
      <c r="T562" s="160"/>
      <c r="AT562" s="156" t="s">
        <v>148</v>
      </c>
      <c r="AU562" s="156" t="s">
        <v>82</v>
      </c>
      <c r="AV562" s="13" t="s">
        <v>80</v>
      </c>
      <c r="AW562" s="13" t="s">
        <v>33</v>
      </c>
      <c r="AX562" s="13" t="s">
        <v>72</v>
      </c>
      <c r="AY562" s="156" t="s">
        <v>137</v>
      </c>
    </row>
    <row r="563" spans="2:65" s="12" customFormat="1" ht="11.25">
      <c r="B563" s="147"/>
      <c r="D563" s="148" t="s">
        <v>148</v>
      </c>
      <c r="E563" s="149" t="s">
        <v>19</v>
      </c>
      <c r="F563" s="150" t="s">
        <v>649</v>
      </c>
      <c r="H563" s="151">
        <v>16.547999999999998</v>
      </c>
      <c r="I563" s="152"/>
      <c r="L563" s="147"/>
      <c r="M563" s="153"/>
      <c r="T563" s="154"/>
      <c r="AT563" s="149" t="s">
        <v>148</v>
      </c>
      <c r="AU563" s="149" t="s">
        <v>82</v>
      </c>
      <c r="AV563" s="12" t="s">
        <v>82</v>
      </c>
      <c r="AW563" s="12" t="s">
        <v>33</v>
      </c>
      <c r="AX563" s="12" t="s">
        <v>72</v>
      </c>
      <c r="AY563" s="149" t="s">
        <v>137</v>
      </c>
    </row>
    <row r="564" spans="2:65" s="12" customFormat="1" ht="11.25">
      <c r="B564" s="147"/>
      <c r="D564" s="148" t="s">
        <v>148</v>
      </c>
      <c r="E564" s="149" t="s">
        <v>19</v>
      </c>
      <c r="F564" s="150" t="s">
        <v>650</v>
      </c>
      <c r="H564" s="151">
        <v>7.6829999999999998</v>
      </c>
      <c r="I564" s="152"/>
      <c r="L564" s="147"/>
      <c r="M564" s="153"/>
      <c r="T564" s="154"/>
      <c r="AT564" s="149" t="s">
        <v>148</v>
      </c>
      <c r="AU564" s="149" t="s">
        <v>82</v>
      </c>
      <c r="AV564" s="12" t="s">
        <v>82</v>
      </c>
      <c r="AW564" s="12" t="s">
        <v>33</v>
      </c>
      <c r="AX564" s="12" t="s">
        <v>72</v>
      </c>
      <c r="AY564" s="149" t="s">
        <v>137</v>
      </c>
    </row>
    <row r="565" spans="2:65" s="14" customFormat="1" ht="11.25">
      <c r="B565" s="161"/>
      <c r="D565" s="148" t="s">
        <v>148</v>
      </c>
      <c r="E565" s="162" t="s">
        <v>19</v>
      </c>
      <c r="F565" s="163" t="s">
        <v>189</v>
      </c>
      <c r="H565" s="164">
        <v>32.110999999999997</v>
      </c>
      <c r="I565" s="165"/>
      <c r="L565" s="161"/>
      <c r="M565" s="166"/>
      <c r="T565" s="167"/>
      <c r="AT565" s="162" t="s">
        <v>148</v>
      </c>
      <c r="AU565" s="162" t="s">
        <v>82</v>
      </c>
      <c r="AV565" s="14" t="s">
        <v>144</v>
      </c>
      <c r="AW565" s="14" t="s">
        <v>33</v>
      </c>
      <c r="AX565" s="14" t="s">
        <v>80</v>
      </c>
      <c r="AY565" s="162" t="s">
        <v>137</v>
      </c>
    </row>
    <row r="566" spans="2:65" s="1" customFormat="1" ht="16.5" customHeight="1">
      <c r="B566" s="33"/>
      <c r="C566" s="129" t="s">
        <v>651</v>
      </c>
      <c r="D566" s="129" t="s">
        <v>140</v>
      </c>
      <c r="E566" s="130" t="s">
        <v>652</v>
      </c>
      <c r="F566" s="131" t="s">
        <v>653</v>
      </c>
      <c r="G566" s="132" t="s">
        <v>143</v>
      </c>
      <c r="H566" s="133">
        <v>2.4630000000000001</v>
      </c>
      <c r="I566" s="134"/>
      <c r="J566" s="135">
        <f>ROUND(I566*H566,2)</f>
        <v>0</v>
      </c>
      <c r="K566" s="136"/>
      <c r="L566" s="33"/>
      <c r="M566" s="137" t="s">
        <v>19</v>
      </c>
      <c r="N566" s="138" t="s">
        <v>43</v>
      </c>
      <c r="P566" s="139">
        <f>O566*H566</f>
        <v>0</v>
      </c>
      <c r="Q566" s="139">
        <v>0</v>
      </c>
      <c r="R566" s="139">
        <f>Q566*H566</f>
        <v>0</v>
      </c>
      <c r="S566" s="139">
        <v>6.3E-2</v>
      </c>
      <c r="T566" s="140">
        <f>S566*H566</f>
        <v>0.155169</v>
      </c>
      <c r="AR566" s="141" t="s">
        <v>144</v>
      </c>
      <c r="AT566" s="141" t="s">
        <v>140</v>
      </c>
      <c r="AU566" s="141" t="s">
        <v>82</v>
      </c>
      <c r="AY566" s="18" t="s">
        <v>137</v>
      </c>
      <c r="BE566" s="142">
        <f>IF(N566="základní",J566,0)</f>
        <v>0</v>
      </c>
      <c r="BF566" s="142">
        <f>IF(N566="snížená",J566,0)</f>
        <v>0</v>
      </c>
      <c r="BG566" s="142">
        <f>IF(N566="zákl. přenesená",J566,0)</f>
        <v>0</v>
      </c>
      <c r="BH566" s="142">
        <f>IF(N566="sníž. přenesená",J566,0)</f>
        <v>0</v>
      </c>
      <c r="BI566" s="142">
        <f>IF(N566="nulová",J566,0)</f>
        <v>0</v>
      </c>
      <c r="BJ566" s="18" t="s">
        <v>80</v>
      </c>
      <c r="BK566" s="142">
        <f>ROUND(I566*H566,2)</f>
        <v>0</v>
      </c>
      <c r="BL566" s="18" t="s">
        <v>144</v>
      </c>
      <c r="BM566" s="141" t="s">
        <v>654</v>
      </c>
    </row>
    <row r="567" spans="2:65" s="1" customFormat="1" ht="11.25">
      <c r="B567" s="33"/>
      <c r="D567" s="143" t="s">
        <v>146</v>
      </c>
      <c r="F567" s="144" t="s">
        <v>655</v>
      </c>
      <c r="I567" s="145"/>
      <c r="L567" s="33"/>
      <c r="M567" s="146"/>
      <c r="T567" s="54"/>
      <c r="AT567" s="18" t="s">
        <v>146</v>
      </c>
      <c r="AU567" s="18" t="s">
        <v>82</v>
      </c>
    </row>
    <row r="568" spans="2:65" s="12" customFormat="1" ht="11.25">
      <c r="B568" s="147"/>
      <c r="D568" s="148" t="s">
        <v>148</v>
      </c>
      <c r="E568" s="149" t="s">
        <v>19</v>
      </c>
      <c r="F568" s="150" t="s">
        <v>656</v>
      </c>
      <c r="H568" s="151">
        <v>2.4630000000000001</v>
      </c>
      <c r="I568" s="152"/>
      <c r="L568" s="147"/>
      <c r="M568" s="153"/>
      <c r="T568" s="154"/>
      <c r="AT568" s="149" t="s">
        <v>148</v>
      </c>
      <c r="AU568" s="149" t="s">
        <v>82</v>
      </c>
      <c r="AV568" s="12" t="s">
        <v>82</v>
      </c>
      <c r="AW568" s="12" t="s">
        <v>33</v>
      </c>
      <c r="AX568" s="12" t="s">
        <v>80</v>
      </c>
      <c r="AY568" s="149" t="s">
        <v>137</v>
      </c>
    </row>
    <row r="569" spans="2:65" s="1" customFormat="1" ht="24.2" customHeight="1">
      <c r="B569" s="33"/>
      <c r="C569" s="129" t="s">
        <v>657</v>
      </c>
      <c r="D569" s="129" t="s">
        <v>140</v>
      </c>
      <c r="E569" s="130" t="s">
        <v>658</v>
      </c>
      <c r="F569" s="131" t="s">
        <v>659</v>
      </c>
      <c r="G569" s="132" t="s">
        <v>152</v>
      </c>
      <c r="H569" s="133">
        <v>1</v>
      </c>
      <c r="I569" s="134"/>
      <c r="J569" s="135">
        <f>ROUND(I569*H569,2)</f>
        <v>0</v>
      </c>
      <c r="K569" s="136"/>
      <c r="L569" s="33"/>
      <c r="M569" s="137" t="s">
        <v>19</v>
      </c>
      <c r="N569" s="138" t="s">
        <v>43</v>
      </c>
      <c r="P569" s="139">
        <f>O569*H569</f>
        <v>0</v>
      </c>
      <c r="Q569" s="139">
        <v>0</v>
      </c>
      <c r="R569" s="139">
        <f>Q569*H569</f>
        <v>0</v>
      </c>
      <c r="S569" s="139">
        <v>1.6E-2</v>
      </c>
      <c r="T569" s="140">
        <f>S569*H569</f>
        <v>1.6E-2</v>
      </c>
      <c r="AR569" s="141" t="s">
        <v>144</v>
      </c>
      <c r="AT569" s="141" t="s">
        <v>140</v>
      </c>
      <c r="AU569" s="141" t="s">
        <v>82</v>
      </c>
      <c r="AY569" s="18" t="s">
        <v>137</v>
      </c>
      <c r="BE569" s="142">
        <f>IF(N569="základní",J569,0)</f>
        <v>0</v>
      </c>
      <c r="BF569" s="142">
        <f>IF(N569="snížená",J569,0)</f>
        <v>0</v>
      </c>
      <c r="BG569" s="142">
        <f>IF(N569="zákl. přenesená",J569,0)</f>
        <v>0</v>
      </c>
      <c r="BH569" s="142">
        <f>IF(N569="sníž. přenesená",J569,0)</f>
        <v>0</v>
      </c>
      <c r="BI569" s="142">
        <f>IF(N569="nulová",J569,0)</f>
        <v>0</v>
      </c>
      <c r="BJ569" s="18" t="s">
        <v>80</v>
      </c>
      <c r="BK569" s="142">
        <f>ROUND(I569*H569,2)</f>
        <v>0</v>
      </c>
      <c r="BL569" s="18" t="s">
        <v>144</v>
      </c>
      <c r="BM569" s="141" t="s">
        <v>660</v>
      </c>
    </row>
    <row r="570" spans="2:65" s="1" customFormat="1" ht="11.25">
      <c r="B570" s="33"/>
      <c r="D570" s="143" t="s">
        <v>146</v>
      </c>
      <c r="F570" s="144" t="s">
        <v>661</v>
      </c>
      <c r="I570" s="145"/>
      <c r="L570" s="33"/>
      <c r="M570" s="146"/>
      <c r="T570" s="54"/>
      <c r="AT570" s="18" t="s">
        <v>146</v>
      </c>
      <c r="AU570" s="18" t="s">
        <v>82</v>
      </c>
    </row>
    <row r="571" spans="2:65" s="12" customFormat="1" ht="11.25">
      <c r="B571" s="147"/>
      <c r="D571" s="148" t="s">
        <v>148</v>
      </c>
      <c r="E571" s="149" t="s">
        <v>19</v>
      </c>
      <c r="F571" s="150" t="s">
        <v>662</v>
      </c>
      <c r="H571" s="151">
        <v>1</v>
      </c>
      <c r="I571" s="152"/>
      <c r="L571" s="147"/>
      <c r="M571" s="153"/>
      <c r="T571" s="154"/>
      <c r="AT571" s="149" t="s">
        <v>148</v>
      </c>
      <c r="AU571" s="149" t="s">
        <v>82</v>
      </c>
      <c r="AV571" s="12" t="s">
        <v>82</v>
      </c>
      <c r="AW571" s="12" t="s">
        <v>33</v>
      </c>
      <c r="AX571" s="12" t="s">
        <v>80</v>
      </c>
      <c r="AY571" s="149" t="s">
        <v>137</v>
      </c>
    </row>
    <row r="572" spans="2:65" s="1" customFormat="1" ht="24.2" customHeight="1">
      <c r="B572" s="33"/>
      <c r="C572" s="129" t="s">
        <v>663</v>
      </c>
      <c r="D572" s="129" t="s">
        <v>140</v>
      </c>
      <c r="E572" s="130" t="s">
        <v>664</v>
      </c>
      <c r="F572" s="131" t="s">
        <v>665</v>
      </c>
      <c r="G572" s="132" t="s">
        <v>152</v>
      </c>
      <c r="H572" s="133">
        <v>4</v>
      </c>
      <c r="I572" s="134"/>
      <c r="J572" s="135">
        <f>ROUND(I572*H572,2)</f>
        <v>0</v>
      </c>
      <c r="K572" s="136"/>
      <c r="L572" s="33"/>
      <c r="M572" s="137" t="s">
        <v>19</v>
      </c>
      <c r="N572" s="138" t="s">
        <v>43</v>
      </c>
      <c r="P572" s="139">
        <f>O572*H572</f>
        <v>0</v>
      </c>
      <c r="Q572" s="139">
        <v>0</v>
      </c>
      <c r="R572" s="139">
        <f>Q572*H572</f>
        <v>0</v>
      </c>
      <c r="S572" s="139">
        <v>7.3999999999999996E-2</v>
      </c>
      <c r="T572" s="140">
        <f>S572*H572</f>
        <v>0.29599999999999999</v>
      </c>
      <c r="AR572" s="141" t="s">
        <v>144</v>
      </c>
      <c r="AT572" s="141" t="s">
        <v>140</v>
      </c>
      <c r="AU572" s="141" t="s">
        <v>82</v>
      </c>
      <c r="AY572" s="18" t="s">
        <v>137</v>
      </c>
      <c r="BE572" s="142">
        <f>IF(N572="základní",J572,0)</f>
        <v>0</v>
      </c>
      <c r="BF572" s="142">
        <f>IF(N572="snížená",J572,0)</f>
        <v>0</v>
      </c>
      <c r="BG572" s="142">
        <f>IF(N572="zákl. přenesená",J572,0)</f>
        <v>0</v>
      </c>
      <c r="BH572" s="142">
        <f>IF(N572="sníž. přenesená",J572,0)</f>
        <v>0</v>
      </c>
      <c r="BI572" s="142">
        <f>IF(N572="nulová",J572,0)</f>
        <v>0</v>
      </c>
      <c r="BJ572" s="18" t="s">
        <v>80</v>
      </c>
      <c r="BK572" s="142">
        <f>ROUND(I572*H572,2)</f>
        <v>0</v>
      </c>
      <c r="BL572" s="18" t="s">
        <v>144</v>
      </c>
      <c r="BM572" s="141" t="s">
        <v>666</v>
      </c>
    </row>
    <row r="573" spans="2:65" s="1" customFormat="1" ht="11.25">
      <c r="B573" s="33"/>
      <c r="D573" s="143" t="s">
        <v>146</v>
      </c>
      <c r="F573" s="144" t="s">
        <v>667</v>
      </c>
      <c r="I573" s="145"/>
      <c r="L573" s="33"/>
      <c r="M573" s="146"/>
      <c r="T573" s="54"/>
      <c r="AT573" s="18" t="s">
        <v>146</v>
      </c>
      <c r="AU573" s="18" t="s">
        <v>82</v>
      </c>
    </row>
    <row r="574" spans="2:65" s="12" customFormat="1" ht="11.25">
      <c r="B574" s="147"/>
      <c r="D574" s="148" t="s">
        <v>148</v>
      </c>
      <c r="E574" s="149" t="s">
        <v>19</v>
      </c>
      <c r="F574" s="150" t="s">
        <v>668</v>
      </c>
      <c r="H574" s="151">
        <v>4</v>
      </c>
      <c r="I574" s="152"/>
      <c r="L574" s="147"/>
      <c r="M574" s="153"/>
      <c r="T574" s="154"/>
      <c r="AT574" s="149" t="s">
        <v>148</v>
      </c>
      <c r="AU574" s="149" t="s">
        <v>82</v>
      </c>
      <c r="AV574" s="12" t="s">
        <v>82</v>
      </c>
      <c r="AW574" s="12" t="s">
        <v>33</v>
      </c>
      <c r="AX574" s="12" t="s">
        <v>80</v>
      </c>
      <c r="AY574" s="149" t="s">
        <v>137</v>
      </c>
    </row>
    <row r="575" spans="2:65" s="1" customFormat="1" ht="24.2" customHeight="1">
      <c r="B575" s="33"/>
      <c r="C575" s="129" t="s">
        <v>669</v>
      </c>
      <c r="D575" s="129" t="s">
        <v>140</v>
      </c>
      <c r="E575" s="130" t="s">
        <v>670</v>
      </c>
      <c r="F575" s="131" t="s">
        <v>671</v>
      </c>
      <c r="G575" s="132" t="s">
        <v>152</v>
      </c>
      <c r="H575" s="133">
        <v>2</v>
      </c>
      <c r="I575" s="134"/>
      <c r="J575" s="135">
        <f>ROUND(I575*H575,2)</f>
        <v>0</v>
      </c>
      <c r="K575" s="136"/>
      <c r="L575" s="33"/>
      <c r="M575" s="137" t="s">
        <v>19</v>
      </c>
      <c r="N575" s="138" t="s">
        <v>43</v>
      </c>
      <c r="P575" s="139">
        <f>O575*H575</f>
        <v>0</v>
      </c>
      <c r="Q575" s="139">
        <v>0</v>
      </c>
      <c r="R575" s="139">
        <f>Q575*H575</f>
        <v>0</v>
      </c>
      <c r="S575" s="139">
        <v>9.9000000000000005E-2</v>
      </c>
      <c r="T575" s="140">
        <f>S575*H575</f>
        <v>0.19800000000000001</v>
      </c>
      <c r="AR575" s="141" t="s">
        <v>144</v>
      </c>
      <c r="AT575" s="141" t="s">
        <v>140</v>
      </c>
      <c r="AU575" s="141" t="s">
        <v>82</v>
      </c>
      <c r="AY575" s="18" t="s">
        <v>137</v>
      </c>
      <c r="BE575" s="142">
        <f>IF(N575="základní",J575,0)</f>
        <v>0</v>
      </c>
      <c r="BF575" s="142">
        <f>IF(N575="snížená",J575,0)</f>
        <v>0</v>
      </c>
      <c r="BG575" s="142">
        <f>IF(N575="zákl. přenesená",J575,0)</f>
        <v>0</v>
      </c>
      <c r="BH575" s="142">
        <f>IF(N575="sníž. přenesená",J575,0)</f>
        <v>0</v>
      </c>
      <c r="BI575" s="142">
        <f>IF(N575="nulová",J575,0)</f>
        <v>0</v>
      </c>
      <c r="BJ575" s="18" t="s">
        <v>80</v>
      </c>
      <c r="BK575" s="142">
        <f>ROUND(I575*H575,2)</f>
        <v>0</v>
      </c>
      <c r="BL575" s="18" t="s">
        <v>144</v>
      </c>
      <c r="BM575" s="141" t="s">
        <v>672</v>
      </c>
    </row>
    <row r="576" spans="2:65" s="1" customFormat="1" ht="11.25">
      <c r="B576" s="33"/>
      <c r="D576" s="143" t="s">
        <v>146</v>
      </c>
      <c r="F576" s="144" t="s">
        <v>673</v>
      </c>
      <c r="I576" s="145"/>
      <c r="L576" s="33"/>
      <c r="M576" s="146"/>
      <c r="T576" s="54"/>
      <c r="AT576" s="18" t="s">
        <v>146</v>
      </c>
      <c r="AU576" s="18" t="s">
        <v>82</v>
      </c>
    </row>
    <row r="577" spans="2:65" s="12" customFormat="1" ht="11.25">
      <c r="B577" s="147"/>
      <c r="D577" s="148" t="s">
        <v>148</v>
      </c>
      <c r="E577" s="149" t="s">
        <v>19</v>
      </c>
      <c r="F577" s="150" t="s">
        <v>160</v>
      </c>
      <c r="H577" s="151">
        <v>2</v>
      </c>
      <c r="I577" s="152"/>
      <c r="L577" s="147"/>
      <c r="M577" s="153"/>
      <c r="T577" s="154"/>
      <c r="AT577" s="149" t="s">
        <v>148</v>
      </c>
      <c r="AU577" s="149" t="s">
        <v>82</v>
      </c>
      <c r="AV577" s="12" t="s">
        <v>82</v>
      </c>
      <c r="AW577" s="12" t="s">
        <v>33</v>
      </c>
      <c r="AX577" s="12" t="s">
        <v>80</v>
      </c>
      <c r="AY577" s="149" t="s">
        <v>137</v>
      </c>
    </row>
    <row r="578" spans="2:65" s="1" customFormat="1" ht="24.2" customHeight="1">
      <c r="B578" s="33"/>
      <c r="C578" s="129" t="s">
        <v>674</v>
      </c>
      <c r="D578" s="129" t="s">
        <v>140</v>
      </c>
      <c r="E578" s="130" t="s">
        <v>675</v>
      </c>
      <c r="F578" s="131" t="s">
        <v>676</v>
      </c>
      <c r="G578" s="132" t="s">
        <v>163</v>
      </c>
      <c r="H578" s="133">
        <v>0.13900000000000001</v>
      </c>
      <c r="I578" s="134"/>
      <c r="J578" s="135">
        <f>ROUND(I578*H578,2)</f>
        <v>0</v>
      </c>
      <c r="K578" s="136"/>
      <c r="L578" s="33"/>
      <c r="M578" s="137" t="s">
        <v>19</v>
      </c>
      <c r="N578" s="138" t="s">
        <v>43</v>
      </c>
      <c r="P578" s="139">
        <f>O578*H578</f>
        <v>0</v>
      </c>
      <c r="Q578" s="139">
        <v>0</v>
      </c>
      <c r="R578" s="139">
        <f>Q578*H578</f>
        <v>0</v>
      </c>
      <c r="S578" s="139">
        <v>1.8</v>
      </c>
      <c r="T578" s="140">
        <f>S578*H578</f>
        <v>0.25020000000000003</v>
      </c>
      <c r="AR578" s="141" t="s">
        <v>144</v>
      </c>
      <c r="AT578" s="141" t="s">
        <v>140</v>
      </c>
      <c r="AU578" s="141" t="s">
        <v>82</v>
      </c>
      <c r="AY578" s="18" t="s">
        <v>137</v>
      </c>
      <c r="BE578" s="142">
        <f>IF(N578="základní",J578,0)</f>
        <v>0</v>
      </c>
      <c r="BF578" s="142">
        <f>IF(N578="snížená",J578,0)</f>
        <v>0</v>
      </c>
      <c r="BG578" s="142">
        <f>IF(N578="zákl. přenesená",J578,0)</f>
        <v>0</v>
      </c>
      <c r="BH578" s="142">
        <f>IF(N578="sníž. přenesená",J578,0)</f>
        <v>0</v>
      </c>
      <c r="BI578" s="142">
        <f>IF(N578="nulová",J578,0)</f>
        <v>0</v>
      </c>
      <c r="BJ578" s="18" t="s">
        <v>80</v>
      </c>
      <c r="BK578" s="142">
        <f>ROUND(I578*H578,2)</f>
        <v>0</v>
      </c>
      <c r="BL578" s="18" t="s">
        <v>144</v>
      </c>
      <c r="BM578" s="141" t="s">
        <v>677</v>
      </c>
    </row>
    <row r="579" spans="2:65" s="1" customFormat="1" ht="11.25">
      <c r="B579" s="33"/>
      <c r="D579" s="143" t="s">
        <v>146</v>
      </c>
      <c r="F579" s="144" t="s">
        <v>678</v>
      </c>
      <c r="I579" s="145"/>
      <c r="L579" s="33"/>
      <c r="M579" s="146"/>
      <c r="T579" s="54"/>
      <c r="AT579" s="18" t="s">
        <v>146</v>
      </c>
      <c r="AU579" s="18" t="s">
        <v>82</v>
      </c>
    </row>
    <row r="580" spans="2:65" s="12" customFormat="1" ht="11.25">
      <c r="B580" s="147"/>
      <c r="D580" s="148" t="s">
        <v>148</v>
      </c>
      <c r="E580" s="149" t="s">
        <v>19</v>
      </c>
      <c r="F580" s="150" t="s">
        <v>679</v>
      </c>
      <c r="H580" s="151">
        <v>0.13900000000000001</v>
      </c>
      <c r="I580" s="152"/>
      <c r="L580" s="147"/>
      <c r="M580" s="153"/>
      <c r="T580" s="154"/>
      <c r="AT580" s="149" t="s">
        <v>148</v>
      </c>
      <c r="AU580" s="149" t="s">
        <v>82</v>
      </c>
      <c r="AV580" s="12" t="s">
        <v>82</v>
      </c>
      <c r="AW580" s="12" t="s">
        <v>33</v>
      </c>
      <c r="AX580" s="12" t="s">
        <v>80</v>
      </c>
      <c r="AY580" s="149" t="s">
        <v>137</v>
      </c>
    </row>
    <row r="581" spans="2:65" s="1" customFormat="1" ht="24.2" customHeight="1">
      <c r="B581" s="33"/>
      <c r="C581" s="129" t="s">
        <v>680</v>
      </c>
      <c r="D581" s="129" t="s">
        <v>140</v>
      </c>
      <c r="E581" s="130" t="s">
        <v>681</v>
      </c>
      <c r="F581" s="131" t="s">
        <v>682</v>
      </c>
      <c r="G581" s="132" t="s">
        <v>152</v>
      </c>
      <c r="H581" s="133">
        <v>1</v>
      </c>
      <c r="I581" s="134"/>
      <c r="J581" s="135">
        <f>ROUND(I581*H581,2)</f>
        <v>0</v>
      </c>
      <c r="K581" s="136"/>
      <c r="L581" s="33"/>
      <c r="M581" s="137" t="s">
        <v>19</v>
      </c>
      <c r="N581" s="138" t="s">
        <v>43</v>
      </c>
      <c r="P581" s="139">
        <f>O581*H581</f>
        <v>0</v>
      </c>
      <c r="Q581" s="139">
        <v>0</v>
      </c>
      <c r="R581" s="139">
        <f>Q581*H581</f>
        <v>0</v>
      </c>
      <c r="S581" s="139">
        <v>0.124</v>
      </c>
      <c r="T581" s="140">
        <f>S581*H581</f>
        <v>0.124</v>
      </c>
      <c r="AR581" s="141" t="s">
        <v>144</v>
      </c>
      <c r="AT581" s="141" t="s">
        <v>140</v>
      </c>
      <c r="AU581" s="141" t="s">
        <v>82</v>
      </c>
      <c r="AY581" s="18" t="s">
        <v>137</v>
      </c>
      <c r="BE581" s="142">
        <f>IF(N581="základní",J581,0)</f>
        <v>0</v>
      </c>
      <c r="BF581" s="142">
        <f>IF(N581="snížená",J581,0)</f>
        <v>0</v>
      </c>
      <c r="BG581" s="142">
        <f>IF(N581="zákl. přenesená",J581,0)</f>
        <v>0</v>
      </c>
      <c r="BH581" s="142">
        <f>IF(N581="sníž. přenesená",J581,0)</f>
        <v>0</v>
      </c>
      <c r="BI581" s="142">
        <f>IF(N581="nulová",J581,0)</f>
        <v>0</v>
      </c>
      <c r="BJ581" s="18" t="s">
        <v>80</v>
      </c>
      <c r="BK581" s="142">
        <f>ROUND(I581*H581,2)</f>
        <v>0</v>
      </c>
      <c r="BL581" s="18" t="s">
        <v>144</v>
      </c>
      <c r="BM581" s="141" t="s">
        <v>683</v>
      </c>
    </row>
    <row r="582" spans="2:65" s="1" customFormat="1" ht="11.25">
      <c r="B582" s="33"/>
      <c r="D582" s="143" t="s">
        <v>146</v>
      </c>
      <c r="F582" s="144" t="s">
        <v>684</v>
      </c>
      <c r="I582" s="145"/>
      <c r="L582" s="33"/>
      <c r="M582" s="146"/>
      <c r="T582" s="54"/>
      <c r="AT582" s="18" t="s">
        <v>146</v>
      </c>
      <c r="AU582" s="18" t="s">
        <v>82</v>
      </c>
    </row>
    <row r="583" spans="2:65" s="12" customFormat="1" ht="11.25">
      <c r="B583" s="147"/>
      <c r="D583" s="148" t="s">
        <v>148</v>
      </c>
      <c r="E583" s="149" t="s">
        <v>19</v>
      </c>
      <c r="F583" s="150" t="s">
        <v>685</v>
      </c>
      <c r="H583" s="151">
        <v>1</v>
      </c>
      <c r="I583" s="152"/>
      <c r="L583" s="147"/>
      <c r="M583" s="153"/>
      <c r="T583" s="154"/>
      <c r="AT583" s="149" t="s">
        <v>148</v>
      </c>
      <c r="AU583" s="149" t="s">
        <v>82</v>
      </c>
      <c r="AV583" s="12" t="s">
        <v>82</v>
      </c>
      <c r="AW583" s="12" t="s">
        <v>33</v>
      </c>
      <c r="AX583" s="12" t="s">
        <v>80</v>
      </c>
      <c r="AY583" s="149" t="s">
        <v>137</v>
      </c>
    </row>
    <row r="584" spans="2:65" s="1" customFormat="1" ht="24.2" customHeight="1">
      <c r="B584" s="33"/>
      <c r="C584" s="129" t="s">
        <v>686</v>
      </c>
      <c r="D584" s="129" t="s">
        <v>140</v>
      </c>
      <c r="E584" s="130" t="s">
        <v>687</v>
      </c>
      <c r="F584" s="131" t="s">
        <v>688</v>
      </c>
      <c r="G584" s="132" t="s">
        <v>200</v>
      </c>
      <c r="H584" s="133">
        <v>2.8</v>
      </c>
      <c r="I584" s="134"/>
      <c r="J584" s="135">
        <f>ROUND(I584*H584,2)</f>
        <v>0</v>
      </c>
      <c r="K584" s="136"/>
      <c r="L584" s="33"/>
      <c r="M584" s="137" t="s">
        <v>19</v>
      </c>
      <c r="N584" s="138" t="s">
        <v>43</v>
      </c>
      <c r="P584" s="139">
        <f>O584*H584</f>
        <v>0</v>
      </c>
      <c r="Q584" s="139">
        <v>0</v>
      </c>
      <c r="R584" s="139">
        <f>Q584*H584</f>
        <v>0</v>
      </c>
      <c r="S584" s="139">
        <v>4.2000000000000003E-2</v>
      </c>
      <c r="T584" s="140">
        <f>S584*H584</f>
        <v>0.1176</v>
      </c>
      <c r="AR584" s="141" t="s">
        <v>144</v>
      </c>
      <c r="AT584" s="141" t="s">
        <v>140</v>
      </c>
      <c r="AU584" s="141" t="s">
        <v>82</v>
      </c>
      <c r="AY584" s="18" t="s">
        <v>137</v>
      </c>
      <c r="BE584" s="142">
        <f>IF(N584="základní",J584,0)</f>
        <v>0</v>
      </c>
      <c r="BF584" s="142">
        <f>IF(N584="snížená",J584,0)</f>
        <v>0</v>
      </c>
      <c r="BG584" s="142">
        <f>IF(N584="zákl. přenesená",J584,0)</f>
        <v>0</v>
      </c>
      <c r="BH584" s="142">
        <f>IF(N584="sníž. přenesená",J584,0)</f>
        <v>0</v>
      </c>
      <c r="BI584" s="142">
        <f>IF(N584="nulová",J584,0)</f>
        <v>0</v>
      </c>
      <c r="BJ584" s="18" t="s">
        <v>80</v>
      </c>
      <c r="BK584" s="142">
        <f>ROUND(I584*H584,2)</f>
        <v>0</v>
      </c>
      <c r="BL584" s="18" t="s">
        <v>144</v>
      </c>
      <c r="BM584" s="141" t="s">
        <v>689</v>
      </c>
    </row>
    <row r="585" spans="2:65" s="1" customFormat="1" ht="11.25">
      <c r="B585" s="33"/>
      <c r="D585" s="143" t="s">
        <v>146</v>
      </c>
      <c r="F585" s="144" t="s">
        <v>690</v>
      </c>
      <c r="I585" s="145"/>
      <c r="L585" s="33"/>
      <c r="M585" s="146"/>
      <c r="T585" s="54"/>
      <c r="AT585" s="18" t="s">
        <v>146</v>
      </c>
      <c r="AU585" s="18" t="s">
        <v>82</v>
      </c>
    </row>
    <row r="586" spans="2:65" s="12" customFormat="1" ht="11.25">
      <c r="B586" s="147"/>
      <c r="D586" s="148" t="s">
        <v>148</v>
      </c>
      <c r="E586" s="149" t="s">
        <v>19</v>
      </c>
      <c r="F586" s="150" t="s">
        <v>691</v>
      </c>
      <c r="H586" s="151">
        <v>2.8</v>
      </c>
      <c r="I586" s="152"/>
      <c r="L586" s="147"/>
      <c r="M586" s="153"/>
      <c r="T586" s="154"/>
      <c r="AT586" s="149" t="s">
        <v>148</v>
      </c>
      <c r="AU586" s="149" t="s">
        <v>82</v>
      </c>
      <c r="AV586" s="12" t="s">
        <v>82</v>
      </c>
      <c r="AW586" s="12" t="s">
        <v>33</v>
      </c>
      <c r="AX586" s="12" t="s">
        <v>80</v>
      </c>
      <c r="AY586" s="149" t="s">
        <v>137</v>
      </c>
    </row>
    <row r="587" spans="2:65" s="1" customFormat="1" ht="24.2" customHeight="1">
      <c r="B587" s="33"/>
      <c r="C587" s="129" t="s">
        <v>692</v>
      </c>
      <c r="D587" s="129" t="s">
        <v>140</v>
      </c>
      <c r="E587" s="130" t="s">
        <v>693</v>
      </c>
      <c r="F587" s="131" t="s">
        <v>694</v>
      </c>
      <c r="G587" s="132" t="s">
        <v>143</v>
      </c>
      <c r="H587" s="133">
        <v>781.61900000000003</v>
      </c>
      <c r="I587" s="134"/>
      <c r="J587" s="135">
        <f>ROUND(I587*H587,2)</f>
        <v>0</v>
      </c>
      <c r="K587" s="136"/>
      <c r="L587" s="33"/>
      <c r="M587" s="137" t="s">
        <v>19</v>
      </c>
      <c r="N587" s="138" t="s">
        <v>43</v>
      </c>
      <c r="P587" s="139">
        <f>O587*H587</f>
        <v>0</v>
      </c>
      <c r="Q587" s="139">
        <v>0</v>
      </c>
      <c r="R587" s="139">
        <f>Q587*H587</f>
        <v>0</v>
      </c>
      <c r="S587" s="139">
        <v>4.5999999999999999E-2</v>
      </c>
      <c r="T587" s="140">
        <f>S587*H587</f>
        <v>35.954473999999998</v>
      </c>
      <c r="AR587" s="141" t="s">
        <v>144</v>
      </c>
      <c r="AT587" s="141" t="s">
        <v>140</v>
      </c>
      <c r="AU587" s="141" t="s">
        <v>82</v>
      </c>
      <c r="AY587" s="18" t="s">
        <v>137</v>
      </c>
      <c r="BE587" s="142">
        <f>IF(N587="základní",J587,0)</f>
        <v>0</v>
      </c>
      <c r="BF587" s="142">
        <f>IF(N587="snížená",J587,0)</f>
        <v>0</v>
      </c>
      <c r="BG587" s="142">
        <f>IF(N587="zákl. přenesená",J587,0)</f>
        <v>0</v>
      </c>
      <c r="BH587" s="142">
        <f>IF(N587="sníž. přenesená",J587,0)</f>
        <v>0</v>
      </c>
      <c r="BI587" s="142">
        <f>IF(N587="nulová",J587,0)</f>
        <v>0</v>
      </c>
      <c r="BJ587" s="18" t="s">
        <v>80</v>
      </c>
      <c r="BK587" s="142">
        <f>ROUND(I587*H587,2)</f>
        <v>0</v>
      </c>
      <c r="BL587" s="18" t="s">
        <v>144</v>
      </c>
      <c r="BM587" s="141" t="s">
        <v>695</v>
      </c>
    </row>
    <row r="588" spans="2:65" s="1" customFormat="1" ht="11.25">
      <c r="B588" s="33"/>
      <c r="D588" s="143" t="s">
        <v>146</v>
      </c>
      <c r="F588" s="144" t="s">
        <v>696</v>
      </c>
      <c r="I588" s="145"/>
      <c r="L588" s="33"/>
      <c r="M588" s="146"/>
      <c r="T588" s="54"/>
      <c r="AT588" s="18" t="s">
        <v>146</v>
      </c>
      <c r="AU588" s="18" t="s">
        <v>82</v>
      </c>
    </row>
    <row r="589" spans="2:65" s="13" customFormat="1" ht="11.25">
      <c r="B589" s="155"/>
      <c r="D589" s="148" t="s">
        <v>148</v>
      </c>
      <c r="E589" s="156" t="s">
        <v>19</v>
      </c>
      <c r="F589" s="157" t="s">
        <v>697</v>
      </c>
      <c r="H589" s="156" t="s">
        <v>19</v>
      </c>
      <c r="I589" s="158"/>
      <c r="L589" s="155"/>
      <c r="M589" s="159"/>
      <c r="T589" s="160"/>
      <c r="AT589" s="156" t="s">
        <v>148</v>
      </c>
      <c r="AU589" s="156" t="s">
        <v>82</v>
      </c>
      <c r="AV589" s="13" t="s">
        <v>80</v>
      </c>
      <c r="AW589" s="13" t="s">
        <v>33</v>
      </c>
      <c r="AX589" s="13" t="s">
        <v>72</v>
      </c>
      <c r="AY589" s="156" t="s">
        <v>137</v>
      </c>
    </row>
    <row r="590" spans="2:65" s="13" customFormat="1" ht="11.25">
      <c r="B590" s="155"/>
      <c r="D590" s="148" t="s">
        <v>148</v>
      </c>
      <c r="E590" s="156" t="s">
        <v>19</v>
      </c>
      <c r="F590" s="157" t="s">
        <v>266</v>
      </c>
      <c r="H590" s="156" t="s">
        <v>19</v>
      </c>
      <c r="I590" s="158"/>
      <c r="L590" s="155"/>
      <c r="M590" s="159"/>
      <c r="T590" s="160"/>
      <c r="AT590" s="156" t="s">
        <v>148</v>
      </c>
      <c r="AU590" s="156" t="s">
        <v>82</v>
      </c>
      <c r="AV590" s="13" t="s">
        <v>80</v>
      </c>
      <c r="AW590" s="13" t="s">
        <v>33</v>
      </c>
      <c r="AX590" s="13" t="s">
        <v>72</v>
      </c>
      <c r="AY590" s="156" t="s">
        <v>137</v>
      </c>
    </row>
    <row r="591" spans="2:65" s="12" customFormat="1" ht="11.25">
      <c r="B591" s="147"/>
      <c r="D591" s="148" t="s">
        <v>148</v>
      </c>
      <c r="E591" s="149" t="s">
        <v>19</v>
      </c>
      <c r="F591" s="150" t="s">
        <v>267</v>
      </c>
      <c r="H591" s="151">
        <v>19.68</v>
      </c>
      <c r="I591" s="152"/>
      <c r="L591" s="147"/>
      <c r="M591" s="153"/>
      <c r="T591" s="154"/>
      <c r="AT591" s="149" t="s">
        <v>148</v>
      </c>
      <c r="AU591" s="149" t="s">
        <v>82</v>
      </c>
      <c r="AV591" s="12" t="s">
        <v>82</v>
      </c>
      <c r="AW591" s="12" t="s">
        <v>33</v>
      </c>
      <c r="AX591" s="12" t="s">
        <v>72</v>
      </c>
      <c r="AY591" s="149" t="s">
        <v>137</v>
      </c>
    </row>
    <row r="592" spans="2:65" s="12" customFormat="1" ht="11.25">
      <c r="B592" s="147"/>
      <c r="D592" s="148" t="s">
        <v>148</v>
      </c>
      <c r="E592" s="149" t="s">
        <v>19</v>
      </c>
      <c r="F592" s="150" t="s">
        <v>268</v>
      </c>
      <c r="H592" s="151">
        <v>5.9630000000000001</v>
      </c>
      <c r="I592" s="152"/>
      <c r="L592" s="147"/>
      <c r="M592" s="153"/>
      <c r="T592" s="154"/>
      <c r="AT592" s="149" t="s">
        <v>148</v>
      </c>
      <c r="AU592" s="149" t="s">
        <v>82</v>
      </c>
      <c r="AV592" s="12" t="s">
        <v>82</v>
      </c>
      <c r="AW592" s="12" t="s">
        <v>33</v>
      </c>
      <c r="AX592" s="12" t="s">
        <v>72</v>
      </c>
      <c r="AY592" s="149" t="s">
        <v>137</v>
      </c>
    </row>
    <row r="593" spans="2:51" s="12" customFormat="1" ht="11.25">
      <c r="B593" s="147"/>
      <c r="D593" s="148" t="s">
        <v>148</v>
      </c>
      <c r="E593" s="149" t="s">
        <v>19</v>
      </c>
      <c r="F593" s="150" t="s">
        <v>269</v>
      </c>
      <c r="H593" s="151">
        <v>28.364999999999998</v>
      </c>
      <c r="I593" s="152"/>
      <c r="L593" s="147"/>
      <c r="M593" s="153"/>
      <c r="T593" s="154"/>
      <c r="AT593" s="149" t="s">
        <v>148</v>
      </c>
      <c r="AU593" s="149" t="s">
        <v>82</v>
      </c>
      <c r="AV593" s="12" t="s">
        <v>82</v>
      </c>
      <c r="AW593" s="12" t="s">
        <v>33</v>
      </c>
      <c r="AX593" s="12" t="s">
        <v>72</v>
      </c>
      <c r="AY593" s="149" t="s">
        <v>137</v>
      </c>
    </row>
    <row r="594" spans="2:51" s="12" customFormat="1" ht="11.25">
      <c r="B594" s="147"/>
      <c r="D594" s="148" t="s">
        <v>148</v>
      </c>
      <c r="E594" s="149" t="s">
        <v>19</v>
      </c>
      <c r="F594" s="150" t="s">
        <v>270</v>
      </c>
      <c r="H594" s="151">
        <v>22.614000000000001</v>
      </c>
      <c r="I594" s="152"/>
      <c r="L594" s="147"/>
      <c r="M594" s="153"/>
      <c r="T594" s="154"/>
      <c r="AT594" s="149" t="s">
        <v>148</v>
      </c>
      <c r="AU594" s="149" t="s">
        <v>82</v>
      </c>
      <c r="AV594" s="12" t="s">
        <v>82</v>
      </c>
      <c r="AW594" s="12" t="s">
        <v>33</v>
      </c>
      <c r="AX594" s="12" t="s">
        <v>72</v>
      </c>
      <c r="AY594" s="149" t="s">
        <v>137</v>
      </c>
    </row>
    <row r="595" spans="2:51" s="12" customFormat="1" ht="11.25">
      <c r="B595" s="147"/>
      <c r="D595" s="148" t="s">
        <v>148</v>
      </c>
      <c r="E595" s="149" t="s">
        <v>19</v>
      </c>
      <c r="F595" s="150" t="s">
        <v>271</v>
      </c>
      <c r="H595" s="151">
        <v>38.095999999999997</v>
      </c>
      <c r="I595" s="152"/>
      <c r="L595" s="147"/>
      <c r="M595" s="153"/>
      <c r="T595" s="154"/>
      <c r="AT595" s="149" t="s">
        <v>148</v>
      </c>
      <c r="AU595" s="149" t="s">
        <v>82</v>
      </c>
      <c r="AV595" s="12" t="s">
        <v>82</v>
      </c>
      <c r="AW595" s="12" t="s">
        <v>33</v>
      </c>
      <c r="AX595" s="12" t="s">
        <v>72</v>
      </c>
      <c r="AY595" s="149" t="s">
        <v>137</v>
      </c>
    </row>
    <row r="596" spans="2:51" s="12" customFormat="1" ht="11.25">
      <c r="B596" s="147"/>
      <c r="D596" s="148" t="s">
        <v>148</v>
      </c>
      <c r="E596" s="149" t="s">
        <v>19</v>
      </c>
      <c r="F596" s="150" t="s">
        <v>698</v>
      </c>
      <c r="H596" s="151">
        <v>37.076000000000001</v>
      </c>
      <c r="I596" s="152"/>
      <c r="L596" s="147"/>
      <c r="M596" s="153"/>
      <c r="T596" s="154"/>
      <c r="AT596" s="149" t="s">
        <v>148</v>
      </c>
      <c r="AU596" s="149" t="s">
        <v>82</v>
      </c>
      <c r="AV596" s="12" t="s">
        <v>82</v>
      </c>
      <c r="AW596" s="12" t="s">
        <v>33</v>
      </c>
      <c r="AX596" s="12" t="s">
        <v>72</v>
      </c>
      <c r="AY596" s="149" t="s">
        <v>137</v>
      </c>
    </row>
    <row r="597" spans="2:51" s="12" customFormat="1" ht="11.25">
      <c r="B597" s="147"/>
      <c r="D597" s="148" t="s">
        <v>148</v>
      </c>
      <c r="E597" s="149" t="s">
        <v>19</v>
      </c>
      <c r="F597" s="150" t="s">
        <v>699</v>
      </c>
      <c r="H597" s="151">
        <v>37.603000000000002</v>
      </c>
      <c r="I597" s="152"/>
      <c r="L597" s="147"/>
      <c r="M597" s="153"/>
      <c r="T597" s="154"/>
      <c r="AT597" s="149" t="s">
        <v>148</v>
      </c>
      <c r="AU597" s="149" t="s">
        <v>82</v>
      </c>
      <c r="AV597" s="12" t="s">
        <v>82</v>
      </c>
      <c r="AW597" s="12" t="s">
        <v>33</v>
      </c>
      <c r="AX597" s="12" t="s">
        <v>72</v>
      </c>
      <c r="AY597" s="149" t="s">
        <v>137</v>
      </c>
    </row>
    <row r="598" spans="2:51" s="13" customFormat="1" ht="11.25">
      <c r="B598" s="155"/>
      <c r="D598" s="148" t="s">
        <v>148</v>
      </c>
      <c r="E598" s="156" t="s">
        <v>19</v>
      </c>
      <c r="F598" s="157" t="s">
        <v>187</v>
      </c>
      <c r="H598" s="156" t="s">
        <v>19</v>
      </c>
      <c r="I598" s="158"/>
      <c r="L598" s="155"/>
      <c r="M598" s="159"/>
      <c r="T598" s="160"/>
      <c r="AT598" s="156" t="s">
        <v>148</v>
      </c>
      <c r="AU598" s="156" t="s">
        <v>82</v>
      </c>
      <c r="AV598" s="13" t="s">
        <v>80</v>
      </c>
      <c r="AW598" s="13" t="s">
        <v>33</v>
      </c>
      <c r="AX598" s="13" t="s">
        <v>72</v>
      </c>
      <c r="AY598" s="156" t="s">
        <v>137</v>
      </c>
    </row>
    <row r="599" spans="2:51" s="12" customFormat="1" ht="11.25">
      <c r="B599" s="147"/>
      <c r="D599" s="148" t="s">
        <v>148</v>
      </c>
      <c r="E599" s="149" t="s">
        <v>19</v>
      </c>
      <c r="F599" s="150" t="s">
        <v>274</v>
      </c>
      <c r="H599" s="151">
        <v>-1.89</v>
      </c>
      <c r="I599" s="152"/>
      <c r="L599" s="147"/>
      <c r="M599" s="153"/>
      <c r="T599" s="154"/>
      <c r="AT599" s="149" t="s">
        <v>148</v>
      </c>
      <c r="AU599" s="149" t="s">
        <v>82</v>
      </c>
      <c r="AV599" s="12" t="s">
        <v>82</v>
      </c>
      <c r="AW599" s="12" t="s">
        <v>33</v>
      </c>
      <c r="AX599" s="12" t="s">
        <v>72</v>
      </c>
      <c r="AY599" s="149" t="s">
        <v>137</v>
      </c>
    </row>
    <row r="600" spans="2:51" s="12" customFormat="1" ht="11.25">
      <c r="B600" s="147"/>
      <c r="D600" s="148" t="s">
        <v>148</v>
      </c>
      <c r="E600" s="149" t="s">
        <v>19</v>
      </c>
      <c r="F600" s="150" t="s">
        <v>275</v>
      </c>
      <c r="H600" s="151">
        <v>-6.9020000000000001</v>
      </c>
      <c r="I600" s="152"/>
      <c r="L600" s="147"/>
      <c r="M600" s="153"/>
      <c r="T600" s="154"/>
      <c r="AT600" s="149" t="s">
        <v>148</v>
      </c>
      <c r="AU600" s="149" t="s">
        <v>82</v>
      </c>
      <c r="AV600" s="12" t="s">
        <v>82</v>
      </c>
      <c r="AW600" s="12" t="s">
        <v>33</v>
      </c>
      <c r="AX600" s="12" t="s">
        <v>72</v>
      </c>
      <c r="AY600" s="149" t="s">
        <v>137</v>
      </c>
    </row>
    <row r="601" spans="2:51" s="12" customFormat="1" ht="11.25">
      <c r="B601" s="147"/>
      <c r="D601" s="148" t="s">
        <v>148</v>
      </c>
      <c r="E601" s="149" t="s">
        <v>19</v>
      </c>
      <c r="F601" s="150" t="s">
        <v>276</v>
      </c>
      <c r="H601" s="151">
        <v>-8.33</v>
      </c>
      <c r="I601" s="152"/>
      <c r="L601" s="147"/>
      <c r="M601" s="153"/>
      <c r="T601" s="154"/>
      <c r="AT601" s="149" t="s">
        <v>148</v>
      </c>
      <c r="AU601" s="149" t="s">
        <v>82</v>
      </c>
      <c r="AV601" s="12" t="s">
        <v>82</v>
      </c>
      <c r="AW601" s="12" t="s">
        <v>33</v>
      </c>
      <c r="AX601" s="12" t="s">
        <v>72</v>
      </c>
      <c r="AY601" s="149" t="s">
        <v>137</v>
      </c>
    </row>
    <row r="602" spans="2:51" s="12" customFormat="1" ht="11.25">
      <c r="B602" s="147"/>
      <c r="D602" s="148" t="s">
        <v>148</v>
      </c>
      <c r="E602" s="149" t="s">
        <v>19</v>
      </c>
      <c r="F602" s="150" t="s">
        <v>277</v>
      </c>
      <c r="H602" s="151">
        <v>-11.032</v>
      </c>
      <c r="I602" s="152"/>
      <c r="L602" s="147"/>
      <c r="M602" s="153"/>
      <c r="T602" s="154"/>
      <c r="AT602" s="149" t="s">
        <v>148</v>
      </c>
      <c r="AU602" s="149" t="s">
        <v>82</v>
      </c>
      <c r="AV602" s="12" t="s">
        <v>82</v>
      </c>
      <c r="AW602" s="12" t="s">
        <v>33</v>
      </c>
      <c r="AX602" s="12" t="s">
        <v>72</v>
      </c>
      <c r="AY602" s="149" t="s">
        <v>137</v>
      </c>
    </row>
    <row r="603" spans="2:51" s="12" customFormat="1" ht="11.25">
      <c r="B603" s="147"/>
      <c r="D603" s="148" t="s">
        <v>148</v>
      </c>
      <c r="E603" s="149" t="s">
        <v>19</v>
      </c>
      <c r="F603" s="150" t="s">
        <v>278</v>
      </c>
      <c r="H603" s="151">
        <v>-4.2629999999999999</v>
      </c>
      <c r="I603" s="152"/>
      <c r="L603" s="147"/>
      <c r="M603" s="153"/>
      <c r="T603" s="154"/>
      <c r="AT603" s="149" t="s">
        <v>148</v>
      </c>
      <c r="AU603" s="149" t="s">
        <v>82</v>
      </c>
      <c r="AV603" s="12" t="s">
        <v>82</v>
      </c>
      <c r="AW603" s="12" t="s">
        <v>33</v>
      </c>
      <c r="AX603" s="12" t="s">
        <v>72</v>
      </c>
      <c r="AY603" s="149" t="s">
        <v>137</v>
      </c>
    </row>
    <row r="604" spans="2:51" s="13" customFormat="1" ht="11.25">
      <c r="B604" s="155"/>
      <c r="D604" s="148" t="s">
        <v>148</v>
      </c>
      <c r="E604" s="156" t="s">
        <v>19</v>
      </c>
      <c r="F604" s="157" t="s">
        <v>279</v>
      </c>
      <c r="H604" s="156" t="s">
        <v>19</v>
      </c>
      <c r="I604" s="158"/>
      <c r="L604" s="155"/>
      <c r="M604" s="159"/>
      <c r="T604" s="160"/>
      <c r="AT604" s="156" t="s">
        <v>148</v>
      </c>
      <c r="AU604" s="156" t="s">
        <v>82</v>
      </c>
      <c r="AV604" s="13" t="s">
        <v>80</v>
      </c>
      <c r="AW604" s="13" t="s">
        <v>33</v>
      </c>
      <c r="AX604" s="13" t="s">
        <v>72</v>
      </c>
      <c r="AY604" s="156" t="s">
        <v>137</v>
      </c>
    </row>
    <row r="605" spans="2:51" s="12" customFormat="1" ht="11.25">
      <c r="B605" s="147"/>
      <c r="D605" s="148" t="s">
        <v>148</v>
      </c>
      <c r="E605" s="149" t="s">
        <v>19</v>
      </c>
      <c r="F605" s="150" t="s">
        <v>280</v>
      </c>
      <c r="H605" s="151">
        <v>1.1579999999999999</v>
      </c>
      <c r="I605" s="152"/>
      <c r="L605" s="147"/>
      <c r="M605" s="153"/>
      <c r="T605" s="154"/>
      <c r="AT605" s="149" t="s">
        <v>148</v>
      </c>
      <c r="AU605" s="149" t="s">
        <v>82</v>
      </c>
      <c r="AV605" s="12" t="s">
        <v>82</v>
      </c>
      <c r="AW605" s="12" t="s">
        <v>33</v>
      </c>
      <c r="AX605" s="12" t="s">
        <v>72</v>
      </c>
      <c r="AY605" s="149" t="s">
        <v>137</v>
      </c>
    </row>
    <row r="606" spans="2:51" s="12" customFormat="1" ht="11.25">
      <c r="B606" s="147"/>
      <c r="D606" s="148" t="s">
        <v>148</v>
      </c>
      <c r="E606" s="149" t="s">
        <v>19</v>
      </c>
      <c r="F606" s="150" t="s">
        <v>281</v>
      </c>
      <c r="H606" s="151">
        <v>3.2719999999999998</v>
      </c>
      <c r="I606" s="152"/>
      <c r="L606" s="147"/>
      <c r="M606" s="153"/>
      <c r="T606" s="154"/>
      <c r="AT606" s="149" t="s">
        <v>148</v>
      </c>
      <c r="AU606" s="149" t="s">
        <v>82</v>
      </c>
      <c r="AV606" s="12" t="s">
        <v>82</v>
      </c>
      <c r="AW606" s="12" t="s">
        <v>33</v>
      </c>
      <c r="AX606" s="12" t="s">
        <v>72</v>
      </c>
      <c r="AY606" s="149" t="s">
        <v>137</v>
      </c>
    </row>
    <row r="607" spans="2:51" s="12" customFormat="1" ht="11.25">
      <c r="B607" s="147"/>
      <c r="D607" s="148" t="s">
        <v>148</v>
      </c>
      <c r="E607" s="149" t="s">
        <v>19</v>
      </c>
      <c r="F607" s="150" t="s">
        <v>282</v>
      </c>
      <c r="H607" s="151">
        <v>3.7519999999999998</v>
      </c>
      <c r="I607" s="152"/>
      <c r="L607" s="147"/>
      <c r="M607" s="153"/>
      <c r="T607" s="154"/>
      <c r="AT607" s="149" t="s">
        <v>148</v>
      </c>
      <c r="AU607" s="149" t="s">
        <v>82</v>
      </c>
      <c r="AV607" s="12" t="s">
        <v>82</v>
      </c>
      <c r="AW607" s="12" t="s">
        <v>33</v>
      </c>
      <c r="AX607" s="12" t="s">
        <v>72</v>
      </c>
      <c r="AY607" s="149" t="s">
        <v>137</v>
      </c>
    </row>
    <row r="608" spans="2:51" s="12" customFormat="1" ht="11.25">
      <c r="B608" s="147"/>
      <c r="D608" s="148" t="s">
        <v>148</v>
      </c>
      <c r="E608" s="149" t="s">
        <v>19</v>
      </c>
      <c r="F608" s="150" t="s">
        <v>283</v>
      </c>
      <c r="H608" s="151">
        <v>3.863</v>
      </c>
      <c r="I608" s="152"/>
      <c r="L608" s="147"/>
      <c r="M608" s="153"/>
      <c r="T608" s="154"/>
      <c r="AT608" s="149" t="s">
        <v>148</v>
      </c>
      <c r="AU608" s="149" t="s">
        <v>82</v>
      </c>
      <c r="AV608" s="12" t="s">
        <v>82</v>
      </c>
      <c r="AW608" s="12" t="s">
        <v>33</v>
      </c>
      <c r="AX608" s="12" t="s">
        <v>72</v>
      </c>
      <c r="AY608" s="149" t="s">
        <v>137</v>
      </c>
    </row>
    <row r="609" spans="2:51" s="12" customFormat="1" ht="11.25">
      <c r="B609" s="147"/>
      <c r="D609" s="148" t="s">
        <v>148</v>
      </c>
      <c r="E609" s="149" t="s">
        <v>19</v>
      </c>
      <c r="F609" s="150" t="s">
        <v>284</v>
      </c>
      <c r="H609" s="151">
        <v>2.181</v>
      </c>
      <c r="I609" s="152"/>
      <c r="L609" s="147"/>
      <c r="M609" s="153"/>
      <c r="T609" s="154"/>
      <c r="AT609" s="149" t="s">
        <v>148</v>
      </c>
      <c r="AU609" s="149" t="s">
        <v>82</v>
      </c>
      <c r="AV609" s="12" t="s">
        <v>82</v>
      </c>
      <c r="AW609" s="12" t="s">
        <v>33</v>
      </c>
      <c r="AX609" s="12" t="s">
        <v>72</v>
      </c>
      <c r="AY609" s="149" t="s">
        <v>137</v>
      </c>
    </row>
    <row r="610" spans="2:51" s="15" customFormat="1" ht="11.25">
      <c r="B610" s="168"/>
      <c r="D610" s="148" t="s">
        <v>148</v>
      </c>
      <c r="E610" s="169" t="s">
        <v>19</v>
      </c>
      <c r="F610" s="170" t="s">
        <v>285</v>
      </c>
      <c r="H610" s="171">
        <v>171.20599999999999</v>
      </c>
      <c r="I610" s="172"/>
      <c r="L610" s="168"/>
      <c r="M610" s="173"/>
      <c r="T610" s="174"/>
      <c r="AT610" s="169" t="s">
        <v>148</v>
      </c>
      <c r="AU610" s="169" t="s">
        <v>82</v>
      </c>
      <c r="AV610" s="15" t="s">
        <v>138</v>
      </c>
      <c r="AW610" s="15" t="s">
        <v>33</v>
      </c>
      <c r="AX610" s="15" t="s">
        <v>72</v>
      </c>
      <c r="AY610" s="169" t="s">
        <v>137</v>
      </c>
    </row>
    <row r="611" spans="2:51" s="13" customFormat="1" ht="11.25">
      <c r="B611" s="155"/>
      <c r="D611" s="148" t="s">
        <v>148</v>
      </c>
      <c r="E611" s="156" t="s">
        <v>19</v>
      </c>
      <c r="F611" s="157" t="s">
        <v>173</v>
      </c>
      <c r="H611" s="156" t="s">
        <v>19</v>
      </c>
      <c r="I611" s="158"/>
      <c r="L611" s="155"/>
      <c r="M611" s="159"/>
      <c r="T611" s="160"/>
      <c r="AT611" s="156" t="s">
        <v>148</v>
      </c>
      <c r="AU611" s="156" t="s">
        <v>82</v>
      </c>
      <c r="AV611" s="13" t="s">
        <v>80</v>
      </c>
      <c r="AW611" s="13" t="s">
        <v>33</v>
      </c>
      <c r="AX611" s="13" t="s">
        <v>72</v>
      </c>
      <c r="AY611" s="156" t="s">
        <v>137</v>
      </c>
    </row>
    <row r="612" spans="2:51" s="12" customFormat="1" ht="11.25">
      <c r="B612" s="147"/>
      <c r="D612" s="148" t="s">
        <v>148</v>
      </c>
      <c r="E612" s="149" t="s">
        <v>19</v>
      </c>
      <c r="F612" s="150" t="s">
        <v>286</v>
      </c>
      <c r="H612" s="151">
        <v>18.849</v>
      </c>
      <c r="I612" s="152"/>
      <c r="L612" s="147"/>
      <c r="M612" s="153"/>
      <c r="T612" s="154"/>
      <c r="AT612" s="149" t="s">
        <v>148</v>
      </c>
      <c r="AU612" s="149" t="s">
        <v>82</v>
      </c>
      <c r="AV612" s="12" t="s">
        <v>82</v>
      </c>
      <c r="AW612" s="12" t="s">
        <v>33</v>
      </c>
      <c r="AX612" s="12" t="s">
        <v>72</v>
      </c>
      <c r="AY612" s="149" t="s">
        <v>137</v>
      </c>
    </row>
    <row r="613" spans="2:51" s="12" customFormat="1" ht="11.25">
      <c r="B613" s="147"/>
      <c r="D613" s="148" t="s">
        <v>148</v>
      </c>
      <c r="E613" s="149" t="s">
        <v>19</v>
      </c>
      <c r="F613" s="150" t="s">
        <v>287</v>
      </c>
      <c r="H613" s="151">
        <v>23.538</v>
      </c>
      <c r="I613" s="152"/>
      <c r="L613" s="147"/>
      <c r="M613" s="153"/>
      <c r="T613" s="154"/>
      <c r="AT613" s="149" t="s">
        <v>148</v>
      </c>
      <c r="AU613" s="149" t="s">
        <v>82</v>
      </c>
      <c r="AV613" s="12" t="s">
        <v>82</v>
      </c>
      <c r="AW613" s="12" t="s">
        <v>33</v>
      </c>
      <c r="AX613" s="12" t="s">
        <v>72</v>
      </c>
      <c r="AY613" s="149" t="s">
        <v>137</v>
      </c>
    </row>
    <row r="614" spans="2:51" s="12" customFormat="1" ht="11.25">
      <c r="B614" s="147"/>
      <c r="D614" s="148" t="s">
        <v>148</v>
      </c>
      <c r="E614" s="149" t="s">
        <v>19</v>
      </c>
      <c r="F614" s="150" t="s">
        <v>288</v>
      </c>
      <c r="H614" s="151">
        <v>20.824000000000002</v>
      </c>
      <c r="I614" s="152"/>
      <c r="L614" s="147"/>
      <c r="M614" s="153"/>
      <c r="T614" s="154"/>
      <c r="AT614" s="149" t="s">
        <v>148</v>
      </c>
      <c r="AU614" s="149" t="s">
        <v>82</v>
      </c>
      <c r="AV614" s="12" t="s">
        <v>82</v>
      </c>
      <c r="AW614" s="12" t="s">
        <v>33</v>
      </c>
      <c r="AX614" s="12" t="s">
        <v>72</v>
      </c>
      <c r="AY614" s="149" t="s">
        <v>137</v>
      </c>
    </row>
    <row r="615" spans="2:51" s="12" customFormat="1" ht="11.25">
      <c r="B615" s="147"/>
      <c r="D615" s="148" t="s">
        <v>148</v>
      </c>
      <c r="E615" s="149" t="s">
        <v>19</v>
      </c>
      <c r="F615" s="150" t="s">
        <v>700</v>
      </c>
      <c r="H615" s="151">
        <v>45.58</v>
      </c>
      <c r="I615" s="152"/>
      <c r="L615" s="147"/>
      <c r="M615" s="153"/>
      <c r="T615" s="154"/>
      <c r="AT615" s="149" t="s">
        <v>148</v>
      </c>
      <c r="AU615" s="149" t="s">
        <v>82</v>
      </c>
      <c r="AV615" s="12" t="s">
        <v>82</v>
      </c>
      <c r="AW615" s="12" t="s">
        <v>33</v>
      </c>
      <c r="AX615" s="12" t="s">
        <v>72</v>
      </c>
      <c r="AY615" s="149" t="s">
        <v>137</v>
      </c>
    </row>
    <row r="616" spans="2:51" s="12" customFormat="1" ht="11.25">
      <c r="B616" s="147"/>
      <c r="D616" s="148" t="s">
        <v>148</v>
      </c>
      <c r="E616" s="149" t="s">
        <v>19</v>
      </c>
      <c r="F616" s="150" t="s">
        <v>701</v>
      </c>
      <c r="H616" s="151">
        <v>40.006</v>
      </c>
      <c r="I616" s="152"/>
      <c r="L616" s="147"/>
      <c r="M616" s="153"/>
      <c r="T616" s="154"/>
      <c r="AT616" s="149" t="s">
        <v>148</v>
      </c>
      <c r="AU616" s="149" t="s">
        <v>82</v>
      </c>
      <c r="AV616" s="12" t="s">
        <v>82</v>
      </c>
      <c r="AW616" s="12" t="s">
        <v>33</v>
      </c>
      <c r="AX616" s="12" t="s">
        <v>72</v>
      </c>
      <c r="AY616" s="149" t="s">
        <v>137</v>
      </c>
    </row>
    <row r="617" spans="2:51" s="12" customFormat="1" ht="11.25">
      <c r="B617" s="147"/>
      <c r="D617" s="148" t="s">
        <v>148</v>
      </c>
      <c r="E617" s="149" t="s">
        <v>19</v>
      </c>
      <c r="F617" s="150" t="s">
        <v>702</v>
      </c>
      <c r="H617" s="151">
        <v>97.128</v>
      </c>
      <c r="I617" s="152"/>
      <c r="L617" s="147"/>
      <c r="M617" s="153"/>
      <c r="T617" s="154"/>
      <c r="AT617" s="149" t="s">
        <v>148</v>
      </c>
      <c r="AU617" s="149" t="s">
        <v>82</v>
      </c>
      <c r="AV617" s="12" t="s">
        <v>82</v>
      </c>
      <c r="AW617" s="12" t="s">
        <v>33</v>
      </c>
      <c r="AX617" s="12" t="s">
        <v>72</v>
      </c>
      <c r="AY617" s="149" t="s">
        <v>137</v>
      </c>
    </row>
    <row r="618" spans="2:51" s="12" customFormat="1" ht="11.25">
      <c r="B618" s="147"/>
      <c r="D618" s="148" t="s">
        <v>148</v>
      </c>
      <c r="E618" s="149" t="s">
        <v>19</v>
      </c>
      <c r="F618" s="150" t="s">
        <v>703</v>
      </c>
      <c r="H618" s="151">
        <v>33.987000000000002</v>
      </c>
      <c r="I618" s="152"/>
      <c r="L618" s="147"/>
      <c r="M618" s="153"/>
      <c r="T618" s="154"/>
      <c r="AT618" s="149" t="s">
        <v>148</v>
      </c>
      <c r="AU618" s="149" t="s">
        <v>82</v>
      </c>
      <c r="AV618" s="12" t="s">
        <v>82</v>
      </c>
      <c r="AW618" s="12" t="s">
        <v>33</v>
      </c>
      <c r="AX618" s="12" t="s">
        <v>72</v>
      </c>
      <c r="AY618" s="149" t="s">
        <v>137</v>
      </c>
    </row>
    <row r="619" spans="2:51" s="12" customFormat="1" ht="11.25">
      <c r="B619" s="147"/>
      <c r="D619" s="148" t="s">
        <v>148</v>
      </c>
      <c r="E619" s="149" t="s">
        <v>19</v>
      </c>
      <c r="F619" s="150" t="s">
        <v>704</v>
      </c>
      <c r="H619" s="151">
        <v>96.671999999999997</v>
      </c>
      <c r="I619" s="152"/>
      <c r="L619" s="147"/>
      <c r="M619" s="153"/>
      <c r="T619" s="154"/>
      <c r="AT619" s="149" t="s">
        <v>148</v>
      </c>
      <c r="AU619" s="149" t="s">
        <v>82</v>
      </c>
      <c r="AV619" s="12" t="s">
        <v>82</v>
      </c>
      <c r="AW619" s="12" t="s">
        <v>33</v>
      </c>
      <c r="AX619" s="12" t="s">
        <v>72</v>
      </c>
      <c r="AY619" s="149" t="s">
        <v>137</v>
      </c>
    </row>
    <row r="620" spans="2:51" s="13" customFormat="1" ht="11.25">
      <c r="B620" s="155"/>
      <c r="D620" s="148" t="s">
        <v>148</v>
      </c>
      <c r="E620" s="156" t="s">
        <v>19</v>
      </c>
      <c r="F620" s="157" t="s">
        <v>187</v>
      </c>
      <c r="H620" s="156" t="s">
        <v>19</v>
      </c>
      <c r="I620" s="158"/>
      <c r="L620" s="155"/>
      <c r="M620" s="159"/>
      <c r="T620" s="160"/>
      <c r="AT620" s="156" t="s">
        <v>148</v>
      </c>
      <c r="AU620" s="156" t="s">
        <v>82</v>
      </c>
      <c r="AV620" s="13" t="s">
        <v>80</v>
      </c>
      <c r="AW620" s="13" t="s">
        <v>33</v>
      </c>
      <c r="AX620" s="13" t="s">
        <v>72</v>
      </c>
      <c r="AY620" s="156" t="s">
        <v>137</v>
      </c>
    </row>
    <row r="621" spans="2:51" s="12" customFormat="1" ht="11.25">
      <c r="B621" s="147"/>
      <c r="D621" s="148" t="s">
        <v>148</v>
      </c>
      <c r="E621" s="149" t="s">
        <v>19</v>
      </c>
      <c r="F621" s="150" t="s">
        <v>705</v>
      </c>
      <c r="H621" s="151">
        <v>-8.6280000000000001</v>
      </c>
      <c r="I621" s="152"/>
      <c r="L621" s="147"/>
      <c r="M621" s="153"/>
      <c r="T621" s="154"/>
      <c r="AT621" s="149" t="s">
        <v>148</v>
      </c>
      <c r="AU621" s="149" t="s">
        <v>82</v>
      </c>
      <c r="AV621" s="12" t="s">
        <v>82</v>
      </c>
      <c r="AW621" s="12" t="s">
        <v>33</v>
      </c>
      <c r="AX621" s="12" t="s">
        <v>72</v>
      </c>
      <c r="AY621" s="149" t="s">
        <v>137</v>
      </c>
    </row>
    <row r="622" spans="2:51" s="12" customFormat="1" ht="11.25">
      <c r="B622" s="147"/>
      <c r="D622" s="148" t="s">
        <v>148</v>
      </c>
      <c r="E622" s="149" t="s">
        <v>19</v>
      </c>
      <c r="F622" s="150" t="s">
        <v>302</v>
      </c>
      <c r="H622" s="151">
        <v>-27.073</v>
      </c>
      <c r="I622" s="152"/>
      <c r="L622" s="147"/>
      <c r="M622" s="153"/>
      <c r="T622" s="154"/>
      <c r="AT622" s="149" t="s">
        <v>148</v>
      </c>
      <c r="AU622" s="149" t="s">
        <v>82</v>
      </c>
      <c r="AV622" s="12" t="s">
        <v>82</v>
      </c>
      <c r="AW622" s="12" t="s">
        <v>33</v>
      </c>
      <c r="AX622" s="12" t="s">
        <v>72</v>
      </c>
      <c r="AY622" s="149" t="s">
        <v>137</v>
      </c>
    </row>
    <row r="623" spans="2:51" s="12" customFormat="1" ht="11.25">
      <c r="B623" s="147"/>
      <c r="D623" s="148" t="s">
        <v>148</v>
      </c>
      <c r="E623" s="149" t="s">
        <v>19</v>
      </c>
      <c r="F623" s="150" t="s">
        <v>340</v>
      </c>
      <c r="H623" s="151">
        <v>-5.516</v>
      </c>
      <c r="I623" s="152"/>
      <c r="L623" s="147"/>
      <c r="M623" s="153"/>
      <c r="T623" s="154"/>
      <c r="AT623" s="149" t="s">
        <v>148</v>
      </c>
      <c r="AU623" s="149" t="s">
        <v>82</v>
      </c>
      <c r="AV623" s="12" t="s">
        <v>82</v>
      </c>
      <c r="AW623" s="12" t="s">
        <v>33</v>
      </c>
      <c r="AX623" s="12" t="s">
        <v>72</v>
      </c>
      <c r="AY623" s="149" t="s">
        <v>137</v>
      </c>
    </row>
    <row r="624" spans="2:51" s="12" customFormat="1" ht="11.25">
      <c r="B624" s="147"/>
      <c r="D624" s="148" t="s">
        <v>148</v>
      </c>
      <c r="E624" s="149" t="s">
        <v>19</v>
      </c>
      <c r="F624" s="150" t="s">
        <v>706</v>
      </c>
      <c r="H624" s="151">
        <v>-18.911999999999999</v>
      </c>
      <c r="I624" s="152"/>
      <c r="L624" s="147"/>
      <c r="M624" s="153"/>
      <c r="T624" s="154"/>
      <c r="AT624" s="149" t="s">
        <v>148</v>
      </c>
      <c r="AU624" s="149" t="s">
        <v>82</v>
      </c>
      <c r="AV624" s="12" t="s">
        <v>82</v>
      </c>
      <c r="AW624" s="12" t="s">
        <v>33</v>
      </c>
      <c r="AX624" s="12" t="s">
        <v>72</v>
      </c>
      <c r="AY624" s="149" t="s">
        <v>137</v>
      </c>
    </row>
    <row r="625" spans="2:51" s="13" customFormat="1" ht="11.25">
      <c r="B625" s="155"/>
      <c r="D625" s="148" t="s">
        <v>148</v>
      </c>
      <c r="E625" s="156" t="s">
        <v>19</v>
      </c>
      <c r="F625" s="157" t="s">
        <v>279</v>
      </c>
      <c r="H625" s="156" t="s">
        <v>19</v>
      </c>
      <c r="I625" s="158"/>
      <c r="L625" s="155"/>
      <c r="M625" s="159"/>
      <c r="T625" s="160"/>
      <c r="AT625" s="156" t="s">
        <v>148</v>
      </c>
      <c r="AU625" s="156" t="s">
        <v>82</v>
      </c>
      <c r="AV625" s="13" t="s">
        <v>80</v>
      </c>
      <c r="AW625" s="13" t="s">
        <v>33</v>
      </c>
      <c r="AX625" s="13" t="s">
        <v>72</v>
      </c>
      <c r="AY625" s="156" t="s">
        <v>137</v>
      </c>
    </row>
    <row r="626" spans="2:51" s="12" customFormat="1" ht="11.25">
      <c r="B626" s="147"/>
      <c r="D626" s="148" t="s">
        <v>148</v>
      </c>
      <c r="E626" s="149" t="s">
        <v>19</v>
      </c>
      <c r="F626" s="150" t="s">
        <v>707</v>
      </c>
      <c r="H626" s="151">
        <v>4.09</v>
      </c>
      <c r="I626" s="152"/>
      <c r="L626" s="147"/>
      <c r="M626" s="153"/>
      <c r="T626" s="154"/>
      <c r="AT626" s="149" t="s">
        <v>148</v>
      </c>
      <c r="AU626" s="149" t="s">
        <v>82</v>
      </c>
      <c r="AV626" s="12" t="s">
        <v>82</v>
      </c>
      <c r="AW626" s="12" t="s">
        <v>33</v>
      </c>
      <c r="AX626" s="12" t="s">
        <v>72</v>
      </c>
      <c r="AY626" s="149" t="s">
        <v>137</v>
      </c>
    </row>
    <row r="627" spans="2:51" s="12" customFormat="1" ht="11.25">
      <c r="B627" s="147"/>
      <c r="D627" s="148" t="s">
        <v>148</v>
      </c>
      <c r="E627" s="149" t="s">
        <v>19</v>
      </c>
      <c r="F627" s="150" t="s">
        <v>307</v>
      </c>
      <c r="H627" s="151">
        <v>12.194000000000001</v>
      </c>
      <c r="I627" s="152"/>
      <c r="L627" s="147"/>
      <c r="M627" s="153"/>
      <c r="T627" s="154"/>
      <c r="AT627" s="149" t="s">
        <v>148</v>
      </c>
      <c r="AU627" s="149" t="s">
        <v>82</v>
      </c>
      <c r="AV627" s="12" t="s">
        <v>82</v>
      </c>
      <c r="AW627" s="12" t="s">
        <v>33</v>
      </c>
      <c r="AX627" s="12" t="s">
        <v>72</v>
      </c>
      <c r="AY627" s="149" t="s">
        <v>137</v>
      </c>
    </row>
    <row r="628" spans="2:51" s="12" customFormat="1" ht="11.25">
      <c r="B628" s="147"/>
      <c r="D628" s="148" t="s">
        <v>148</v>
      </c>
      <c r="E628" s="149" t="s">
        <v>19</v>
      </c>
      <c r="F628" s="150" t="s">
        <v>708</v>
      </c>
      <c r="H628" s="151">
        <v>10.3</v>
      </c>
      <c r="I628" s="152"/>
      <c r="L628" s="147"/>
      <c r="M628" s="153"/>
      <c r="T628" s="154"/>
      <c r="AT628" s="149" t="s">
        <v>148</v>
      </c>
      <c r="AU628" s="149" t="s">
        <v>82</v>
      </c>
      <c r="AV628" s="12" t="s">
        <v>82</v>
      </c>
      <c r="AW628" s="12" t="s">
        <v>33</v>
      </c>
      <c r="AX628" s="12" t="s">
        <v>72</v>
      </c>
      <c r="AY628" s="149" t="s">
        <v>137</v>
      </c>
    </row>
    <row r="629" spans="2:51" s="12" customFormat="1" ht="11.25">
      <c r="B629" s="147"/>
      <c r="D629" s="148" t="s">
        <v>148</v>
      </c>
      <c r="E629" s="149" t="s">
        <v>19</v>
      </c>
      <c r="F629" s="150" t="s">
        <v>309</v>
      </c>
      <c r="H629" s="151">
        <v>2.145</v>
      </c>
      <c r="I629" s="152"/>
      <c r="L629" s="147"/>
      <c r="M629" s="153"/>
      <c r="T629" s="154"/>
      <c r="AT629" s="149" t="s">
        <v>148</v>
      </c>
      <c r="AU629" s="149" t="s">
        <v>82</v>
      </c>
      <c r="AV629" s="12" t="s">
        <v>82</v>
      </c>
      <c r="AW629" s="12" t="s">
        <v>33</v>
      </c>
      <c r="AX629" s="12" t="s">
        <v>72</v>
      </c>
      <c r="AY629" s="149" t="s">
        <v>137</v>
      </c>
    </row>
    <row r="630" spans="2:51" s="15" customFormat="1" ht="11.25">
      <c r="B630" s="168"/>
      <c r="D630" s="148" t="s">
        <v>148</v>
      </c>
      <c r="E630" s="169" t="s">
        <v>19</v>
      </c>
      <c r="F630" s="170" t="s">
        <v>310</v>
      </c>
      <c r="H630" s="171">
        <v>345.18400000000003</v>
      </c>
      <c r="I630" s="172"/>
      <c r="L630" s="168"/>
      <c r="M630" s="173"/>
      <c r="T630" s="174"/>
      <c r="AT630" s="169" t="s">
        <v>148</v>
      </c>
      <c r="AU630" s="169" t="s">
        <v>82</v>
      </c>
      <c r="AV630" s="15" t="s">
        <v>138</v>
      </c>
      <c r="AW630" s="15" t="s">
        <v>33</v>
      </c>
      <c r="AX630" s="15" t="s">
        <v>72</v>
      </c>
      <c r="AY630" s="169" t="s">
        <v>137</v>
      </c>
    </row>
    <row r="631" spans="2:51" s="13" customFormat="1" ht="11.25">
      <c r="B631" s="155"/>
      <c r="D631" s="148" t="s">
        <v>148</v>
      </c>
      <c r="E631" s="156" t="s">
        <v>19</v>
      </c>
      <c r="F631" s="157" t="s">
        <v>217</v>
      </c>
      <c r="H631" s="156" t="s">
        <v>19</v>
      </c>
      <c r="I631" s="158"/>
      <c r="L631" s="155"/>
      <c r="M631" s="159"/>
      <c r="T631" s="160"/>
      <c r="AT631" s="156" t="s">
        <v>148</v>
      </c>
      <c r="AU631" s="156" t="s">
        <v>82</v>
      </c>
      <c r="AV631" s="13" t="s">
        <v>80</v>
      </c>
      <c r="AW631" s="13" t="s">
        <v>33</v>
      </c>
      <c r="AX631" s="13" t="s">
        <v>72</v>
      </c>
      <c r="AY631" s="156" t="s">
        <v>137</v>
      </c>
    </row>
    <row r="632" spans="2:51" s="12" customFormat="1" ht="11.25">
      <c r="B632" s="147"/>
      <c r="D632" s="148" t="s">
        <v>148</v>
      </c>
      <c r="E632" s="149" t="s">
        <v>19</v>
      </c>
      <c r="F632" s="150" t="s">
        <v>311</v>
      </c>
      <c r="H632" s="151">
        <v>28.501000000000001</v>
      </c>
      <c r="I632" s="152"/>
      <c r="L632" s="147"/>
      <c r="M632" s="153"/>
      <c r="T632" s="154"/>
      <c r="AT632" s="149" t="s">
        <v>148</v>
      </c>
      <c r="AU632" s="149" t="s">
        <v>82</v>
      </c>
      <c r="AV632" s="12" t="s">
        <v>82</v>
      </c>
      <c r="AW632" s="12" t="s">
        <v>33</v>
      </c>
      <c r="AX632" s="12" t="s">
        <v>72</v>
      </c>
      <c r="AY632" s="149" t="s">
        <v>137</v>
      </c>
    </row>
    <row r="633" spans="2:51" s="12" customFormat="1" ht="11.25">
      <c r="B633" s="147"/>
      <c r="D633" s="148" t="s">
        <v>148</v>
      </c>
      <c r="E633" s="149" t="s">
        <v>19</v>
      </c>
      <c r="F633" s="150" t="s">
        <v>312</v>
      </c>
      <c r="H633" s="151">
        <v>10.340999999999999</v>
      </c>
      <c r="I633" s="152"/>
      <c r="L633" s="147"/>
      <c r="M633" s="153"/>
      <c r="T633" s="154"/>
      <c r="AT633" s="149" t="s">
        <v>148</v>
      </c>
      <c r="AU633" s="149" t="s">
        <v>82</v>
      </c>
      <c r="AV633" s="12" t="s">
        <v>82</v>
      </c>
      <c r="AW633" s="12" t="s">
        <v>33</v>
      </c>
      <c r="AX633" s="12" t="s">
        <v>72</v>
      </c>
      <c r="AY633" s="149" t="s">
        <v>137</v>
      </c>
    </row>
    <row r="634" spans="2:51" s="12" customFormat="1" ht="11.25">
      <c r="B634" s="147"/>
      <c r="D634" s="148" t="s">
        <v>148</v>
      </c>
      <c r="E634" s="149" t="s">
        <v>19</v>
      </c>
      <c r="F634" s="150" t="s">
        <v>709</v>
      </c>
      <c r="H634" s="151">
        <v>23.989000000000001</v>
      </c>
      <c r="I634" s="152"/>
      <c r="L634" s="147"/>
      <c r="M634" s="153"/>
      <c r="T634" s="154"/>
      <c r="AT634" s="149" t="s">
        <v>148</v>
      </c>
      <c r="AU634" s="149" t="s">
        <v>82</v>
      </c>
      <c r="AV634" s="12" t="s">
        <v>82</v>
      </c>
      <c r="AW634" s="12" t="s">
        <v>33</v>
      </c>
      <c r="AX634" s="12" t="s">
        <v>72</v>
      </c>
      <c r="AY634" s="149" t="s">
        <v>137</v>
      </c>
    </row>
    <row r="635" spans="2:51" s="12" customFormat="1" ht="11.25">
      <c r="B635" s="147"/>
      <c r="D635" s="148" t="s">
        <v>148</v>
      </c>
      <c r="E635" s="149" t="s">
        <v>19</v>
      </c>
      <c r="F635" s="150" t="s">
        <v>314</v>
      </c>
      <c r="H635" s="151">
        <v>61.887</v>
      </c>
      <c r="I635" s="152"/>
      <c r="L635" s="147"/>
      <c r="M635" s="153"/>
      <c r="T635" s="154"/>
      <c r="AT635" s="149" t="s">
        <v>148</v>
      </c>
      <c r="AU635" s="149" t="s">
        <v>82</v>
      </c>
      <c r="AV635" s="12" t="s">
        <v>82</v>
      </c>
      <c r="AW635" s="12" t="s">
        <v>33</v>
      </c>
      <c r="AX635" s="12" t="s">
        <v>72</v>
      </c>
      <c r="AY635" s="149" t="s">
        <v>137</v>
      </c>
    </row>
    <row r="636" spans="2:51" s="13" customFormat="1" ht="11.25">
      <c r="B636" s="155"/>
      <c r="D636" s="148" t="s">
        <v>148</v>
      </c>
      <c r="E636" s="156" t="s">
        <v>19</v>
      </c>
      <c r="F636" s="157" t="s">
        <v>710</v>
      </c>
      <c r="H636" s="156" t="s">
        <v>19</v>
      </c>
      <c r="I636" s="158"/>
      <c r="L636" s="155"/>
      <c r="M636" s="159"/>
      <c r="T636" s="160"/>
      <c r="AT636" s="156" t="s">
        <v>148</v>
      </c>
      <c r="AU636" s="156" t="s">
        <v>82</v>
      </c>
      <c r="AV636" s="13" t="s">
        <v>80</v>
      </c>
      <c r="AW636" s="13" t="s">
        <v>33</v>
      </c>
      <c r="AX636" s="13" t="s">
        <v>72</v>
      </c>
      <c r="AY636" s="156" t="s">
        <v>137</v>
      </c>
    </row>
    <row r="637" spans="2:51" s="12" customFormat="1" ht="11.25">
      <c r="B637" s="147"/>
      <c r="D637" s="148" t="s">
        <v>148</v>
      </c>
      <c r="E637" s="149" t="s">
        <v>19</v>
      </c>
      <c r="F637" s="150" t="s">
        <v>316</v>
      </c>
      <c r="H637" s="151">
        <v>22.469000000000001</v>
      </c>
      <c r="I637" s="152"/>
      <c r="L637" s="147"/>
      <c r="M637" s="153"/>
      <c r="T637" s="154"/>
      <c r="AT637" s="149" t="s">
        <v>148</v>
      </c>
      <c r="AU637" s="149" t="s">
        <v>82</v>
      </c>
      <c r="AV637" s="12" t="s">
        <v>82</v>
      </c>
      <c r="AW637" s="12" t="s">
        <v>33</v>
      </c>
      <c r="AX637" s="12" t="s">
        <v>72</v>
      </c>
      <c r="AY637" s="149" t="s">
        <v>137</v>
      </c>
    </row>
    <row r="638" spans="2:51" s="12" customFormat="1" ht="11.25">
      <c r="B638" s="147"/>
      <c r="D638" s="148" t="s">
        <v>148</v>
      </c>
      <c r="E638" s="149" t="s">
        <v>19</v>
      </c>
      <c r="F638" s="150" t="s">
        <v>317</v>
      </c>
      <c r="H638" s="151">
        <v>44.402000000000001</v>
      </c>
      <c r="I638" s="152"/>
      <c r="L638" s="147"/>
      <c r="M638" s="153"/>
      <c r="T638" s="154"/>
      <c r="AT638" s="149" t="s">
        <v>148</v>
      </c>
      <c r="AU638" s="149" t="s">
        <v>82</v>
      </c>
      <c r="AV638" s="12" t="s">
        <v>82</v>
      </c>
      <c r="AW638" s="12" t="s">
        <v>33</v>
      </c>
      <c r="AX638" s="12" t="s">
        <v>72</v>
      </c>
      <c r="AY638" s="149" t="s">
        <v>137</v>
      </c>
    </row>
    <row r="639" spans="2:51" s="12" customFormat="1" ht="11.25">
      <c r="B639" s="147"/>
      <c r="D639" s="148" t="s">
        <v>148</v>
      </c>
      <c r="E639" s="149" t="s">
        <v>19</v>
      </c>
      <c r="F639" s="150" t="s">
        <v>318</v>
      </c>
      <c r="H639" s="151">
        <v>47.62</v>
      </c>
      <c r="I639" s="152"/>
      <c r="L639" s="147"/>
      <c r="M639" s="153"/>
      <c r="T639" s="154"/>
      <c r="AT639" s="149" t="s">
        <v>148</v>
      </c>
      <c r="AU639" s="149" t="s">
        <v>82</v>
      </c>
      <c r="AV639" s="12" t="s">
        <v>82</v>
      </c>
      <c r="AW639" s="12" t="s">
        <v>33</v>
      </c>
      <c r="AX639" s="12" t="s">
        <v>72</v>
      </c>
      <c r="AY639" s="149" t="s">
        <v>137</v>
      </c>
    </row>
    <row r="640" spans="2:51" s="12" customFormat="1" ht="11.25">
      <c r="B640" s="147"/>
      <c r="D640" s="148" t="s">
        <v>148</v>
      </c>
      <c r="E640" s="149" t="s">
        <v>19</v>
      </c>
      <c r="F640" s="150" t="s">
        <v>319</v>
      </c>
      <c r="H640" s="151">
        <v>47.500999999999998</v>
      </c>
      <c r="I640" s="152"/>
      <c r="L640" s="147"/>
      <c r="M640" s="153"/>
      <c r="T640" s="154"/>
      <c r="AT640" s="149" t="s">
        <v>148</v>
      </c>
      <c r="AU640" s="149" t="s">
        <v>82</v>
      </c>
      <c r="AV640" s="12" t="s">
        <v>82</v>
      </c>
      <c r="AW640" s="12" t="s">
        <v>33</v>
      </c>
      <c r="AX640" s="12" t="s">
        <v>72</v>
      </c>
      <c r="AY640" s="149" t="s">
        <v>137</v>
      </c>
    </row>
    <row r="641" spans="2:65" s="13" customFormat="1" ht="11.25">
      <c r="B641" s="155"/>
      <c r="D641" s="148" t="s">
        <v>148</v>
      </c>
      <c r="E641" s="156" t="s">
        <v>19</v>
      </c>
      <c r="F641" s="157" t="s">
        <v>187</v>
      </c>
      <c r="H641" s="156" t="s">
        <v>19</v>
      </c>
      <c r="I641" s="158"/>
      <c r="L641" s="155"/>
      <c r="M641" s="159"/>
      <c r="T641" s="160"/>
      <c r="AT641" s="156" t="s">
        <v>148</v>
      </c>
      <c r="AU641" s="156" t="s">
        <v>82</v>
      </c>
      <c r="AV641" s="13" t="s">
        <v>80</v>
      </c>
      <c r="AW641" s="13" t="s">
        <v>33</v>
      </c>
      <c r="AX641" s="13" t="s">
        <v>72</v>
      </c>
      <c r="AY641" s="156" t="s">
        <v>137</v>
      </c>
    </row>
    <row r="642" spans="2:65" s="12" customFormat="1" ht="11.25">
      <c r="B642" s="147"/>
      <c r="D642" s="148" t="s">
        <v>148</v>
      </c>
      <c r="E642" s="149" t="s">
        <v>19</v>
      </c>
      <c r="F642" s="150" t="s">
        <v>711</v>
      </c>
      <c r="H642" s="151">
        <v>-22.431999999999999</v>
      </c>
      <c r="I642" s="152"/>
      <c r="L642" s="147"/>
      <c r="M642" s="153"/>
      <c r="T642" s="154"/>
      <c r="AT642" s="149" t="s">
        <v>148</v>
      </c>
      <c r="AU642" s="149" t="s">
        <v>82</v>
      </c>
      <c r="AV642" s="12" t="s">
        <v>82</v>
      </c>
      <c r="AW642" s="12" t="s">
        <v>33</v>
      </c>
      <c r="AX642" s="12" t="s">
        <v>72</v>
      </c>
      <c r="AY642" s="149" t="s">
        <v>137</v>
      </c>
    </row>
    <row r="643" spans="2:65" s="12" customFormat="1" ht="11.25">
      <c r="B643" s="147"/>
      <c r="D643" s="148" t="s">
        <v>148</v>
      </c>
      <c r="E643" s="149" t="s">
        <v>19</v>
      </c>
      <c r="F643" s="150" t="s">
        <v>254</v>
      </c>
      <c r="H643" s="151">
        <v>-2.758</v>
      </c>
      <c r="I643" s="152"/>
      <c r="L643" s="147"/>
      <c r="M643" s="153"/>
      <c r="T643" s="154"/>
      <c r="AT643" s="149" t="s">
        <v>148</v>
      </c>
      <c r="AU643" s="149" t="s">
        <v>82</v>
      </c>
      <c r="AV643" s="12" t="s">
        <v>82</v>
      </c>
      <c r="AW643" s="12" t="s">
        <v>33</v>
      </c>
      <c r="AX643" s="12" t="s">
        <v>72</v>
      </c>
      <c r="AY643" s="149" t="s">
        <v>137</v>
      </c>
    </row>
    <row r="644" spans="2:65" s="12" customFormat="1" ht="11.25">
      <c r="B644" s="147"/>
      <c r="D644" s="148" t="s">
        <v>148</v>
      </c>
      <c r="E644" s="149" t="s">
        <v>19</v>
      </c>
      <c r="F644" s="150" t="s">
        <v>322</v>
      </c>
      <c r="H644" s="151">
        <v>-14.183999999999999</v>
      </c>
      <c r="I644" s="152"/>
      <c r="L644" s="147"/>
      <c r="M644" s="153"/>
      <c r="T644" s="154"/>
      <c r="AT644" s="149" t="s">
        <v>148</v>
      </c>
      <c r="AU644" s="149" t="s">
        <v>82</v>
      </c>
      <c r="AV644" s="12" t="s">
        <v>82</v>
      </c>
      <c r="AW644" s="12" t="s">
        <v>33</v>
      </c>
      <c r="AX644" s="12" t="s">
        <v>72</v>
      </c>
      <c r="AY644" s="149" t="s">
        <v>137</v>
      </c>
    </row>
    <row r="645" spans="2:65" s="13" customFormat="1" ht="11.25">
      <c r="B645" s="155"/>
      <c r="D645" s="148" t="s">
        <v>148</v>
      </c>
      <c r="E645" s="156" t="s">
        <v>19</v>
      </c>
      <c r="F645" s="157" t="s">
        <v>279</v>
      </c>
      <c r="H645" s="156" t="s">
        <v>19</v>
      </c>
      <c r="I645" s="158"/>
      <c r="L645" s="155"/>
      <c r="M645" s="159"/>
      <c r="T645" s="160"/>
      <c r="AT645" s="156" t="s">
        <v>148</v>
      </c>
      <c r="AU645" s="156" t="s">
        <v>82</v>
      </c>
      <c r="AV645" s="13" t="s">
        <v>80</v>
      </c>
      <c r="AW645" s="13" t="s">
        <v>33</v>
      </c>
      <c r="AX645" s="13" t="s">
        <v>72</v>
      </c>
      <c r="AY645" s="156" t="s">
        <v>137</v>
      </c>
    </row>
    <row r="646" spans="2:65" s="12" customFormat="1" ht="11.25">
      <c r="B646" s="147"/>
      <c r="D646" s="148" t="s">
        <v>148</v>
      </c>
      <c r="E646" s="149" t="s">
        <v>19</v>
      </c>
      <c r="F646" s="150" t="s">
        <v>712</v>
      </c>
      <c r="H646" s="151">
        <v>10.634</v>
      </c>
      <c r="I646" s="152"/>
      <c r="L646" s="147"/>
      <c r="M646" s="153"/>
      <c r="T646" s="154"/>
      <c r="AT646" s="149" t="s">
        <v>148</v>
      </c>
      <c r="AU646" s="149" t="s">
        <v>82</v>
      </c>
      <c r="AV646" s="12" t="s">
        <v>82</v>
      </c>
      <c r="AW646" s="12" t="s">
        <v>33</v>
      </c>
      <c r="AX646" s="12" t="s">
        <v>72</v>
      </c>
      <c r="AY646" s="149" t="s">
        <v>137</v>
      </c>
    </row>
    <row r="647" spans="2:65" s="12" customFormat="1" ht="11.25">
      <c r="B647" s="147"/>
      <c r="D647" s="148" t="s">
        <v>148</v>
      </c>
      <c r="E647" s="149" t="s">
        <v>19</v>
      </c>
      <c r="F647" s="150" t="s">
        <v>713</v>
      </c>
      <c r="H647" s="151">
        <v>5.15</v>
      </c>
      <c r="I647" s="152"/>
      <c r="L647" s="147"/>
      <c r="M647" s="153"/>
      <c r="T647" s="154"/>
      <c r="AT647" s="149" t="s">
        <v>148</v>
      </c>
      <c r="AU647" s="149" t="s">
        <v>82</v>
      </c>
      <c r="AV647" s="12" t="s">
        <v>82</v>
      </c>
      <c r="AW647" s="12" t="s">
        <v>33</v>
      </c>
      <c r="AX647" s="12" t="s">
        <v>72</v>
      </c>
      <c r="AY647" s="149" t="s">
        <v>137</v>
      </c>
    </row>
    <row r="648" spans="2:65" s="12" customFormat="1" ht="11.25">
      <c r="B648" s="147"/>
      <c r="D648" s="148" t="s">
        <v>148</v>
      </c>
      <c r="E648" s="149" t="s">
        <v>19</v>
      </c>
      <c r="F648" s="150" t="s">
        <v>325</v>
      </c>
      <c r="H648" s="151">
        <v>2.109</v>
      </c>
      <c r="I648" s="152"/>
      <c r="L648" s="147"/>
      <c r="M648" s="153"/>
      <c r="T648" s="154"/>
      <c r="AT648" s="149" t="s">
        <v>148</v>
      </c>
      <c r="AU648" s="149" t="s">
        <v>82</v>
      </c>
      <c r="AV648" s="12" t="s">
        <v>82</v>
      </c>
      <c r="AW648" s="12" t="s">
        <v>33</v>
      </c>
      <c r="AX648" s="12" t="s">
        <v>72</v>
      </c>
      <c r="AY648" s="149" t="s">
        <v>137</v>
      </c>
    </row>
    <row r="649" spans="2:65" s="15" customFormat="1" ht="11.25">
      <c r="B649" s="168"/>
      <c r="D649" s="148" t="s">
        <v>148</v>
      </c>
      <c r="E649" s="169" t="s">
        <v>19</v>
      </c>
      <c r="F649" s="170" t="s">
        <v>326</v>
      </c>
      <c r="H649" s="171">
        <v>265.22899999999998</v>
      </c>
      <c r="I649" s="172"/>
      <c r="L649" s="168"/>
      <c r="M649" s="173"/>
      <c r="T649" s="174"/>
      <c r="AT649" s="169" t="s">
        <v>148</v>
      </c>
      <c r="AU649" s="169" t="s">
        <v>82</v>
      </c>
      <c r="AV649" s="15" t="s">
        <v>138</v>
      </c>
      <c r="AW649" s="15" t="s">
        <v>33</v>
      </c>
      <c r="AX649" s="15" t="s">
        <v>72</v>
      </c>
      <c r="AY649" s="169" t="s">
        <v>137</v>
      </c>
    </row>
    <row r="650" spans="2:65" s="14" customFormat="1" ht="11.25">
      <c r="B650" s="161"/>
      <c r="D650" s="148" t="s">
        <v>148</v>
      </c>
      <c r="E650" s="162" t="s">
        <v>19</v>
      </c>
      <c r="F650" s="163" t="s">
        <v>189</v>
      </c>
      <c r="H650" s="164">
        <v>781.61900000000003</v>
      </c>
      <c r="I650" s="165"/>
      <c r="L650" s="161"/>
      <c r="M650" s="166"/>
      <c r="T650" s="167"/>
      <c r="AT650" s="162" t="s">
        <v>148</v>
      </c>
      <c r="AU650" s="162" t="s">
        <v>82</v>
      </c>
      <c r="AV650" s="14" t="s">
        <v>144</v>
      </c>
      <c r="AW650" s="14" t="s">
        <v>33</v>
      </c>
      <c r="AX650" s="14" t="s">
        <v>80</v>
      </c>
      <c r="AY650" s="162" t="s">
        <v>137</v>
      </c>
    </row>
    <row r="651" spans="2:65" s="1" customFormat="1" ht="16.5" customHeight="1">
      <c r="B651" s="33"/>
      <c r="C651" s="129" t="s">
        <v>714</v>
      </c>
      <c r="D651" s="129" t="s">
        <v>140</v>
      </c>
      <c r="E651" s="130" t="s">
        <v>715</v>
      </c>
      <c r="F651" s="131" t="s">
        <v>716</v>
      </c>
      <c r="G651" s="132" t="s">
        <v>200</v>
      </c>
      <c r="H651" s="133">
        <v>18</v>
      </c>
      <c r="I651" s="134"/>
      <c r="J651" s="135">
        <f>ROUND(I651*H651,2)</f>
        <v>0</v>
      </c>
      <c r="K651" s="136"/>
      <c r="L651" s="33"/>
      <c r="M651" s="137" t="s">
        <v>19</v>
      </c>
      <c r="N651" s="138" t="s">
        <v>43</v>
      </c>
      <c r="P651" s="139">
        <f>O651*H651</f>
        <v>0</v>
      </c>
      <c r="Q651" s="139">
        <v>0</v>
      </c>
      <c r="R651" s="139">
        <f>Q651*H651</f>
        <v>0</v>
      </c>
      <c r="S651" s="139">
        <v>0</v>
      </c>
      <c r="T651" s="140">
        <f>S651*H651</f>
        <v>0</v>
      </c>
      <c r="AR651" s="141" t="s">
        <v>144</v>
      </c>
      <c r="AT651" s="141" t="s">
        <v>140</v>
      </c>
      <c r="AU651" s="141" t="s">
        <v>82</v>
      </c>
      <c r="AY651" s="18" t="s">
        <v>137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18" t="s">
        <v>80</v>
      </c>
      <c r="BK651" s="142">
        <f>ROUND(I651*H651,2)</f>
        <v>0</v>
      </c>
      <c r="BL651" s="18" t="s">
        <v>144</v>
      </c>
      <c r="BM651" s="141" t="s">
        <v>717</v>
      </c>
    </row>
    <row r="652" spans="2:65" s="1" customFormat="1" ht="11.25">
      <c r="B652" s="33"/>
      <c r="D652" s="143" t="s">
        <v>146</v>
      </c>
      <c r="F652" s="144" t="s">
        <v>718</v>
      </c>
      <c r="I652" s="145"/>
      <c r="L652" s="33"/>
      <c r="M652" s="146"/>
      <c r="T652" s="54"/>
      <c r="AT652" s="18" t="s">
        <v>146</v>
      </c>
      <c r="AU652" s="18" t="s">
        <v>82</v>
      </c>
    </row>
    <row r="653" spans="2:65" s="12" customFormat="1" ht="11.25">
      <c r="B653" s="147"/>
      <c r="D653" s="148" t="s">
        <v>148</v>
      </c>
      <c r="E653" s="149" t="s">
        <v>19</v>
      </c>
      <c r="F653" s="150" t="s">
        <v>719</v>
      </c>
      <c r="H653" s="151">
        <v>18</v>
      </c>
      <c r="I653" s="152"/>
      <c r="L653" s="147"/>
      <c r="M653" s="153"/>
      <c r="T653" s="154"/>
      <c r="AT653" s="149" t="s">
        <v>148</v>
      </c>
      <c r="AU653" s="149" t="s">
        <v>82</v>
      </c>
      <c r="AV653" s="12" t="s">
        <v>82</v>
      </c>
      <c r="AW653" s="12" t="s">
        <v>33</v>
      </c>
      <c r="AX653" s="12" t="s">
        <v>80</v>
      </c>
      <c r="AY653" s="149" t="s">
        <v>137</v>
      </c>
    </row>
    <row r="654" spans="2:65" s="1" customFormat="1" ht="16.5" customHeight="1">
      <c r="B654" s="33"/>
      <c r="C654" s="129" t="s">
        <v>720</v>
      </c>
      <c r="D654" s="129" t="s">
        <v>140</v>
      </c>
      <c r="E654" s="130" t="s">
        <v>721</v>
      </c>
      <c r="F654" s="131" t="s">
        <v>722</v>
      </c>
      <c r="G654" s="132" t="s">
        <v>200</v>
      </c>
      <c r="H654" s="133">
        <v>180</v>
      </c>
      <c r="I654" s="134"/>
      <c r="J654" s="135">
        <f>ROUND(I654*H654,2)</f>
        <v>0</v>
      </c>
      <c r="K654" s="136"/>
      <c r="L654" s="33"/>
      <c r="M654" s="137" t="s">
        <v>19</v>
      </c>
      <c r="N654" s="138" t="s">
        <v>43</v>
      </c>
      <c r="P654" s="139">
        <f>O654*H654</f>
        <v>0</v>
      </c>
      <c r="Q654" s="139">
        <v>0</v>
      </c>
      <c r="R654" s="139">
        <f>Q654*H654</f>
        <v>0</v>
      </c>
      <c r="S654" s="139">
        <v>0</v>
      </c>
      <c r="T654" s="140">
        <f>S654*H654</f>
        <v>0</v>
      </c>
      <c r="AR654" s="141" t="s">
        <v>144</v>
      </c>
      <c r="AT654" s="141" t="s">
        <v>140</v>
      </c>
      <c r="AU654" s="141" t="s">
        <v>82</v>
      </c>
      <c r="AY654" s="18" t="s">
        <v>137</v>
      </c>
      <c r="BE654" s="142">
        <f>IF(N654="základní",J654,0)</f>
        <v>0</v>
      </c>
      <c r="BF654" s="142">
        <f>IF(N654="snížená",J654,0)</f>
        <v>0</v>
      </c>
      <c r="BG654" s="142">
        <f>IF(N654="zákl. přenesená",J654,0)</f>
        <v>0</v>
      </c>
      <c r="BH654" s="142">
        <f>IF(N654="sníž. přenesená",J654,0)</f>
        <v>0</v>
      </c>
      <c r="BI654" s="142">
        <f>IF(N654="nulová",J654,0)</f>
        <v>0</v>
      </c>
      <c r="BJ654" s="18" t="s">
        <v>80</v>
      </c>
      <c r="BK654" s="142">
        <f>ROUND(I654*H654,2)</f>
        <v>0</v>
      </c>
      <c r="BL654" s="18" t="s">
        <v>144</v>
      </c>
      <c r="BM654" s="141" t="s">
        <v>723</v>
      </c>
    </row>
    <row r="655" spans="2:65" s="1" customFormat="1" ht="11.25">
      <c r="B655" s="33"/>
      <c r="D655" s="143" t="s">
        <v>146</v>
      </c>
      <c r="F655" s="144" t="s">
        <v>724</v>
      </c>
      <c r="I655" s="145"/>
      <c r="L655" s="33"/>
      <c r="M655" s="146"/>
      <c r="T655" s="54"/>
      <c r="AT655" s="18" t="s">
        <v>146</v>
      </c>
      <c r="AU655" s="18" t="s">
        <v>82</v>
      </c>
    </row>
    <row r="656" spans="2:65" s="12" customFormat="1" ht="11.25">
      <c r="B656" s="147"/>
      <c r="D656" s="148" t="s">
        <v>148</v>
      </c>
      <c r="F656" s="150" t="s">
        <v>725</v>
      </c>
      <c r="H656" s="151">
        <v>180</v>
      </c>
      <c r="I656" s="152"/>
      <c r="L656" s="147"/>
      <c r="M656" s="153"/>
      <c r="T656" s="154"/>
      <c r="AT656" s="149" t="s">
        <v>148</v>
      </c>
      <c r="AU656" s="149" t="s">
        <v>82</v>
      </c>
      <c r="AV656" s="12" t="s">
        <v>82</v>
      </c>
      <c r="AW656" s="12" t="s">
        <v>4</v>
      </c>
      <c r="AX656" s="12" t="s">
        <v>80</v>
      </c>
      <c r="AY656" s="149" t="s">
        <v>137</v>
      </c>
    </row>
    <row r="657" spans="2:65" s="1" customFormat="1" ht="21.75" customHeight="1">
      <c r="B657" s="33"/>
      <c r="C657" s="129" t="s">
        <v>726</v>
      </c>
      <c r="D657" s="129" t="s">
        <v>140</v>
      </c>
      <c r="E657" s="130" t="s">
        <v>727</v>
      </c>
      <c r="F657" s="131" t="s">
        <v>728</v>
      </c>
      <c r="G657" s="132" t="s">
        <v>170</v>
      </c>
      <c r="H657" s="133">
        <v>108.712</v>
      </c>
      <c r="I657" s="134"/>
      <c r="J657" s="135">
        <f>ROUND(I657*H657,2)</f>
        <v>0</v>
      </c>
      <c r="K657" s="136"/>
      <c r="L657" s="33"/>
      <c r="M657" s="137" t="s">
        <v>19</v>
      </c>
      <c r="N657" s="138" t="s">
        <v>43</v>
      </c>
      <c r="P657" s="139">
        <f>O657*H657</f>
        <v>0</v>
      </c>
      <c r="Q657" s="139">
        <v>0</v>
      </c>
      <c r="R657" s="139">
        <f>Q657*H657</f>
        <v>0</v>
      </c>
      <c r="S657" s="139">
        <v>0</v>
      </c>
      <c r="T657" s="140">
        <f>S657*H657</f>
        <v>0</v>
      </c>
      <c r="AR657" s="141" t="s">
        <v>144</v>
      </c>
      <c r="AT657" s="141" t="s">
        <v>140</v>
      </c>
      <c r="AU657" s="141" t="s">
        <v>82</v>
      </c>
      <c r="AY657" s="18" t="s">
        <v>137</v>
      </c>
      <c r="BE657" s="142">
        <f>IF(N657="základní",J657,0)</f>
        <v>0</v>
      </c>
      <c r="BF657" s="142">
        <f>IF(N657="snížená",J657,0)</f>
        <v>0</v>
      </c>
      <c r="BG657" s="142">
        <f>IF(N657="zákl. přenesená",J657,0)</f>
        <v>0</v>
      </c>
      <c r="BH657" s="142">
        <f>IF(N657="sníž. přenesená",J657,0)</f>
        <v>0</v>
      </c>
      <c r="BI657" s="142">
        <f>IF(N657="nulová",J657,0)</f>
        <v>0</v>
      </c>
      <c r="BJ657" s="18" t="s">
        <v>80</v>
      </c>
      <c r="BK657" s="142">
        <f>ROUND(I657*H657,2)</f>
        <v>0</v>
      </c>
      <c r="BL657" s="18" t="s">
        <v>144</v>
      </c>
      <c r="BM657" s="141" t="s">
        <v>729</v>
      </c>
    </row>
    <row r="658" spans="2:65" s="1" customFormat="1" ht="11.25">
      <c r="B658" s="33"/>
      <c r="D658" s="143" t="s">
        <v>146</v>
      </c>
      <c r="F658" s="144" t="s">
        <v>730</v>
      </c>
      <c r="I658" s="145"/>
      <c r="L658" s="33"/>
      <c r="M658" s="146"/>
      <c r="T658" s="54"/>
      <c r="AT658" s="18" t="s">
        <v>146</v>
      </c>
      <c r="AU658" s="18" t="s">
        <v>82</v>
      </c>
    </row>
    <row r="659" spans="2:65" s="1" customFormat="1" ht="16.5" customHeight="1">
      <c r="B659" s="33"/>
      <c r="C659" s="129" t="s">
        <v>731</v>
      </c>
      <c r="D659" s="129" t="s">
        <v>140</v>
      </c>
      <c r="E659" s="130" t="s">
        <v>732</v>
      </c>
      <c r="F659" s="131" t="s">
        <v>733</v>
      </c>
      <c r="G659" s="132" t="s">
        <v>170</v>
      </c>
      <c r="H659" s="133">
        <v>955.053</v>
      </c>
      <c r="I659" s="134"/>
      <c r="J659" s="135">
        <f>ROUND(I659*H659,2)</f>
        <v>0</v>
      </c>
      <c r="K659" s="136"/>
      <c r="L659" s="33"/>
      <c r="M659" s="137" t="s">
        <v>19</v>
      </c>
      <c r="N659" s="138" t="s">
        <v>43</v>
      </c>
      <c r="P659" s="139">
        <f>O659*H659</f>
        <v>0</v>
      </c>
      <c r="Q659" s="139">
        <v>0</v>
      </c>
      <c r="R659" s="139">
        <f>Q659*H659</f>
        <v>0</v>
      </c>
      <c r="S659" s="139">
        <v>0</v>
      </c>
      <c r="T659" s="140">
        <f>S659*H659</f>
        <v>0</v>
      </c>
      <c r="AR659" s="141" t="s">
        <v>144</v>
      </c>
      <c r="AT659" s="141" t="s">
        <v>140</v>
      </c>
      <c r="AU659" s="141" t="s">
        <v>82</v>
      </c>
      <c r="AY659" s="18" t="s">
        <v>137</v>
      </c>
      <c r="BE659" s="142">
        <f>IF(N659="základní",J659,0)</f>
        <v>0</v>
      </c>
      <c r="BF659" s="142">
        <f>IF(N659="snížená",J659,0)</f>
        <v>0</v>
      </c>
      <c r="BG659" s="142">
        <f>IF(N659="zákl. přenesená",J659,0)</f>
        <v>0</v>
      </c>
      <c r="BH659" s="142">
        <f>IF(N659="sníž. přenesená",J659,0)</f>
        <v>0</v>
      </c>
      <c r="BI659" s="142">
        <f>IF(N659="nulová",J659,0)</f>
        <v>0</v>
      </c>
      <c r="BJ659" s="18" t="s">
        <v>80</v>
      </c>
      <c r="BK659" s="142">
        <f>ROUND(I659*H659,2)</f>
        <v>0</v>
      </c>
      <c r="BL659" s="18" t="s">
        <v>144</v>
      </c>
      <c r="BM659" s="141" t="s">
        <v>734</v>
      </c>
    </row>
    <row r="660" spans="2:65" s="1" customFormat="1" ht="11.25">
      <c r="B660" s="33"/>
      <c r="D660" s="143" t="s">
        <v>146</v>
      </c>
      <c r="F660" s="144" t="s">
        <v>735</v>
      </c>
      <c r="I660" s="145"/>
      <c r="L660" s="33"/>
      <c r="M660" s="146"/>
      <c r="T660" s="54"/>
      <c r="AT660" s="18" t="s">
        <v>146</v>
      </c>
      <c r="AU660" s="18" t="s">
        <v>82</v>
      </c>
    </row>
    <row r="661" spans="2:65" s="13" customFormat="1" ht="11.25">
      <c r="B661" s="155"/>
      <c r="D661" s="148" t="s">
        <v>148</v>
      </c>
      <c r="E661" s="156" t="s">
        <v>19</v>
      </c>
      <c r="F661" s="157" t="s">
        <v>736</v>
      </c>
      <c r="H661" s="156" t="s">
        <v>19</v>
      </c>
      <c r="I661" s="158"/>
      <c r="L661" s="155"/>
      <c r="M661" s="159"/>
      <c r="T661" s="160"/>
      <c r="AT661" s="156" t="s">
        <v>148</v>
      </c>
      <c r="AU661" s="156" t="s">
        <v>82</v>
      </c>
      <c r="AV661" s="13" t="s">
        <v>80</v>
      </c>
      <c r="AW661" s="13" t="s">
        <v>33</v>
      </c>
      <c r="AX661" s="13" t="s">
        <v>72</v>
      </c>
      <c r="AY661" s="156" t="s">
        <v>137</v>
      </c>
    </row>
    <row r="662" spans="2:65" s="12" customFormat="1" ht="11.25">
      <c r="B662" s="147"/>
      <c r="D662" s="148" t="s">
        <v>148</v>
      </c>
      <c r="E662" s="149" t="s">
        <v>19</v>
      </c>
      <c r="F662" s="150" t="s">
        <v>737</v>
      </c>
      <c r="H662" s="151">
        <v>106.117</v>
      </c>
      <c r="I662" s="152"/>
      <c r="L662" s="147"/>
      <c r="M662" s="153"/>
      <c r="T662" s="154"/>
      <c r="AT662" s="149" t="s">
        <v>148</v>
      </c>
      <c r="AU662" s="149" t="s">
        <v>82</v>
      </c>
      <c r="AV662" s="12" t="s">
        <v>82</v>
      </c>
      <c r="AW662" s="12" t="s">
        <v>33</v>
      </c>
      <c r="AX662" s="12" t="s">
        <v>80</v>
      </c>
      <c r="AY662" s="149" t="s">
        <v>137</v>
      </c>
    </row>
    <row r="663" spans="2:65" s="12" customFormat="1" ht="11.25">
      <c r="B663" s="147"/>
      <c r="D663" s="148" t="s">
        <v>148</v>
      </c>
      <c r="F663" s="150" t="s">
        <v>738</v>
      </c>
      <c r="H663" s="151">
        <v>955.053</v>
      </c>
      <c r="I663" s="152"/>
      <c r="L663" s="147"/>
      <c r="M663" s="153"/>
      <c r="T663" s="154"/>
      <c r="AT663" s="149" t="s">
        <v>148</v>
      </c>
      <c r="AU663" s="149" t="s">
        <v>82</v>
      </c>
      <c r="AV663" s="12" t="s">
        <v>82</v>
      </c>
      <c r="AW663" s="12" t="s">
        <v>4</v>
      </c>
      <c r="AX663" s="12" t="s">
        <v>80</v>
      </c>
      <c r="AY663" s="149" t="s">
        <v>137</v>
      </c>
    </row>
    <row r="664" spans="2:65" s="1" customFormat="1" ht="24.2" customHeight="1">
      <c r="B664" s="33"/>
      <c r="C664" s="129" t="s">
        <v>739</v>
      </c>
      <c r="D664" s="129" t="s">
        <v>140</v>
      </c>
      <c r="E664" s="130" t="s">
        <v>740</v>
      </c>
      <c r="F664" s="131" t="s">
        <v>741</v>
      </c>
      <c r="G664" s="132" t="s">
        <v>170</v>
      </c>
      <c r="H664" s="133">
        <v>61.268999999999998</v>
      </c>
      <c r="I664" s="134"/>
      <c r="J664" s="135">
        <f>ROUND(I664*H664,2)</f>
        <v>0</v>
      </c>
      <c r="K664" s="136"/>
      <c r="L664" s="33"/>
      <c r="M664" s="137" t="s">
        <v>19</v>
      </c>
      <c r="N664" s="138" t="s">
        <v>43</v>
      </c>
      <c r="P664" s="139">
        <f>O664*H664</f>
        <v>0</v>
      </c>
      <c r="Q664" s="139">
        <v>0</v>
      </c>
      <c r="R664" s="139">
        <f>Q664*H664</f>
        <v>0</v>
      </c>
      <c r="S664" s="139">
        <v>0</v>
      </c>
      <c r="T664" s="140">
        <f>S664*H664</f>
        <v>0</v>
      </c>
      <c r="AR664" s="141" t="s">
        <v>144</v>
      </c>
      <c r="AT664" s="141" t="s">
        <v>140</v>
      </c>
      <c r="AU664" s="141" t="s">
        <v>82</v>
      </c>
      <c r="AY664" s="18" t="s">
        <v>137</v>
      </c>
      <c r="BE664" s="142">
        <f>IF(N664="základní",J664,0)</f>
        <v>0</v>
      </c>
      <c r="BF664" s="142">
        <f>IF(N664="snížená",J664,0)</f>
        <v>0</v>
      </c>
      <c r="BG664" s="142">
        <f>IF(N664="zákl. přenesená",J664,0)</f>
        <v>0</v>
      </c>
      <c r="BH664" s="142">
        <f>IF(N664="sníž. přenesená",J664,0)</f>
        <v>0</v>
      </c>
      <c r="BI664" s="142">
        <f>IF(N664="nulová",J664,0)</f>
        <v>0</v>
      </c>
      <c r="BJ664" s="18" t="s">
        <v>80</v>
      </c>
      <c r="BK664" s="142">
        <f>ROUND(I664*H664,2)</f>
        <v>0</v>
      </c>
      <c r="BL664" s="18" t="s">
        <v>144</v>
      </c>
      <c r="BM664" s="141" t="s">
        <v>742</v>
      </c>
    </row>
    <row r="665" spans="2:65" s="1" customFormat="1" ht="11.25">
      <c r="B665" s="33"/>
      <c r="D665" s="143" t="s">
        <v>146</v>
      </c>
      <c r="F665" s="144" t="s">
        <v>743</v>
      </c>
      <c r="I665" s="145"/>
      <c r="L665" s="33"/>
      <c r="M665" s="146"/>
      <c r="T665" s="54"/>
      <c r="AT665" s="18" t="s">
        <v>146</v>
      </c>
      <c r="AU665" s="18" t="s">
        <v>82</v>
      </c>
    </row>
    <row r="666" spans="2:65" s="1" customFormat="1" ht="24.2" customHeight="1">
      <c r="B666" s="33"/>
      <c r="C666" s="129" t="s">
        <v>744</v>
      </c>
      <c r="D666" s="129" t="s">
        <v>140</v>
      </c>
      <c r="E666" s="130" t="s">
        <v>745</v>
      </c>
      <c r="F666" s="131" t="s">
        <v>746</v>
      </c>
      <c r="G666" s="132" t="s">
        <v>170</v>
      </c>
      <c r="H666" s="133">
        <v>41.656999999999996</v>
      </c>
      <c r="I666" s="134"/>
      <c r="J666" s="135">
        <f>ROUND(I666*H666,2)</f>
        <v>0</v>
      </c>
      <c r="K666" s="136"/>
      <c r="L666" s="33"/>
      <c r="M666" s="137" t="s">
        <v>19</v>
      </c>
      <c r="N666" s="138" t="s">
        <v>43</v>
      </c>
      <c r="P666" s="139">
        <f>O666*H666</f>
        <v>0</v>
      </c>
      <c r="Q666" s="139">
        <v>0</v>
      </c>
      <c r="R666" s="139">
        <f>Q666*H666</f>
        <v>0</v>
      </c>
      <c r="S666" s="139">
        <v>0</v>
      </c>
      <c r="T666" s="140">
        <f>S666*H666</f>
        <v>0</v>
      </c>
      <c r="AR666" s="141" t="s">
        <v>144</v>
      </c>
      <c r="AT666" s="141" t="s">
        <v>140</v>
      </c>
      <c r="AU666" s="141" t="s">
        <v>82</v>
      </c>
      <c r="AY666" s="18" t="s">
        <v>137</v>
      </c>
      <c r="BE666" s="142">
        <f>IF(N666="základní",J666,0)</f>
        <v>0</v>
      </c>
      <c r="BF666" s="142">
        <f>IF(N666="snížená",J666,0)</f>
        <v>0</v>
      </c>
      <c r="BG666" s="142">
        <f>IF(N666="zákl. přenesená",J666,0)</f>
        <v>0</v>
      </c>
      <c r="BH666" s="142">
        <f>IF(N666="sníž. přenesená",J666,0)</f>
        <v>0</v>
      </c>
      <c r="BI666" s="142">
        <f>IF(N666="nulová",J666,0)</f>
        <v>0</v>
      </c>
      <c r="BJ666" s="18" t="s">
        <v>80</v>
      </c>
      <c r="BK666" s="142">
        <f>ROUND(I666*H666,2)</f>
        <v>0</v>
      </c>
      <c r="BL666" s="18" t="s">
        <v>144</v>
      </c>
      <c r="BM666" s="141" t="s">
        <v>747</v>
      </c>
    </row>
    <row r="667" spans="2:65" s="1" customFormat="1" ht="11.25">
      <c r="B667" s="33"/>
      <c r="D667" s="143" t="s">
        <v>146</v>
      </c>
      <c r="F667" s="144" t="s">
        <v>748</v>
      </c>
      <c r="I667" s="145"/>
      <c r="L667" s="33"/>
      <c r="M667" s="146"/>
      <c r="T667" s="54"/>
      <c r="AT667" s="18" t="s">
        <v>146</v>
      </c>
      <c r="AU667" s="18" t="s">
        <v>82</v>
      </c>
    </row>
    <row r="668" spans="2:65" s="1" customFormat="1" ht="24.2" customHeight="1">
      <c r="B668" s="33"/>
      <c r="C668" s="129" t="s">
        <v>749</v>
      </c>
      <c r="D668" s="129" t="s">
        <v>140</v>
      </c>
      <c r="E668" s="130" t="s">
        <v>750</v>
      </c>
      <c r="F668" s="131" t="s">
        <v>751</v>
      </c>
      <c r="G668" s="132" t="s">
        <v>170</v>
      </c>
      <c r="H668" s="133">
        <v>2.6339999999999999</v>
      </c>
      <c r="I668" s="134"/>
      <c r="J668" s="135">
        <f>ROUND(I668*H668,2)</f>
        <v>0</v>
      </c>
      <c r="K668" s="136"/>
      <c r="L668" s="33"/>
      <c r="M668" s="137" t="s">
        <v>19</v>
      </c>
      <c r="N668" s="138" t="s">
        <v>43</v>
      </c>
      <c r="P668" s="139">
        <f>O668*H668</f>
        <v>0</v>
      </c>
      <c r="Q668" s="139">
        <v>0</v>
      </c>
      <c r="R668" s="139">
        <f>Q668*H668</f>
        <v>0</v>
      </c>
      <c r="S668" s="139">
        <v>0</v>
      </c>
      <c r="T668" s="140">
        <f>S668*H668</f>
        <v>0</v>
      </c>
      <c r="AR668" s="141" t="s">
        <v>144</v>
      </c>
      <c r="AT668" s="141" t="s">
        <v>140</v>
      </c>
      <c r="AU668" s="141" t="s">
        <v>82</v>
      </c>
      <c r="AY668" s="18" t="s">
        <v>137</v>
      </c>
      <c r="BE668" s="142">
        <f>IF(N668="základní",J668,0)</f>
        <v>0</v>
      </c>
      <c r="BF668" s="142">
        <f>IF(N668="snížená",J668,0)</f>
        <v>0</v>
      </c>
      <c r="BG668" s="142">
        <f>IF(N668="zákl. přenesená",J668,0)</f>
        <v>0</v>
      </c>
      <c r="BH668" s="142">
        <f>IF(N668="sníž. přenesená",J668,0)</f>
        <v>0</v>
      </c>
      <c r="BI668" s="142">
        <f>IF(N668="nulová",J668,0)</f>
        <v>0</v>
      </c>
      <c r="BJ668" s="18" t="s">
        <v>80</v>
      </c>
      <c r="BK668" s="142">
        <f>ROUND(I668*H668,2)</f>
        <v>0</v>
      </c>
      <c r="BL668" s="18" t="s">
        <v>144</v>
      </c>
      <c r="BM668" s="141" t="s">
        <v>752</v>
      </c>
    </row>
    <row r="669" spans="2:65" s="1" customFormat="1" ht="11.25">
      <c r="B669" s="33"/>
      <c r="D669" s="143" t="s">
        <v>146</v>
      </c>
      <c r="F669" s="144" t="s">
        <v>753</v>
      </c>
      <c r="I669" s="145"/>
      <c r="L669" s="33"/>
      <c r="M669" s="146"/>
      <c r="T669" s="54"/>
      <c r="AT669" s="18" t="s">
        <v>146</v>
      </c>
      <c r="AU669" s="18" t="s">
        <v>82</v>
      </c>
    </row>
    <row r="670" spans="2:65" s="1" customFormat="1" ht="24.2" customHeight="1">
      <c r="B670" s="33"/>
      <c r="C670" s="129" t="s">
        <v>754</v>
      </c>
      <c r="D670" s="129" t="s">
        <v>140</v>
      </c>
      <c r="E670" s="130" t="s">
        <v>755</v>
      </c>
      <c r="F670" s="131" t="s">
        <v>756</v>
      </c>
      <c r="G670" s="132" t="s">
        <v>170</v>
      </c>
      <c r="H670" s="133">
        <v>0.55700000000000005</v>
      </c>
      <c r="I670" s="134"/>
      <c r="J670" s="135">
        <f>ROUND(I670*H670,2)</f>
        <v>0</v>
      </c>
      <c r="K670" s="136"/>
      <c r="L670" s="33"/>
      <c r="M670" s="137" t="s">
        <v>19</v>
      </c>
      <c r="N670" s="138" t="s">
        <v>43</v>
      </c>
      <c r="P670" s="139">
        <f>O670*H670</f>
        <v>0</v>
      </c>
      <c r="Q670" s="139">
        <v>0</v>
      </c>
      <c r="R670" s="139">
        <f>Q670*H670</f>
        <v>0</v>
      </c>
      <c r="S670" s="139">
        <v>0</v>
      </c>
      <c r="T670" s="140">
        <f>S670*H670</f>
        <v>0</v>
      </c>
      <c r="AR670" s="141" t="s">
        <v>144</v>
      </c>
      <c r="AT670" s="141" t="s">
        <v>140</v>
      </c>
      <c r="AU670" s="141" t="s">
        <v>82</v>
      </c>
      <c r="AY670" s="18" t="s">
        <v>137</v>
      </c>
      <c r="BE670" s="142">
        <f>IF(N670="základní",J670,0)</f>
        <v>0</v>
      </c>
      <c r="BF670" s="142">
        <f>IF(N670="snížená",J670,0)</f>
        <v>0</v>
      </c>
      <c r="BG670" s="142">
        <f>IF(N670="zákl. přenesená",J670,0)</f>
        <v>0</v>
      </c>
      <c r="BH670" s="142">
        <f>IF(N670="sníž. přenesená",J670,0)</f>
        <v>0</v>
      </c>
      <c r="BI670" s="142">
        <f>IF(N670="nulová",J670,0)</f>
        <v>0</v>
      </c>
      <c r="BJ670" s="18" t="s">
        <v>80</v>
      </c>
      <c r="BK670" s="142">
        <f>ROUND(I670*H670,2)</f>
        <v>0</v>
      </c>
      <c r="BL670" s="18" t="s">
        <v>144</v>
      </c>
      <c r="BM670" s="141" t="s">
        <v>757</v>
      </c>
    </row>
    <row r="671" spans="2:65" s="1" customFormat="1" ht="11.25">
      <c r="B671" s="33"/>
      <c r="D671" s="143" t="s">
        <v>146</v>
      </c>
      <c r="F671" s="144" t="s">
        <v>758</v>
      </c>
      <c r="I671" s="145"/>
      <c r="L671" s="33"/>
      <c r="M671" s="146"/>
      <c r="T671" s="54"/>
      <c r="AT671" s="18" t="s">
        <v>146</v>
      </c>
      <c r="AU671" s="18" t="s">
        <v>82</v>
      </c>
    </row>
    <row r="672" spans="2:65" s="11" customFormat="1" ht="22.9" customHeight="1">
      <c r="B672" s="117"/>
      <c r="D672" s="118" t="s">
        <v>71</v>
      </c>
      <c r="E672" s="127" t="s">
        <v>759</v>
      </c>
      <c r="F672" s="127" t="s">
        <v>760</v>
      </c>
      <c r="I672" s="120"/>
      <c r="J672" s="128">
        <f>BK672</f>
        <v>0</v>
      </c>
      <c r="L672" s="117"/>
      <c r="M672" s="122"/>
      <c r="P672" s="123">
        <f>SUM(P673:P674)</f>
        <v>0</v>
      </c>
      <c r="R672" s="123">
        <f>SUM(R673:R674)</f>
        <v>0</v>
      </c>
      <c r="T672" s="124">
        <f>SUM(T673:T674)</f>
        <v>0</v>
      </c>
      <c r="AR672" s="118" t="s">
        <v>80</v>
      </c>
      <c r="AT672" s="125" t="s">
        <v>71</v>
      </c>
      <c r="AU672" s="125" t="s">
        <v>80</v>
      </c>
      <c r="AY672" s="118" t="s">
        <v>137</v>
      </c>
      <c r="BK672" s="126">
        <f>SUM(BK673:BK674)</f>
        <v>0</v>
      </c>
    </row>
    <row r="673" spans="2:65" s="1" customFormat="1" ht="33" customHeight="1">
      <c r="B673" s="33"/>
      <c r="C673" s="129" t="s">
        <v>761</v>
      </c>
      <c r="D673" s="129" t="s">
        <v>140</v>
      </c>
      <c r="E673" s="130" t="s">
        <v>762</v>
      </c>
      <c r="F673" s="131" t="s">
        <v>763</v>
      </c>
      <c r="G673" s="132" t="s">
        <v>170</v>
      </c>
      <c r="H673" s="133">
        <v>67.094999999999999</v>
      </c>
      <c r="I673" s="134"/>
      <c r="J673" s="135">
        <f>ROUND(I673*H673,2)</f>
        <v>0</v>
      </c>
      <c r="K673" s="136"/>
      <c r="L673" s="33"/>
      <c r="M673" s="137" t="s">
        <v>19</v>
      </c>
      <c r="N673" s="138" t="s">
        <v>43</v>
      </c>
      <c r="P673" s="139">
        <f>O673*H673</f>
        <v>0</v>
      </c>
      <c r="Q673" s="139">
        <v>0</v>
      </c>
      <c r="R673" s="139">
        <f>Q673*H673</f>
        <v>0</v>
      </c>
      <c r="S673" s="139">
        <v>0</v>
      </c>
      <c r="T673" s="140">
        <f>S673*H673</f>
        <v>0</v>
      </c>
      <c r="AR673" s="141" t="s">
        <v>144</v>
      </c>
      <c r="AT673" s="141" t="s">
        <v>140</v>
      </c>
      <c r="AU673" s="141" t="s">
        <v>82</v>
      </c>
      <c r="AY673" s="18" t="s">
        <v>137</v>
      </c>
      <c r="BE673" s="142">
        <f>IF(N673="základní",J673,0)</f>
        <v>0</v>
      </c>
      <c r="BF673" s="142">
        <f>IF(N673="snížená",J673,0)</f>
        <v>0</v>
      </c>
      <c r="BG673" s="142">
        <f>IF(N673="zákl. přenesená",J673,0)</f>
        <v>0</v>
      </c>
      <c r="BH673" s="142">
        <f>IF(N673="sníž. přenesená",J673,0)</f>
        <v>0</v>
      </c>
      <c r="BI673" s="142">
        <f>IF(N673="nulová",J673,0)</f>
        <v>0</v>
      </c>
      <c r="BJ673" s="18" t="s">
        <v>80</v>
      </c>
      <c r="BK673" s="142">
        <f>ROUND(I673*H673,2)</f>
        <v>0</v>
      </c>
      <c r="BL673" s="18" t="s">
        <v>144</v>
      </c>
      <c r="BM673" s="141" t="s">
        <v>764</v>
      </c>
    </row>
    <row r="674" spans="2:65" s="1" customFormat="1" ht="11.25">
      <c r="B674" s="33"/>
      <c r="D674" s="143" t="s">
        <v>146</v>
      </c>
      <c r="F674" s="144" t="s">
        <v>765</v>
      </c>
      <c r="I674" s="145"/>
      <c r="L674" s="33"/>
      <c r="M674" s="146"/>
      <c r="T674" s="54"/>
      <c r="AT674" s="18" t="s">
        <v>146</v>
      </c>
      <c r="AU674" s="18" t="s">
        <v>82</v>
      </c>
    </row>
    <row r="675" spans="2:65" s="11" customFormat="1" ht="25.9" customHeight="1">
      <c r="B675" s="117"/>
      <c r="D675" s="118" t="s">
        <v>71</v>
      </c>
      <c r="E675" s="119" t="s">
        <v>766</v>
      </c>
      <c r="F675" s="119" t="s">
        <v>767</v>
      </c>
      <c r="I675" s="120"/>
      <c r="J675" s="121">
        <f>BK675</f>
        <v>0</v>
      </c>
      <c r="L675" s="117"/>
      <c r="M675" s="122"/>
      <c r="P675" s="123">
        <f>P676+P695+P738+P743+P745+P763+P812+P840+P897+P946+P961+P1055+P1068</f>
        <v>0</v>
      </c>
      <c r="R675" s="123">
        <f>R676+R695+R738+R743+R745+R763+R812+R840+R897+R946+R961+R1055+R1068</f>
        <v>9.7302067400000034</v>
      </c>
      <c r="T675" s="124">
        <f>T676+T695+T738+T743+T745+T763+T812+T840+T897+T946+T961+T1055+T1068</f>
        <v>4.4999999999999998E-2</v>
      </c>
      <c r="AR675" s="118" t="s">
        <v>82</v>
      </c>
      <c r="AT675" s="125" t="s">
        <v>71</v>
      </c>
      <c r="AU675" s="125" t="s">
        <v>72</v>
      </c>
      <c r="AY675" s="118" t="s">
        <v>137</v>
      </c>
      <c r="BK675" s="126">
        <f>BK676+BK695+BK738+BK743+BK745+BK763+BK812+BK840+BK897+BK946+BK961+BK1055+BK1068</f>
        <v>0</v>
      </c>
    </row>
    <row r="676" spans="2:65" s="11" customFormat="1" ht="22.9" customHeight="1">
      <c r="B676" s="117"/>
      <c r="D676" s="118" t="s">
        <v>71</v>
      </c>
      <c r="E676" s="127" t="s">
        <v>768</v>
      </c>
      <c r="F676" s="127" t="s">
        <v>769</v>
      </c>
      <c r="I676" s="120"/>
      <c r="J676" s="128">
        <f>BK676</f>
        <v>0</v>
      </c>
      <c r="L676" s="117"/>
      <c r="M676" s="122"/>
      <c r="P676" s="123">
        <f>SUM(P677:P694)</f>
        <v>0</v>
      </c>
      <c r="R676" s="123">
        <f>SUM(R677:R694)</f>
        <v>0.17405324</v>
      </c>
      <c r="T676" s="124">
        <f>SUM(T677:T694)</f>
        <v>0</v>
      </c>
      <c r="AR676" s="118" t="s">
        <v>82</v>
      </c>
      <c r="AT676" s="125" t="s">
        <v>71</v>
      </c>
      <c r="AU676" s="125" t="s">
        <v>80</v>
      </c>
      <c r="AY676" s="118" t="s">
        <v>137</v>
      </c>
      <c r="BK676" s="126">
        <f>SUM(BK677:BK694)</f>
        <v>0</v>
      </c>
    </row>
    <row r="677" spans="2:65" s="1" customFormat="1" ht="24.2" customHeight="1">
      <c r="B677" s="33"/>
      <c r="C677" s="129" t="s">
        <v>770</v>
      </c>
      <c r="D677" s="129" t="s">
        <v>140</v>
      </c>
      <c r="E677" s="130" t="s">
        <v>771</v>
      </c>
      <c r="F677" s="131" t="s">
        <v>772</v>
      </c>
      <c r="G677" s="132" t="s">
        <v>143</v>
      </c>
      <c r="H677" s="133">
        <v>50.09</v>
      </c>
      <c r="I677" s="134"/>
      <c r="J677" s="135">
        <f>ROUND(I677*H677,2)</f>
        <v>0</v>
      </c>
      <c r="K677" s="136"/>
      <c r="L677" s="33"/>
      <c r="M677" s="137" t="s">
        <v>19</v>
      </c>
      <c r="N677" s="138" t="s">
        <v>43</v>
      </c>
      <c r="P677" s="139">
        <f>O677*H677</f>
        <v>0</v>
      </c>
      <c r="Q677" s="139">
        <v>0</v>
      </c>
      <c r="R677" s="139">
        <f>Q677*H677</f>
        <v>0</v>
      </c>
      <c r="S677" s="139">
        <v>0</v>
      </c>
      <c r="T677" s="140">
        <f>S677*H677</f>
        <v>0</v>
      </c>
      <c r="AR677" s="141" t="s">
        <v>244</v>
      </c>
      <c r="AT677" s="141" t="s">
        <v>140</v>
      </c>
      <c r="AU677" s="141" t="s">
        <v>82</v>
      </c>
      <c r="AY677" s="18" t="s">
        <v>137</v>
      </c>
      <c r="BE677" s="142">
        <f>IF(N677="základní",J677,0)</f>
        <v>0</v>
      </c>
      <c r="BF677" s="142">
        <f>IF(N677="snížená",J677,0)</f>
        <v>0</v>
      </c>
      <c r="BG677" s="142">
        <f>IF(N677="zákl. přenesená",J677,0)</f>
        <v>0</v>
      </c>
      <c r="BH677" s="142">
        <f>IF(N677="sníž. přenesená",J677,0)</f>
        <v>0</v>
      </c>
      <c r="BI677" s="142">
        <f>IF(N677="nulová",J677,0)</f>
        <v>0</v>
      </c>
      <c r="BJ677" s="18" t="s">
        <v>80</v>
      </c>
      <c r="BK677" s="142">
        <f>ROUND(I677*H677,2)</f>
        <v>0</v>
      </c>
      <c r="BL677" s="18" t="s">
        <v>244</v>
      </c>
      <c r="BM677" s="141" t="s">
        <v>773</v>
      </c>
    </row>
    <row r="678" spans="2:65" s="1" customFormat="1" ht="11.25">
      <c r="B678" s="33"/>
      <c r="D678" s="143" t="s">
        <v>146</v>
      </c>
      <c r="F678" s="144" t="s">
        <v>774</v>
      </c>
      <c r="I678" s="145"/>
      <c r="L678" s="33"/>
      <c r="M678" s="146"/>
      <c r="T678" s="54"/>
      <c r="AT678" s="18" t="s">
        <v>146</v>
      </c>
      <c r="AU678" s="18" t="s">
        <v>82</v>
      </c>
    </row>
    <row r="679" spans="2:65" s="13" customFormat="1" ht="11.25">
      <c r="B679" s="155"/>
      <c r="D679" s="148" t="s">
        <v>148</v>
      </c>
      <c r="E679" s="156" t="s">
        <v>19</v>
      </c>
      <c r="F679" s="157" t="s">
        <v>775</v>
      </c>
      <c r="H679" s="156" t="s">
        <v>19</v>
      </c>
      <c r="I679" s="158"/>
      <c r="L679" s="155"/>
      <c r="M679" s="159"/>
      <c r="T679" s="160"/>
      <c r="AT679" s="156" t="s">
        <v>148</v>
      </c>
      <c r="AU679" s="156" t="s">
        <v>82</v>
      </c>
      <c r="AV679" s="13" t="s">
        <v>80</v>
      </c>
      <c r="AW679" s="13" t="s">
        <v>33</v>
      </c>
      <c r="AX679" s="13" t="s">
        <v>72</v>
      </c>
      <c r="AY679" s="156" t="s">
        <v>137</v>
      </c>
    </row>
    <row r="680" spans="2:65" s="13" customFormat="1" ht="11.25">
      <c r="B680" s="155"/>
      <c r="D680" s="148" t="s">
        <v>148</v>
      </c>
      <c r="E680" s="156" t="s">
        <v>19</v>
      </c>
      <c r="F680" s="157" t="s">
        <v>355</v>
      </c>
      <c r="H680" s="156" t="s">
        <v>19</v>
      </c>
      <c r="I680" s="158"/>
      <c r="L680" s="155"/>
      <c r="M680" s="159"/>
      <c r="T680" s="160"/>
      <c r="AT680" s="156" t="s">
        <v>148</v>
      </c>
      <c r="AU680" s="156" t="s">
        <v>82</v>
      </c>
      <c r="AV680" s="13" t="s">
        <v>80</v>
      </c>
      <c r="AW680" s="13" t="s">
        <v>33</v>
      </c>
      <c r="AX680" s="13" t="s">
        <v>72</v>
      </c>
      <c r="AY680" s="156" t="s">
        <v>137</v>
      </c>
    </row>
    <row r="681" spans="2:65" s="12" customFormat="1" ht="11.25">
      <c r="B681" s="147"/>
      <c r="D681" s="148" t="s">
        <v>148</v>
      </c>
      <c r="E681" s="149" t="s">
        <v>19</v>
      </c>
      <c r="F681" s="150" t="s">
        <v>356</v>
      </c>
      <c r="H681" s="151">
        <v>50.09</v>
      </c>
      <c r="I681" s="152"/>
      <c r="L681" s="147"/>
      <c r="M681" s="153"/>
      <c r="T681" s="154"/>
      <c r="AT681" s="149" t="s">
        <v>148</v>
      </c>
      <c r="AU681" s="149" t="s">
        <v>82</v>
      </c>
      <c r="AV681" s="12" t="s">
        <v>82</v>
      </c>
      <c r="AW681" s="12" t="s">
        <v>33</v>
      </c>
      <c r="AX681" s="12" t="s">
        <v>80</v>
      </c>
      <c r="AY681" s="149" t="s">
        <v>137</v>
      </c>
    </row>
    <row r="682" spans="2:65" s="1" customFormat="1" ht="16.5" customHeight="1">
      <c r="B682" s="33"/>
      <c r="C682" s="175" t="s">
        <v>776</v>
      </c>
      <c r="D682" s="175" t="s">
        <v>434</v>
      </c>
      <c r="E682" s="176" t="s">
        <v>777</v>
      </c>
      <c r="F682" s="177" t="s">
        <v>778</v>
      </c>
      <c r="G682" s="178" t="s">
        <v>143</v>
      </c>
      <c r="H682" s="179">
        <v>56.100999999999999</v>
      </c>
      <c r="I682" s="180"/>
      <c r="J682" s="181">
        <f>ROUND(I682*H682,2)</f>
        <v>0</v>
      </c>
      <c r="K682" s="182"/>
      <c r="L682" s="183"/>
      <c r="M682" s="184" t="s">
        <v>19</v>
      </c>
      <c r="N682" s="185" t="s">
        <v>43</v>
      </c>
      <c r="P682" s="139">
        <f>O682*H682</f>
        <v>0</v>
      </c>
      <c r="Q682" s="139">
        <v>2.5400000000000002E-3</v>
      </c>
      <c r="R682" s="139">
        <f>Q682*H682</f>
        <v>0.14249654</v>
      </c>
      <c r="S682" s="139">
        <v>0</v>
      </c>
      <c r="T682" s="140">
        <f>S682*H682</f>
        <v>0</v>
      </c>
      <c r="AR682" s="141" t="s">
        <v>459</v>
      </c>
      <c r="AT682" s="141" t="s">
        <v>434</v>
      </c>
      <c r="AU682" s="141" t="s">
        <v>82</v>
      </c>
      <c r="AY682" s="18" t="s">
        <v>137</v>
      </c>
      <c r="BE682" s="142">
        <f>IF(N682="základní",J682,0)</f>
        <v>0</v>
      </c>
      <c r="BF682" s="142">
        <f>IF(N682="snížená",J682,0)</f>
        <v>0</v>
      </c>
      <c r="BG682" s="142">
        <f>IF(N682="zákl. přenesená",J682,0)</f>
        <v>0</v>
      </c>
      <c r="BH682" s="142">
        <f>IF(N682="sníž. přenesená",J682,0)</f>
        <v>0</v>
      </c>
      <c r="BI682" s="142">
        <f>IF(N682="nulová",J682,0)</f>
        <v>0</v>
      </c>
      <c r="BJ682" s="18" t="s">
        <v>80</v>
      </c>
      <c r="BK682" s="142">
        <f>ROUND(I682*H682,2)</f>
        <v>0</v>
      </c>
      <c r="BL682" s="18" t="s">
        <v>244</v>
      </c>
      <c r="BM682" s="141" t="s">
        <v>779</v>
      </c>
    </row>
    <row r="683" spans="2:65" s="12" customFormat="1" ht="11.25">
      <c r="B683" s="147"/>
      <c r="D683" s="148" t="s">
        <v>148</v>
      </c>
      <c r="F683" s="150" t="s">
        <v>780</v>
      </c>
      <c r="H683" s="151">
        <v>56.100999999999999</v>
      </c>
      <c r="I683" s="152"/>
      <c r="L683" s="147"/>
      <c r="M683" s="153"/>
      <c r="T683" s="154"/>
      <c r="AT683" s="149" t="s">
        <v>148</v>
      </c>
      <c r="AU683" s="149" t="s">
        <v>82</v>
      </c>
      <c r="AV683" s="12" t="s">
        <v>82</v>
      </c>
      <c r="AW683" s="12" t="s">
        <v>4</v>
      </c>
      <c r="AX683" s="12" t="s">
        <v>80</v>
      </c>
      <c r="AY683" s="149" t="s">
        <v>137</v>
      </c>
    </row>
    <row r="684" spans="2:65" s="1" customFormat="1" ht="24.2" customHeight="1">
      <c r="B684" s="33"/>
      <c r="C684" s="129" t="s">
        <v>781</v>
      </c>
      <c r="D684" s="129" t="s">
        <v>140</v>
      </c>
      <c r="E684" s="130" t="s">
        <v>782</v>
      </c>
      <c r="F684" s="131" t="s">
        <v>783</v>
      </c>
      <c r="G684" s="132" t="s">
        <v>143</v>
      </c>
      <c r="H684" s="133">
        <v>50.09</v>
      </c>
      <c r="I684" s="134"/>
      <c r="J684" s="135">
        <f>ROUND(I684*H684,2)</f>
        <v>0</v>
      </c>
      <c r="K684" s="136"/>
      <c r="L684" s="33"/>
      <c r="M684" s="137" t="s">
        <v>19</v>
      </c>
      <c r="N684" s="138" t="s">
        <v>43</v>
      </c>
      <c r="P684" s="139">
        <f>O684*H684</f>
        <v>0</v>
      </c>
      <c r="Q684" s="139">
        <v>0</v>
      </c>
      <c r="R684" s="139">
        <f>Q684*H684</f>
        <v>0</v>
      </c>
      <c r="S684" s="139">
        <v>0</v>
      </c>
      <c r="T684" s="140">
        <f>S684*H684</f>
        <v>0</v>
      </c>
      <c r="AR684" s="141" t="s">
        <v>244</v>
      </c>
      <c r="AT684" s="141" t="s">
        <v>140</v>
      </c>
      <c r="AU684" s="141" t="s">
        <v>82</v>
      </c>
      <c r="AY684" s="18" t="s">
        <v>137</v>
      </c>
      <c r="BE684" s="142">
        <f>IF(N684="základní",J684,0)</f>
        <v>0</v>
      </c>
      <c r="BF684" s="142">
        <f>IF(N684="snížená",J684,0)</f>
        <v>0</v>
      </c>
      <c r="BG684" s="142">
        <f>IF(N684="zákl. přenesená",J684,0)</f>
        <v>0</v>
      </c>
      <c r="BH684" s="142">
        <f>IF(N684="sníž. přenesená",J684,0)</f>
        <v>0</v>
      </c>
      <c r="BI684" s="142">
        <f>IF(N684="nulová",J684,0)</f>
        <v>0</v>
      </c>
      <c r="BJ684" s="18" t="s">
        <v>80</v>
      </c>
      <c r="BK684" s="142">
        <f>ROUND(I684*H684,2)</f>
        <v>0</v>
      </c>
      <c r="BL684" s="18" t="s">
        <v>244</v>
      </c>
      <c r="BM684" s="141" t="s">
        <v>784</v>
      </c>
    </row>
    <row r="685" spans="2:65" s="1" customFormat="1" ht="11.25">
      <c r="B685" s="33"/>
      <c r="D685" s="143" t="s">
        <v>146</v>
      </c>
      <c r="F685" s="144" t="s">
        <v>785</v>
      </c>
      <c r="I685" s="145"/>
      <c r="L685" s="33"/>
      <c r="M685" s="146"/>
      <c r="T685" s="54"/>
      <c r="AT685" s="18" t="s">
        <v>146</v>
      </c>
      <c r="AU685" s="18" t="s">
        <v>82</v>
      </c>
    </row>
    <row r="686" spans="2:65" s="13" customFormat="1" ht="11.25">
      <c r="B686" s="155"/>
      <c r="D686" s="148" t="s">
        <v>148</v>
      </c>
      <c r="E686" s="156" t="s">
        <v>19</v>
      </c>
      <c r="F686" s="157" t="s">
        <v>775</v>
      </c>
      <c r="H686" s="156" t="s">
        <v>19</v>
      </c>
      <c r="I686" s="158"/>
      <c r="L686" s="155"/>
      <c r="M686" s="159"/>
      <c r="T686" s="160"/>
      <c r="AT686" s="156" t="s">
        <v>148</v>
      </c>
      <c r="AU686" s="156" t="s">
        <v>82</v>
      </c>
      <c r="AV686" s="13" t="s">
        <v>80</v>
      </c>
      <c r="AW686" s="13" t="s">
        <v>33</v>
      </c>
      <c r="AX686" s="13" t="s">
        <v>72</v>
      </c>
      <c r="AY686" s="156" t="s">
        <v>137</v>
      </c>
    </row>
    <row r="687" spans="2:65" s="13" customFormat="1" ht="11.25">
      <c r="B687" s="155"/>
      <c r="D687" s="148" t="s">
        <v>148</v>
      </c>
      <c r="E687" s="156" t="s">
        <v>19</v>
      </c>
      <c r="F687" s="157" t="s">
        <v>355</v>
      </c>
      <c r="H687" s="156" t="s">
        <v>19</v>
      </c>
      <c r="I687" s="158"/>
      <c r="L687" s="155"/>
      <c r="M687" s="159"/>
      <c r="T687" s="160"/>
      <c r="AT687" s="156" t="s">
        <v>148</v>
      </c>
      <c r="AU687" s="156" t="s">
        <v>82</v>
      </c>
      <c r="AV687" s="13" t="s">
        <v>80</v>
      </c>
      <c r="AW687" s="13" t="s">
        <v>33</v>
      </c>
      <c r="AX687" s="13" t="s">
        <v>72</v>
      </c>
      <c r="AY687" s="156" t="s">
        <v>137</v>
      </c>
    </row>
    <row r="688" spans="2:65" s="12" customFormat="1" ht="11.25">
      <c r="B688" s="147"/>
      <c r="D688" s="148" t="s">
        <v>148</v>
      </c>
      <c r="E688" s="149" t="s">
        <v>19</v>
      </c>
      <c r="F688" s="150" t="s">
        <v>356</v>
      </c>
      <c r="H688" s="151">
        <v>50.09</v>
      </c>
      <c r="I688" s="152"/>
      <c r="L688" s="147"/>
      <c r="M688" s="153"/>
      <c r="T688" s="154"/>
      <c r="AT688" s="149" t="s">
        <v>148</v>
      </c>
      <c r="AU688" s="149" t="s">
        <v>82</v>
      </c>
      <c r="AV688" s="12" t="s">
        <v>82</v>
      </c>
      <c r="AW688" s="12" t="s">
        <v>33</v>
      </c>
      <c r="AX688" s="12" t="s">
        <v>80</v>
      </c>
      <c r="AY688" s="149" t="s">
        <v>137</v>
      </c>
    </row>
    <row r="689" spans="2:65" s="1" customFormat="1" ht="24.2" customHeight="1">
      <c r="B689" s="33"/>
      <c r="C689" s="129" t="s">
        <v>786</v>
      </c>
      <c r="D689" s="129" t="s">
        <v>140</v>
      </c>
      <c r="E689" s="130" t="s">
        <v>787</v>
      </c>
      <c r="F689" s="131" t="s">
        <v>788</v>
      </c>
      <c r="G689" s="132" t="s">
        <v>143</v>
      </c>
      <c r="H689" s="133">
        <v>50.09</v>
      </c>
      <c r="I689" s="134"/>
      <c r="J689" s="135">
        <f>ROUND(I689*H689,2)</f>
        <v>0</v>
      </c>
      <c r="K689" s="136"/>
      <c r="L689" s="33"/>
      <c r="M689" s="137" t="s">
        <v>19</v>
      </c>
      <c r="N689" s="138" t="s">
        <v>43</v>
      </c>
      <c r="P689" s="139">
        <f>O689*H689</f>
        <v>0</v>
      </c>
      <c r="Q689" s="139">
        <v>0</v>
      </c>
      <c r="R689" s="139">
        <f>Q689*H689</f>
        <v>0</v>
      </c>
      <c r="S689" s="139">
        <v>0</v>
      </c>
      <c r="T689" s="140">
        <f>S689*H689</f>
        <v>0</v>
      </c>
      <c r="AR689" s="141" t="s">
        <v>244</v>
      </c>
      <c r="AT689" s="141" t="s">
        <v>140</v>
      </c>
      <c r="AU689" s="141" t="s">
        <v>82</v>
      </c>
      <c r="AY689" s="18" t="s">
        <v>137</v>
      </c>
      <c r="BE689" s="142">
        <f>IF(N689="základní",J689,0)</f>
        <v>0</v>
      </c>
      <c r="BF689" s="142">
        <f>IF(N689="snížená",J689,0)</f>
        <v>0</v>
      </c>
      <c r="BG689" s="142">
        <f>IF(N689="zákl. přenesená",J689,0)</f>
        <v>0</v>
      </c>
      <c r="BH689" s="142">
        <f>IF(N689="sníž. přenesená",J689,0)</f>
        <v>0</v>
      </c>
      <c r="BI689" s="142">
        <f>IF(N689="nulová",J689,0)</f>
        <v>0</v>
      </c>
      <c r="BJ689" s="18" t="s">
        <v>80</v>
      </c>
      <c r="BK689" s="142">
        <f>ROUND(I689*H689,2)</f>
        <v>0</v>
      </c>
      <c r="BL689" s="18" t="s">
        <v>244</v>
      </c>
      <c r="BM689" s="141" t="s">
        <v>789</v>
      </c>
    </row>
    <row r="690" spans="2:65" s="1" customFormat="1" ht="11.25">
      <c r="B690" s="33"/>
      <c r="D690" s="143" t="s">
        <v>146</v>
      </c>
      <c r="F690" s="144" t="s">
        <v>790</v>
      </c>
      <c r="I690" s="145"/>
      <c r="L690" s="33"/>
      <c r="M690" s="146"/>
      <c r="T690" s="54"/>
      <c r="AT690" s="18" t="s">
        <v>146</v>
      </c>
      <c r="AU690" s="18" t="s">
        <v>82</v>
      </c>
    </row>
    <row r="691" spans="2:65" s="1" customFormat="1" ht="16.5" customHeight="1">
      <c r="B691" s="33"/>
      <c r="C691" s="175" t="s">
        <v>791</v>
      </c>
      <c r="D691" s="175" t="s">
        <v>434</v>
      </c>
      <c r="E691" s="176" t="s">
        <v>792</v>
      </c>
      <c r="F691" s="177" t="s">
        <v>793</v>
      </c>
      <c r="G691" s="178" t="s">
        <v>143</v>
      </c>
      <c r="H691" s="179">
        <v>105.18899999999999</v>
      </c>
      <c r="I691" s="180"/>
      <c r="J691" s="181">
        <f>ROUND(I691*H691,2)</f>
        <v>0</v>
      </c>
      <c r="K691" s="182"/>
      <c r="L691" s="183"/>
      <c r="M691" s="184" t="s">
        <v>19</v>
      </c>
      <c r="N691" s="185" t="s">
        <v>43</v>
      </c>
      <c r="P691" s="139">
        <f>O691*H691</f>
        <v>0</v>
      </c>
      <c r="Q691" s="139">
        <v>2.9999999999999997E-4</v>
      </c>
      <c r="R691" s="139">
        <f>Q691*H691</f>
        <v>3.1556699999999993E-2</v>
      </c>
      <c r="S691" s="139">
        <v>0</v>
      </c>
      <c r="T691" s="140">
        <f>S691*H691</f>
        <v>0</v>
      </c>
      <c r="AR691" s="141" t="s">
        <v>459</v>
      </c>
      <c r="AT691" s="141" t="s">
        <v>434</v>
      </c>
      <c r="AU691" s="141" t="s">
        <v>82</v>
      </c>
      <c r="AY691" s="18" t="s">
        <v>137</v>
      </c>
      <c r="BE691" s="142">
        <f>IF(N691="základní",J691,0)</f>
        <v>0</v>
      </c>
      <c r="BF691" s="142">
        <f>IF(N691="snížená",J691,0)</f>
        <v>0</v>
      </c>
      <c r="BG691" s="142">
        <f>IF(N691="zákl. přenesená",J691,0)</f>
        <v>0</v>
      </c>
      <c r="BH691" s="142">
        <f>IF(N691="sníž. přenesená",J691,0)</f>
        <v>0</v>
      </c>
      <c r="BI691" s="142">
        <f>IF(N691="nulová",J691,0)</f>
        <v>0</v>
      </c>
      <c r="BJ691" s="18" t="s">
        <v>80</v>
      </c>
      <c r="BK691" s="142">
        <f>ROUND(I691*H691,2)</f>
        <v>0</v>
      </c>
      <c r="BL691" s="18" t="s">
        <v>244</v>
      </c>
      <c r="BM691" s="141" t="s">
        <v>794</v>
      </c>
    </row>
    <row r="692" spans="2:65" s="12" customFormat="1" ht="11.25">
      <c r="B692" s="147"/>
      <c r="D692" s="148" t="s">
        <v>148</v>
      </c>
      <c r="E692" s="149" t="s">
        <v>19</v>
      </c>
      <c r="F692" s="150" t="s">
        <v>795</v>
      </c>
      <c r="H692" s="151">
        <v>105.18899999999999</v>
      </c>
      <c r="I692" s="152"/>
      <c r="L692" s="147"/>
      <c r="M692" s="153"/>
      <c r="T692" s="154"/>
      <c r="AT692" s="149" t="s">
        <v>148</v>
      </c>
      <c r="AU692" s="149" t="s">
        <v>82</v>
      </c>
      <c r="AV692" s="12" t="s">
        <v>82</v>
      </c>
      <c r="AW692" s="12" t="s">
        <v>33</v>
      </c>
      <c r="AX692" s="12" t="s">
        <v>80</v>
      </c>
      <c r="AY692" s="149" t="s">
        <v>137</v>
      </c>
    </row>
    <row r="693" spans="2:65" s="1" customFormat="1" ht="24.2" customHeight="1">
      <c r="B693" s="33"/>
      <c r="C693" s="129" t="s">
        <v>796</v>
      </c>
      <c r="D693" s="129" t="s">
        <v>140</v>
      </c>
      <c r="E693" s="130" t="s">
        <v>797</v>
      </c>
      <c r="F693" s="131" t="s">
        <v>798</v>
      </c>
      <c r="G693" s="132" t="s">
        <v>170</v>
      </c>
      <c r="H693" s="133">
        <v>0.17399999999999999</v>
      </c>
      <c r="I693" s="134"/>
      <c r="J693" s="135">
        <f>ROUND(I693*H693,2)</f>
        <v>0</v>
      </c>
      <c r="K693" s="136"/>
      <c r="L693" s="33"/>
      <c r="M693" s="137" t="s">
        <v>19</v>
      </c>
      <c r="N693" s="138" t="s">
        <v>43</v>
      </c>
      <c r="P693" s="139">
        <f>O693*H693</f>
        <v>0</v>
      </c>
      <c r="Q693" s="139">
        <v>0</v>
      </c>
      <c r="R693" s="139">
        <f>Q693*H693</f>
        <v>0</v>
      </c>
      <c r="S693" s="139">
        <v>0</v>
      </c>
      <c r="T693" s="140">
        <f>S693*H693</f>
        <v>0</v>
      </c>
      <c r="AR693" s="141" t="s">
        <v>244</v>
      </c>
      <c r="AT693" s="141" t="s">
        <v>140</v>
      </c>
      <c r="AU693" s="141" t="s">
        <v>82</v>
      </c>
      <c r="AY693" s="18" t="s">
        <v>137</v>
      </c>
      <c r="BE693" s="142">
        <f>IF(N693="základní",J693,0)</f>
        <v>0</v>
      </c>
      <c r="BF693" s="142">
        <f>IF(N693="snížená",J693,0)</f>
        <v>0</v>
      </c>
      <c r="BG693" s="142">
        <f>IF(N693="zákl. přenesená",J693,0)</f>
        <v>0</v>
      </c>
      <c r="BH693" s="142">
        <f>IF(N693="sníž. přenesená",J693,0)</f>
        <v>0</v>
      </c>
      <c r="BI693" s="142">
        <f>IF(N693="nulová",J693,0)</f>
        <v>0</v>
      </c>
      <c r="BJ693" s="18" t="s">
        <v>80</v>
      </c>
      <c r="BK693" s="142">
        <f>ROUND(I693*H693,2)</f>
        <v>0</v>
      </c>
      <c r="BL693" s="18" t="s">
        <v>244</v>
      </c>
      <c r="BM693" s="141" t="s">
        <v>799</v>
      </c>
    </row>
    <row r="694" spans="2:65" s="1" customFormat="1" ht="11.25">
      <c r="B694" s="33"/>
      <c r="D694" s="143" t="s">
        <v>146</v>
      </c>
      <c r="F694" s="144" t="s">
        <v>800</v>
      </c>
      <c r="I694" s="145"/>
      <c r="L694" s="33"/>
      <c r="M694" s="146"/>
      <c r="T694" s="54"/>
      <c r="AT694" s="18" t="s">
        <v>146</v>
      </c>
      <c r="AU694" s="18" t="s">
        <v>82</v>
      </c>
    </row>
    <row r="695" spans="2:65" s="11" customFormat="1" ht="22.9" customHeight="1">
      <c r="B695" s="117"/>
      <c r="D695" s="118" t="s">
        <v>71</v>
      </c>
      <c r="E695" s="127" t="s">
        <v>801</v>
      </c>
      <c r="F695" s="127" t="s">
        <v>802</v>
      </c>
      <c r="I695" s="120"/>
      <c r="J695" s="128">
        <f>BK695</f>
        <v>0</v>
      </c>
      <c r="L695" s="117"/>
      <c r="M695" s="122"/>
      <c r="P695" s="123">
        <f>SUM(P696:P737)</f>
        <v>0</v>
      </c>
      <c r="R695" s="123">
        <f>SUM(R696:R737)</f>
        <v>0.21519251999999997</v>
      </c>
      <c r="T695" s="124">
        <f>SUM(T696:T737)</f>
        <v>0</v>
      </c>
      <c r="AR695" s="118" t="s">
        <v>82</v>
      </c>
      <c r="AT695" s="125" t="s">
        <v>71</v>
      </c>
      <c r="AU695" s="125" t="s">
        <v>80</v>
      </c>
      <c r="AY695" s="118" t="s">
        <v>137</v>
      </c>
      <c r="BK695" s="126">
        <f>SUM(BK696:BK737)</f>
        <v>0</v>
      </c>
    </row>
    <row r="696" spans="2:65" s="1" customFormat="1" ht="24.2" customHeight="1">
      <c r="B696" s="33"/>
      <c r="C696" s="129" t="s">
        <v>803</v>
      </c>
      <c r="D696" s="129" t="s">
        <v>140</v>
      </c>
      <c r="E696" s="130" t="s">
        <v>804</v>
      </c>
      <c r="F696" s="131" t="s">
        <v>805</v>
      </c>
      <c r="G696" s="132" t="s">
        <v>143</v>
      </c>
      <c r="H696" s="133">
        <v>256.99200000000002</v>
      </c>
      <c r="I696" s="134"/>
      <c r="J696" s="135">
        <f>ROUND(I696*H696,2)</f>
        <v>0</v>
      </c>
      <c r="K696" s="136"/>
      <c r="L696" s="33"/>
      <c r="M696" s="137" t="s">
        <v>19</v>
      </c>
      <c r="N696" s="138" t="s">
        <v>43</v>
      </c>
      <c r="P696" s="139">
        <f>O696*H696</f>
        <v>0</v>
      </c>
      <c r="Q696" s="139">
        <v>0</v>
      </c>
      <c r="R696" s="139">
        <f>Q696*H696</f>
        <v>0</v>
      </c>
      <c r="S696" s="139">
        <v>0</v>
      </c>
      <c r="T696" s="140">
        <f>S696*H696</f>
        <v>0</v>
      </c>
      <c r="AR696" s="141" t="s">
        <v>244</v>
      </c>
      <c r="AT696" s="141" t="s">
        <v>140</v>
      </c>
      <c r="AU696" s="141" t="s">
        <v>82</v>
      </c>
      <c r="AY696" s="18" t="s">
        <v>137</v>
      </c>
      <c r="BE696" s="142">
        <f>IF(N696="základní",J696,0)</f>
        <v>0</v>
      </c>
      <c r="BF696" s="142">
        <f>IF(N696="snížená",J696,0)</f>
        <v>0</v>
      </c>
      <c r="BG696" s="142">
        <f>IF(N696="zákl. přenesená",J696,0)</f>
        <v>0</v>
      </c>
      <c r="BH696" s="142">
        <f>IF(N696="sníž. přenesená",J696,0)</f>
        <v>0</v>
      </c>
      <c r="BI696" s="142">
        <f>IF(N696="nulová",J696,0)</f>
        <v>0</v>
      </c>
      <c r="BJ696" s="18" t="s">
        <v>80</v>
      </c>
      <c r="BK696" s="142">
        <f>ROUND(I696*H696,2)</f>
        <v>0</v>
      </c>
      <c r="BL696" s="18" t="s">
        <v>244</v>
      </c>
      <c r="BM696" s="141" t="s">
        <v>806</v>
      </c>
    </row>
    <row r="697" spans="2:65" s="1" customFormat="1" ht="11.25">
      <c r="B697" s="33"/>
      <c r="D697" s="143" t="s">
        <v>146</v>
      </c>
      <c r="F697" s="144" t="s">
        <v>807</v>
      </c>
      <c r="I697" s="145"/>
      <c r="L697" s="33"/>
      <c r="M697" s="146"/>
      <c r="T697" s="54"/>
      <c r="AT697" s="18" t="s">
        <v>146</v>
      </c>
      <c r="AU697" s="18" t="s">
        <v>82</v>
      </c>
    </row>
    <row r="698" spans="2:65" s="13" customFormat="1" ht="11.25">
      <c r="B698" s="155"/>
      <c r="D698" s="148" t="s">
        <v>148</v>
      </c>
      <c r="E698" s="156" t="s">
        <v>19</v>
      </c>
      <c r="F698" s="157" t="s">
        <v>775</v>
      </c>
      <c r="H698" s="156" t="s">
        <v>19</v>
      </c>
      <c r="I698" s="158"/>
      <c r="L698" s="155"/>
      <c r="M698" s="159"/>
      <c r="T698" s="160"/>
      <c r="AT698" s="156" t="s">
        <v>148</v>
      </c>
      <c r="AU698" s="156" t="s">
        <v>82</v>
      </c>
      <c r="AV698" s="13" t="s">
        <v>80</v>
      </c>
      <c r="AW698" s="13" t="s">
        <v>33</v>
      </c>
      <c r="AX698" s="13" t="s">
        <v>72</v>
      </c>
      <c r="AY698" s="156" t="s">
        <v>137</v>
      </c>
    </row>
    <row r="699" spans="2:65" s="13" customFormat="1" ht="11.25">
      <c r="B699" s="155"/>
      <c r="D699" s="148" t="s">
        <v>148</v>
      </c>
      <c r="E699" s="156" t="s">
        <v>19</v>
      </c>
      <c r="F699" s="157" t="s">
        <v>355</v>
      </c>
      <c r="H699" s="156" t="s">
        <v>19</v>
      </c>
      <c r="I699" s="158"/>
      <c r="L699" s="155"/>
      <c r="M699" s="159"/>
      <c r="T699" s="160"/>
      <c r="AT699" s="156" t="s">
        <v>148</v>
      </c>
      <c r="AU699" s="156" t="s">
        <v>82</v>
      </c>
      <c r="AV699" s="13" t="s">
        <v>80</v>
      </c>
      <c r="AW699" s="13" t="s">
        <v>33</v>
      </c>
      <c r="AX699" s="13" t="s">
        <v>72</v>
      </c>
      <c r="AY699" s="156" t="s">
        <v>137</v>
      </c>
    </row>
    <row r="700" spans="2:65" s="12" customFormat="1" ht="11.25">
      <c r="B700" s="147"/>
      <c r="D700" s="148" t="s">
        <v>148</v>
      </c>
      <c r="E700" s="149" t="s">
        <v>19</v>
      </c>
      <c r="F700" s="150" t="s">
        <v>356</v>
      </c>
      <c r="H700" s="151">
        <v>50.09</v>
      </c>
      <c r="I700" s="152"/>
      <c r="L700" s="147"/>
      <c r="M700" s="153"/>
      <c r="T700" s="154"/>
      <c r="AT700" s="149" t="s">
        <v>148</v>
      </c>
      <c r="AU700" s="149" t="s">
        <v>82</v>
      </c>
      <c r="AV700" s="12" t="s">
        <v>82</v>
      </c>
      <c r="AW700" s="12" t="s">
        <v>33</v>
      </c>
      <c r="AX700" s="12" t="s">
        <v>72</v>
      </c>
      <c r="AY700" s="149" t="s">
        <v>137</v>
      </c>
    </row>
    <row r="701" spans="2:65" s="15" customFormat="1" ht="11.25">
      <c r="B701" s="168"/>
      <c r="D701" s="148" t="s">
        <v>148</v>
      </c>
      <c r="E701" s="169" t="s">
        <v>19</v>
      </c>
      <c r="F701" s="170" t="s">
        <v>808</v>
      </c>
      <c r="H701" s="171">
        <v>50.09</v>
      </c>
      <c r="I701" s="172"/>
      <c r="L701" s="168"/>
      <c r="M701" s="173"/>
      <c r="T701" s="174"/>
      <c r="AT701" s="169" t="s">
        <v>148</v>
      </c>
      <c r="AU701" s="169" t="s">
        <v>82</v>
      </c>
      <c r="AV701" s="15" t="s">
        <v>138</v>
      </c>
      <c r="AW701" s="15" t="s">
        <v>33</v>
      </c>
      <c r="AX701" s="15" t="s">
        <v>72</v>
      </c>
      <c r="AY701" s="169" t="s">
        <v>137</v>
      </c>
    </row>
    <row r="702" spans="2:65" s="13" customFormat="1" ht="11.25">
      <c r="B702" s="155"/>
      <c r="D702" s="148" t="s">
        <v>148</v>
      </c>
      <c r="E702" s="156" t="s">
        <v>19</v>
      </c>
      <c r="F702" s="157" t="s">
        <v>809</v>
      </c>
      <c r="H702" s="156" t="s">
        <v>19</v>
      </c>
      <c r="I702" s="158"/>
      <c r="L702" s="155"/>
      <c r="M702" s="159"/>
      <c r="T702" s="160"/>
      <c r="AT702" s="156" t="s">
        <v>148</v>
      </c>
      <c r="AU702" s="156" t="s">
        <v>82</v>
      </c>
      <c r="AV702" s="13" t="s">
        <v>80</v>
      </c>
      <c r="AW702" s="13" t="s">
        <v>33</v>
      </c>
      <c r="AX702" s="13" t="s">
        <v>72</v>
      </c>
      <c r="AY702" s="156" t="s">
        <v>137</v>
      </c>
    </row>
    <row r="703" spans="2:65" s="13" customFormat="1" ht="11.25">
      <c r="B703" s="155"/>
      <c r="D703" s="148" t="s">
        <v>148</v>
      </c>
      <c r="E703" s="156" t="s">
        <v>19</v>
      </c>
      <c r="F703" s="157" t="s">
        <v>357</v>
      </c>
      <c r="H703" s="156" t="s">
        <v>19</v>
      </c>
      <c r="I703" s="158"/>
      <c r="L703" s="155"/>
      <c r="M703" s="159"/>
      <c r="T703" s="160"/>
      <c r="AT703" s="156" t="s">
        <v>148</v>
      </c>
      <c r="AU703" s="156" t="s">
        <v>82</v>
      </c>
      <c r="AV703" s="13" t="s">
        <v>80</v>
      </c>
      <c r="AW703" s="13" t="s">
        <v>33</v>
      </c>
      <c r="AX703" s="13" t="s">
        <v>72</v>
      </c>
      <c r="AY703" s="156" t="s">
        <v>137</v>
      </c>
    </row>
    <row r="704" spans="2:65" s="12" customFormat="1" ht="11.25">
      <c r="B704" s="147"/>
      <c r="D704" s="148" t="s">
        <v>148</v>
      </c>
      <c r="E704" s="149" t="s">
        <v>19</v>
      </c>
      <c r="F704" s="150" t="s">
        <v>358</v>
      </c>
      <c r="H704" s="151">
        <v>22.602</v>
      </c>
      <c r="I704" s="152"/>
      <c r="L704" s="147"/>
      <c r="M704" s="153"/>
      <c r="T704" s="154"/>
      <c r="AT704" s="149" t="s">
        <v>148</v>
      </c>
      <c r="AU704" s="149" t="s">
        <v>82</v>
      </c>
      <c r="AV704" s="12" t="s">
        <v>82</v>
      </c>
      <c r="AW704" s="12" t="s">
        <v>33</v>
      </c>
      <c r="AX704" s="12" t="s">
        <v>72</v>
      </c>
      <c r="AY704" s="149" t="s">
        <v>137</v>
      </c>
    </row>
    <row r="705" spans="2:65" s="13" customFormat="1" ht="11.25">
      <c r="B705" s="155"/>
      <c r="D705" s="148" t="s">
        <v>148</v>
      </c>
      <c r="E705" s="156" t="s">
        <v>19</v>
      </c>
      <c r="F705" s="157" t="s">
        <v>359</v>
      </c>
      <c r="H705" s="156" t="s">
        <v>19</v>
      </c>
      <c r="I705" s="158"/>
      <c r="L705" s="155"/>
      <c r="M705" s="159"/>
      <c r="T705" s="160"/>
      <c r="AT705" s="156" t="s">
        <v>148</v>
      </c>
      <c r="AU705" s="156" t="s">
        <v>82</v>
      </c>
      <c r="AV705" s="13" t="s">
        <v>80</v>
      </c>
      <c r="AW705" s="13" t="s">
        <v>33</v>
      </c>
      <c r="AX705" s="13" t="s">
        <v>72</v>
      </c>
      <c r="AY705" s="156" t="s">
        <v>137</v>
      </c>
    </row>
    <row r="706" spans="2:65" s="12" customFormat="1" ht="11.25">
      <c r="B706" s="147"/>
      <c r="D706" s="148" t="s">
        <v>148</v>
      </c>
      <c r="E706" s="149" t="s">
        <v>19</v>
      </c>
      <c r="F706" s="150" t="s">
        <v>360</v>
      </c>
      <c r="H706" s="151">
        <v>109.5</v>
      </c>
      <c r="I706" s="152"/>
      <c r="L706" s="147"/>
      <c r="M706" s="153"/>
      <c r="T706" s="154"/>
      <c r="AT706" s="149" t="s">
        <v>148</v>
      </c>
      <c r="AU706" s="149" t="s">
        <v>82</v>
      </c>
      <c r="AV706" s="12" t="s">
        <v>82</v>
      </c>
      <c r="AW706" s="12" t="s">
        <v>33</v>
      </c>
      <c r="AX706" s="12" t="s">
        <v>72</v>
      </c>
      <c r="AY706" s="149" t="s">
        <v>137</v>
      </c>
    </row>
    <row r="707" spans="2:65" s="13" customFormat="1" ht="11.25">
      <c r="B707" s="155"/>
      <c r="D707" s="148" t="s">
        <v>148</v>
      </c>
      <c r="E707" s="156" t="s">
        <v>19</v>
      </c>
      <c r="F707" s="157" t="s">
        <v>810</v>
      </c>
      <c r="H707" s="156" t="s">
        <v>19</v>
      </c>
      <c r="I707" s="158"/>
      <c r="L707" s="155"/>
      <c r="M707" s="159"/>
      <c r="T707" s="160"/>
      <c r="AT707" s="156" t="s">
        <v>148</v>
      </c>
      <c r="AU707" s="156" t="s">
        <v>82</v>
      </c>
      <c r="AV707" s="13" t="s">
        <v>80</v>
      </c>
      <c r="AW707" s="13" t="s">
        <v>33</v>
      </c>
      <c r="AX707" s="13" t="s">
        <v>72</v>
      </c>
      <c r="AY707" s="156" t="s">
        <v>137</v>
      </c>
    </row>
    <row r="708" spans="2:65" s="13" customFormat="1" ht="11.25">
      <c r="B708" s="155"/>
      <c r="D708" s="148" t="s">
        <v>148</v>
      </c>
      <c r="E708" s="156" t="s">
        <v>19</v>
      </c>
      <c r="F708" s="157" t="s">
        <v>361</v>
      </c>
      <c r="H708" s="156" t="s">
        <v>19</v>
      </c>
      <c r="I708" s="158"/>
      <c r="L708" s="155"/>
      <c r="M708" s="159"/>
      <c r="T708" s="160"/>
      <c r="AT708" s="156" t="s">
        <v>148</v>
      </c>
      <c r="AU708" s="156" t="s">
        <v>82</v>
      </c>
      <c r="AV708" s="13" t="s">
        <v>80</v>
      </c>
      <c r="AW708" s="13" t="s">
        <v>33</v>
      </c>
      <c r="AX708" s="13" t="s">
        <v>72</v>
      </c>
      <c r="AY708" s="156" t="s">
        <v>137</v>
      </c>
    </row>
    <row r="709" spans="2:65" s="12" customFormat="1" ht="11.25">
      <c r="B709" s="147"/>
      <c r="D709" s="148" t="s">
        <v>148</v>
      </c>
      <c r="E709" s="149" t="s">
        <v>19</v>
      </c>
      <c r="F709" s="150" t="s">
        <v>362</v>
      </c>
      <c r="H709" s="151">
        <v>27.9</v>
      </c>
      <c r="I709" s="152"/>
      <c r="L709" s="147"/>
      <c r="M709" s="153"/>
      <c r="T709" s="154"/>
      <c r="AT709" s="149" t="s">
        <v>148</v>
      </c>
      <c r="AU709" s="149" t="s">
        <v>82</v>
      </c>
      <c r="AV709" s="12" t="s">
        <v>82</v>
      </c>
      <c r="AW709" s="12" t="s">
        <v>33</v>
      </c>
      <c r="AX709" s="12" t="s">
        <v>72</v>
      </c>
      <c r="AY709" s="149" t="s">
        <v>137</v>
      </c>
    </row>
    <row r="710" spans="2:65" s="13" customFormat="1" ht="11.25">
      <c r="B710" s="155"/>
      <c r="D710" s="148" t="s">
        <v>148</v>
      </c>
      <c r="E710" s="156" t="s">
        <v>19</v>
      </c>
      <c r="F710" s="157" t="s">
        <v>363</v>
      </c>
      <c r="H710" s="156" t="s">
        <v>19</v>
      </c>
      <c r="I710" s="158"/>
      <c r="L710" s="155"/>
      <c r="M710" s="159"/>
      <c r="T710" s="160"/>
      <c r="AT710" s="156" t="s">
        <v>148</v>
      </c>
      <c r="AU710" s="156" t="s">
        <v>82</v>
      </c>
      <c r="AV710" s="13" t="s">
        <v>80</v>
      </c>
      <c r="AW710" s="13" t="s">
        <v>33</v>
      </c>
      <c r="AX710" s="13" t="s">
        <v>72</v>
      </c>
      <c r="AY710" s="156" t="s">
        <v>137</v>
      </c>
    </row>
    <row r="711" spans="2:65" s="12" customFormat="1" ht="11.25">
      <c r="B711" s="147"/>
      <c r="D711" s="148" t="s">
        <v>148</v>
      </c>
      <c r="E711" s="149" t="s">
        <v>19</v>
      </c>
      <c r="F711" s="150" t="s">
        <v>364</v>
      </c>
      <c r="H711" s="151">
        <v>46.9</v>
      </c>
      <c r="I711" s="152"/>
      <c r="L711" s="147"/>
      <c r="M711" s="153"/>
      <c r="T711" s="154"/>
      <c r="AT711" s="149" t="s">
        <v>148</v>
      </c>
      <c r="AU711" s="149" t="s">
        <v>82</v>
      </c>
      <c r="AV711" s="12" t="s">
        <v>82</v>
      </c>
      <c r="AW711" s="12" t="s">
        <v>33</v>
      </c>
      <c r="AX711" s="12" t="s">
        <v>72</v>
      </c>
      <c r="AY711" s="149" t="s">
        <v>137</v>
      </c>
    </row>
    <row r="712" spans="2:65" s="15" customFormat="1" ht="11.25">
      <c r="B712" s="168"/>
      <c r="D712" s="148" t="s">
        <v>148</v>
      </c>
      <c r="E712" s="169" t="s">
        <v>19</v>
      </c>
      <c r="F712" s="170" t="s">
        <v>808</v>
      </c>
      <c r="H712" s="171">
        <v>206.90199999999999</v>
      </c>
      <c r="I712" s="172"/>
      <c r="L712" s="168"/>
      <c r="M712" s="173"/>
      <c r="T712" s="174"/>
      <c r="AT712" s="169" t="s">
        <v>148</v>
      </c>
      <c r="AU712" s="169" t="s">
        <v>82</v>
      </c>
      <c r="AV712" s="15" t="s">
        <v>138</v>
      </c>
      <c r="AW712" s="15" t="s">
        <v>33</v>
      </c>
      <c r="AX712" s="15" t="s">
        <v>72</v>
      </c>
      <c r="AY712" s="169" t="s">
        <v>137</v>
      </c>
    </row>
    <row r="713" spans="2:65" s="14" customFormat="1" ht="11.25">
      <c r="B713" s="161"/>
      <c r="D713" s="148" t="s">
        <v>148</v>
      </c>
      <c r="E713" s="162" t="s">
        <v>19</v>
      </c>
      <c r="F713" s="163" t="s">
        <v>189</v>
      </c>
      <c r="H713" s="164">
        <v>256.99200000000002</v>
      </c>
      <c r="I713" s="165"/>
      <c r="L713" s="161"/>
      <c r="M713" s="166"/>
      <c r="T713" s="167"/>
      <c r="AT713" s="162" t="s">
        <v>148</v>
      </c>
      <c r="AU713" s="162" t="s">
        <v>82</v>
      </c>
      <c r="AV713" s="14" t="s">
        <v>144</v>
      </c>
      <c r="AW713" s="14" t="s">
        <v>33</v>
      </c>
      <c r="AX713" s="14" t="s">
        <v>80</v>
      </c>
      <c r="AY713" s="162" t="s">
        <v>137</v>
      </c>
    </row>
    <row r="714" spans="2:65" s="1" customFormat="1" ht="16.5" customHeight="1">
      <c r="B714" s="33"/>
      <c r="C714" s="175" t="s">
        <v>811</v>
      </c>
      <c r="D714" s="175" t="s">
        <v>434</v>
      </c>
      <c r="E714" s="176" t="s">
        <v>812</v>
      </c>
      <c r="F714" s="177" t="s">
        <v>813</v>
      </c>
      <c r="G714" s="178" t="s">
        <v>143</v>
      </c>
      <c r="H714" s="179">
        <v>51.091999999999999</v>
      </c>
      <c r="I714" s="180"/>
      <c r="J714" s="181">
        <f>ROUND(I714*H714,2)</f>
        <v>0</v>
      </c>
      <c r="K714" s="182"/>
      <c r="L714" s="183"/>
      <c r="M714" s="184" t="s">
        <v>19</v>
      </c>
      <c r="N714" s="185" t="s">
        <v>43</v>
      </c>
      <c r="P714" s="139">
        <f>O714*H714</f>
        <v>0</v>
      </c>
      <c r="Q714" s="139">
        <v>1.4E-3</v>
      </c>
      <c r="R714" s="139">
        <f>Q714*H714</f>
        <v>7.1528800000000003E-2</v>
      </c>
      <c r="S714" s="139">
        <v>0</v>
      </c>
      <c r="T714" s="140">
        <f>S714*H714</f>
        <v>0</v>
      </c>
      <c r="AR714" s="141" t="s">
        <v>459</v>
      </c>
      <c r="AT714" s="141" t="s">
        <v>434</v>
      </c>
      <c r="AU714" s="141" t="s">
        <v>82</v>
      </c>
      <c r="AY714" s="18" t="s">
        <v>137</v>
      </c>
      <c r="BE714" s="142">
        <f>IF(N714="základní",J714,0)</f>
        <v>0</v>
      </c>
      <c r="BF714" s="142">
        <f>IF(N714="snížená",J714,0)</f>
        <v>0</v>
      </c>
      <c r="BG714" s="142">
        <f>IF(N714="zákl. přenesená",J714,0)</f>
        <v>0</v>
      </c>
      <c r="BH714" s="142">
        <f>IF(N714="sníž. přenesená",J714,0)</f>
        <v>0</v>
      </c>
      <c r="BI714" s="142">
        <f>IF(N714="nulová",J714,0)</f>
        <v>0</v>
      </c>
      <c r="BJ714" s="18" t="s">
        <v>80</v>
      </c>
      <c r="BK714" s="142">
        <f>ROUND(I714*H714,2)</f>
        <v>0</v>
      </c>
      <c r="BL714" s="18" t="s">
        <v>244</v>
      </c>
      <c r="BM714" s="141" t="s">
        <v>814</v>
      </c>
    </row>
    <row r="715" spans="2:65" s="12" customFormat="1" ht="11.25">
      <c r="B715" s="147"/>
      <c r="D715" s="148" t="s">
        <v>148</v>
      </c>
      <c r="F715" s="150" t="s">
        <v>815</v>
      </c>
      <c r="H715" s="151">
        <v>51.091999999999999</v>
      </c>
      <c r="I715" s="152"/>
      <c r="L715" s="147"/>
      <c r="M715" s="153"/>
      <c r="T715" s="154"/>
      <c r="AT715" s="149" t="s">
        <v>148</v>
      </c>
      <c r="AU715" s="149" t="s">
        <v>82</v>
      </c>
      <c r="AV715" s="12" t="s">
        <v>82</v>
      </c>
      <c r="AW715" s="12" t="s">
        <v>4</v>
      </c>
      <c r="AX715" s="12" t="s">
        <v>80</v>
      </c>
      <c r="AY715" s="149" t="s">
        <v>137</v>
      </c>
    </row>
    <row r="716" spans="2:65" s="1" customFormat="1" ht="16.5" customHeight="1">
      <c r="B716" s="33"/>
      <c r="C716" s="175" t="s">
        <v>816</v>
      </c>
      <c r="D716" s="175" t="s">
        <v>434</v>
      </c>
      <c r="E716" s="176" t="s">
        <v>817</v>
      </c>
      <c r="F716" s="177" t="s">
        <v>818</v>
      </c>
      <c r="G716" s="178" t="s">
        <v>143</v>
      </c>
      <c r="H716" s="179">
        <v>211.04</v>
      </c>
      <c r="I716" s="180"/>
      <c r="J716" s="181">
        <f>ROUND(I716*H716,2)</f>
        <v>0</v>
      </c>
      <c r="K716" s="182"/>
      <c r="L716" s="183"/>
      <c r="M716" s="184" t="s">
        <v>19</v>
      </c>
      <c r="N716" s="185" t="s">
        <v>43</v>
      </c>
      <c r="P716" s="139">
        <f>O716*H716</f>
        <v>0</v>
      </c>
      <c r="Q716" s="139">
        <v>5.1999999999999995E-4</v>
      </c>
      <c r="R716" s="139">
        <f>Q716*H716</f>
        <v>0.10974079999999999</v>
      </c>
      <c r="S716" s="139">
        <v>0</v>
      </c>
      <c r="T716" s="140">
        <f>S716*H716</f>
        <v>0</v>
      </c>
      <c r="AR716" s="141" t="s">
        <v>459</v>
      </c>
      <c r="AT716" s="141" t="s">
        <v>434</v>
      </c>
      <c r="AU716" s="141" t="s">
        <v>82</v>
      </c>
      <c r="AY716" s="18" t="s">
        <v>137</v>
      </c>
      <c r="BE716" s="142">
        <f>IF(N716="základní",J716,0)</f>
        <v>0</v>
      </c>
      <c r="BF716" s="142">
        <f>IF(N716="snížená",J716,0)</f>
        <v>0</v>
      </c>
      <c r="BG716" s="142">
        <f>IF(N716="zákl. přenesená",J716,0)</f>
        <v>0</v>
      </c>
      <c r="BH716" s="142">
        <f>IF(N716="sníž. přenesená",J716,0)</f>
        <v>0</v>
      </c>
      <c r="BI716" s="142">
        <f>IF(N716="nulová",J716,0)</f>
        <v>0</v>
      </c>
      <c r="BJ716" s="18" t="s">
        <v>80</v>
      </c>
      <c r="BK716" s="142">
        <f>ROUND(I716*H716,2)</f>
        <v>0</v>
      </c>
      <c r="BL716" s="18" t="s">
        <v>244</v>
      </c>
      <c r="BM716" s="141" t="s">
        <v>819</v>
      </c>
    </row>
    <row r="717" spans="2:65" s="12" customFormat="1" ht="11.25">
      <c r="B717" s="147"/>
      <c r="D717" s="148" t="s">
        <v>148</v>
      </c>
      <c r="F717" s="150" t="s">
        <v>820</v>
      </c>
      <c r="H717" s="151">
        <v>211.04</v>
      </c>
      <c r="I717" s="152"/>
      <c r="L717" s="147"/>
      <c r="M717" s="153"/>
      <c r="T717" s="154"/>
      <c r="AT717" s="149" t="s">
        <v>148</v>
      </c>
      <c r="AU717" s="149" t="s">
        <v>82</v>
      </c>
      <c r="AV717" s="12" t="s">
        <v>82</v>
      </c>
      <c r="AW717" s="12" t="s">
        <v>4</v>
      </c>
      <c r="AX717" s="12" t="s">
        <v>80</v>
      </c>
      <c r="AY717" s="149" t="s">
        <v>137</v>
      </c>
    </row>
    <row r="718" spans="2:65" s="1" customFormat="1" ht="24.2" customHeight="1">
      <c r="B718" s="33"/>
      <c r="C718" s="129" t="s">
        <v>821</v>
      </c>
      <c r="D718" s="129" t="s">
        <v>140</v>
      </c>
      <c r="E718" s="130" t="s">
        <v>822</v>
      </c>
      <c r="F718" s="131" t="s">
        <v>823</v>
      </c>
      <c r="G718" s="132" t="s">
        <v>143</v>
      </c>
      <c r="H718" s="133">
        <v>256.99200000000002</v>
      </c>
      <c r="I718" s="134"/>
      <c r="J718" s="135">
        <f>ROUND(I718*H718,2)</f>
        <v>0</v>
      </c>
      <c r="K718" s="136"/>
      <c r="L718" s="33"/>
      <c r="M718" s="137" t="s">
        <v>19</v>
      </c>
      <c r="N718" s="138" t="s">
        <v>43</v>
      </c>
      <c r="P718" s="139">
        <f>O718*H718</f>
        <v>0</v>
      </c>
      <c r="Q718" s="139">
        <v>0</v>
      </c>
      <c r="R718" s="139">
        <f>Q718*H718</f>
        <v>0</v>
      </c>
      <c r="S718" s="139">
        <v>0</v>
      </c>
      <c r="T718" s="140">
        <f>S718*H718</f>
        <v>0</v>
      </c>
      <c r="AR718" s="141" t="s">
        <v>244</v>
      </c>
      <c r="AT718" s="141" t="s">
        <v>140</v>
      </c>
      <c r="AU718" s="141" t="s">
        <v>82</v>
      </c>
      <c r="AY718" s="18" t="s">
        <v>137</v>
      </c>
      <c r="BE718" s="142">
        <f>IF(N718="základní",J718,0)</f>
        <v>0</v>
      </c>
      <c r="BF718" s="142">
        <f>IF(N718="snížená",J718,0)</f>
        <v>0</v>
      </c>
      <c r="BG718" s="142">
        <f>IF(N718="zákl. přenesená",J718,0)</f>
        <v>0</v>
      </c>
      <c r="BH718" s="142">
        <f>IF(N718="sníž. přenesená",J718,0)</f>
        <v>0</v>
      </c>
      <c r="BI718" s="142">
        <f>IF(N718="nulová",J718,0)</f>
        <v>0</v>
      </c>
      <c r="BJ718" s="18" t="s">
        <v>80</v>
      </c>
      <c r="BK718" s="142">
        <f>ROUND(I718*H718,2)</f>
        <v>0</v>
      </c>
      <c r="BL718" s="18" t="s">
        <v>244</v>
      </c>
      <c r="BM718" s="141" t="s">
        <v>824</v>
      </c>
    </row>
    <row r="719" spans="2:65" s="1" customFormat="1" ht="11.25">
      <c r="B719" s="33"/>
      <c r="D719" s="143" t="s">
        <v>146</v>
      </c>
      <c r="F719" s="144" t="s">
        <v>825</v>
      </c>
      <c r="I719" s="145"/>
      <c r="L719" s="33"/>
      <c r="M719" s="146"/>
      <c r="T719" s="54"/>
      <c r="AT719" s="18" t="s">
        <v>146</v>
      </c>
      <c r="AU719" s="18" t="s">
        <v>82</v>
      </c>
    </row>
    <row r="720" spans="2:65" s="13" customFormat="1" ht="11.25">
      <c r="B720" s="155"/>
      <c r="D720" s="148" t="s">
        <v>148</v>
      </c>
      <c r="E720" s="156" t="s">
        <v>19</v>
      </c>
      <c r="F720" s="157" t="s">
        <v>775</v>
      </c>
      <c r="H720" s="156" t="s">
        <v>19</v>
      </c>
      <c r="I720" s="158"/>
      <c r="L720" s="155"/>
      <c r="M720" s="159"/>
      <c r="T720" s="160"/>
      <c r="AT720" s="156" t="s">
        <v>148</v>
      </c>
      <c r="AU720" s="156" t="s">
        <v>82</v>
      </c>
      <c r="AV720" s="13" t="s">
        <v>80</v>
      </c>
      <c r="AW720" s="13" t="s">
        <v>33</v>
      </c>
      <c r="AX720" s="13" t="s">
        <v>72</v>
      </c>
      <c r="AY720" s="156" t="s">
        <v>137</v>
      </c>
    </row>
    <row r="721" spans="2:65" s="13" customFormat="1" ht="11.25">
      <c r="B721" s="155"/>
      <c r="D721" s="148" t="s">
        <v>148</v>
      </c>
      <c r="E721" s="156" t="s">
        <v>19</v>
      </c>
      <c r="F721" s="157" t="s">
        <v>355</v>
      </c>
      <c r="H721" s="156" t="s">
        <v>19</v>
      </c>
      <c r="I721" s="158"/>
      <c r="L721" s="155"/>
      <c r="M721" s="159"/>
      <c r="T721" s="160"/>
      <c r="AT721" s="156" t="s">
        <v>148</v>
      </c>
      <c r="AU721" s="156" t="s">
        <v>82</v>
      </c>
      <c r="AV721" s="13" t="s">
        <v>80</v>
      </c>
      <c r="AW721" s="13" t="s">
        <v>33</v>
      </c>
      <c r="AX721" s="13" t="s">
        <v>72</v>
      </c>
      <c r="AY721" s="156" t="s">
        <v>137</v>
      </c>
    </row>
    <row r="722" spans="2:65" s="12" customFormat="1" ht="11.25">
      <c r="B722" s="147"/>
      <c r="D722" s="148" t="s">
        <v>148</v>
      </c>
      <c r="E722" s="149" t="s">
        <v>19</v>
      </c>
      <c r="F722" s="150" t="s">
        <v>356</v>
      </c>
      <c r="H722" s="151">
        <v>50.09</v>
      </c>
      <c r="I722" s="152"/>
      <c r="L722" s="147"/>
      <c r="M722" s="153"/>
      <c r="T722" s="154"/>
      <c r="AT722" s="149" t="s">
        <v>148</v>
      </c>
      <c r="AU722" s="149" t="s">
        <v>82</v>
      </c>
      <c r="AV722" s="12" t="s">
        <v>82</v>
      </c>
      <c r="AW722" s="12" t="s">
        <v>33</v>
      </c>
      <c r="AX722" s="12" t="s">
        <v>72</v>
      </c>
      <c r="AY722" s="149" t="s">
        <v>137</v>
      </c>
    </row>
    <row r="723" spans="2:65" s="13" customFormat="1" ht="11.25">
      <c r="B723" s="155"/>
      <c r="D723" s="148" t="s">
        <v>148</v>
      </c>
      <c r="E723" s="156" t="s">
        <v>19</v>
      </c>
      <c r="F723" s="157" t="s">
        <v>809</v>
      </c>
      <c r="H723" s="156" t="s">
        <v>19</v>
      </c>
      <c r="I723" s="158"/>
      <c r="L723" s="155"/>
      <c r="M723" s="159"/>
      <c r="T723" s="160"/>
      <c r="AT723" s="156" t="s">
        <v>148</v>
      </c>
      <c r="AU723" s="156" t="s">
        <v>82</v>
      </c>
      <c r="AV723" s="13" t="s">
        <v>80</v>
      </c>
      <c r="AW723" s="13" t="s">
        <v>33</v>
      </c>
      <c r="AX723" s="13" t="s">
        <v>72</v>
      </c>
      <c r="AY723" s="156" t="s">
        <v>137</v>
      </c>
    </row>
    <row r="724" spans="2:65" s="13" customFormat="1" ht="11.25">
      <c r="B724" s="155"/>
      <c r="D724" s="148" t="s">
        <v>148</v>
      </c>
      <c r="E724" s="156" t="s">
        <v>19</v>
      </c>
      <c r="F724" s="157" t="s">
        <v>357</v>
      </c>
      <c r="H724" s="156" t="s">
        <v>19</v>
      </c>
      <c r="I724" s="158"/>
      <c r="L724" s="155"/>
      <c r="M724" s="159"/>
      <c r="T724" s="160"/>
      <c r="AT724" s="156" t="s">
        <v>148</v>
      </c>
      <c r="AU724" s="156" t="s">
        <v>82</v>
      </c>
      <c r="AV724" s="13" t="s">
        <v>80</v>
      </c>
      <c r="AW724" s="13" t="s">
        <v>33</v>
      </c>
      <c r="AX724" s="13" t="s">
        <v>72</v>
      </c>
      <c r="AY724" s="156" t="s">
        <v>137</v>
      </c>
    </row>
    <row r="725" spans="2:65" s="12" customFormat="1" ht="11.25">
      <c r="B725" s="147"/>
      <c r="D725" s="148" t="s">
        <v>148</v>
      </c>
      <c r="E725" s="149" t="s">
        <v>19</v>
      </c>
      <c r="F725" s="150" t="s">
        <v>358</v>
      </c>
      <c r="H725" s="151">
        <v>22.602</v>
      </c>
      <c r="I725" s="152"/>
      <c r="L725" s="147"/>
      <c r="M725" s="153"/>
      <c r="T725" s="154"/>
      <c r="AT725" s="149" t="s">
        <v>148</v>
      </c>
      <c r="AU725" s="149" t="s">
        <v>82</v>
      </c>
      <c r="AV725" s="12" t="s">
        <v>82</v>
      </c>
      <c r="AW725" s="12" t="s">
        <v>33</v>
      </c>
      <c r="AX725" s="12" t="s">
        <v>72</v>
      </c>
      <c r="AY725" s="149" t="s">
        <v>137</v>
      </c>
    </row>
    <row r="726" spans="2:65" s="13" customFormat="1" ht="11.25">
      <c r="B726" s="155"/>
      <c r="D726" s="148" t="s">
        <v>148</v>
      </c>
      <c r="E726" s="156" t="s">
        <v>19</v>
      </c>
      <c r="F726" s="157" t="s">
        <v>359</v>
      </c>
      <c r="H726" s="156" t="s">
        <v>19</v>
      </c>
      <c r="I726" s="158"/>
      <c r="L726" s="155"/>
      <c r="M726" s="159"/>
      <c r="T726" s="160"/>
      <c r="AT726" s="156" t="s">
        <v>148</v>
      </c>
      <c r="AU726" s="156" t="s">
        <v>82</v>
      </c>
      <c r="AV726" s="13" t="s">
        <v>80</v>
      </c>
      <c r="AW726" s="13" t="s">
        <v>33</v>
      </c>
      <c r="AX726" s="13" t="s">
        <v>72</v>
      </c>
      <c r="AY726" s="156" t="s">
        <v>137</v>
      </c>
    </row>
    <row r="727" spans="2:65" s="12" customFormat="1" ht="11.25">
      <c r="B727" s="147"/>
      <c r="D727" s="148" t="s">
        <v>148</v>
      </c>
      <c r="E727" s="149" t="s">
        <v>19</v>
      </c>
      <c r="F727" s="150" t="s">
        <v>360</v>
      </c>
      <c r="H727" s="151">
        <v>109.5</v>
      </c>
      <c r="I727" s="152"/>
      <c r="L727" s="147"/>
      <c r="M727" s="153"/>
      <c r="T727" s="154"/>
      <c r="AT727" s="149" t="s">
        <v>148</v>
      </c>
      <c r="AU727" s="149" t="s">
        <v>82</v>
      </c>
      <c r="AV727" s="12" t="s">
        <v>82</v>
      </c>
      <c r="AW727" s="12" t="s">
        <v>33</v>
      </c>
      <c r="AX727" s="12" t="s">
        <v>72</v>
      </c>
      <c r="AY727" s="149" t="s">
        <v>137</v>
      </c>
    </row>
    <row r="728" spans="2:65" s="13" customFormat="1" ht="11.25">
      <c r="B728" s="155"/>
      <c r="D728" s="148" t="s">
        <v>148</v>
      </c>
      <c r="E728" s="156" t="s">
        <v>19</v>
      </c>
      <c r="F728" s="157" t="s">
        <v>810</v>
      </c>
      <c r="H728" s="156" t="s">
        <v>19</v>
      </c>
      <c r="I728" s="158"/>
      <c r="L728" s="155"/>
      <c r="M728" s="159"/>
      <c r="T728" s="160"/>
      <c r="AT728" s="156" t="s">
        <v>148</v>
      </c>
      <c r="AU728" s="156" t="s">
        <v>82</v>
      </c>
      <c r="AV728" s="13" t="s">
        <v>80</v>
      </c>
      <c r="AW728" s="13" t="s">
        <v>33</v>
      </c>
      <c r="AX728" s="13" t="s">
        <v>72</v>
      </c>
      <c r="AY728" s="156" t="s">
        <v>137</v>
      </c>
    </row>
    <row r="729" spans="2:65" s="13" customFormat="1" ht="11.25">
      <c r="B729" s="155"/>
      <c r="D729" s="148" t="s">
        <v>148</v>
      </c>
      <c r="E729" s="156" t="s">
        <v>19</v>
      </c>
      <c r="F729" s="157" t="s">
        <v>361</v>
      </c>
      <c r="H729" s="156" t="s">
        <v>19</v>
      </c>
      <c r="I729" s="158"/>
      <c r="L729" s="155"/>
      <c r="M729" s="159"/>
      <c r="T729" s="160"/>
      <c r="AT729" s="156" t="s">
        <v>148</v>
      </c>
      <c r="AU729" s="156" t="s">
        <v>82</v>
      </c>
      <c r="AV729" s="13" t="s">
        <v>80</v>
      </c>
      <c r="AW729" s="13" t="s">
        <v>33</v>
      </c>
      <c r="AX729" s="13" t="s">
        <v>72</v>
      </c>
      <c r="AY729" s="156" t="s">
        <v>137</v>
      </c>
    </row>
    <row r="730" spans="2:65" s="12" customFormat="1" ht="11.25">
      <c r="B730" s="147"/>
      <c r="D730" s="148" t="s">
        <v>148</v>
      </c>
      <c r="E730" s="149" t="s">
        <v>19</v>
      </c>
      <c r="F730" s="150" t="s">
        <v>362</v>
      </c>
      <c r="H730" s="151">
        <v>27.9</v>
      </c>
      <c r="I730" s="152"/>
      <c r="L730" s="147"/>
      <c r="M730" s="153"/>
      <c r="T730" s="154"/>
      <c r="AT730" s="149" t="s">
        <v>148</v>
      </c>
      <c r="AU730" s="149" t="s">
        <v>82</v>
      </c>
      <c r="AV730" s="12" t="s">
        <v>82</v>
      </c>
      <c r="AW730" s="12" t="s">
        <v>33</v>
      </c>
      <c r="AX730" s="12" t="s">
        <v>72</v>
      </c>
      <c r="AY730" s="149" t="s">
        <v>137</v>
      </c>
    </row>
    <row r="731" spans="2:65" s="13" customFormat="1" ht="11.25">
      <c r="B731" s="155"/>
      <c r="D731" s="148" t="s">
        <v>148</v>
      </c>
      <c r="E731" s="156" t="s">
        <v>19</v>
      </c>
      <c r="F731" s="157" t="s">
        <v>363</v>
      </c>
      <c r="H731" s="156" t="s">
        <v>19</v>
      </c>
      <c r="I731" s="158"/>
      <c r="L731" s="155"/>
      <c r="M731" s="159"/>
      <c r="T731" s="160"/>
      <c r="AT731" s="156" t="s">
        <v>148</v>
      </c>
      <c r="AU731" s="156" t="s">
        <v>82</v>
      </c>
      <c r="AV731" s="13" t="s">
        <v>80</v>
      </c>
      <c r="AW731" s="13" t="s">
        <v>33</v>
      </c>
      <c r="AX731" s="13" t="s">
        <v>72</v>
      </c>
      <c r="AY731" s="156" t="s">
        <v>137</v>
      </c>
    </row>
    <row r="732" spans="2:65" s="12" customFormat="1" ht="11.25">
      <c r="B732" s="147"/>
      <c r="D732" s="148" t="s">
        <v>148</v>
      </c>
      <c r="E732" s="149" t="s">
        <v>19</v>
      </c>
      <c r="F732" s="150" t="s">
        <v>364</v>
      </c>
      <c r="H732" s="151">
        <v>46.9</v>
      </c>
      <c r="I732" s="152"/>
      <c r="L732" s="147"/>
      <c r="M732" s="153"/>
      <c r="T732" s="154"/>
      <c r="AT732" s="149" t="s">
        <v>148</v>
      </c>
      <c r="AU732" s="149" t="s">
        <v>82</v>
      </c>
      <c r="AV732" s="12" t="s">
        <v>82</v>
      </c>
      <c r="AW732" s="12" t="s">
        <v>33</v>
      </c>
      <c r="AX732" s="12" t="s">
        <v>72</v>
      </c>
      <c r="AY732" s="149" t="s">
        <v>137</v>
      </c>
    </row>
    <row r="733" spans="2:65" s="14" customFormat="1" ht="11.25">
      <c r="B733" s="161"/>
      <c r="D733" s="148" t="s">
        <v>148</v>
      </c>
      <c r="E733" s="162" t="s">
        <v>19</v>
      </c>
      <c r="F733" s="163" t="s">
        <v>189</v>
      </c>
      <c r="H733" s="164">
        <v>256.99200000000002</v>
      </c>
      <c r="I733" s="165"/>
      <c r="L733" s="161"/>
      <c r="M733" s="166"/>
      <c r="T733" s="167"/>
      <c r="AT733" s="162" t="s">
        <v>148</v>
      </c>
      <c r="AU733" s="162" t="s">
        <v>82</v>
      </c>
      <c r="AV733" s="14" t="s">
        <v>144</v>
      </c>
      <c r="AW733" s="14" t="s">
        <v>33</v>
      </c>
      <c r="AX733" s="14" t="s">
        <v>80</v>
      </c>
      <c r="AY733" s="162" t="s">
        <v>137</v>
      </c>
    </row>
    <row r="734" spans="2:65" s="1" customFormat="1" ht="16.5" customHeight="1">
      <c r="B734" s="33"/>
      <c r="C734" s="175" t="s">
        <v>826</v>
      </c>
      <c r="D734" s="175" t="s">
        <v>434</v>
      </c>
      <c r="E734" s="176" t="s">
        <v>827</v>
      </c>
      <c r="F734" s="177" t="s">
        <v>828</v>
      </c>
      <c r="G734" s="178" t="s">
        <v>143</v>
      </c>
      <c r="H734" s="179">
        <v>282.69099999999997</v>
      </c>
      <c r="I734" s="180"/>
      <c r="J734" s="181">
        <f>ROUND(I734*H734,2)</f>
        <v>0</v>
      </c>
      <c r="K734" s="182"/>
      <c r="L734" s="183"/>
      <c r="M734" s="184" t="s">
        <v>19</v>
      </c>
      <c r="N734" s="185" t="s">
        <v>43</v>
      </c>
      <c r="P734" s="139">
        <f>O734*H734</f>
        <v>0</v>
      </c>
      <c r="Q734" s="139">
        <v>1.2E-4</v>
      </c>
      <c r="R734" s="139">
        <f>Q734*H734</f>
        <v>3.3922919999999995E-2</v>
      </c>
      <c r="S734" s="139">
        <v>0</v>
      </c>
      <c r="T734" s="140">
        <f>S734*H734</f>
        <v>0</v>
      </c>
      <c r="AR734" s="141" t="s">
        <v>459</v>
      </c>
      <c r="AT734" s="141" t="s">
        <v>434</v>
      </c>
      <c r="AU734" s="141" t="s">
        <v>82</v>
      </c>
      <c r="AY734" s="18" t="s">
        <v>137</v>
      </c>
      <c r="BE734" s="142">
        <f>IF(N734="základní",J734,0)</f>
        <v>0</v>
      </c>
      <c r="BF734" s="142">
        <f>IF(N734="snížená",J734,0)</f>
        <v>0</v>
      </c>
      <c r="BG734" s="142">
        <f>IF(N734="zákl. přenesená",J734,0)</f>
        <v>0</v>
      </c>
      <c r="BH734" s="142">
        <f>IF(N734="sníž. přenesená",J734,0)</f>
        <v>0</v>
      </c>
      <c r="BI734" s="142">
        <f>IF(N734="nulová",J734,0)</f>
        <v>0</v>
      </c>
      <c r="BJ734" s="18" t="s">
        <v>80</v>
      </c>
      <c r="BK734" s="142">
        <f>ROUND(I734*H734,2)</f>
        <v>0</v>
      </c>
      <c r="BL734" s="18" t="s">
        <v>244</v>
      </c>
      <c r="BM734" s="141" t="s">
        <v>829</v>
      </c>
    </row>
    <row r="735" spans="2:65" s="12" customFormat="1" ht="11.25">
      <c r="B735" s="147"/>
      <c r="D735" s="148" t="s">
        <v>148</v>
      </c>
      <c r="F735" s="150" t="s">
        <v>830</v>
      </c>
      <c r="H735" s="151">
        <v>282.69099999999997</v>
      </c>
      <c r="I735" s="152"/>
      <c r="L735" s="147"/>
      <c r="M735" s="153"/>
      <c r="T735" s="154"/>
      <c r="AT735" s="149" t="s">
        <v>148</v>
      </c>
      <c r="AU735" s="149" t="s">
        <v>82</v>
      </c>
      <c r="AV735" s="12" t="s">
        <v>82</v>
      </c>
      <c r="AW735" s="12" t="s">
        <v>4</v>
      </c>
      <c r="AX735" s="12" t="s">
        <v>80</v>
      </c>
      <c r="AY735" s="149" t="s">
        <v>137</v>
      </c>
    </row>
    <row r="736" spans="2:65" s="1" customFormat="1" ht="24.2" customHeight="1">
      <c r="B736" s="33"/>
      <c r="C736" s="129" t="s">
        <v>831</v>
      </c>
      <c r="D736" s="129" t="s">
        <v>140</v>
      </c>
      <c r="E736" s="130" t="s">
        <v>832</v>
      </c>
      <c r="F736" s="131" t="s">
        <v>833</v>
      </c>
      <c r="G736" s="132" t="s">
        <v>170</v>
      </c>
      <c r="H736" s="133">
        <v>0.215</v>
      </c>
      <c r="I736" s="134"/>
      <c r="J736" s="135">
        <f>ROUND(I736*H736,2)</f>
        <v>0</v>
      </c>
      <c r="K736" s="136"/>
      <c r="L736" s="33"/>
      <c r="M736" s="137" t="s">
        <v>19</v>
      </c>
      <c r="N736" s="138" t="s">
        <v>43</v>
      </c>
      <c r="P736" s="139">
        <f>O736*H736</f>
        <v>0</v>
      </c>
      <c r="Q736" s="139">
        <v>0</v>
      </c>
      <c r="R736" s="139">
        <f>Q736*H736</f>
        <v>0</v>
      </c>
      <c r="S736" s="139">
        <v>0</v>
      </c>
      <c r="T736" s="140">
        <f>S736*H736</f>
        <v>0</v>
      </c>
      <c r="AR736" s="141" t="s">
        <v>244</v>
      </c>
      <c r="AT736" s="141" t="s">
        <v>140</v>
      </c>
      <c r="AU736" s="141" t="s">
        <v>82</v>
      </c>
      <c r="AY736" s="18" t="s">
        <v>137</v>
      </c>
      <c r="BE736" s="142">
        <f>IF(N736="základní",J736,0)</f>
        <v>0</v>
      </c>
      <c r="BF736" s="142">
        <f>IF(N736="snížená",J736,0)</f>
        <v>0</v>
      </c>
      <c r="BG736" s="142">
        <f>IF(N736="zákl. přenesená",J736,0)</f>
        <v>0</v>
      </c>
      <c r="BH736" s="142">
        <f>IF(N736="sníž. přenesená",J736,0)</f>
        <v>0</v>
      </c>
      <c r="BI736" s="142">
        <f>IF(N736="nulová",J736,0)</f>
        <v>0</v>
      </c>
      <c r="BJ736" s="18" t="s">
        <v>80</v>
      </c>
      <c r="BK736" s="142">
        <f>ROUND(I736*H736,2)</f>
        <v>0</v>
      </c>
      <c r="BL736" s="18" t="s">
        <v>244</v>
      </c>
      <c r="BM736" s="141" t="s">
        <v>834</v>
      </c>
    </row>
    <row r="737" spans="2:65" s="1" customFormat="1" ht="11.25">
      <c r="B737" s="33"/>
      <c r="D737" s="143" t="s">
        <v>146</v>
      </c>
      <c r="F737" s="144" t="s">
        <v>835</v>
      </c>
      <c r="I737" s="145"/>
      <c r="L737" s="33"/>
      <c r="M737" s="146"/>
      <c r="T737" s="54"/>
      <c r="AT737" s="18" t="s">
        <v>146</v>
      </c>
      <c r="AU737" s="18" t="s">
        <v>82</v>
      </c>
    </row>
    <row r="738" spans="2:65" s="11" customFormat="1" ht="22.9" customHeight="1">
      <c r="B738" s="117"/>
      <c r="D738" s="118" t="s">
        <v>71</v>
      </c>
      <c r="E738" s="127" t="s">
        <v>836</v>
      </c>
      <c r="F738" s="127" t="s">
        <v>837</v>
      </c>
      <c r="I738" s="120"/>
      <c r="J738" s="128">
        <f>BK738</f>
        <v>0</v>
      </c>
      <c r="L738" s="117"/>
      <c r="M738" s="122"/>
      <c r="P738" s="123">
        <f>SUM(P739:P742)</f>
        <v>0</v>
      </c>
      <c r="R738" s="123">
        <f>SUM(R739:R742)</f>
        <v>0</v>
      </c>
      <c r="T738" s="124">
        <f>SUM(T739:T742)</f>
        <v>0</v>
      </c>
      <c r="AR738" s="118" t="s">
        <v>82</v>
      </c>
      <c r="AT738" s="125" t="s">
        <v>71</v>
      </c>
      <c r="AU738" s="125" t="s">
        <v>80</v>
      </c>
      <c r="AY738" s="118" t="s">
        <v>137</v>
      </c>
      <c r="BK738" s="126">
        <f>SUM(BK739:BK742)</f>
        <v>0</v>
      </c>
    </row>
    <row r="739" spans="2:65" s="1" customFormat="1" ht="16.5" customHeight="1">
      <c r="B739" s="33"/>
      <c r="C739" s="129" t="s">
        <v>838</v>
      </c>
      <c r="D739" s="129" t="s">
        <v>140</v>
      </c>
      <c r="E739" s="130" t="s">
        <v>839</v>
      </c>
      <c r="F739" s="131" t="s">
        <v>840</v>
      </c>
      <c r="G739" s="132" t="s">
        <v>542</v>
      </c>
      <c r="H739" s="133">
        <v>1</v>
      </c>
      <c r="I739" s="134"/>
      <c r="J739" s="135">
        <f>ROUND(I739*H739,2)</f>
        <v>0</v>
      </c>
      <c r="K739" s="136"/>
      <c r="L739" s="33"/>
      <c r="M739" s="137" t="s">
        <v>19</v>
      </c>
      <c r="N739" s="138" t="s">
        <v>43</v>
      </c>
      <c r="P739" s="139">
        <f>O739*H739</f>
        <v>0</v>
      </c>
      <c r="Q739" s="139">
        <v>0</v>
      </c>
      <c r="R739" s="139">
        <f>Q739*H739</f>
        <v>0</v>
      </c>
      <c r="S739" s="139">
        <v>0</v>
      </c>
      <c r="T739" s="140">
        <f>S739*H739</f>
        <v>0</v>
      </c>
      <c r="AR739" s="141" t="s">
        <v>244</v>
      </c>
      <c r="AT739" s="141" t="s">
        <v>140</v>
      </c>
      <c r="AU739" s="141" t="s">
        <v>82</v>
      </c>
      <c r="AY739" s="18" t="s">
        <v>137</v>
      </c>
      <c r="BE739" s="142">
        <f>IF(N739="základní",J739,0)</f>
        <v>0</v>
      </c>
      <c r="BF739" s="142">
        <f>IF(N739="snížená",J739,0)</f>
        <v>0</v>
      </c>
      <c r="BG739" s="142">
        <f>IF(N739="zákl. přenesená",J739,0)</f>
        <v>0</v>
      </c>
      <c r="BH739" s="142">
        <f>IF(N739="sníž. přenesená",J739,0)</f>
        <v>0</v>
      </c>
      <c r="BI739" s="142">
        <f>IF(N739="nulová",J739,0)</f>
        <v>0</v>
      </c>
      <c r="BJ739" s="18" t="s">
        <v>80</v>
      </c>
      <c r="BK739" s="142">
        <f>ROUND(I739*H739,2)</f>
        <v>0</v>
      </c>
      <c r="BL739" s="18" t="s">
        <v>244</v>
      </c>
      <c r="BM739" s="141" t="s">
        <v>841</v>
      </c>
    </row>
    <row r="740" spans="2:65" s="1" customFormat="1" ht="16.5" customHeight="1">
      <c r="B740" s="33"/>
      <c r="C740" s="129" t="s">
        <v>842</v>
      </c>
      <c r="D740" s="129" t="s">
        <v>140</v>
      </c>
      <c r="E740" s="130" t="s">
        <v>843</v>
      </c>
      <c r="F740" s="131" t="s">
        <v>844</v>
      </c>
      <c r="G740" s="132" t="s">
        <v>542</v>
      </c>
      <c r="H740" s="133">
        <v>1</v>
      </c>
      <c r="I740" s="134"/>
      <c r="J740" s="135">
        <f>ROUND(I740*H740,2)</f>
        <v>0</v>
      </c>
      <c r="K740" s="136"/>
      <c r="L740" s="33"/>
      <c r="M740" s="137" t="s">
        <v>19</v>
      </c>
      <c r="N740" s="138" t="s">
        <v>43</v>
      </c>
      <c r="P740" s="139">
        <f>O740*H740</f>
        <v>0</v>
      </c>
      <c r="Q740" s="139">
        <v>0</v>
      </c>
      <c r="R740" s="139">
        <f>Q740*H740</f>
        <v>0</v>
      </c>
      <c r="S740" s="139">
        <v>0</v>
      </c>
      <c r="T740" s="140">
        <f>S740*H740</f>
        <v>0</v>
      </c>
      <c r="AR740" s="141" t="s">
        <v>244</v>
      </c>
      <c r="AT740" s="141" t="s">
        <v>140</v>
      </c>
      <c r="AU740" s="141" t="s">
        <v>82</v>
      </c>
      <c r="AY740" s="18" t="s">
        <v>137</v>
      </c>
      <c r="BE740" s="142">
        <f>IF(N740="základní",J740,0)</f>
        <v>0</v>
      </c>
      <c r="BF740" s="142">
        <f>IF(N740="snížená",J740,0)</f>
        <v>0</v>
      </c>
      <c r="BG740" s="142">
        <f>IF(N740="zákl. přenesená",J740,0)</f>
        <v>0</v>
      </c>
      <c r="BH740" s="142">
        <f>IF(N740="sníž. přenesená",J740,0)</f>
        <v>0</v>
      </c>
      <c r="BI740" s="142">
        <f>IF(N740="nulová",J740,0)</f>
        <v>0</v>
      </c>
      <c r="BJ740" s="18" t="s">
        <v>80</v>
      </c>
      <c r="BK740" s="142">
        <f>ROUND(I740*H740,2)</f>
        <v>0</v>
      </c>
      <c r="BL740" s="18" t="s">
        <v>244</v>
      </c>
      <c r="BM740" s="141" t="s">
        <v>845</v>
      </c>
    </row>
    <row r="741" spans="2:65" s="1" customFormat="1" ht="16.5" customHeight="1">
      <c r="B741" s="33"/>
      <c r="C741" s="129" t="s">
        <v>846</v>
      </c>
      <c r="D741" s="129" t="s">
        <v>140</v>
      </c>
      <c r="E741" s="130" t="s">
        <v>847</v>
      </c>
      <c r="F741" s="131" t="s">
        <v>848</v>
      </c>
      <c r="G741" s="132" t="s">
        <v>542</v>
      </c>
      <c r="H741" s="133">
        <v>1</v>
      </c>
      <c r="I741" s="134"/>
      <c r="J741" s="135">
        <f>ROUND(I741*H741,2)</f>
        <v>0</v>
      </c>
      <c r="K741" s="136"/>
      <c r="L741" s="33"/>
      <c r="M741" s="137" t="s">
        <v>19</v>
      </c>
      <c r="N741" s="138" t="s">
        <v>43</v>
      </c>
      <c r="P741" s="139">
        <f>O741*H741</f>
        <v>0</v>
      </c>
      <c r="Q741" s="139">
        <v>0</v>
      </c>
      <c r="R741" s="139">
        <f>Q741*H741</f>
        <v>0</v>
      </c>
      <c r="S741" s="139">
        <v>0</v>
      </c>
      <c r="T741" s="140">
        <f>S741*H741</f>
        <v>0</v>
      </c>
      <c r="AR741" s="141" t="s">
        <v>244</v>
      </c>
      <c r="AT741" s="141" t="s">
        <v>140</v>
      </c>
      <c r="AU741" s="141" t="s">
        <v>82</v>
      </c>
      <c r="AY741" s="18" t="s">
        <v>137</v>
      </c>
      <c r="BE741" s="142">
        <f>IF(N741="základní",J741,0)</f>
        <v>0</v>
      </c>
      <c r="BF741" s="142">
        <f>IF(N741="snížená",J741,0)</f>
        <v>0</v>
      </c>
      <c r="BG741" s="142">
        <f>IF(N741="zákl. přenesená",J741,0)</f>
        <v>0</v>
      </c>
      <c r="BH741" s="142">
        <f>IF(N741="sníž. přenesená",J741,0)</f>
        <v>0</v>
      </c>
      <c r="BI741" s="142">
        <f>IF(N741="nulová",J741,0)</f>
        <v>0</v>
      </c>
      <c r="BJ741" s="18" t="s">
        <v>80</v>
      </c>
      <c r="BK741" s="142">
        <f>ROUND(I741*H741,2)</f>
        <v>0</v>
      </c>
      <c r="BL741" s="18" t="s">
        <v>244</v>
      </c>
      <c r="BM741" s="141" t="s">
        <v>849</v>
      </c>
    </row>
    <row r="742" spans="2:65" s="1" customFormat="1" ht="16.5" customHeight="1">
      <c r="B742" s="33"/>
      <c r="C742" s="129" t="s">
        <v>850</v>
      </c>
      <c r="D742" s="129" t="s">
        <v>140</v>
      </c>
      <c r="E742" s="130" t="s">
        <v>851</v>
      </c>
      <c r="F742" s="131" t="s">
        <v>852</v>
      </c>
      <c r="G742" s="132" t="s">
        <v>542</v>
      </c>
      <c r="H742" s="133">
        <v>1</v>
      </c>
      <c r="I742" s="134"/>
      <c r="J742" s="135">
        <f>ROUND(I742*H742,2)</f>
        <v>0</v>
      </c>
      <c r="K742" s="136"/>
      <c r="L742" s="33"/>
      <c r="M742" s="137" t="s">
        <v>19</v>
      </c>
      <c r="N742" s="138" t="s">
        <v>43</v>
      </c>
      <c r="P742" s="139">
        <f>O742*H742</f>
        <v>0</v>
      </c>
      <c r="Q742" s="139">
        <v>0</v>
      </c>
      <c r="R742" s="139">
        <f>Q742*H742</f>
        <v>0</v>
      </c>
      <c r="S742" s="139">
        <v>0</v>
      </c>
      <c r="T742" s="140">
        <f>S742*H742</f>
        <v>0</v>
      </c>
      <c r="AR742" s="141" t="s">
        <v>244</v>
      </c>
      <c r="AT742" s="141" t="s">
        <v>140</v>
      </c>
      <c r="AU742" s="141" t="s">
        <v>82</v>
      </c>
      <c r="AY742" s="18" t="s">
        <v>137</v>
      </c>
      <c r="BE742" s="142">
        <f>IF(N742="základní",J742,0)</f>
        <v>0</v>
      </c>
      <c r="BF742" s="142">
        <f>IF(N742="snížená",J742,0)</f>
        <v>0</v>
      </c>
      <c r="BG742" s="142">
        <f>IF(N742="zákl. přenesená",J742,0)</f>
        <v>0</v>
      </c>
      <c r="BH742" s="142">
        <f>IF(N742="sníž. přenesená",J742,0)</f>
        <v>0</v>
      </c>
      <c r="BI742" s="142">
        <f>IF(N742="nulová",J742,0)</f>
        <v>0</v>
      </c>
      <c r="BJ742" s="18" t="s">
        <v>80</v>
      </c>
      <c r="BK742" s="142">
        <f>ROUND(I742*H742,2)</f>
        <v>0</v>
      </c>
      <c r="BL742" s="18" t="s">
        <v>244</v>
      </c>
      <c r="BM742" s="141" t="s">
        <v>853</v>
      </c>
    </row>
    <row r="743" spans="2:65" s="11" customFormat="1" ht="22.9" customHeight="1">
      <c r="B743" s="117"/>
      <c r="D743" s="118" t="s">
        <v>71</v>
      </c>
      <c r="E743" s="127" t="s">
        <v>854</v>
      </c>
      <c r="F743" s="127" t="s">
        <v>855</v>
      </c>
      <c r="I743" s="120"/>
      <c r="J743" s="128">
        <f>BK743</f>
        <v>0</v>
      </c>
      <c r="L743" s="117"/>
      <c r="M743" s="122"/>
      <c r="P743" s="123">
        <f>P744</f>
        <v>0</v>
      </c>
      <c r="R743" s="123">
        <f>R744</f>
        <v>0</v>
      </c>
      <c r="T743" s="124">
        <f>T744</f>
        <v>0</v>
      </c>
      <c r="AR743" s="118" t="s">
        <v>82</v>
      </c>
      <c r="AT743" s="125" t="s">
        <v>71</v>
      </c>
      <c r="AU743" s="125" t="s">
        <v>80</v>
      </c>
      <c r="AY743" s="118" t="s">
        <v>137</v>
      </c>
      <c r="BK743" s="126">
        <f>BK744</f>
        <v>0</v>
      </c>
    </row>
    <row r="744" spans="2:65" s="1" customFormat="1" ht="16.5" customHeight="1">
      <c r="B744" s="33"/>
      <c r="C744" s="129" t="s">
        <v>856</v>
      </c>
      <c r="D744" s="129" t="s">
        <v>140</v>
      </c>
      <c r="E744" s="130" t="s">
        <v>857</v>
      </c>
      <c r="F744" s="131" t="s">
        <v>858</v>
      </c>
      <c r="G744" s="132" t="s">
        <v>542</v>
      </c>
      <c r="H744" s="133">
        <v>1</v>
      </c>
      <c r="I744" s="134"/>
      <c r="J744" s="135">
        <f>ROUND(I744*H744,2)</f>
        <v>0</v>
      </c>
      <c r="K744" s="136"/>
      <c r="L744" s="33"/>
      <c r="M744" s="137" t="s">
        <v>19</v>
      </c>
      <c r="N744" s="138" t="s">
        <v>43</v>
      </c>
      <c r="P744" s="139">
        <f>O744*H744</f>
        <v>0</v>
      </c>
      <c r="Q744" s="139">
        <v>0</v>
      </c>
      <c r="R744" s="139">
        <f>Q744*H744</f>
        <v>0</v>
      </c>
      <c r="S744" s="139">
        <v>0</v>
      </c>
      <c r="T744" s="140">
        <f>S744*H744</f>
        <v>0</v>
      </c>
      <c r="AR744" s="141" t="s">
        <v>244</v>
      </c>
      <c r="AT744" s="141" t="s">
        <v>140</v>
      </c>
      <c r="AU744" s="141" t="s">
        <v>82</v>
      </c>
      <c r="AY744" s="18" t="s">
        <v>137</v>
      </c>
      <c r="BE744" s="142">
        <f>IF(N744="základní",J744,0)</f>
        <v>0</v>
      </c>
      <c r="BF744" s="142">
        <f>IF(N744="snížená",J744,0)</f>
        <v>0</v>
      </c>
      <c r="BG744" s="142">
        <f>IF(N744="zákl. přenesená",J744,0)</f>
        <v>0</v>
      </c>
      <c r="BH744" s="142">
        <f>IF(N744="sníž. přenesená",J744,0)</f>
        <v>0</v>
      </c>
      <c r="BI744" s="142">
        <f>IF(N744="nulová",J744,0)</f>
        <v>0</v>
      </c>
      <c r="BJ744" s="18" t="s">
        <v>80</v>
      </c>
      <c r="BK744" s="142">
        <f>ROUND(I744*H744,2)</f>
        <v>0</v>
      </c>
      <c r="BL744" s="18" t="s">
        <v>244</v>
      </c>
      <c r="BM744" s="141" t="s">
        <v>859</v>
      </c>
    </row>
    <row r="745" spans="2:65" s="11" customFormat="1" ht="22.9" customHeight="1">
      <c r="B745" s="117"/>
      <c r="D745" s="118" t="s">
        <v>71</v>
      </c>
      <c r="E745" s="127" t="s">
        <v>860</v>
      </c>
      <c r="F745" s="127" t="s">
        <v>861</v>
      </c>
      <c r="I745" s="120"/>
      <c r="J745" s="128">
        <f>BK745</f>
        <v>0</v>
      </c>
      <c r="L745" s="117"/>
      <c r="M745" s="122"/>
      <c r="P745" s="123">
        <f>SUM(P746:P762)</f>
        <v>0</v>
      </c>
      <c r="R745" s="123">
        <f>SUM(R746:R762)</f>
        <v>0.48277846000000002</v>
      </c>
      <c r="T745" s="124">
        <f>SUM(T746:T762)</f>
        <v>0</v>
      </c>
      <c r="AR745" s="118" t="s">
        <v>82</v>
      </c>
      <c r="AT745" s="125" t="s">
        <v>71</v>
      </c>
      <c r="AU745" s="125" t="s">
        <v>80</v>
      </c>
      <c r="AY745" s="118" t="s">
        <v>137</v>
      </c>
      <c r="BK745" s="126">
        <f>SUM(BK746:BK762)</f>
        <v>0</v>
      </c>
    </row>
    <row r="746" spans="2:65" s="1" customFormat="1" ht="24.2" customHeight="1">
      <c r="B746" s="33"/>
      <c r="C746" s="129" t="s">
        <v>862</v>
      </c>
      <c r="D746" s="129" t="s">
        <v>140</v>
      </c>
      <c r="E746" s="130" t="s">
        <v>863</v>
      </c>
      <c r="F746" s="131" t="s">
        <v>864</v>
      </c>
      <c r="G746" s="132" t="s">
        <v>163</v>
      </c>
      <c r="H746" s="133">
        <v>0.51100000000000001</v>
      </c>
      <c r="I746" s="134"/>
      <c r="J746" s="135">
        <f>ROUND(I746*H746,2)</f>
        <v>0</v>
      </c>
      <c r="K746" s="136"/>
      <c r="L746" s="33"/>
      <c r="M746" s="137" t="s">
        <v>19</v>
      </c>
      <c r="N746" s="138" t="s">
        <v>43</v>
      </c>
      <c r="P746" s="139">
        <f>O746*H746</f>
        <v>0</v>
      </c>
      <c r="Q746" s="139">
        <v>1.2199999999999999E-3</v>
      </c>
      <c r="R746" s="139">
        <f>Q746*H746</f>
        <v>6.2341999999999996E-4</v>
      </c>
      <c r="S746" s="139">
        <v>0</v>
      </c>
      <c r="T746" s="140">
        <f>S746*H746</f>
        <v>0</v>
      </c>
      <c r="AR746" s="141" t="s">
        <v>244</v>
      </c>
      <c r="AT746" s="141" t="s">
        <v>140</v>
      </c>
      <c r="AU746" s="141" t="s">
        <v>82</v>
      </c>
      <c r="AY746" s="18" t="s">
        <v>137</v>
      </c>
      <c r="BE746" s="142">
        <f>IF(N746="základní",J746,0)</f>
        <v>0</v>
      </c>
      <c r="BF746" s="142">
        <f>IF(N746="snížená",J746,0)</f>
        <v>0</v>
      </c>
      <c r="BG746" s="142">
        <f>IF(N746="zákl. přenesená",J746,0)</f>
        <v>0</v>
      </c>
      <c r="BH746" s="142">
        <f>IF(N746="sníž. přenesená",J746,0)</f>
        <v>0</v>
      </c>
      <c r="BI746" s="142">
        <f>IF(N746="nulová",J746,0)</f>
        <v>0</v>
      </c>
      <c r="BJ746" s="18" t="s">
        <v>80</v>
      </c>
      <c r="BK746" s="142">
        <f>ROUND(I746*H746,2)</f>
        <v>0</v>
      </c>
      <c r="BL746" s="18" t="s">
        <v>244</v>
      </c>
      <c r="BM746" s="141" t="s">
        <v>865</v>
      </c>
    </row>
    <row r="747" spans="2:65" s="1" customFormat="1" ht="11.25">
      <c r="B747" s="33"/>
      <c r="D747" s="143" t="s">
        <v>146</v>
      </c>
      <c r="F747" s="144" t="s">
        <v>866</v>
      </c>
      <c r="I747" s="145"/>
      <c r="L747" s="33"/>
      <c r="M747" s="146"/>
      <c r="T747" s="54"/>
      <c r="AT747" s="18" t="s">
        <v>146</v>
      </c>
      <c r="AU747" s="18" t="s">
        <v>82</v>
      </c>
    </row>
    <row r="748" spans="2:65" s="1" customFormat="1" ht="24.2" customHeight="1">
      <c r="B748" s="33"/>
      <c r="C748" s="129" t="s">
        <v>867</v>
      </c>
      <c r="D748" s="129" t="s">
        <v>140</v>
      </c>
      <c r="E748" s="130" t="s">
        <v>868</v>
      </c>
      <c r="F748" s="131" t="s">
        <v>869</v>
      </c>
      <c r="G748" s="132" t="s">
        <v>143</v>
      </c>
      <c r="H748" s="133">
        <v>14.083</v>
      </c>
      <c r="I748" s="134"/>
      <c r="J748" s="135">
        <f>ROUND(I748*H748,2)</f>
        <v>0</v>
      </c>
      <c r="K748" s="136"/>
      <c r="L748" s="33"/>
      <c r="M748" s="137" t="s">
        <v>19</v>
      </c>
      <c r="N748" s="138" t="s">
        <v>43</v>
      </c>
      <c r="P748" s="139">
        <f>O748*H748</f>
        <v>0</v>
      </c>
      <c r="Q748" s="139">
        <v>1.388E-2</v>
      </c>
      <c r="R748" s="139">
        <f>Q748*H748</f>
        <v>0.19547204000000001</v>
      </c>
      <c r="S748" s="139">
        <v>0</v>
      </c>
      <c r="T748" s="140">
        <f>S748*H748</f>
        <v>0</v>
      </c>
      <c r="AR748" s="141" t="s">
        <v>244</v>
      </c>
      <c r="AT748" s="141" t="s">
        <v>140</v>
      </c>
      <c r="AU748" s="141" t="s">
        <v>82</v>
      </c>
      <c r="AY748" s="18" t="s">
        <v>137</v>
      </c>
      <c r="BE748" s="142">
        <f>IF(N748="základní",J748,0)</f>
        <v>0</v>
      </c>
      <c r="BF748" s="142">
        <f>IF(N748="snížená",J748,0)</f>
        <v>0</v>
      </c>
      <c r="BG748" s="142">
        <f>IF(N748="zákl. přenesená",J748,0)</f>
        <v>0</v>
      </c>
      <c r="BH748" s="142">
        <f>IF(N748="sníž. přenesená",J748,0)</f>
        <v>0</v>
      </c>
      <c r="BI748" s="142">
        <f>IF(N748="nulová",J748,0)</f>
        <v>0</v>
      </c>
      <c r="BJ748" s="18" t="s">
        <v>80</v>
      </c>
      <c r="BK748" s="142">
        <f>ROUND(I748*H748,2)</f>
        <v>0</v>
      </c>
      <c r="BL748" s="18" t="s">
        <v>244</v>
      </c>
      <c r="BM748" s="141" t="s">
        <v>870</v>
      </c>
    </row>
    <row r="749" spans="2:65" s="1" customFormat="1" ht="11.25">
      <c r="B749" s="33"/>
      <c r="D749" s="143" t="s">
        <v>146</v>
      </c>
      <c r="F749" s="144" t="s">
        <v>871</v>
      </c>
      <c r="I749" s="145"/>
      <c r="L749" s="33"/>
      <c r="M749" s="146"/>
      <c r="T749" s="54"/>
      <c r="AT749" s="18" t="s">
        <v>146</v>
      </c>
      <c r="AU749" s="18" t="s">
        <v>82</v>
      </c>
    </row>
    <row r="750" spans="2:65" s="13" customFormat="1" ht="11.25">
      <c r="B750" s="155"/>
      <c r="D750" s="148" t="s">
        <v>148</v>
      </c>
      <c r="E750" s="156" t="s">
        <v>19</v>
      </c>
      <c r="F750" s="157" t="s">
        <v>872</v>
      </c>
      <c r="H750" s="156" t="s">
        <v>19</v>
      </c>
      <c r="I750" s="158"/>
      <c r="L750" s="155"/>
      <c r="M750" s="159"/>
      <c r="T750" s="160"/>
      <c r="AT750" s="156" t="s">
        <v>148</v>
      </c>
      <c r="AU750" s="156" t="s">
        <v>82</v>
      </c>
      <c r="AV750" s="13" t="s">
        <v>80</v>
      </c>
      <c r="AW750" s="13" t="s">
        <v>33</v>
      </c>
      <c r="AX750" s="13" t="s">
        <v>72</v>
      </c>
      <c r="AY750" s="156" t="s">
        <v>137</v>
      </c>
    </row>
    <row r="751" spans="2:65" s="12" customFormat="1" ht="11.25">
      <c r="B751" s="147"/>
      <c r="D751" s="148" t="s">
        <v>148</v>
      </c>
      <c r="E751" s="149" t="s">
        <v>19</v>
      </c>
      <c r="F751" s="150" t="s">
        <v>873</v>
      </c>
      <c r="H751" s="151">
        <v>14.083</v>
      </c>
      <c r="I751" s="152"/>
      <c r="L751" s="147"/>
      <c r="M751" s="153"/>
      <c r="T751" s="154"/>
      <c r="AT751" s="149" t="s">
        <v>148</v>
      </c>
      <c r="AU751" s="149" t="s">
        <v>82</v>
      </c>
      <c r="AV751" s="12" t="s">
        <v>82</v>
      </c>
      <c r="AW751" s="12" t="s">
        <v>33</v>
      </c>
      <c r="AX751" s="12" t="s">
        <v>80</v>
      </c>
      <c r="AY751" s="149" t="s">
        <v>137</v>
      </c>
    </row>
    <row r="752" spans="2:65" s="1" customFormat="1" ht="16.5" customHeight="1">
      <c r="B752" s="33"/>
      <c r="C752" s="129" t="s">
        <v>874</v>
      </c>
      <c r="D752" s="129" t="s">
        <v>140</v>
      </c>
      <c r="E752" s="130" t="s">
        <v>875</v>
      </c>
      <c r="F752" s="131" t="s">
        <v>876</v>
      </c>
      <c r="G752" s="132" t="s">
        <v>143</v>
      </c>
      <c r="H752" s="133">
        <v>28.164999999999999</v>
      </c>
      <c r="I752" s="134"/>
      <c r="J752" s="135">
        <f>ROUND(I752*H752,2)</f>
        <v>0</v>
      </c>
      <c r="K752" s="136"/>
      <c r="L752" s="33"/>
      <c r="M752" s="137" t="s">
        <v>19</v>
      </c>
      <c r="N752" s="138" t="s">
        <v>43</v>
      </c>
      <c r="P752" s="139">
        <f>O752*H752</f>
        <v>0</v>
      </c>
      <c r="Q752" s="139">
        <v>0</v>
      </c>
      <c r="R752" s="139">
        <f>Q752*H752</f>
        <v>0</v>
      </c>
      <c r="S752" s="139">
        <v>0</v>
      </c>
      <c r="T752" s="140">
        <f>S752*H752</f>
        <v>0</v>
      </c>
      <c r="AR752" s="141" t="s">
        <v>244</v>
      </c>
      <c r="AT752" s="141" t="s">
        <v>140</v>
      </c>
      <c r="AU752" s="141" t="s">
        <v>82</v>
      </c>
      <c r="AY752" s="18" t="s">
        <v>137</v>
      </c>
      <c r="BE752" s="142">
        <f>IF(N752="základní",J752,0)</f>
        <v>0</v>
      </c>
      <c r="BF752" s="142">
        <f>IF(N752="snížená",J752,0)</f>
        <v>0</v>
      </c>
      <c r="BG752" s="142">
        <f>IF(N752="zákl. přenesená",J752,0)</f>
        <v>0</v>
      </c>
      <c r="BH752" s="142">
        <f>IF(N752="sníž. přenesená",J752,0)</f>
        <v>0</v>
      </c>
      <c r="BI752" s="142">
        <f>IF(N752="nulová",J752,0)</f>
        <v>0</v>
      </c>
      <c r="BJ752" s="18" t="s">
        <v>80</v>
      </c>
      <c r="BK752" s="142">
        <f>ROUND(I752*H752,2)</f>
        <v>0</v>
      </c>
      <c r="BL752" s="18" t="s">
        <v>244</v>
      </c>
      <c r="BM752" s="141" t="s">
        <v>877</v>
      </c>
    </row>
    <row r="753" spans="2:65" s="1" customFormat="1" ht="11.25">
      <c r="B753" s="33"/>
      <c r="D753" s="143" t="s">
        <v>146</v>
      </c>
      <c r="F753" s="144" t="s">
        <v>878</v>
      </c>
      <c r="I753" s="145"/>
      <c r="L753" s="33"/>
      <c r="M753" s="146"/>
      <c r="T753" s="54"/>
      <c r="AT753" s="18" t="s">
        <v>146</v>
      </c>
      <c r="AU753" s="18" t="s">
        <v>82</v>
      </c>
    </row>
    <row r="754" spans="2:65" s="13" customFormat="1" ht="11.25">
      <c r="B754" s="155"/>
      <c r="D754" s="148" t="s">
        <v>148</v>
      </c>
      <c r="E754" s="156" t="s">
        <v>19</v>
      </c>
      <c r="F754" s="157" t="s">
        <v>872</v>
      </c>
      <c r="H754" s="156" t="s">
        <v>19</v>
      </c>
      <c r="I754" s="158"/>
      <c r="L754" s="155"/>
      <c r="M754" s="159"/>
      <c r="T754" s="160"/>
      <c r="AT754" s="156" t="s">
        <v>148</v>
      </c>
      <c r="AU754" s="156" t="s">
        <v>82</v>
      </c>
      <c r="AV754" s="13" t="s">
        <v>80</v>
      </c>
      <c r="AW754" s="13" t="s">
        <v>33</v>
      </c>
      <c r="AX754" s="13" t="s">
        <v>72</v>
      </c>
      <c r="AY754" s="156" t="s">
        <v>137</v>
      </c>
    </row>
    <row r="755" spans="2:65" s="12" customFormat="1" ht="11.25">
      <c r="B755" s="147"/>
      <c r="D755" s="148" t="s">
        <v>148</v>
      </c>
      <c r="E755" s="149" t="s">
        <v>19</v>
      </c>
      <c r="F755" s="150" t="s">
        <v>879</v>
      </c>
      <c r="H755" s="151">
        <v>28.164999999999999</v>
      </c>
      <c r="I755" s="152"/>
      <c r="L755" s="147"/>
      <c r="M755" s="153"/>
      <c r="T755" s="154"/>
      <c r="AT755" s="149" t="s">
        <v>148</v>
      </c>
      <c r="AU755" s="149" t="s">
        <v>82</v>
      </c>
      <c r="AV755" s="12" t="s">
        <v>82</v>
      </c>
      <c r="AW755" s="12" t="s">
        <v>33</v>
      </c>
      <c r="AX755" s="12" t="s">
        <v>80</v>
      </c>
      <c r="AY755" s="149" t="s">
        <v>137</v>
      </c>
    </row>
    <row r="756" spans="2:65" s="1" customFormat="1" ht="16.5" customHeight="1">
      <c r="B756" s="33"/>
      <c r="C756" s="175" t="s">
        <v>880</v>
      </c>
      <c r="D756" s="175" t="s">
        <v>434</v>
      </c>
      <c r="E756" s="176" t="s">
        <v>881</v>
      </c>
      <c r="F756" s="177" t="s">
        <v>882</v>
      </c>
      <c r="G756" s="178" t="s">
        <v>163</v>
      </c>
      <c r="H756" s="179">
        <v>0.51100000000000001</v>
      </c>
      <c r="I756" s="180"/>
      <c r="J756" s="181">
        <f>ROUND(I756*H756,2)</f>
        <v>0</v>
      </c>
      <c r="K756" s="182"/>
      <c r="L756" s="183"/>
      <c r="M756" s="184" t="s">
        <v>19</v>
      </c>
      <c r="N756" s="185" t="s">
        <v>43</v>
      </c>
      <c r="P756" s="139">
        <f>O756*H756</f>
        <v>0</v>
      </c>
      <c r="Q756" s="139">
        <v>0.55000000000000004</v>
      </c>
      <c r="R756" s="139">
        <f>Q756*H756</f>
        <v>0.28105000000000002</v>
      </c>
      <c r="S756" s="139">
        <v>0</v>
      </c>
      <c r="T756" s="140">
        <f>S756*H756</f>
        <v>0</v>
      </c>
      <c r="AR756" s="141" t="s">
        <v>459</v>
      </c>
      <c r="AT756" s="141" t="s">
        <v>434</v>
      </c>
      <c r="AU756" s="141" t="s">
        <v>82</v>
      </c>
      <c r="AY756" s="18" t="s">
        <v>137</v>
      </c>
      <c r="BE756" s="142">
        <f>IF(N756="základní",J756,0)</f>
        <v>0</v>
      </c>
      <c r="BF756" s="142">
        <f>IF(N756="snížená",J756,0)</f>
        <v>0</v>
      </c>
      <c r="BG756" s="142">
        <f>IF(N756="zákl. přenesená",J756,0)</f>
        <v>0</v>
      </c>
      <c r="BH756" s="142">
        <f>IF(N756="sníž. přenesená",J756,0)</f>
        <v>0</v>
      </c>
      <c r="BI756" s="142">
        <f>IF(N756="nulová",J756,0)</f>
        <v>0</v>
      </c>
      <c r="BJ756" s="18" t="s">
        <v>80</v>
      </c>
      <c r="BK756" s="142">
        <f>ROUND(I756*H756,2)</f>
        <v>0</v>
      </c>
      <c r="BL756" s="18" t="s">
        <v>244</v>
      </c>
      <c r="BM756" s="141" t="s">
        <v>883</v>
      </c>
    </row>
    <row r="757" spans="2:65" s="12" customFormat="1" ht="11.25">
      <c r="B757" s="147"/>
      <c r="D757" s="148" t="s">
        <v>148</v>
      </c>
      <c r="E757" s="149" t="s">
        <v>19</v>
      </c>
      <c r="F757" s="150" t="s">
        <v>884</v>
      </c>
      <c r="H757" s="151">
        <v>0.51100000000000001</v>
      </c>
      <c r="I757" s="152"/>
      <c r="L757" s="147"/>
      <c r="M757" s="153"/>
      <c r="T757" s="154"/>
      <c r="AT757" s="149" t="s">
        <v>148</v>
      </c>
      <c r="AU757" s="149" t="s">
        <v>82</v>
      </c>
      <c r="AV757" s="12" t="s">
        <v>82</v>
      </c>
      <c r="AW757" s="12" t="s">
        <v>33</v>
      </c>
      <c r="AX757" s="12" t="s">
        <v>80</v>
      </c>
      <c r="AY757" s="149" t="s">
        <v>137</v>
      </c>
    </row>
    <row r="758" spans="2:65" s="1" customFormat="1" ht="16.5" customHeight="1">
      <c r="B758" s="33"/>
      <c r="C758" s="129" t="s">
        <v>885</v>
      </c>
      <c r="D758" s="129" t="s">
        <v>140</v>
      </c>
      <c r="E758" s="130" t="s">
        <v>886</v>
      </c>
      <c r="F758" s="131" t="s">
        <v>887</v>
      </c>
      <c r="G758" s="132" t="s">
        <v>143</v>
      </c>
      <c r="H758" s="133">
        <v>28.164999999999999</v>
      </c>
      <c r="I758" s="134"/>
      <c r="J758" s="135">
        <f>ROUND(I758*H758,2)</f>
        <v>0</v>
      </c>
      <c r="K758" s="136"/>
      <c r="L758" s="33"/>
      <c r="M758" s="137" t="s">
        <v>19</v>
      </c>
      <c r="N758" s="138" t="s">
        <v>43</v>
      </c>
      <c r="P758" s="139">
        <f>O758*H758</f>
        <v>0</v>
      </c>
      <c r="Q758" s="139">
        <v>2.0000000000000001E-4</v>
      </c>
      <c r="R758" s="139">
        <f>Q758*H758</f>
        <v>5.633E-3</v>
      </c>
      <c r="S758" s="139">
        <v>0</v>
      </c>
      <c r="T758" s="140">
        <f>S758*H758</f>
        <v>0</v>
      </c>
      <c r="AR758" s="141" t="s">
        <v>244</v>
      </c>
      <c r="AT758" s="141" t="s">
        <v>140</v>
      </c>
      <c r="AU758" s="141" t="s">
        <v>82</v>
      </c>
      <c r="AY758" s="18" t="s">
        <v>137</v>
      </c>
      <c r="BE758" s="142">
        <f>IF(N758="základní",J758,0)</f>
        <v>0</v>
      </c>
      <c r="BF758" s="142">
        <f>IF(N758="snížená",J758,0)</f>
        <v>0</v>
      </c>
      <c r="BG758" s="142">
        <f>IF(N758="zákl. přenesená",J758,0)</f>
        <v>0</v>
      </c>
      <c r="BH758" s="142">
        <f>IF(N758="sníž. přenesená",J758,0)</f>
        <v>0</v>
      </c>
      <c r="BI758" s="142">
        <f>IF(N758="nulová",J758,0)</f>
        <v>0</v>
      </c>
      <c r="BJ758" s="18" t="s">
        <v>80</v>
      </c>
      <c r="BK758" s="142">
        <f>ROUND(I758*H758,2)</f>
        <v>0</v>
      </c>
      <c r="BL758" s="18" t="s">
        <v>244</v>
      </c>
      <c r="BM758" s="141" t="s">
        <v>888</v>
      </c>
    </row>
    <row r="759" spans="2:65" s="1" customFormat="1" ht="11.25">
      <c r="B759" s="33"/>
      <c r="D759" s="143" t="s">
        <v>146</v>
      </c>
      <c r="F759" s="144" t="s">
        <v>889</v>
      </c>
      <c r="I759" s="145"/>
      <c r="L759" s="33"/>
      <c r="M759" s="146"/>
      <c r="T759" s="54"/>
      <c r="AT759" s="18" t="s">
        <v>146</v>
      </c>
      <c r="AU759" s="18" t="s">
        <v>82</v>
      </c>
    </row>
    <row r="760" spans="2:65" s="12" customFormat="1" ht="11.25">
      <c r="B760" s="147"/>
      <c r="D760" s="148" t="s">
        <v>148</v>
      </c>
      <c r="E760" s="149" t="s">
        <v>19</v>
      </c>
      <c r="F760" s="150" t="s">
        <v>879</v>
      </c>
      <c r="H760" s="151">
        <v>28.164999999999999</v>
      </c>
      <c r="I760" s="152"/>
      <c r="L760" s="147"/>
      <c r="M760" s="153"/>
      <c r="T760" s="154"/>
      <c r="AT760" s="149" t="s">
        <v>148</v>
      </c>
      <c r="AU760" s="149" t="s">
        <v>82</v>
      </c>
      <c r="AV760" s="12" t="s">
        <v>82</v>
      </c>
      <c r="AW760" s="12" t="s">
        <v>33</v>
      </c>
      <c r="AX760" s="12" t="s">
        <v>80</v>
      </c>
      <c r="AY760" s="149" t="s">
        <v>137</v>
      </c>
    </row>
    <row r="761" spans="2:65" s="1" customFormat="1" ht="24.2" customHeight="1">
      <c r="B761" s="33"/>
      <c r="C761" s="129" t="s">
        <v>544</v>
      </c>
      <c r="D761" s="129" t="s">
        <v>140</v>
      </c>
      <c r="E761" s="130" t="s">
        <v>890</v>
      </c>
      <c r="F761" s="131" t="s">
        <v>891</v>
      </c>
      <c r="G761" s="132" t="s">
        <v>170</v>
      </c>
      <c r="H761" s="133">
        <v>0.48299999999999998</v>
      </c>
      <c r="I761" s="134"/>
      <c r="J761" s="135">
        <f>ROUND(I761*H761,2)</f>
        <v>0</v>
      </c>
      <c r="K761" s="136"/>
      <c r="L761" s="33"/>
      <c r="M761" s="137" t="s">
        <v>19</v>
      </c>
      <c r="N761" s="138" t="s">
        <v>43</v>
      </c>
      <c r="P761" s="139">
        <f>O761*H761</f>
        <v>0</v>
      </c>
      <c r="Q761" s="139">
        <v>0</v>
      </c>
      <c r="R761" s="139">
        <f>Q761*H761</f>
        <v>0</v>
      </c>
      <c r="S761" s="139">
        <v>0</v>
      </c>
      <c r="T761" s="140">
        <f>S761*H761</f>
        <v>0</v>
      </c>
      <c r="AR761" s="141" t="s">
        <v>244</v>
      </c>
      <c r="AT761" s="141" t="s">
        <v>140</v>
      </c>
      <c r="AU761" s="141" t="s">
        <v>82</v>
      </c>
      <c r="AY761" s="18" t="s">
        <v>137</v>
      </c>
      <c r="BE761" s="142">
        <f>IF(N761="základní",J761,0)</f>
        <v>0</v>
      </c>
      <c r="BF761" s="142">
        <f>IF(N761="snížená",J761,0)</f>
        <v>0</v>
      </c>
      <c r="BG761" s="142">
        <f>IF(N761="zákl. přenesená",J761,0)</f>
        <v>0</v>
      </c>
      <c r="BH761" s="142">
        <f>IF(N761="sníž. přenesená",J761,0)</f>
        <v>0</v>
      </c>
      <c r="BI761" s="142">
        <f>IF(N761="nulová",J761,0)</f>
        <v>0</v>
      </c>
      <c r="BJ761" s="18" t="s">
        <v>80</v>
      </c>
      <c r="BK761" s="142">
        <f>ROUND(I761*H761,2)</f>
        <v>0</v>
      </c>
      <c r="BL761" s="18" t="s">
        <v>244</v>
      </c>
      <c r="BM761" s="141" t="s">
        <v>892</v>
      </c>
    </row>
    <row r="762" spans="2:65" s="1" customFormat="1" ht="11.25">
      <c r="B762" s="33"/>
      <c r="D762" s="143" t="s">
        <v>146</v>
      </c>
      <c r="F762" s="144" t="s">
        <v>893</v>
      </c>
      <c r="I762" s="145"/>
      <c r="L762" s="33"/>
      <c r="M762" s="146"/>
      <c r="T762" s="54"/>
      <c r="AT762" s="18" t="s">
        <v>146</v>
      </c>
      <c r="AU762" s="18" t="s">
        <v>82</v>
      </c>
    </row>
    <row r="763" spans="2:65" s="11" customFormat="1" ht="22.9" customHeight="1">
      <c r="B763" s="117"/>
      <c r="D763" s="118" t="s">
        <v>71</v>
      </c>
      <c r="E763" s="127" t="s">
        <v>894</v>
      </c>
      <c r="F763" s="127" t="s">
        <v>895</v>
      </c>
      <c r="I763" s="120"/>
      <c r="J763" s="128">
        <f>BK763</f>
        <v>0</v>
      </c>
      <c r="L763" s="117"/>
      <c r="M763" s="122"/>
      <c r="P763" s="123">
        <f>SUM(P764:P811)</f>
        <v>0</v>
      </c>
      <c r="R763" s="123">
        <f>SUM(R764:R811)</f>
        <v>4.1273296200000003</v>
      </c>
      <c r="T763" s="124">
        <f>SUM(T764:T811)</f>
        <v>0</v>
      </c>
      <c r="AR763" s="118" t="s">
        <v>82</v>
      </c>
      <c r="AT763" s="125" t="s">
        <v>71</v>
      </c>
      <c r="AU763" s="125" t="s">
        <v>80</v>
      </c>
      <c r="AY763" s="118" t="s">
        <v>137</v>
      </c>
      <c r="BK763" s="126">
        <f>SUM(BK764:BK811)</f>
        <v>0</v>
      </c>
    </row>
    <row r="764" spans="2:65" s="1" customFormat="1" ht="21.75" customHeight="1">
      <c r="B764" s="33"/>
      <c r="C764" s="129" t="s">
        <v>896</v>
      </c>
      <c r="D764" s="129" t="s">
        <v>140</v>
      </c>
      <c r="E764" s="130" t="s">
        <v>897</v>
      </c>
      <c r="F764" s="131" t="s">
        <v>898</v>
      </c>
      <c r="G764" s="132" t="s">
        <v>143</v>
      </c>
      <c r="H764" s="133">
        <v>24.428000000000001</v>
      </c>
      <c r="I764" s="134"/>
      <c r="J764" s="135">
        <f>ROUND(I764*H764,2)</f>
        <v>0</v>
      </c>
      <c r="K764" s="136"/>
      <c r="L764" s="33"/>
      <c r="M764" s="137" t="s">
        <v>19</v>
      </c>
      <c r="N764" s="138" t="s">
        <v>43</v>
      </c>
      <c r="P764" s="139">
        <f>O764*H764</f>
        <v>0</v>
      </c>
      <c r="Q764" s="139">
        <v>0</v>
      </c>
      <c r="R764" s="139">
        <f>Q764*H764</f>
        <v>0</v>
      </c>
      <c r="S764" s="139">
        <v>0</v>
      </c>
      <c r="T764" s="140">
        <f>S764*H764</f>
        <v>0</v>
      </c>
      <c r="AR764" s="141" t="s">
        <v>244</v>
      </c>
      <c r="AT764" s="141" t="s">
        <v>140</v>
      </c>
      <c r="AU764" s="141" t="s">
        <v>82</v>
      </c>
      <c r="AY764" s="18" t="s">
        <v>137</v>
      </c>
      <c r="BE764" s="142">
        <f>IF(N764="základní",J764,0)</f>
        <v>0</v>
      </c>
      <c r="BF764" s="142">
        <f>IF(N764="snížená",J764,0)</f>
        <v>0</v>
      </c>
      <c r="BG764" s="142">
        <f>IF(N764="zákl. přenesená",J764,0)</f>
        <v>0</v>
      </c>
      <c r="BH764" s="142">
        <f>IF(N764="sníž. přenesená",J764,0)</f>
        <v>0</v>
      </c>
      <c r="BI764" s="142">
        <f>IF(N764="nulová",J764,0)</f>
        <v>0</v>
      </c>
      <c r="BJ764" s="18" t="s">
        <v>80</v>
      </c>
      <c r="BK764" s="142">
        <f>ROUND(I764*H764,2)</f>
        <v>0</v>
      </c>
      <c r="BL764" s="18" t="s">
        <v>244</v>
      </c>
      <c r="BM764" s="141" t="s">
        <v>899</v>
      </c>
    </row>
    <row r="765" spans="2:65" s="1" customFormat="1" ht="11.25">
      <c r="B765" s="33"/>
      <c r="D765" s="143" t="s">
        <v>146</v>
      </c>
      <c r="F765" s="144" t="s">
        <v>900</v>
      </c>
      <c r="I765" s="145"/>
      <c r="L765" s="33"/>
      <c r="M765" s="146"/>
      <c r="T765" s="54"/>
      <c r="AT765" s="18" t="s">
        <v>146</v>
      </c>
      <c r="AU765" s="18" t="s">
        <v>82</v>
      </c>
    </row>
    <row r="766" spans="2:65" s="13" customFormat="1" ht="11.25">
      <c r="B766" s="155"/>
      <c r="D766" s="148" t="s">
        <v>148</v>
      </c>
      <c r="E766" s="156" t="s">
        <v>19</v>
      </c>
      <c r="F766" s="157" t="s">
        <v>266</v>
      </c>
      <c r="H766" s="156" t="s">
        <v>19</v>
      </c>
      <c r="I766" s="158"/>
      <c r="L766" s="155"/>
      <c r="M766" s="159"/>
      <c r="T766" s="160"/>
      <c r="AT766" s="156" t="s">
        <v>148</v>
      </c>
      <c r="AU766" s="156" t="s">
        <v>82</v>
      </c>
      <c r="AV766" s="13" t="s">
        <v>80</v>
      </c>
      <c r="AW766" s="13" t="s">
        <v>33</v>
      </c>
      <c r="AX766" s="13" t="s">
        <v>72</v>
      </c>
      <c r="AY766" s="156" t="s">
        <v>137</v>
      </c>
    </row>
    <row r="767" spans="2:65" s="12" customFormat="1" ht="11.25">
      <c r="B767" s="147"/>
      <c r="D767" s="148" t="s">
        <v>148</v>
      </c>
      <c r="E767" s="149" t="s">
        <v>19</v>
      </c>
      <c r="F767" s="150" t="s">
        <v>901</v>
      </c>
      <c r="H767" s="151">
        <v>12.183</v>
      </c>
      <c r="I767" s="152"/>
      <c r="L767" s="147"/>
      <c r="M767" s="153"/>
      <c r="T767" s="154"/>
      <c r="AT767" s="149" t="s">
        <v>148</v>
      </c>
      <c r="AU767" s="149" t="s">
        <v>82</v>
      </c>
      <c r="AV767" s="12" t="s">
        <v>82</v>
      </c>
      <c r="AW767" s="12" t="s">
        <v>33</v>
      </c>
      <c r="AX767" s="12" t="s">
        <v>72</v>
      </c>
      <c r="AY767" s="149" t="s">
        <v>137</v>
      </c>
    </row>
    <row r="768" spans="2:65" s="12" customFormat="1" ht="11.25">
      <c r="B768" s="147"/>
      <c r="D768" s="148" t="s">
        <v>148</v>
      </c>
      <c r="E768" s="149" t="s">
        <v>19</v>
      </c>
      <c r="F768" s="150" t="s">
        <v>902</v>
      </c>
      <c r="H768" s="151">
        <v>12.244999999999999</v>
      </c>
      <c r="I768" s="152"/>
      <c r="L768" s="147"/>
      <c r="M768" s="153"/>
      <c r="T768" s="154"/>
      <c r="AT768" s="149" t="s">
        <v>148</v>
      </c>
      <c r="AU768" s="149" t="s">
        <v>82</v>
      </c>
      <c r="AV768" s="12" t="s">
        <v>82</v>
      </c>
      <c r="AW768" s="12" t="s">
        <v>33</v>
      </c>
      <c r="AX768" s="12" t="s">
        <v>72</v>
      </c>
      <c r="AY768" s="149" t="s">
        <v>137</v>
      </c>
    </row>
    <row r="769" spans="2:65" s="14" customFormat="1" ht="11.25">
      <c r="B769" s="161"/>
      <c r="D769" s="148" t="s">
        <v>148</v>
      </c>
      <c r="E769" s="162" t="s">
        <v>19</v>
      </c>
      <c r="F769" s="163" t="s">
        <v>189</v>
      </c>
      <c r="H769" s="164">
        <v>24.428000000000001</v>
      </c>
      <c r="I769" s="165"/>
      <c r="L769" s="161"/>
      <c r="M769" s="166"/>
      <c r="T769" s="167"/>
      <c r="AT769" s="162" t="s">
        <v>148</v>
      </c>
      <c r="AU769" s="162" t="s">
        <v>82</v>
      </c>
      <c r="AV769" s="14" t="s">
        <v>144</v>
      </c>
      <c r="AW769" s="14" t="s">
        <v>33</v>
      </c>
      <c r="AX769" s="14" t="s">
        <v>80</v>
      </c>
      <c r="AY769" s="162" t="s">
        <v>137</v>
      </c>
    </row>
    <row r="770" spans="2:65" s="1" customFormat="1" ht="16.5" customHeight="1">
      <c r="B770" s="33"/>
      <c r="C770" s="175" t="s">
        <v>903</v>
      </c>
      <c r="D770" s="175" t="s">
        <v>434</v>
      </c>
      <c r="E770" s="176" t="s">
        <v>904</v>
      </c>
      <c r="F770" s="177" t="s">
        <v>905</v>
      </c>
      <c r="G770" s="178" t="s">
        <v>143</v>
      </c>
      <c r="H770" s="179">
        <v>24.917000000000002</v>
      </c>
      <c r="I770" s="180"/>
      <c r="J770" s="181">
        <f>ROUND(I770*H770,2)</f>
        <v>0</v>
      </c>
      <c r="K770" s="182"/>
      <c r="L770" s="183"/>
      <c r="M770" s="184" t="s">
        <v>19</v>
      </c>
      <c r="N770" s="185" t="s">
        <v>43</v>
      </c>
      <c r="P770" s="139">
        <f>O770*H770</f>
        <v>0</v>
      </c>
      <c r="Q770" s="139">
        <v>4.4999999999999997E-3</v>
      </c>
      <c r="R770" s="139">
        <f>Q770*H770</f>
        <v>0.1121265</v>
      </c>
      <c r="S770" s="139">
        <v>0</v>
      </c>
      <c r="T770" s="140">
        <f>S770*H770</f>
        <v>0</v>
      </c>
      <c r="AR770" s="141" t="s">
        <v>459</v>
      </c>
      <c r="AT770" s="141" t="s">
        <v>434</v>
      </c>
      <c r="AU770" s="141" t="s">
        <v>82</v>
      </c>
      <c r="AY770" s="18" t="s">
        <v>137</v>
      </c>
      <c r="BE770" s="142">
        <f>IF(N770="základní",J770,0)</f>
        <v>0</v>
      </c>
      <c r="BF770" s="142">
        <f>IF(N770="snížená",J770,0)</f>
        <v>0</v>
      </c>
      <c r="BG770" s="142">
        <f>IF(N770="zákl. přenesená",J770,0)</f>
        <v>0</v>
      </c>
      <c r="BH770" s="142">
        <f>IF(N770="sníž. přenesená",J770,0)</f>
        <v>0</v>
      </c>
      <c r="BI770" s="142">
        <f>IF(N770="nulová",J770,0)</f>
        <v>0</v>
      </c>
      <c r="BJ770" s="18" t="s">
        <v>80</v>
      </c>
      <c r="BK770" s="142">
        <f>ROUND(I770*H770,2)</f>
        <v>0</v>
      </c>
      <c r="BL770" s="18" t="s">
        <v>244</v>
      </c>
      <c r="BM770" s="141" t="s">
        <v>906</v>
      </c>
    </row>
    <row r="771" spans="2:65" s="12" customFormat="1" ht="11.25">
      <c r="B771" s="147"/>
      <c r="D771" s="148" t="s">
        <v>148</v>
      </c>
      <c r="F771" s="150" t="s">
        <v>907</v>
      </c>
      <c r="H771" s="151">
        <v>24.917000000000002</v>
      </c>
      <c r="I771" s="152"/>
      <c r="L771" s="147"/>
      <c r="M771" s="153"/>
      <c r="T771" s="154"/>
      <c r="AT771" s="149" t="s">
        <v>148</v>
      </c>
      <c r="AU771" s="149" t="s">
        <v>82</v>
      </c>
      <c r="AV771" s="12" t="s">
        <v>82</v>
      </c>
      <c r="AW771" s="12" t="s">
        <v>4</v>
      </c>
      <c r="AX771" s="12" t="s">
        <v>80</v>
      </c>
      <c r="AY771" s="149" t="s">
        <v>137</v>
      </c>
    </row>
    <row r="772" spans="2:65" s="1" customFormat="1" ht="33" customHeight="1">
      <c r="B772" s="33"/>
      <c r="C772" s="129" t="s">
        <v>908</v>
      </c>
      <c r="D772" s="129" t="s">
        <v>140</v>
      </c>
      <c r="E772" s="130" t="s">
        <v>909</v>
      </c>
      <c r="F772" s="131" t="s">
        <v>910</v>
      </c>
      <c r="G772" s="132" t="s">
        <v>143</v>
      </c>
      <c r="H772" s="133">
        <v>24.428000000000001</v>
      </c>
      <c r="I772" s="134"/>
      <c r="J772" s="135">
        <f>ROUND(I772*H772,2)</f>
        <v>0</v>
      </c>
      <c r="K772" s="136"/>
      <c r="L772" s="33"/>
      <c r="M772" s="137" t="s">
        <v>19</v>
      </c>
      <c r="N772" s="138" t="s">
        <v>43</v>
      </c>
      <c r="P772" s="139">
        <f>O772*H772</f>
        <v>0</v>
      </c>
      <c r="Q772" s="139">
        <v>1.324E-2</v>
      </c>
      <c r="R772" s="139">
        <f>Q772*H772</f>
        <v>0.32342672</v>
      </c>
      <c r="S772" s="139">
        <v>0</v>
      </c>
      <c r="T772" s="140">
        <f>S772*H772</f>
        <v>0</v>
      </c>
      <c r="AR772" s="141" t="s">
        <v>244</v>
      </c>
      <c r="AT772" s="141" t="s">
        <v>140</v>
      </c>
      <c r="AU772" s="141" t="s">
        <v>82</v>
      </c>
      <c r="AY772" s="18" t="s">
        <v>137</v>
      </c>
      <c r="BE772" s="142">
        <f>IF(N772="základní",J772,0)</f>
        <v>0</v>
      </c>
      <c r="BF772" s="142">
        <f>IF(N772="snížená",J772,0)</f>
        <v>0</v>
      </c>
      <c r="BG772" s="142">
        <f>IF(N772="zákl. přenesená",J772,0)</f>
        <v>0</v>
      </c>
      <c r="BH772" s="142">
        <f>IF(N772="sníž. přenesená",J772,0)</f>
        <v>0</v>
      </c>
      <c r="BI772" s="142">
        <f>IF(N772="nulová",J772,0)</f>
        <v>0</v>
      </c>
      <c r="BJ772" s="18" t="s">
        <v>80</v>
      </c>
      <c r="BK772" s="142">
        <f>ROUND(I772*H772,2)</f>
        <v>0</v>
      </c>
      <c r="BL772" s="18" t="s">
        <v>244</v>
      </c>
      <c r="BM772" s="141" t="s">
        <v>911</v>
      </c>
    </row>
    <row r="773" spans="2:65" s="1" customFormat="1" ht="11.25">
      <c r="B773" s="33"/>
      <c r="D773" s="143" t="s">
        <v>146</v>
      </c>
      <c r="F773" s="144" t="s">
        <v>912</v>
      </c>
      <c r="I773" s="145"/>
      <c r="L773" s="33"/>
      <c r="M773" s="146"/>
      <c r="T773" s="54"/>
      <c r="AT773" s="18" t="s">
        <v>146</v>
      </c>
      <c r="AU773" s="18" t="s">
        <v>82</v>
      </c>
    </row>
    <row r="774" spans="2:65" s="13" customFormat="1" ht="11.25">
      <c r="B774" s="155"/>
      <c r="D774" s="148" t="s">
        <v>148</v>
      </c>
      <c r="E774" s="156" t="s">
        <v>19</v>
      </c>
      <c r="F774" s="157" t="s">
        <v>266</v>
      </c>
      <c r="H774" s="156" t="s">
        <v>19</v>
      </c>
      <c r="I774" s="158"/>
      <c r="L774" s="155"/>
      <c r="M774" s="159"/>
      <c r="T774" s="160"/>
      <c r="AT774" s="156" t="s">
        <v>148</v>
      </c>
      <c r="AU774" s="156" t="s">
        <v>82</v>
      </c>
      <c r="AV774" s="13" t="s">
        <v>80</v>
      </c>
      <c r="AW774" s="13" t="s">
        <v>33</v>
      </c>
      <c r="AX774" s="13" t="s">
        <v>72</v>
      </c>
      <c r="AY774" s="156" t="s">
        <v>137</v>
      </c>
    </row>
    <row r="775" spans="2:65" s="12" customFormat="1" ht="11.25">
      <c r="B775" s="147"/>
      <c r="D775" s="148" t="s">
        <v>148</v>
      </c>
      <c r="E775" s="149" t="s">
        <v>19</v>
      </c>
      <c r="F775" s="150" t="s">
        <v>901</v>
      </c>
      <c r="H775" s="151">
        <v>12.183</v>
      </c>
      <c r="I775" s="152"/>
      <c r="L775" s="147"/>
      <c r="M775" s="153"/>
      <c r="T775" s="154"/>
      <c r="AT775" s="149" t="s">
        <v>148</v>
      </c>
      <c r="AU775" s="149" t="s">
        <v>82</v>
      </c>
      <c r="AV775" s="12" t="s">
        <v>82</v>
      </c>
      <c r="AW775" s="12" t="s">
        <v>33</v>
      </c>
      <c r="AX775" s="12" t="s">
        <v>72</v>
      </c>
      <c r="AY775" s="149" t="s">
        <v>137</v>
      </c>
    </row>
    <row r="776" spans="2:65" s="12" customFormat="1" ht="11.25">
      <c r="B776" s="147"/>
      <c r="D776" s="148" t="s">
        <v>148</v>
      </c>
      <c r="E776" s="149" t="s">
        <v>19</v>
      </c>
      <c r="F776" s="150" t="s">
        <v>902</v>
      </c>
      <c r="H776" s="151">
        <v>12.244999999999999</v>
      </c>
      <c r="I776" s="152"/>
      <c r="L776" s="147"/>
      <c r="M776" s="153"/>
      <c r="T776" s="154"/>
      <c r="AT776" s="149" t="s">
        <v>148</v>
      </c>
      <c r="AU776" s="149" t="s">
        <v>82</v>
      </c>
      <c r="AV776" s="12" t="s">
        <v>82</v>
      </c>
      <c r="AW776" s="12" t="s">
        <v>33</v>
      </c>
      <c r="AX776" s="12" t="s">
        <v>72</v>
      </c>
      <c r="AY776" s="149" t="s">
        <v>137</v>
      </c>
    </row>
    <row r="777" spans="2:65" s="14" customFormat="1" ht="11.25">
      <c r="B777" s="161"/>
      <c r="D777" s="148" t="s">
        <v>148</v>
      </c>
      <c r="E777" s="162" t="s">
        <v>19</v>
      </c>
      <c r="F777" s="163" t="s">
        <v>189</v>
      </c>
      <c r="H777" s="164">
        <v>24.428000000000001</v>
      </c>
      <c r="I777" s="165"/>
      <c r="L777" s="161"/>
      <c r="M777" s="166"/>
      <c r="T777" s="167"/>
      <c r="AT777" s="162" t="s">
        <v>148</v>
      </c>
      <c r="AU777" s="162" t="s">
        <v>82</v>
      </c>
      <c r="AV777" s="14" t="s">
        <v>144</v>
      </c>
      <c r="AW777" s="14" t="s">
        <v>33</v>
      </c>
      <c r="AX777" s="14" t="s">
        <v>80</v>
      </c>
      <c r="AY777" s="162" t="s">
        <v>137</v>
      </c>
    </row>
    <row r="778" spans="2:65" s="1" customFormat="1" ht="21.75" customHeight="1">
      <c r="B778" s="33"/>
      <c r="C778" s="129" t="s">
        <v>913</v>
      </c>
      <c r="D778" s="129" t="s">
        <v>140</v>
      </c>
      <c r="E778" s="130" t="s">
        <v>914</v>
      </c>
      <c r="F778" s="131" t="s">
        <v>915</v>
      </c>
      <c r="G778" s="132" t="s">
        <v>143</v>
      </c>
      <c r="H778" s="133">
        <v>24.428000000000001</v>
      </c>
      <c r="I778" s="134"/>
      <c r="J778" s="135">
        <f>ROUND(I778*H778,2)</f>
        <v>0</v>
      </c>
      <c r="K778" s="136"/>
      <c r="L778" s="33"/>
      <c r="M778" s="137" t="s">
        <v>19</v>
      </c>
      <c r="N778" s="138" t="s">
        <v>43</v>
      </c>
      <c r="P778" s="139">
        <f>O778*H778</f>
        <v>0</v>
      </c>
      <c r="Q778" s="139">
        <v>1E-4</v>
      </c>
      <c r="R778" s="139">
        <f>Q778*H778</f>
        <v>2.4428000000000002E-3</v>
      </c>
      <c r="S778" s="139">
        <v>0</v>
      </c>
      <c r="T778" s="140">
        <f>S778*H778</f>
        <v>0</v>
      </c>
      <c r="AR778" s="141" t="s">
        <v>244</v>
      </c>
      <c r="AT778" s="141" t="s">
        <v>140</v>
      </c>
      <c r="AU778" s="141" t="s">
        <v>82</v>
      </c>
      <c r="AY778" s="18" t="s">
        <v>137</v>
      </c>
      <c r="BE778" s="142">
        <f>IF(N778="základní",J778,0)</f>
        <v>0</v>
      </c>
      <c r="BF778" s="142">
        <f>IF(N778="snížená",J778,0)</f>
        <v>0</v>
      </c>
      <c r="BG778" s="142">
        <f>IF(N778="zákl. přenesená",J778,0)</f>
        <v>0</v>
      </c>
      <c r="BH778" s="142">
        <f>IF(N778="sníž. přenesená",J778,0)</f>
        <v>0</v>
      </c>
      <c r="BI778" s="142">
        <f>IF(N778="nulová",J778,0)</f>
        <v>0</v>
      </c>
      <c r="BJ778" s="18" t="s">
        <v>80</v>
      </c>
      <c r="BK778" s="142">
        <f>ROUND(I778*H778,2)</f>
        <v>0</v>
      </c>
      <c r="BL778" s="18" t="s">
        <v>244</v>
      </c>
      <c r="BM778" s="141" t="s">
        <v>916</v>
      </c>
    </row>
    <row r="779" spans="2:65" s="1" customFormat="1" ht="11.25">
      <c r="B779" s="33"/>
      <c r="D779" s="143" t="s">
        <v>146</v>
      </c>
      <c r="F779" s="144" t="s">
        <v>917</v>
      </c>
      <c r="I779" s="145"/>
      <c r="L779" s="33"/>
      <c r="M779" s="146"/>
      <c r="T779" s="54"/>
      <c r="AT779" s="18" t="s">
        <v>146</v>
      </c>
      <c r="AU779" s="18" t="s">
        <v>82</v>
      </c>
    </row>
    <row r="780" spans="2:65" s="1" customFormat="1" ht="24.2" customHeight="1">
      <c r="B780" s="33"/>
      <c r="C780" s="129" t="s">
        <v>918</v>
      </c>
      <c r="D780" s="129" t="s">
        <v>140</v>
      </c>
      <c r="E780" s="130" t="s">
        <v>919</v>
      </c>
      <c r="F780" s="131" t="s">
        <v>920</v>
      </c>
      <c r="G780" s="132" t="s">
        <v>143</v>
      </c>
      <c r="H780" s="133">
        <v>268.24</v>
      </c>
      <c r="I780" s="134"/>
      <c r="J780" s="135">
        <f>ROUND(I780*H780,2)</f>
        <v>0</v>
      </c>
      <c r="K780" s="136"/>
      <c r="L780" s="33"/>
      <c r="M780" s="137" t="s">
        <v>19</v>
      </c>
      <c r="N780" s="138" t="s">
        <v>43</v>
      </c>
      <c r="P780" s="139">
        <f>O780*H780</f>
        <v>0</v>
      </c>
      <c r="Q780" s="139">
        <v>1.2200000000000001E-2</v>
      </c>
      <c r="R780" s="139">
        <f>Q780*H780</f>
        <v>3.2725280000000003</v>
      </c>
      <c r="S780" s="139">
        <v>0</v>
      </c>
      <c r="T780" s="140">
        <f>S780*H780</f>
        <v>0</v>
      </c>
      <c r="AR780" s="141" t="s">
        <v>244</v>
      </c>
      <c r="AT780" s="141" t="s">
        <v>140</v>
      </c>
      <c r="AU780" s="141" t="s">
        <v>82</v>
      </c>
      <c r="AY780" s="18" t="s">
        <v>137</v>
      </c>
      <c r="BE780" s="142">
        <f>IF(N780="základní",J780,0)</f>
        <v>0</v>
      </c>
      <c r="BF780" s="142">
        <f>IF(N780="snížená",J780,0)</f>
        <v>0</v>
      </c>
      <c r="BG780" s="142">
        <f>IF(N780="zákl. přenesená",J780,0)</f>
        <v>0</v>
      </c>
      <c r="BH780" s="142">
        <f>IF(N780="sníž. přenesená",J780,0)</f>
        <v>0</v>
      </c>
      <c r="BI780" s="142">
        <f>IF(N780="nulová",J780,0)</f>
        <v>0</v>
      </c>
      <c r="BJ780" s="18" t="s">
        <v>80</v>
      </c>
      <c r="BK780" s="142">
        <f>ROUND(I780*H780,2)</f>
        <v>0</v>
      </c>
      <c r="BL780" s="18" t="s">
        <v>244</v>
      </c>
      <c r="BM780" s="141" t="s">
        <v>921</v>
      </c>
    </row>
    <row r="781" spans="2:65" s="1" customFormat="1" ht="11.25">
      <c r="B781" s="33"/>
      <c r="D781" s="143" t="s">
        <v>146</v>
      </c>
      <c r="F781" s="144" t="s">
        <v>922</v>
      </c>
      <c r="I781" s="145"/>
      <c r="L781" s="33"/>
      <c r="M781" s="146"/>
      <c r="T781" s="54"/>
      <c r="AT781" s="18" t="s">
        <v>146</v>
      </c>
      <c r="AU781" s="18" t="s">
        <v>82</v>
      </c>
    </row>
    <row r="782" spans="2:65" s="13" customFormat="1" ht="11.25">
      <c r="B782" s="155"/>
      <c r="D782" s="148" t="s">
        <v>148</v>
      </c>
      <c r="E782" s="156" t="s">
        <v>19</v>
      </c>
      <c r="F782" s="157" t="s">
        <v>266</v>
      </c>
      <c r="H782" s="156" t="s">
        <v>19</v>
      </c>
      <c r="I782" s="158"/>
      <c r="L782" s="155"/>
      <c r="M782" s="159"/>
      <c r="T782" s="160"/>
      <c r="AT782" s="156" t="s">
        <v>148</v>
      </c>
      <c r="AU782" s="156" t="s">
        <v>82</v>
      </c>
      <c r="AV782" s="13" t="s">
        <v>80</v>
      </c>
      <c r="AW782" s="13" t="s">
        <v>33</v>
      </c>
      <c r="AX782" s="13" t="s">
        <v>72</v>
      </c>
      <c r="AY782" s="156" t="s">
        <v>137</v>
      </c>
    </row>
    <row r="783" spans="2:65" s="13" customFormat="1" ht="11.25">
      <c r="B783" s="155"/>
      <c r="D783" s="148" t="s">
        <v>148</v>
      </c>
      <c r="E783" s="156" t="s">
        <v>19</v>
      </c>
      <c r="F783" s="157" t="s">
        <v>923</v>
      </c>
      <c r="H783" s="156" t="s">
        <v>19</v>
      </c>
      <c r="I783" s="158"/>
      <c r="L783" s="155"/>
      <c r="M783" s="159"/>
      <c r="T783" s="160"/>
      <c r="AT783" s="156" t="s">
        <v>148</v>
      </c>
      <c r="AU783" s="156" t="s">
        <v>82</v>
      </c>
      <c r="AV783" s="13" t="s">
        <v>80</v>
      </c>
      <c r="AW783" s="13" t="s">
        <v>33</v>
      </c>
      <c r="AX783" s="13" t="s">
        <v>72</v>
      </c>
      <c r="AY783" s="156" t="s">
        <v>137</v>
      </c>
    </row>
    <row r="784" spans="2:65" s="12" customFormat="1" ht="11.25">
      <c r="B784" s="147"/>
      <c r="D784" s="148" t="s">
        <v>148</v>
      </c>
      <c r="E784" s="149" t="s">
        <v>19</v>
      </c>
      <c r="F784" s="150" t="s">
        <v>469</v>
      </c>
      <c r="H784" s="151">
        <v>60.49</v>
      </c>
      <c r="I784" s="152"/>
      <c r="L784" s="147"/>
      <c r="M784" s="153"/>
      <c r="T784" s="154"/>
      <c r="AT784" s="149" t="s">
        <v>148</v>
      </c>
      <c r="AU784" s="149" t="s">
        <v>82</v>
      </c>
      <c r="AV784" s="12" t="s">
        <v>82</v>
      </c>
      <c r="AW784" s="12" t="s">
        <v>33</v>
      </c>
      <c r="AX784" s="12" t="s">
        <v>72</v>
      </c>
      <c r="AY784" s="149" t="s">
        <v>137</v>
      </c>
    </row>
    <row r="785" spans="2:65" s="13" customFormat="1" ht="11.25">
      <c r="B785" s="155"/>
      <c r="D785" s="148" t="s">
        <v>148</v>
      </c>
      <c r="E785" s="156" t="s">
        <v>19</v>
      </c>
      <c r="F785" s="157" t="s">
        <v>173</v>
      </c>
      <c r="H785" s="156" t="s">
        <v>19</v>
      </c>
      <c r="I785" s="158"/>
      <c r="L785" s="155"/>
      <c r="M785" s="159"/>
      <c r="T785" s="160"/>
      <c r="AT785" s="156" t="s">
        <v>148</v>
      </c>
      <c r="AU785" s="156" t="s">
        <v>82</v>
      </c>
      <c r="AV785" s="13" t="s">
        <v>80</v>
      </c>
      <c r="AW785" s="13" t="s">
        <v>33</v>
      </c>
      <c r="AX785" s="13" t="s">
        <v>72</v>
      </c>
      <c r="AY785" s="156" t="s">
        <v>137</v>
      </c>
    </row>
    <row r="786" spans="2:65" s="13" customFormat="1" ht="11.25">
      <c r="B786" s="155"/>
      <c r="D786" s="148" t="s">
        <v>148</v>
      </c>
      <c r="E786" s="156" t="s">
        <v>19</v>
      </c>
      <c r="F786" s="157" t="s">
        <v>924</v>
      </c>
      <c r="H786" s="156" t="s">
        <v>19</v>
      </c>
      <c r="I786" s="158"/>
      <c r="L786" s="155"/>
      <c r="M786" s="159"/>
      <c r="T786" s="160"/>
      <c r="AT786" s="156" t="s">
        <v>148</v>
      </c>
      <c r="AU786" s="156" t="s">
        <v>82</v>
      </c>
      <c r="AV786" s="13" t="s">
        <v>80</v>
      </c>
      <c r="AW786" s="13" t="s">
        <v>33</v>
      </c>
      <c r="AX786" s="13" t="s">
        <v>72</v>
      </c>
      <c r="AY786" s="156" t="s">
        <v>137</v>
      </c>
    </row>
    <row r="787" spans="2:65" s="12" customFormat="1" ht="11.25">
      <c r="B787" s="147"/>
      <c r="D787" s="148" t="s">
        <v>148</v>
      </c>
      <c r="E787" s="149" t="s">
        <v>19</v>
      </c>
      <c r="F787" s="150" t="s">
        <v>925</v>
      </c>
      <c r="H787" s="151">
        <v>121.3</v>
      </c>
      <c r="I787" s="152"/>
      <c r="L787" s="147"/>
      <c r="M787" s="153"/>
      <c r="T787" s="154"/>
      <c r="AT787" s="149" t="s">
        <v>148</v>
      </c>
      <c r="AU787" s="149" t="s">
        <v>82</v>
      </c>
      <c r="AV787" s="12" t="s">
        <v>82</v>
      </c>
      <c r="AW787" s="12" t="s">
        <v>33</v>
      </c>
      <c r="AX787" s="12" t="s">
        <v>72</v>
      </c>
      <c r="AY787" s="149" t="s">
        <v>137</v>
      </c>
    </row>
    <row r="788" spans="2:65" s="13" customFormat="1" ht="11.25">
      <c r="B788" s="155"/>
      <c r="D788" s="148" t="s">
        <v>148</v>
      </c>
      <c r="E788" s="156" t="s">
        <v>19</v>
      </c>
      <c r="F788" s="157" t="s">
        <v>217</v>
      </c>
      <c r="H788" s="156" t="s">
        <v>19</v>
      </c>
      <c r="I788" s="158"/>
      <c r="L788" s="155"/>
      <c r="M788" s="159"/>
      <c r="T788" s="160"/>
      <c r="AT788" s="156" t="s">
        <v>148</v>
      </c>
      <c r="AU788" s="156" t="s">
        <v>82</v>
      </c>
      <c r="AV788" s="13" t="s">
        <v>80</v>
      </c>
      <c r="AW788" s="13" t="s">
        <v>33</v>
      </c>
      <c r="AX788" s="13" t="s">
        <v>72</v>
      </c>
      <c r="AY788" s="156" t="s">
        <v>137</v>
      </c>
    </row>
    <row r="789" spans="2:65" s="13" customFormat="1" ht="11.25">
      <c r="B789" s="155"/>
      <c r="D789" s="148" t="s">
        <v>148</v>
      </c>
      <c r="E789" s="156" t="s">
        <v>19</v>
      </c>
      <c r="F789" s="157" t="s">
        <v>926</v>
      </c>
      <c r="H789" s="156" t="s">
        <v>19</v>
      </c>
      <c r="I789" s="158"/>
      <c r="L789" s="155"/>
      <c r="M789" s="159"/>
      <c r="T789" s="160"/>
      <c r="AT789" s="156" t="s">
        <v>148</v>
      </c>
      <c r="AU789" s="156" t="s">
        <v>82</v>
      </c>
      <c r="AV789" s="13" t="s">
        <v>80</v>
      </c>
      <c r="AW789" s="13" t="s">
        <v>33</v>
      </c>
      <c r="AX789" s="13" t="s">
        <v>72</v>
      </c>
      <c r="AY789" s="156" t="s">
        <v>137</v>
      </c>
    </row>
    <row r="790" spans="2:65" s="12" customFormat="1" ht="11.25">
      <c r="B790" s="147"/>
      <c r="D790" s="148" t="s">
        <v>148</v>
      </c>
      <c r="E790" s="149" t="s">
        <v>19</v>
      </c>
      <c r="F790" s="150" t="s">
        <v>927</v>
      </c>
      <c r="H790" s="151">
        <v>86.45</v>
      </c>
      <c r="I790" s="152"/>
      <c r="L790" s="147"/>
      <c r="M790" s="153"/>
      <c r="T790" s="154"/>
      <c r="AT790" s="149" t="s">
        <v>148</v>
      </c>
      <c r="AU790" s="149" t="s">
        <v>82</v>
      </c>
      <c r="AV790" s="12" t="s">
        <v>82</v>
      </c>
      <c r="AW790" s="12" t="s">
        <v>33</v>
      </c>
      <c r="AX790" s="12" t="s">
        <v>72</v>
      </c>
      <c r="AY790" s="149" t="s">
        <v>137</v>
      </c>
    </row>
    <row r="791" spans="2:65" s="14" customFormat="1" ht="11.25">
      <c r="B791" s="161"/>
      <c r="D791" s="148" t="s">
        <v>148</v>
      </c>
      <c r="E791" s="162" t="s">
        <v>19</v>
      </c>
      <c r="F791" s="163" t="s">
        <v>189</v>
      </c>
      <c r="H791" s="164">
        <v>268.24</v>
      </c>
      <c r="I791" s="165"/>
      <c r="L791" s="161"/>
      <c r="M791" s="166"/>
      <c r="T791" s="167"/>
      <c r="AT791" s="162" t="s">
        <v>148</v>
      </c>
      <c r="AU791" s="162" t="s">
        <v>82</v>
      </c>
      <c r="AV791" s="14" t="s">
        <v>144</v>
      </c>
      <c r="AW791" s="14" t="s">
        <v>33</v>
      </c>
      <c r="AX791" s="14" t="s">
        <v>80</v>
      </c>
      <c r="AY791" s="162" t="s">
        <v>137</v>
      </c>
    </row>
    <row r="792" spans="2:65" s="1" customFormat="1" ht="24.2" customHeight="1">
      <c r="B792" s="33"/>
      <c r="C792" s="129" t="s">
        <v>928</v>
      </c>
      <c r="D792" s="129" t="s">
        <v>140</v>
      </c>
      <c r="E792" s="130" t="s">
        <v>929</v>
      </c>
      <c r="F792" s="131" t="s">
        <v>930</v>
      </c>
      <c r="G792" s="132" t="s">
        <v>143</v>
      </c>
      <c r="H792" s="133">
        <v>12.4</v>
      </c>
      <c r="I792" s="134"/>
      <c r="J792" s="135">
        <f>ROUND(I792*H792,2)</f>
        <v>0</v>
      </c>
      <c r="K792" s="136"/>
      <c r="L792" s="33"/>
      <c r="M792" s="137" t="s">
        <v>19</v>
      </c>
      <c r="N792" s="138" t="s">
        <v>43</v>
      </c>
      <c r="P792" s="139">
        <f>O792*H792</f>
        <v>0</v>
      </c>
      <c r="Q792" s="139">
        <v>1.259E-2</v>
      </c>
      <c r="R792" s="139">
        <f>Q792*H792</f>
        <v>0.156116</v>
      </c>
      <c r="S792" s="139">
        <v>0</v>
      </c>
      <c r="T792" s="140">
        <f>S792*H792</f>
        <v>0</v>
      </c>
      <c r="AR792" s="141" t="s">
        <v>244</v>
      </c>
      <c r="AT792" s="141" t="s">
        <v>140</v>
      </c>
      <c r="AU792" s="141" t="s">
        <v>82</v>
      </c>
      <c r="AY792" s="18" t="s">
        <v>137</v>
      </c>
      <c r="BE792" s="142">
        <f>IF(N792="základní",J792,0)</f>
        <v>0</v>
      </c>
      <c r="BF792" s="142">
        <f>IF(N792="snížená",J792,0)</f>
        <v>0</v>
      </c>
      <c r="BG792" s="142">
        <f>IF(N792="zákl. přenesená",J792,0)</f>
        <v>0</v>
      </c>
      <c r="BH792" s="142">
        <f>IF(N792="sníž. přenesená",J792,0)</f>
        <v>0</v>
      </c>
      <c r="BI792" s="142">
        <f>IF(N792="nulová",J792,0)</f>
        <v>0</v>
      </c>
      <c r="BJ792" s="18" t="s">
        <v>80</v>
      </c>
      <c r="BK792" s="142">
        <f>ROUND(I792*H792,2)</f>
        <v>0</v>
      </c>
      <c r="BL792" s="18" t="s">
        <v>244</v>
      </c>
      <c r="BM792" s="141" t="s">
        <v>931</v>
      </c>
    </row>
    <row r="793" spans="2:65" s="1" customFormat="1" ht="11.25">
      <c r="B793" s="33"/>
      <c r="D793" s="143" t="s">
        <v>146</v>
      </c>
      <c r="F793" s="144" t="s">
        <v>932</v>
      </c>
      <c r="I793" s="145"/>
      <c r="L793" s="33"/>
      <c r="M793" s="146"/>
      <c r="T793" s="54"/>
      <c r="AT793" s="18" t="s">
        <v>146</v>
      </c>
      <c r="AU793" s="18" t="s">
        <v>82</v>
      </c>
    </row>
    <row r="794" spans="2:65" s="13" customFormat="1" ht="11.25">
      <c r="B794" s="155"/>
      <c r="D794" s="148" t="s">
        <v>148</v>
      </c>
      <c r="E794" s="156" t="s">
        <v>19</v>
      </c>
      <c r="F794" s="157" t="s">
        <v>173</v>
      </c>
      <c r="H794" s="156" t="s">
        <v>19</v>
      </c>
      <c r="I794" s="158"/>
      <c r="L794" s="155"/>
      <c r="M794" s="159"/>
      <c r="T794" s="160"/>
      <c r="AT794" s="156" t="s">
        <v>148</v>
      </c>
      <c r="AU794" s="156" t="s">
        <v>82</v>
      </c>
      <c r="AV794" s="13" t="s">
        <v>80</v>
      </c>
      <c r="AW794" s="13" t="s">
        <v>33</v>
      </c>
      <c r="AX794" s="13" t="s">
        <v>72</v>
      </c>
      <c r="AY794" s="156" t="s">
        <v>137</v>
      </c>
    </row>
    <row r="795" spans="2:65" s="13" customFormat="1" ht="11.25">
      <c r="B795" s="155"/>
      <c r="D795" s="148" t="s">
        <v>148</v>
      </c>
      <c r="E795" s="156" t="s">
        <v>19</v>
      </c>
      <c r="F795" s="157" t="s">
        <v>933</v>
      </c>
      <c r="H795" s="156" t="s">
        <v>19</v>
      </c>
      <c r="I795" s="158"/>
      <c r="L795" s="155"/>
      <c r="M795" s="159"/>
      <c r="T795" s="160"/>
      <c r="AT795" s="156" t="s">
        <v>148</v>
      </c>
      <c r="AU795" s="156" t="s">
        <v>82</v>
      </c>
      <c r="AV795" s="13" t="s">
        <v>80</v>
      </c>
      <c r="AW795" s="13" t="s">
        <v>33</v>
      </c>
      <c r="AX795" s="13" t="s">
        <v>72</v>
      </c>
      <c r="AY795" s="156" t="s">
        <v>137</v>
      </c>
    </row>
    <row r="796" spans="2:65" s="12" customFormat="1" ht="11.25">
      <c r="B796" s="147"/>
      <c r="D796" s="148" t="s">
        <v>148</v>
      </c>
      <c r="E796" s="149" t="s">
        <v>19</v>
      </c>
      <c r="F796" s="150" t="s">
        <v>934</v>
      </c>
      <c r="H796" s="151">
        <v>10.3</v>
      </c>
      <c r="I796" s="152"/>
      <c r="L796" s="147"/>
      <c r="M796" s="153"/>
      <c r="T796" s="154"/>
      <c r="AT796" s="149" t="s">
        <v>148</v>
      </c>
      <c r="AU796" s="149" t="s">
        <v>82</v>
      </c>
      <c r="AV796" s="12" t="s">
        <v>82</v>
      </c>
      <c r="AW796" s="12" t="s">
        <v>33</v>
      </c>
      <c r="AX796" s="12" t="s">
        <v>72</v>
      </c>
      <c r="AY796" s="149" t="s">
        <v>137</v>
      </c>
    </row>
    <row r="797" spans="2:65" s="13" customFormat="1" ht="11.25">
      <c r="B797" s="155"/>
      <c r="D797" s="148" t="s">
        <v>148</v>
      </c>
      <c r="E797" s="156" t="s">
        <v>19</v>
      </c>
      <c r="F797" s="157" t="s">
        <v>217</v>
      </c>
      <c r="H797" s="156" t="s">
        <v>19</v>
      </c>
      <c r="I797" s="158"/>
      <c r="L797" s="155"/>
      <c r="M797" s="159"/>
      <c r="T797" s="160"/>
      <c r="AT797" s="156" t="s">
        <v>148</v>
      </c>
      <c r="AU797" s="156" t="s">
        <v>82</v>
      </c>
      <c r="AV797" s="13" t="s">
        <v>80</v>
      </c>
      <c r="AW797" s="13" t="s">
        <v>33</v>
      </c>
      <c r="AX797" s="13" t="s">
        <v>72</v>
      </c>
      <c r="AY797" s="156" t="s">
        <v>137</v>
      </c>
    </row>
    <row r="798" spans="2:65" s="12" customFormat="1" ht="11.25">
      <c r="B798" s="147"/>
      <c r="D798" s="148" t="s">
        <v>148</v>
      </c>
      <c r="E798" s="149" t="s">
        <v>19</v>
      </c>
      <c r="F798" s="150" t="s">
        <v>935</v>
      </c>
      <c r="H798" s="151">
        <v>2.1</v>
      </c>
      <c r="I798" s="152"/>
      <c r="L798" s="147"/>
      <c r="M798" s="153"/>
      <c r="T798" s="154"/>
      <c r="AT798" s="149" t="s">
        <v>148</v>
      </c>
      <c r="AU798" s="149" t="s">
        <v>82</v>
      </c>
      <c r="AV798" s="12" t="s">
        <v>82</v>
      </c>
      <c r="AW798" s="12" t="s">
        <v>33</v>
      </c>
      <c r="AX798" s="12" t="s">
        <v>72</v>
      </c>
      <c r="AY798" s="149" t="s">
        <v>137</v>
      </c>
    </row>
    <row r="799" spans="2:65" s="14" customFormat="1" ht="11.25">
      <c r="B799" s="161"/>
      <c r="D799" s="148" t="s">
        <v>148</v>
      </c>
      <c r="E799" s="162" t="s">
        <v>19</v>
      </c>
      <c r="F799" s="163" t="s">
        <v>189</v>
      </c>
      <c r="H799" s="164">
        <v>12.4</v>
      </c>
      <c r="I799" s="165"/>
      <c r="L799" s="161"/>
      <c r="M799" s="166"/>
      <c r="T799" s="167"/>
      <c r="AT799" s="162" t="s">
        <v>148</v>
      </c>
      <c r="AU799" s="162" t="s">
        <v>82</v>
      </c>
      <c r="AV799" s="14" t="s">
        <v>144</v>
      </c>
      <c r="AW799" s="14" t="s">
        <v>33</v>
      </c>
      <c r="AX799" s="14" t="s">
        <v>80</v>
      </c>
      <c r="AY799" s="162" t="s">
        <v>137</v>
      </c>
    </row>
    <row r="800" spans="2:65" s="1" customFormat="1" ht="24.2" customHeight="1">
      <c r="B800" s="33"/>
      <c r="C800" s="129" t="s">
        <v>936</v>
      </c>
      <c r="D800" s="129" t="s">
        <v>140</v>
      </c>
      <c r="E800" s="130" t="s">
        <v>937</v>
      </c>
      <c r="F800" s="131" t="s">
        <v>938</v>
      </c>
      <c r="G800" s="132" t="s">
        <v>143</v>
      </c>
      <c r="H800" s="133">
        <v>299.19400000000002</v>
      </c>
      <c r="I800" s="134"/>
      <c r="J800" s="135">
        <f>ROUND(I800*H800,2)</f>
        <v>0</v>
      </c>
      <c r="K800" s="136"/>
      <c r="L800" s="33"/>
      <c r="M800" s="137" t="s">
        <v>19</v>
      </c>
      <c r="N800" s="138" t="s">
        <v>43</v>
      </c>
      <c r="P800" s="139">
        <f>O800*H800</f>
        <v>0</v>
      </c>
      <c r="Q800" s="139">
        <v>1E-4</v>
      </c>
      <c r="R800" s="139">
        <f>Q800*H800</f>
        <v>2.9919400000000002E-2</v>
      </c>
      <c r="S800" s="139">
        <v>0</v>
      </c>
      <c r="T800" s="140">
        <f>S800*H800</f>
        <v>0</v>
      </c>
      <c r="AR800" s="141" t="s">
        <v>244</v>
      </c>
      <c r="AT800" s="141" t="s">
        <v>140</v>
      </c>
      <c r="AU800" s="141" t="s">
        <v>82</v>
      </c>
      <c r="AY800" s="18" t="s">
        <v>137</v>
      </c>
      <c r="BE800" s="142">
        <f>IF(N800="základní",J800,0)</f>
        <v>0</v>
      </c>
      <c r="BF800" s="142">
        <f>IF(N800="snížená",J800,0)</f>
        <v>0</v>
      </c>
      <c r="BG800" s="142">
        <f>IF(N800="zákl. přenesená",J800,0)</f>
        <v>0</v>
      </c>
      <c r="BH800" s="142">
        <f>IF(N800="sníž. přenesená",J800,0)</f>
        <v>0</v>
      </c>
      <c r="BI800" s="142">
        <f>IF(N800="nulová",J800,0)</f>
        <v>0</v>
      </c>
      <c r="BJ800" s="18" t="s">
        <v>80</v>
      </c>
      <c r="BK800" s="142">
        <f>ROUND(I800*H800,2)</f>
        <v>0</v>
      </c>
      <c r="BL800" s="18" t="s">
        <v>244</v>
      </c>
      <c r="BM800" s="141" t="s">
        <v>939</v>
      </c>
    </row>
    <row r="801" spans="2:65" s="1" customFormat="1" ht="11.25">
      <c r="B801" s="33"/>
      <c r="D801" s="143" t="s">
        <v>146</v>
      </c>
      <c r="F801" s="144" t="s">
        <v>940</v>
      </c>
      <c r="I801" s="145"/>
      <c r="L801" s="33"/>
      <c r="M801" s="146"/>
      <c r="T801" s="54"/>
      <c r="AT801" s="18" t="s">
        <v>146</v>
      </c>
      <c r="AU801" s="18" t="s">
        <v>82</v>
      </c>
    </row>
    <row r="802" spans="2:65" s="12" customFormat="1" ht="11.25">
      <c r="B802" s="147"/>
      <c r="D802" s="148" t="s">
        <v>148</v>
      </c>
      <c r="E802" s="149" t="s">
        <v>19</v>
      </c>
      <c r="F802" s="150" t="s">
        <v>941</v>
      </c>
      <c r="H802" s="151">
        <v>299.19400000000002</v>
      </c>
      <c r="I802" s="152"/>
      <c r="L802" s="147"/>
      <c r="M802" s="153"/>
      <c r="T802" s="154"/>
      <c r="AT802" s="149" t="s">
        <v>148</v>
      </c>
      <c r="AU802" s="149" t="s">
        <v>82</v>
      </c>
      <c r="AV802" s="12" t="s">
        <v>82</v>
      </c>
      <c r="AW802" s="12" t="s">
        <v>33</v>
      </c>
      <c r="AX802" s="12" t="s">
        <v>80</v>
      </c>
      <c r="AY802" s="149" t="s">
        <v>137</v>
      </c>
    </row>
    <row r="803" spans="2:65" s="1" customFormat="1" ht="16.5" customHeight="1">
      <c r="B803" s="33"/>
      <c r="C803" s="129" t="s">
        <v>942</v>
      </c>
      <c r="D803" s="129" t="s">
        <v>140</v>
      </c>
      <c r="E803" s="130" t="s">
        <v>943</v>
      </c>
      <c r="F803" s="131" t="s">
        <v>944</v>
      </c>
      <c r="G803" s="132" t="s">
        <v>143</v>
      </c>
      <c r="H803" s="133">
        <v>5</v>
      </c>
      <c r="I803" s="134"/>
      <c r="J803" s="135">
        <f>ROUND(I803*H803,2)</f>
        <v>0</v>
      </c>
      <c r="K803" s="136"/>
      <c r="L803" s="33"/>
      <c r="M803" s="137" t="s">
        <v>19</v>
      </c>
      <c r="N803" s="138" t="s">
        <v>43</v>
      </c>
      <c r="P803" s="139">
        <f>O803*H803</f>
        <v>0</v>
      </c>
      <c r="Q803" s="139">
        <v>0</v>
      </c>
      <c r="R803" s="139">
        <f>Q803*H803</f>
        <v>0</v>
      </c>
      <c r="S803" s="139">
        <v>0</v>
      </c>
      <c r="T803" s="140">
        <f>S803*H803</f>
        <v>0</v>
      </c>
      <c r="AR803" s="141" t="s">
        <v>244</v>
      </c>
      <c r="AT803" s="141" t="s">
        <v>140</v>
      </c>
      <c r="AU803" s="141" t="s">
        <v>82</v>
      </c>
      <c r="AY803" s="18" t="s">
        <v>137</v>
      </c>
      <c r="BE803" s="142">
        <f>IF(N803="základní",J803,0)</f>
        <v>0</v>
      </c>
      <c r="BF803" s="142">
        <f>IF(N803="snížená",J803,0)</f>
        <v>0</v>
      </c>
      <c r="BG803" s="142">
        <f>IF(N803="zákl. přenesená",J803,0)</f>
        <v>0</v>
      </c>
      <c r="BH803" s="142">
        <f>IF(N803="sníž. přenesená",J803,0)</f>
        <v>0</v>
      </c>
      <c r="BI803" s="142">
        <f>IF(N803="nulová",J803,0)</f>
        <v>0</v>
      </c>
      <c r="BJ803" s="18" t="s">
        <v>80</v>
      </c>
      <c r="BK803" s="142">
        <f>ROUND(I803*H803,2)</f>
        <v>0</v>
      </c>
      <c r="BL803" s="18" t="s">
        <v>244</v>
      </c>
      <c r="BM803" s="141" t="s">
        <v>945</v>
      </c>
    </row>
    <row r="804" spans="2:65" s="1" customFormat="1" ht="11.25">
      <c r="B804" s="33"/>
      <c r="D804" s="143" t="s">
        <v>146</v>
      </c>
      <c r="F804" s="144" t="s">
        <v>946</v>
      </c>
      <c r="I804" s="145"/>
      <c r="L804" s="33"/>
      <c r="M804" s="146"/>
      <c r="T804" s="54"/>
      <c r="AT804" s="18" t="s">
        <v>146</v>
      </c>
      <c r="AU804" s="18" t="s">
        <v>82</v>
      </c>
    </row>
    <row r="805" spans="2:65" s="12" customFormat="1" ht="11.25">
      <c r="B805" s="147"/>
      <c r="D805" s="148" t="s">
        <v>148</v>
      </c>
      <c r="E805" s="149" t="s">
        <v>19</v>
      </c>
      <c r="F805" s="150" t="s">
        <v>947</v>
      </c>
      <c r="H805" s="151">
        <v>5</v>
      </c>
      <c r="I805" s="152"/>
      <c r="L805" s="147"/>
      <c r="M805" s="153"/>
      <c r="T805" s="154"/>
      <c r="AT805" s="149" t="s">
        <v>148</v>
      </c>
      <c r="AU805" s="149" t="s">
        <v>82</v>
      </c>
      <c r="AV805" s="12" t="s">
        <v>82</v>
      </c>
      <c r="AW805" s="12" t="s">
        <v>33</v>
      </c>
      <c r="AX805" s="12" t="s">
        <v>80</v>
      </c>
      <c r="AY805" s="149" t="s">
        <v>137</v>
      </c>
    </row>
    <row r="806" spans="2:65" s="1" customFormat="1" ht="24.2" customHeight="1">
      <c r="B806" s="33"/>
      <c r="C806" s="129" t="s">
        <v>948</v>
      </c>
      <c r="D806" s="129" t="s">
        <v>140</v>
      </c>
      <c r="E806" s="130" t="s">
        <v>949</v>
      </c>
      <c r="F806" s="131" t="s">
        <v>950</v>
      </c>
      <c r="G806" s="132" t="s">
        <v>200</v>
      </c>
      <c r="H806" s="133">
        <v>17.670000000000002</v>
      </c>
      <c r="I806" s="134"/>
      <c r="J806" s="135">
        <f>ROUND(I806*H806,2)</f>
        <v>0</v>
      </c>
      <c r="K806" s="136"/>
      <c r="L806" s="33"/>
      <c r="M806" s="137" t="s">
        <v>19</v>
      </c>
      <c r="N806" s="138" t="s">
        <v>43</v>
      </c>
      <c r="P806" s="139">
        <f>O806*H806</f>
        <v>0</v>
      </c>
      <c r="Q806" s="139">
        <v>1.306E-2</v>
      </c>
      <c r="R806" s="139">
        <f>Q806*H806</f>
        <v>0.23077020000000004</v>
      </c>
      <c r="S806" s="139">
        <v>0</v>
      </c>
      <c r="T806" s="140">
        <f>S806*H806</f>
        <v>0</v>
      </c>
      <c r="AR806" s="141" t="s">
        <v>244</v>
      </c>
      <c r="AT806" s="141" t="s">
        <v>140</v>
      </c>
      <c r="AU806" s="141" t="s">
        <v>82</v>
      </c>
      <c r="AY806" s="18" t="s">
        <v>137</v>
      </c>
      <c r="BE806" s="142">
        <f>IF(N806="základní",J806,0)</f>
        <v>0</v>
      </c>
      <c r="BF806" s="142">
        <f>IF(N806="snížená",J806,0)</f>
        <v>0</v>
      </c>
      <c r="BG806" s="142">
        <f>IF(N806="zákl. přenesená",J806,0)</f>
        <v>0</v>
      </c>
      <c r="BH806" s="142">
        <f>IF(N806="sníž. přenesená",J806,0)</f>
        <v>0</v>
      </c>
      <c r="BI806" s="142">
        <f>IF(N806="nulová",J806,0)</f>
        <v>0</v>
      </c>
      <c r="BJ806" s="18" t="s">
        <v>80</v>
      </c>
      <c r="BK806" s="142">
        <f>ROUND(I806*H806,2)</f>
        <v>0</v>
      </c>
      <c r="BL806" s="18" t="s">
        <v>244</v>
      </c>
      <c r="BM806" s="141" t="s">
        <v>951</v>
      </c>
    </row>
    <row r="807" spans="2:65" s="1" customFormat="1" ht="11.25">
      <c r="B807" s="33"/>
      <c r="D807" s="143" t="s">
        <v>146</v>
      </c>
      <c r="F807" s="144" t="s">
        <v>952</v>
      </c>
      <c r="I807" s="145"/>
      <c r="L807" s="33"/>
      <c r="M807" s="146"/>
      <c r="T807" s="54"/>
      <c r="AT807" s="18" t="s">
        <v>146</v>
      </c>
      <c r="AU807" s="18" t="s">
        <v>82</v>
      </c>
    </row>
    <row r="808" spans="2:65" s="13" customFormat="1" ht="11.25">
      <c r="B808" s="155"/>
      <c r="D808" s="148" t="s">
        <v>148</v>
      </c>
      <c r="E808" s="156" t="s">
        <v>19</v>
      </c>
      <c r="F808" s="157" t="s">
        <v>173</v>
      </c>
      <c r="H808" s="156" t="s">
        <v>19</v>
      </c>
      <c r="I808" s="158"/>
      <c r="L808" s="155"/>
      <c r="M808" s="159"/>
      <c r="T808" s="160"/>
      <c r="AT808" s="156" t="s">
        <v>148</v>
      </c>
      <c r="AU808" s="156" t="s">
        <v>82</v>
      </c>
      <c r="AV808" s="13" t="s">
        <v>80</v>
      </c>
      <c r="AW808" s="13" t="s">
        <v>33</v>
      </c>
      <c r="AX808" s="13" t="s">
        <v>72</v>
      </c>
      <c r="AY808" s="156" t="s">
        <v>137</v>
      </c>
    </row>
    <row r="809" spans="2:65" s="12" customFormat="1" ht="11.25">
      <c r="B809" s="147"/>
      <c r="D809" s="148" t="s">
        <v>148</v>
      </c>
      <c r="E809" s="149" t="s">
        <v>19</v>
      </c>
      <c r="F809" s="150" t="s">
        <v>953</v>
      </c>
      <c r="H809" s="151">
        <v>17.670000000000002</v>
      </c>
      <c r="I809" s="152"/>
      <c r="L809" s="147"/>
      <c r="M809" s="153"/>
      <c r="T809" s="154"/>
      <c r="AT809" s="149" t="s">
        <v>148</v>
      </c>
      <c r="AU809" s="149" t="s">
        <v>82</v>
      </c>
      <c r="AV809" s="12" t="s">
        <v>82</v>
      </c>
      <c r="AW809" s="12" t="s">
        <v>33</v>
      </c>
      <c r="AX809" s="12" t="s">
        <v>80</v>
      </c>
      <c r="AY809" s="149" t="s">
        <v>137</v>
      </c>
    </row>
    <row r="810" spans="2:65" s="1" customFormat="1" ht="37.9" customHeight="1">
      <c r="B810" s="33"/>
      <c r="C810" s="129" t="s">
        <v>954</v>
      </c>
      <c r="D810" s="129" t="s">
        <v>140</v>
      </c>
      <c r="E810" s="130" t="s">
        <v>955</v>
      </c>
      <c r="F810" s="131" t="s">
        <v>956</v>
      </c>
      <c r="G810" s="132" t="s">
        <v>170</v>
      </c>
      <c r="H810" s="133">
        <v>4.1269999999999998</v>
      </c>
      <c r="I810" s="134"/>
      <c r="J810" s="135">
        <f>ROUND(I810*H810,2)</f>
        <v>0</v>
      </c>
      <c r="K810" s="136"/>
      <c r="L810" s="33"/>
      <c r="M810" s="137" t="s">
        <v>19</v>
      </c>
      <c r="N810" s="138" t="s">
        <v>43</v>
      </c>
      <c r="P810" s="139">
        <f>O810*H810</f>
        <v>0</v>
      </c>
      <c r="Q810" s="139">
        <v>0</v>
      </c>
      <c r="R810" s="139">
        <f>Q810*H810</f>
        <v>0</v>
      </c>
      <c r="S810" s="139">
        <v>0</v>
      </c>
      <c r="T810" s="140">
        <f>S810*H810</f>
        <v>0</v>
      </c>
      <c r="AR810" s="141" t="s">
        <v>244</v>
      </c>
      <c r="AT810" s="141" t="s">
        <v>140</v>
      </c>
      <c r="AU810" s="141" t="s">
        <v>82</v>
      </c>
      <c r="AY810" s="18" t="s">
        <v>137</v>
      </c>
      <c r="BE810" s="142">
        <f>IF(N810="základní",J810,0)</f>
        <v>0</v>
      </c>
      <c r="BF810" s="142">
        <f>IF(N810="snížená",J810,0)</f>
        <v>0</v>
      </c>
      <c r="BG810" s="142">
        <f>IF(N810="zákl. přenesená",J810,0)</f>
        <v>0</v>
      </c>
      <c r="BH810" s="142">
        <f>IF(N810="sníž. přenesená",J810,0)</f>
        <v>0</v>
      </c>
      <c r="BI810" s="142">
        <f>IF(N810="nulová",J810,0)</f>
        <v>0</v>
      </c>
      <c r="BJ810" s="18" t="s">
        <v>80</v>
      </c>
      <c r="BK810" s="142">
        <f>ROUND(I810*H810,2)</f>
        <v>0</v>
      </c>
      <c r="BL810" s="18" t="s">
        <v>244</v>
      </c>
      <c r="BM810" s="141" t="s">
        <v>957</v>
      </c>
    </row>
    <row r="811" spans="2:65" s="1" customFormat="1" ht="11.25">
      <c r="B811" s="33"/>
      <c r="D811" s="143" t="s">
        <v>146</v>
      </c>
      <c r="F811" s="144" t="s">
        <v>958</v>
      </c>
      <c r="I811" s="145"/>
      <c r="L811" s="33"/>
      <c r="M811" s="146"/>
      <c r="T811" s="54"/>
      <c r="AT811" s="18" t="s">
        <v>146</v>
      </c>
      <c r="AU811" s="18" t="s">
        <v>82</v>
      </c>
    </row>
    <row r="812" spans="2:65" s="11" customFormat="1" ht="22.9" customHeight="1">
      <c r="B812" s="117"/>
      <c r="D812" s="118" t="s">
        <v>71</v>
      </c>
      <c r="E812" s="127" t="s">
        <v>959</v>
      </c>
      <c r="F812" s="127" t="s">
        <v>960</v>
      </c>
      <c r="I812" s="120"/>
      <c r="J812" s="128">
        <f>BK812</f>
        <v>0</v>
      </c>
      <c r="L812" s="117"/>
      <c r="M812" s="122"/>
      <c r="P812" s="123">
        <f>SUM(P813:P839)</f>
        <v>0</v>
      </c>
      <c r="R812" s="123">
        <f>SUM(R813:R839)</f>
        <v>0.61941999999999997</v>
      </c>
      <c r="T812" s="124">
        <f>SUM(T813:T839)</f>
        <v>4.4999999999999998E-2</v>
      </c>
      <c r="AR812" s="118" t="s">
        <v>82</v>
      </c>
      <c r="AT812" s="125" t="s">
        <v>71</v>
      </c>
      <c r="AU812" s="125" t="s">
        <v>80</v>
      </c>
      <c r="AY812" s="118" t="s">
        <v>137</v>
      </c>
      <c r="BK812" s="126">
        <f>SUM(BK813:BK839)</f>
        <v>0</v>
      </c>
    </row>
    <row r="813" spans="2:65" s="1" customFormat="1" ht="16.5" customHeight="1">
      <c r="B813" s="33"/>
      <c r="C813" s="129" t="s">
        <v>961</v>
      </c>
      <c r="D813" s="129" t="s">
        <v>140</v>
      </c>
      <c r="E813" s="130" t="s">
        <v>962</v>
      </c>
      <c r="F813" s="131" t="s">
        <v>963</v>
      </c>
      <c r="G813" s="132" t="s">
        <v>143</v>
      </c>
      <c r="H813" s="133">
        <v>1.47</v>
      </c>
      <c r="I813" s="134"/>
      <c r="J813" s="135">
        <f>ROUND(I813*H813,2)</f>
        <v>0</v>
      </c>
      <c r="K813" s="136"/>
      <c r="L813" s="33"/>
      <c r="M813" s="137" t="s">
        <v>19</v>
      </c>
      <c r="N813" s="138" t="s">
        <v>43</v>
      </c>
      <c r="P813" s="139">
        <f>O813*H813</f>
        <v>0</v>
      </c>
      <c r="Q813" s="139">
        <v>0</v>
      </c>
      <c r="R813" s="139">
        <f>Q813*H813</f>
        <v>0</v>
      </c>
      <c r="S813" s="139">
        <v>0</v>
      </c>
      <c r="T813" s="140">
        <f>S813*H813</f>
        <v>0</v>
      </c>
      <c r="AR813" s="141" t="s">
        <v>244</v>
      </c>
      <c r="AT813" s="141" t="s">
        <v>140</v>
      </c>
      <c r="AU813" s="141" t="s">
        <v>82</v>
      </c>
      <c r="AY813" s="18" t="s">
        <v>137</v>
      </c>
      <c r="BE813" s="142">
        <f>IF(N813="základní",J813,0)</f>
        <v>0</v>
      </c>
      <c r="BF813" s="142">
        <f>IF(N813="snížená",J813,0)</f>
        <v>0</v>
      </c>
      <c r="BG813" s="142">
        <f>IF(N813="zákl. přenesená",J813,0)</f>
        <v>0</v>
      </c>
      <c r="BH813" s="142">
        <f>IF(N813="sníž. přenesená",J813,0)</f>
        <v>0</v>
      </c>
      <c r="BI813" s="142">
        <f>IF(N813="nulová",J813,0)</f>
        <v>0</v>
      </c>
      <c r="BJ813" s="18" t="s">
        <v>80</v>
      </c>
      <c r="BK813" s="142">
        <f>ROUND(I813*H813,2)</f>
        <v>0</v>
      </c>
      <c r="BL813" s="18" t="s">
        <v>244</v>
      </c>
      <c r="BM813" s="141" t="s">
        <v>964</v>
      </c>
    </row>
    <row r="814" spans="2:65" s="1" customFormat="1" ht="11.25">
      <c r="B814" s="33"/>
      <c r="D814" s="143" t="s">
        <v>146</v>
      </c>
      <c r="F814" s="144" t="s">
        <v>965</v>
      </c>
      <c r="I814" s="145"/>
      <c r="L814" s="33"/>
      <c r="M814" s="146"/>
      <c r="T814" s="54"/>
      <c r="AT814" s="18" t="s">
        <v>146</v>
      </c>
      <c r="AU814" s="18" t="s">
        <v>82</v>
      </c>
    </row>
    <row r="815" spans="2:65" s="12" customFormat="1" ht="11.25">
      <c r="B815" s="147"/>
      <c r="D815" s="148" t="s">
        <v>148</v>
      </c>
      <c r="E815" s="149" t="s">
        <v>19</v>
      </c>
      <c r="F815" s="150" t="s">
        <v>966</v>
      </c>
      <c r="H815" s="151">
        <v>1.47</v>
      </c>
      <c r="I815" s="152"/>
      <c r="L815" s="147"/>
      <c r="M815" s="153"/>
      <c r="T815" s="154"/>
      <c r="AT815" s="149" t="s">
        <v>148</v>
      </c>
      <c r="AU815" s="149" t="s">
        <v>82</v>
      </c>
      <c r="AV815" s="12" t="s">
        <v>82</v>
      </c>
      <c r="AW815" s="12" t="s">
        <v>33</v>
      </c>
      <c r="AX815" s="12" t="s">
        <v>80</v>
      </c>
      <c r="AY815" s="149" t="s">
        <v>137</v>
      </c>
    </row>
    <row r="816" spans="2:65" s="1" customFormat="1" ht="16.5" customHeight="1">
      <c r="B816" s="33"/>
      <c r="C816" s="175" t="s">
        <v>967</v>
      </c>
      <c r="D816" s="175" t="s">
        <v>434</v>
      </c>
      <c r="E816" s="176" t="s">
        <v>968</v>
      </c>
      <c r="F816" s="177" t="s">
        <v>969</v>
      </c>
      <c r="G816" s="178" t="s">
        <v>970</v>
      </c>
      <c r="H816" s="179">
        <v>0.7</v>
      </c>
      <c r="I816" s="180"/>
      <c r="J816" s="181">
        <f>ROUND(I816*H816,2)</f>
        <v>0</v>
      </c>
      <c r="K816" s="182"/>
      <c r="L816" s="183"/>
      <c r="M816" s="184" t="s">
        <v>19</v>
      </c>
      <c r="N816" s="185" t="s">
        <v>43</v>
      </c>
      <c r="P816" s="139">
        <f>O816*H816</f>
        <v>0</v>
      </c>
      <c r="Q816" s="139">
        <v>2.5000000000000001E-2</v>
      </c>
      <c r="R816" s="139">
        <f>Q816*H816</f>
        <v>1.7499999999999998E-2</v>
      </c>
      <c r="S816" s="139">
        <v>0</v>
      </c>
      <c r="T816" s="140">
        <f>S816*H816</f>
        <v>0</v>
      </c>
      <c r="AR816" s="141" t="s">
        <v>459</v>
      </c>
      <c r="AT816" s="141" t="s">
        <v>434</v>
      </c>
      <c r="AU816" s="141" t="s">
        <v>82</v>
      </c>
      <c r="AY816" s="18" t="s">
        <v>137</v>
      </c>
      <c r="BE816" s="142">
        <f>IF(N816="základní",J816,0)</f>
        <v>0</v>
      </c>
      <c r="BF816" s="142">
        <f>IF(N816="snížená",J816,0)</f>
        <v>0</v>
      </c>
      <c r="BG816" s="142">
        <f>IF(N816="zákl. přenesená",J816,0)</f>
        <v>0</v>
      </c>
      <c r="BH816" s="142">
        <f>IF(N816="sníž. přenesená",J816,0)</f>
        <v>0</v>
      </c>
      <c r="BI816" s="142">
        <f>IF(N816="nulová",J816,0)</f>
        <v>0</v>
      </c>
      <c r="BJ816" s="18" t="s">
        <v>80</v>
      </c>
      <c r="BK816" s="142">
        <f>ROUND(I816*H816,2)</f>
        <v>0</v>
      </c>
      <c r="BL816" s="18" t="s">
        <v>244</v>
      </c>
      <c r="BM816" s="141" t="s">
        <v>971</v>
      </c>
    </row>
    <row r="817" spans="2:65" s="1" customFormat="1" ht="16.5" customHeight="1">
      <c r="B817" s="33"/>
      <c r="C817" s="129" t="s">
        <v>972</v>
      </c>
      <c r="D817" s="129" t="s">
        <v>140</v>
      </c>
      <c r="E817" s="130" t="s">
        <v>973</v>
      </c>
      <c r="F817" s="131" t="s">
        <v>974</v>
      </c>
      <c r="G817" s="132" t="s">
        <v>152</v>
      </c>
      <c r="H817" s="133">
        <v>1</v>
      </c>
      <c r="I817" s="134"/>
      <c r="J817" s="135">
        <f>ROUND(I817*H817,2)</f>
        <v>0</v>
      </c>
      <c r="K817" s="136"/>
      <c r="L817" s="33"/>
      <c r="M817" s="137" t="s">
        <v>19</v>
      </c>
      <c r="N817" s="138" t="s">
        <v>43</v>
      </c>
      <c r="P817" s="139">
        <f>O817*H817</f>
        <v>0</v>
      </c>
      <c r="Q817" s="139">
        <v>4.4000000000000002E-4</v>
      </c>
      <c r="R817" s="139">
        <f>Q817*H817</f>
        <v>4.4000000000000002E-4</v>
      </c>
      <c r="S817" s="139">
        <v>0</v>
      </c>
      <c r="T817" s="140">
        <f>S817*H817</f>
        <v>0</v>
      </c>
      <c r="AR817" s="141" t="s">
        <v>244</v>
      </c>
      <c r="AT817" s="141" t="s">
        <v>140</v>
      </c>
      <c r="AU817" s="141" t="s">
        <v>82</v>
      </c>
      <c r="AY817" s="18" t="s">
        <v>137</v>
      </c>
      <c r="BE817" s="142">
        <f>IF(N817="základní",J817,0)</f>
        <v>0</v>
      </c>
      <c r="BF817" s="142">
        <f>IF(N817="snížená",J817,0)</f>
        <v>0</v>
      </c>
      <c r="BG817" s="142">
        <f>IF(N817="zákl. přenesená",J817,0)</f>
        <v>0</v>
      </c>
      <c r="BH817" s="142">
        <f>IF(N817="sníž. přenesená",J817,0)</f>
        <v>0</v>
      </c>
      <c r="BI817" s="142">
        <f>IF(N817="nulová",J817,0)</f>
        <v>0</v>
      </c>
      <c r="BJ817" s="18" t="s">
        <v>80</v>
      </c>
      <c r="BK817" s="142">
        <f>ROUND(I817*H817,2)</f>
        <v>0</v>
      </c>
      <c r="BL817" s="18" t="s">
        <v>244</v>
      </c>
      <c r="BM817" s="141" t="s">
        <v>975</v>
      </c>
    </row>
    <row r="818" spans="2:65" s="1" customFormat="1" ht="11.25">
      <c r="B818" s="33"/>
      <c r="D818" s="143" t="s">
        <v>146</v>
      </c>
      <c r="F818" s="144" t="s">
        <v>976</v>
      </c>
      <c r="I818" s="145"/>
      <c r="L818" s="33"/>
      <c r="M818" s="146"/>
      <c r="T818" s="54"/>
      <c r="AT818" s="18" t="s">
        <v>146</v>
      </c>
      <c r="AU818" s="18" t="s">
        <v>82</v>
      </c>
    </row>
    <row r="819" spans="2:65" s="1" customFormat="1" ht="24.2" customHeight="1">
      <c r="B819" s="33"/>
      <c r="C819" s="175" t="s">
        <v>977</v>
      </c>
      <c r="D819" s="175" t="s">
        <v>434</v>
      </c>
      <c r="E819" s="176" t="s">
        <v>978</v>
      </c>
      <c r="F819" s="177" t="s">
        <v>979</v>
      </c>
      <c r="G819" s="178" t="s">
        <v>152</v>
      </c>
      <c r="H819" s="179">
        <v>1</v>
      </c>
      <c r="I819" s="180"/>
      <c r="J819" s="181">
        <f>ROUND(I819*H819,2)</f>
        <v>0</v>
      </c>
      <c r="K819" s="182"/>
      <c r="L819" s="183"/>
      <c r="M819" s="184" t="s">
        <v>19</v>
      </c>
      <c r="N819" s="185" t="s">
        <v>43</v>
      </c>
      <c r="P819" s="139">
        <f>O819*H819</f>
        <v>0</v>
      </c>
      <c r="Q819" s="139">
        <v>0.03</v>
      </c>
      <c r="R819" s="139">
        <f>Q819*H819</f>
        <v>0.03</v>
      </c>
      <c r="S819" s="139">
        <v>0</v>
      </c>
      <c r="T819" s="140">
        <f>S819*H819</f>
        <v>0</v>
      </c>
      <c r="AR819" s="141" t="s">
        <v>459</v>
      </c>
      <c r="AT819" s="141" t="s">
        <v>434</v>
      </c>
      <c r="AU819" s="141" t="s">
        <v>82</v>
      </c>
      <c r="AY819" s="18" t="s">
        <v>137</v>
      </c>
      <c r="BE819" s="142">
        <f>IF(N819="základní",J819,0)</f>
        <v>0</v>
      </c>
      <c r="BF819" s="142">
        <f>IF(N819="snížená",J819,0)</f>
        <v>0</v>
      </c>
      <c r="BG819" s="142">
        <f>IF(N819="zákl. přenesená",J819,0)</f>
        <v>0</v>
      </c>
      <c r="BH819" s="142">
        <f>IF(N819="sníž. přenesená",J819,0)</f>
        <v>0</v>
      </c>
      <c r="BI819" s="142">
        <f>IF(N819="nulová",J819,0)</f>
        <v>0</v>
      </c>
      <c r="BJ819" s="18" t="s">
        <v>80</v>
      </c>
      <c r="BK819" s="142">
        <f>ROUND(I819*H819,2)</f>
        <v>0</v>
      </c>
      <c r="BL819" s="18" t="s">
        <v>244</v>
      </c>
      <c r="BM819" s="141" t="s">
        <v>980</v>
      </c>
    </row>
    <row r="820" spans="2:65" s="1" customFormat="1" ht="16.5" customHeight="1">
      <c r="B820" s="33"/>
      <c r="C820" s="129" t="s">
        <v>981</v>
      </c>
      <c r="D820" s="129" t="s">
        <v>140</v>
      </c>
      <c r="E820" s="130" t="s">
        <v>982</v>
      </c>
      <c r="F820" s="131" t="s">
        <v>983</v>
      </c>
      <c r="G820" s="132" t="s">
        <v>152</v>
      </c>
      <c r="H820" s="133">
        <v>1</v>
      </c>
      <c r="I820" s="134"/>
      <c r="J820" s="135">
        <f>ROUND(I820*H820,2)</f>
        <v>0</v>
      </c>
      <c r="K820" s="136"/>
      <c r="L820" s="33"/>
      <c r="M820" s="137" t="s">
        <v>19</v>
      </c>
      <c r="N820" s="138" t="s">
        <v>43</v>
      </c>
      <c r="P820" s="139">
        <f>O820*H820</f>
        <v>0</v>
      </c>
      <c r="Q820" s="139">
        <v>0</v>
      </c>
      <c r="R820" s="139">
        <f>Q820*H820</f>
        <v>0</v>
      </c>
      <c r="S820" s="139">
        <v>4.4999999999999998E-2</v>
      </c>
      <c r="T820" s="140">
        <f>S820*H820</f>
        <v>4.4999999999999998E-2</v>
      </c>
      <c r="AR820" s="141" t="s">
        <v>244</v>
      </c>
      <c r="AT820" s="141" t="s">
        <v>140</v>
      </c>
      <c r="AU820" s="141" t="s">
        <v>82</v>
      </c>
      <c r="AY820" s="18" t="s">
        <v>137</v>
      </c>
      <c r="BE820" s="142">
        <f>IF(N820="základní",J820,0)</f>
        <v>0</v>
      </c>
      <c r="BF820" s="142">
        <f>IF(N820="snížená",J820,0)</f>
        <v>0</v>
      </c>
      <c r="BG820" s="142">
        <f>IF(N820="zákl. přenesená",J820,0)</f>
        <v>0</v>
      </c>
      <c r="BH820" s="142">
        <f>IF(N820="sníž. přenesená",J820,0)</f>
        <v>0</v>
      </c>
      <c r="BI820" s="142">
        <f>IF(N820="nulová",J820,0)</f>
        <v>0</v>
      </c>
      <c r="BJ820" s="18" t="s">
        <v>80</v>
      </c>
      <c r="BK820" s="142">
        <f>ROUND(I820*H820,2)</f>
        <v>0</v>
      </c>
      <c r="BL820" s="18" t="s">
        <v>244</v>
      </c>
      <c r="BM820" s="141" t="s">
        <v>984</v>
      </c>
    </row>
    <row r="821" spans="2:65" s="1" customFormat="1" ht="11.25">
      <c r="B821" s="33"/>
      <c r="D821" s="143" t="s">
        <v>146</v>
      </c>
      <c r="F821" s="144" t="s">
        <v>985</v>
      </c>
      <c r="I821" s="145"/>
      <c r="L821" s="33"/>
      <c r="M821" s="146"/>
      <c r="T821" s="54"/>
      <c r="AT821" s="18" t="s">
        <v>146</v>
      </c>
      <c r="AU821" s="18" t="s">
        <v>82</v>
      </c>
    </row>
    <row r="822" spans="2:65" s="1" customFormat="1" ht="24.2" customHeight="1">
      <c r="B822" s="33"/>
      <c r="C822" s="129" t="s">
        <v>986</v>
      </c>
      <c r="D822" s="129" t="s">
        <v>140</v>
      </c>
      <c r="E822" s="130" t="s">
        <v>987</v>
      </c>
      <c r="F822" s="131" t="s">
        <v>988</v>
      </c>
      <c r="G822" s="132" t="s">
        <v>152</v>
      </c>
      <c r="H822" s="133">
        <v>11</v>
      </c>
      <c r="I822" s="134"/>
      <c r="J822" s="135">
        <f>ROUND(I822*H822,2)</f>
        <v>0</v>
      </c>
      <c r="K822" s="136"/>
      <c r="L822" s="33"/>
      <c r="M822" s="137" t="s">
        <v>19</v>
      </c>
      <c r="N822" s="138" t="s">
        <v>43</v>
      </c>
      <c r="P822" s="139">
        <f>O822*H822</f>
        <v>0</v>
      </c>
      <c r="Q822" s="139">
        <v>0</v>
      </c>
      <c r="R822" s="139">
        <f>Q822*H822</f>
        <v>0</v>
      </c>
      <c r="S822" s="139">
        <v>0</v>
      </c>
      <c r="T822" s="140">
        <f>S822*H822</f>
        <v>0</v>
      </c>
      <c r="AR822" s="141" t="s">
        <v>244</v>
      </c>
      <c r="AT822" s="141" t="s">
        <v>140</v>
      </c>
      <c r="AU822" s="141" t="s">
        <v>82</v>
      </c>
      <c r="AY822" s="18" t="s">
        <v>137</v>
      </c>
      <c r="BE822" s="142">
        <f>IF(N822="základní",J822,0)</f>
        <v>0</v>
      </c>
      <c r="BF822" s="142">
        <f>IF(N822="snížená",J822,0)</f>
        <v>0</v>
      </c>
      <c r="BG822" s="142">
        <f>IF(N822="zákl. přenesená",J822,0)</f>
        <v>0</v>
      </c>
      <c r="BH822" s="142">
        <f>IF(N822="sníž. přenesená",J822,0)</f>
        <v>0</v>
      </c>
      <c r="BI822" s="142">
        <f>IF(N822="nulová",J822,0)</f>
        <v>0</v>
      </c>
      <c r="BJ822" s="18" t="s">
        <v>80</v>
      </c>
      <c r="BK822" s="142">
        <f>ROUND(I822*H822,2)</f>
        <v>0</v>
      </c>
      <c r="BL822" s="18" t="s">
        <v>244</v>
      </c>
      <c r="BM822" s="141" t="s">
        <v>989</v>
      </c>
    </row>
    <row r="823" spans="2:65" s="1" customFormat="1" ht="11.25">
      <c r="B823" s="33"/>
      <c r="D823" s="143" t="s">
        <v>146</v>
      </c>
      <c r="F823" s="144" t="s">
        <v>990</v>
      </c>
      <c r="I823" s="145"/>
      <c r="L823" s="33"/>
      <c r="M823" s="146"/>
      <c r="T823" s="54"/>
      <c r="AT823" s="18" t="s">
        <v>146</v>
      </c>
      <c r="AU823" s="18" t="s">
        <v>82</v>
      </c>
    </row>
    <row r="824" spans="2:65" s="12" customFormat="1" ht="11.25">
      <c r="B824" s="147"/>
      <c r="D824" s="148" t="s">
        <v>148</v>
      </c>
      <c r="E824" s="149" t="s">
        <v>19</v>
      </c>
      <c r="F824" s="150" t="s">
        <v>991</v>
      </c>
      <c r="H824" s="151">
        <v>11</v>
      </c>
      <c r="I824" s="152"/>
      <c r="L824" s="147"/>
      <c r="M824" s="153"/>
      <c r="T824" s="154"/>
      <c r="AT824" s="149" t="s">
        <v>148</v>
      </c>
      <c r="AU824" s="149" t="s">
        <v>82</v>
      </c>
      <c r="AV824" s="12" t="s">
        <v>82</v>
      </c>
      <c r="AW824" s="12" t="s">
        <v>33</v>
      </c>
      <c r="AX824" s="12" t="s">
        <v>80</v>
      </c>
      <c r="AY824" s="149" t="s">
        <v>137</v>
      </c>
    </row>
    <row r="825" spans="2:65" s="1" customFormat="1" ht="16.5" customHeight="1">
      <c r="B825" s="33"/>
      <c r="C825" s="175" t="s">
        <v>992</v>
      </c>
      <c r="D825" s="175" t="s">
        <v>434</v>
      </c>
      <c r="E825" s="176" t="s">
        <v>993</v>
      </c>
      <c r="F825" s="177" t="s">
        <v>994</v>
      </c>
      <c r="G825" s="178" t="s">
        <v>152</v>
      </c>
      <c r="H825" s="179">
        <v>3</v>
      </c>
      <c r="I825" s="180"/>
      <c r="J825" s="181">
        <f>ROUND(I825*H825,2)</f>
        <v>0</v>
      </c>
      <c r="K825" s="182"/>
      <c r="L825" s="183"/>
      <c r="M825" s="184" t="s">
        <v>19</v>
      </c>
      <c r="N825" s="185" t="s">
        <v>43</v>
      </c>
      <c r="P825" s="139">
        <f>O825*H825</f>
        <v>0</v>
      </c>
      <c r="Q825" s="139">
        <v>1.7500000000000002E-2</v>
      </c>
      <c r="R825" s="139">
        <f>Q825*H825</f>
        <v>5.2500000000000005E-2</v>
      </c>
      <c r="S825" s="139">
        <v>0</v>
      </c>
      <c r="T825" s="140">
        <f>S825*H825</f>
        <v>0</v>
      </c>
      <c r="AR825" s="141" t="s">
        <v>459</v>
      </c>
      <c r="AT825" s="141" t="s">
        <v>434</v>
      </c>
      <c r="AU825" s="141" t="s">
        <v>82</v>
      </c>
      <c r="AY825" s="18" t="s">
        <v>137</v>
      </c>
      <c r="BE825" s="142">
        <f>IF(N825="základní",J825,0)</f>
        <v>0</v>
      </c>
      <c r="BF825" s="142">
        <f>IF(N825="snížená",J825,0)</f>
        <v>0</v>
      </c>
      <c r="BG825" s="142">
        <f>IF(N825="zákl. přenesená",J825,0)</f>
        <v>0</v>
      </c>
      <c r="BH825" s="142">
        <f>IF(N825="sníž. přenesená",J825,0)</f>
        <v>0</v>
      </c>
      <c r="BI825" s="142">
        <f>IF(N825="nulová",J825,0)</f>
        <v>0</v>
      </c>
      <c r="BJ825" s="18" t="s">
        <v>80</v>
      </c>
      <c r="BK825" s="142">
        <f>ROUND(I825*H825,2)</f>
        <v>0</v>
      </c>
      <c r="BL825" s="18" t="s">
        <v>244</v>
      </c>
      <c r="BM825" s="141" t="s">
        <v>995</v>
      </c>
    </row>
    <row r="826" spans="2:65" s="1" customFormat="1" ht="16.5" customHeight="1">
      <c r="B826" s="33"/>
      <c r="C826" s="175" t="s">
        <v>996</v>
      </c>
      <c r="D826" s="175" t="s">
        <v>434</v>
      </c>
      <c r="E826" s="176" t="s">
        <v>997</v>
      </c>
      <c r="F826" s="177" t="s">
        <v>998</v>
      </c>
      <c r="G826" s="178" t="s">
        <v>152</v>
      </c>
      <c r="H826" s="179">
        <v>8</v>
      </c>
      <c r="I826" s="180"/>
      <c r="J826" s="181">
        <f>ROUND(I826*H826,2)</f>
        <v>0</v>
      </c>
      <c r="K826" s="182"/>
      <c r="L826" s="183"/>
      <c r="M826" s="184" t="s">
        <v>19</v>
      </c>
      <c r="N826" s="185" t="s">
        <v>43</v>
      </c>
      <c r="P826" s="139">
        <f>O826*H826</f>
        <v>0</v>
      </c>
      <c r="Q826" s="139">
        <v>1.95E-2</v>
      </c>
      <c r="R826" s="139">
        <f>Q826*H826</f>
        <v>0.156</v>
      </c>
      <c r="S826" s="139">
        <v>0</v>
      </c>
      <c r="T826" s="140">
        <f>S826*H826</f>
        <v>0</v>
      </c>
      <c r="AR826" s="141" t="s">
        <v>459</v>
      </c>
      <c r="AT826" s="141" t="s">
        <v>434</v>
      </c>
      <c r="AU826" s="141" t="s">
        <v>82</v>
      </c>
      <c r="AY826" s="18" t="s">
        <v>137</v>
      </c>
      <c r="BE826" s="142">
        <f>IF(N826="základní",J826,0)</f>
        <v>0</v>
      </c>
      <c r="BF826" s="142">
        <f>IF(N826="snížená",J826,0)</f>
        <v>0</v>
      </c>
      <c r="BG826" s="142">
        <f>IF(N826="zákl. přenesená",J826,0)</f>
        <v>0</v>
      </c>
      <c r="BH826" s="142">
        <f>IF(N826="sníž. přenesená",J826,0)</f>
        <v>0</v>
      </c>
      <c r="BI826" s="142">
        <f>IF(N826="nulová",J826,0)</f>
        <v>0</v>
      </c>
      <c r="BJ826" s="18" t="s">
        <v>80</v>
      </c>
      <c r="BK826" s="142">
        <f>ROUND(I826*H826,2)</f>
        <v>0</v>
      </c>
      <c r="BL826" s="18" t="s">
        <v>244</v>
      </c>
      <c r="BM826" s="141" t="s">
        <v>999</v>
      </c>
    </row>
    <row r="827" spans="2:65" s="1" customFormat="1" ht="24.2" customHeight="1">
      <c r="B827" s="33"/>
      <c r="C827" s="129" t="s">
        <v>1000</v>
      </c>
      <c r="D827" s="129" t="s">
        <v>140</v>
      </c>
      <c r="E827" s="130" t="s">
        <v>1001</v>
      </c>
      <c r="F827" s="131" t="s">
        <v>1002</v>
      </c>
      <c r="G827" s="132" t="s">
        <v>152</v>
      </c>
      <c r="H827" s="133">
        <v>7</v>
      </c>
      <c r="I827" s="134"/>
      <c r="J827" s="135">
        <f>ROUND(I827*H827,2)</f>
        <v>0</v>
      </c>
      <c r="K827" s="136"/>
      <c r="L827" s="33"/>
      <c r="M827" s="137" t="s">
        <v>19</v>
      </c>
      <c r="N827" s="138" t="s">
        <v>43</v>
      </c>
      <c r="P827" s="139">
        <f>O827*H827</f>
        <v>0</v>
      </c>
      <c r="Q827" s="139">
        <v>0</v>
      </c>
      <c r="R827" s="139">
        <f>Q827*H827</f>
        <v>0</v>
      </c>
      <c r="S827" s="139">
        <v>0</v>
      </c>
      <c r="T827" s="140">
        <f>S827*H827</f>
        <v>0</v>
      </c>
      <c r="AR827" s="141" t="s">
        <v>244</v>
      </c>
      <c r="AT827" s="141" t="s">
        <v>140</v>
      </c>
      <c r="AU827" s="141" t="s">
        <v>82</v>
      </c>
      <c r="AY827" s="18" t="s">
        <v>137</v>
      </c>
      <c r="BE827" s="142">
        <f>IF(N827="základní",J827,0)</f>
        <v>0</v>
      </c>
      <c r="BF827" s="142">
        <f>IF(N827="snížená",J827,0)</f>
        <v>0</v>
      </c>
      <c r="BG827" s="142">
        <f>IF(N827="zákl. přenesená",J827,0)</f>
        <v>0</v>
      </c>
      <c r="BH827" s="142">
        <f>IF(N827="sníž. přenesená",J827,0)</f>
        <v>0</v>
      </c>
      <c r="BI827" s="142">
        <f>IF(N827="nulová",J827,0)</f>
        <v>0</v>
      </c>
      <c r="BJ827" s="18" t="s">
        <v>80</v>
      </c>
      <c r="BK827" s="142">
        <f>ROUND(I827*H827,2)</f>
        <v>0</v>
      </c>
      <c r="BL827" s="18" t="s">
        <v>244</v>
      </c>
      <c r="BM827" s="141" t="s">
        <v>1003</v>
      </c>
    </row>
    <row r="828" spans="2:65" s="1" customFormat="1" ht="11.25">
      <c r="B828" s="33"/>
      <c r="D828" s="143" t="s">
        <v>146</v>
      </c>
      <c r="F828" s="144" t="s">
        <v>1004</v>
      </c>
      <c r="I828" s="145"/>
      <c r="L828" s="33"/>
      <c r="M828" s="146"/>
      <c r="T828" s="54"/>
      <c r="AT828" s="18" t="s">
        <v>146</v>
      </c>
      <c r="AU828" s="18" t="s">
        <v>82</v>
      </c>
    </row>
    <row r="829" spans="2:65" s="12" customFormat="1" ht="11.25">
      <c r="B829" s="147"/>
      <c r="D829" s="148" t="s">
        <v>148</v>
      </c>
      <c r="E829" s="149" t="s">
        <v>19</v>
      </c>
      <c r="F829" s="150" t="s">
        <v>1005</v>
      </c>
      <c r="H829" s="151">
        <v>7</v>
      </c>
      <c r="I829" s="152"/>
      <c r="L829" s="147"/>
      <c r="M829" s="153"/>
      <c r="T829" s="154"/>
      <c r="AT829" s="149" t="s">
        <v>148</v>
      </c>
      <c r="AU829" s="149" t="s">
        <v>82</v>
      </c>
      <c r="AV829" s="12" t="s">
        <v>82</v>
      </c>
      <c r="AW829" s="12" t="s">
        <v>33</v>
      </c>
      <c r="AX829" s="12" t="s">
        <v>80</v>
      </c>
      <c r="AY829" s="149" t="s">
        <v>137</v>
      </c>
    </row>
    <row r="830" spans="2:65" s="1" customFormat="1" ht="16.5" customHeight="1">
      <c r="B830" s="33"/>
      <c r="C830" s="175" t="s">
        <v>1006</v>
      </c>
      <c r="D830" s="175" t="s">
        <v>434</v>
      </c>
      <c r="E830" s="176" t="s">
        <v>1007</v>
      </c>
      <c r="F830" s="177" t="s">
        <v>1008</v>
      </c>
      <c r="G830" s="178" t="s">
        <v>152</v>
      </c>
      <c r="H830" s="179">
        <v>1</v>
      </c>
      <c r="I830" s="180"/>
      <c r="J830" s="181">
        <f>ROUND(I830*H830,2)</f>
        <v>0</v>
      </c>
      <c r="K830" s="182"/>
      <c r="L830" s="183"/>
      <c r="M830" s="184" t="s">
        <v>19</v>
      </c>
      <c r="N830" s="185" t="s">
        <v>43</v>
      </c>
      <c r="P830" s="139">
        <f>O830*H830</f>
        <v>0</v>
      </c>
      <c r="Q830" s="139">
        <v>1.7500000000000002E-2</v>
      </c>
      <c r="R830" s="139">
        <f>Q830*H830</f>
        <v>1.7500000000000002E-2</v>
      </c>
      <c r="S830" s="139">
        <v>0</v>
      </c>
      <c r="T830" s="140">
        <f>S830*H830</f>
        <v>0</v>
      </c>
      <c r="AR830" s="141" t="s">
        <v>459</v>
      </c>
      <c r="AT830" s="141" t="s">
        <v>434</v>
      </c>
      <c r="AU830" s="141" t="s">
        <v>82</v>
      </c>
      <c r="AY830" s="18" t="s">
        <v>137</v>
      </c>
      <c r="BE830" s="142">
        <f>IF(N830="základní",J830,0)</f>
        <v>0</v>
      </c>
      <c r="BF830" s="142">
        <f>IF(N830="snížená",J830,0)</f>
        <v>0</v>
      </c>
      <c r="BG830" s="142">
        <f>IF(N830="zákl. přenesená",J830,0)</f>
        <v>0</v>
      </c>
      <c r="BH830" s="142">
        <f>IF(N830="sníž. přenesená",J830,0)</f>
        <v>0</v>
      </c>
      <c r="BI830" s="142">
        <f>IF(N830="nulová",J830,0)</f>
        <v>0</v>
      </c>
      <c r="BJ830" s="18" t="s">
        <v>80</v>
      </c>
      <c r="BK830" s="142">
        <f>ROUND(I830*H830,2)</f>
        <v>0</v>
      </c>
      <c r="BL830" s="18" t="s">
        <v>244</v>
      </c>
      <c r="BM830" s="141" t="s">
        <v>1009</v>
      </c>
    </row>
    <row r="831" spans="2:65" s="1" customFormat="1" ht="16.5" customHeight="1">
      <c r="B831" s="33"/>
      <c r="C831" s="175" t="s">
        <v>1010</v>
      </c>
      <c r="D831" s="175" t="s">
        <v>434</v>
      </c>
      <c r="E831" s="176" t="s">
        <v>1011</v>
      </c>
      <c r="F831" s="177" t="s">
        <v>1012</v>
      </c>
      <c r="G831" s="178" t="s">
        <v>152</v>
      </c>
      <c r="H831" s="179">
        <v>6</v>
      </c>
      <c r="I831" s="180"/>
      <c r="J831" s="181">
        <f>ROUND(I831*H831,2)</f>
        <v>0</v>
      </c>
      <c r="K831" s="182"/>
      <c r="L831" s="183"/>
      <c r="M831" s="184" t="s">
        <v>19</v>
      </c>
      <c r="N831" s="185" t="s">
        <v>43</v>
      </c>
      <c r="P831" s="139">
        <f>O831*H831</f>
        <v>0</v>
      </c>
      <c r="Q831" s="139">
        <v>1.95E-2</v>
      </c>
      <c r="R831" s="139">
        <f>Q831*H831</f>
        <v>0.11699999999999999</v>
      </c>
      <c r="S831" s="139">
        <v>0</v>
      </c>
      <c r="T831" s="140">
        <f>S831*H831</f>
        <v>0</v>
      </c>
      <c r="AR831" s="141" t="s">
        <v>459</v>
      </c>
      <c r="AT831" s="141" t="s">
        <v>434</v>
      </c>
      <c r="AU831" s="141" t="s">
        <v>82</v>
      </c>
      <c r="AY831" s="18" t="s">
        <v>137</v>
      </c>
      <c r="BE831" s="142">
        <f>IF(N831="základní",J831,0)</f>
        <v>0</v>
      </c>
      <c r="BF831" s="142">
        <f>IF(N831="snížená",J831,0)</f>
        <v>0</v>
      </c>
      <c r="BG831" s="142">
        <f>IF(N831="zákl. přenesená",J831,0)</f>
        <v>0</v>
      </c>
      <c r="BH831" s="142">
        <f>IF(N831="sníž. přenesená",J831,0)</f>
        <v>0</v>
      </c>
      <c r="BI831" s="142">
        <f>IF(N831="nulová",J831,0)</f>
        <v>0</v>
      </c>
      <c r="BJ831" s="18" t="s">
        <v>80</v>
      </c>
      <c r="BK831" s="142">
        <f>ROUND(I831*H831,2)</f>
        <v>0</v>
      </c>
      <c r="BL831" s="18" t="s">
        <v>244</v>
      </c>
      <c r="BM831" s="141" t="s">
        <v>1013</v>
      </c>
    </row>
    <row r="832" spans="2:65" s="1" customFormat="1" ht="24.2" customHeight="1">
      <c r="B832" s="33"/>
      <c r="C832" s="129" t="s">
        <v>1014</v>
      </c>
      <c r="D832" s="129" t="s">
        <v>140</v>
      </c>
      <c r="E832" s="130" t="s">
        <v>1015</v>
      </c>
      <c r="F832" s="131" t="s">
        <v>1016</v>
      </c>
      <c r="G832" s="132" t="s">
        <v>152</v>
      </c>
      <c r="H832" s="133">
        <v>1</v>
      </c>
      <c r="I832" s="134"/>
      <c r="J832" s="135">
        <f>ROUND(I832*H832,2)</f>
        <v>0</v>
      </c>
      <c r="K832" s="136"/>
      <c r="L832" s="33"/>
      <c r="M832" s="137" t="s">
        <v>19</v>
      </c>
      <c r="N832" s="138" t="s">
        <v>43</v>
      </c>
      <c r="P832" s="139">
        <f>O832*H832</f>
        <v>0</v>
      </c>
      <c r="Q832" s="139">
        <v>1.8799999999999999E-3</v>
      </c>
      <c r="R832" s="139">
        <f>Q832*H832</f>
        <v>1.8799999999999999E-3</v>
      </c>
      <c r="S832" s="139">
        <v>0</v>
      </c>
      <c r="T832" s="140">
        <f>S832*H832</f>
        <v>0</v>
      </c>
      <c r="AR832" s="141" t="s">
        <v>244</v>
      </c>
      <c r="AT832" s="141" t="s">
        <v>140</v>
      </c>
      <c r="AU832" s="141" t="s">
        <v>82</v>
      </c>
      <c r="AY832" s="18" t="s">
        <v>137</v>
      </c>
      <c r="BE832" s="142">
        <f>IF(N832="základní",J832,0)</f>
        <v>0</v>
      </c>
      <c r="BF832" s="142">
        <f>IF(N832="snížená",J832,0)</f>
        <v>0</v>
      </c>
      <c r="BG832" s="142">
        <f>IF(N832="zákl. přenesená",J832,0)</f>
        <v>0</v>
      </c>
      <c r="BH832" s="142">
        <f>IF(N832="sníž. přenesená",J832,0)</f>
        <v>0</v>
      </c>
      <c r="BI832" s="142">
        <f>IF(N832="nulová",J832,0)</f>
        <v>0</v>
      </c>
      <c r="BJ832" s="18" t="s">
        <v>80</v>
      </c>
      <c r="BK832" s="142">
        <f>ROUND(I832*H832,2)</f>
        <v>0</v>
      </c>
      <c r="BL832" s="18" t="s">
        <v>244</v>
      </c>
      <c r="BM832" s="141" t="s">
        <v>1017</v>
      </c>
    </row>
    <row r="833" spans="2:65" s="1" customFormat="1" ht="11.25">
      <c r="B833" s="33"/>
      <c r="D833" s="143" t="s">
        <v>146</v>
      </c>
      <c r="F833" s="144" t="s">
        <v>1018</v>
      </c>
      <c r="I833" s="145"/>
      <c r="L833" s="33"/>
      <c r="M833" s="146"/>
      <c r="T833" s="54"/>
      <c r="AT833" s="18" t="s">
        <v>146</v>
      </c>
      <c r="AU833" s="18" t="s">
        <v>82</v>
      </c>
    </row>
    <row r="834" spans="2:65" s="1" customFormat="1" ht="24.2" customHeight="1">
      <c r="B834" s="33"/>
      <c r="C834" s="175" t="s">
        <v>1019</v>
      </c>
      <c r="D834" s="175" t="s">
        <v>434</v>
      </c>
      <c r="E834" s="176" t="s">
        <v>1020</v>
      </c>
      <c r="F834" s="177" t="s">
        <v>1021</v>
      </c>
      <c r="G834" s="178" t="s">
        <v>152</v>
      </c>
      <c r="H834" s="179">
        <v>1</v>
      </c>
      <c r="I834" s="180"/>
      <c r="J834" s="181">
        <f>ROUND(I834*H834,2)</f>
        <v>0</v>
      </c>
      <c r="K834" s="182"/>
      <c r="L834" s="183"/>
      <c r="M834" s="184" t="s">
        <v>19</v>
      </c>
      <c r="N834" s="185" t="s">
        <v>43</v>
      </c>
      <c r="P834" s="139">
        <f>O834*H834</f>
        <v>0</v>
      </c>
      <c r="Q834" s="139">
        <v>0.20499999999999999</v>
      </c>
      <c r="R834" s="139">
        <f>Q834*H834</f>
        <v>0.20499999999999999</v>
      </c>
      <c r="S834" s="139">
        <v>0</v>
      </c>
      <c r="T834" s="140">
        <f>S834*H834</f>
        <v>0</v>
      </c>
      <c r="AR834" s="141" t="s">
        <v>459</v>
      </c>
      <c r="AT834" s="141" t="s">
        <v>434</v>
      </c>
      <c r="AU834" s="141" t="s">
        <v>82</v>
      </c>
      <c r="AY834" s="18" t="s">
        <v>137</v>
      </c>
      <c r="BE834" s="142">
        <f>IF(N834="základní",J834,0)</f>
        <v>0</v>
      </c>
      <c r="BF834" s="142">
        <f>IF(N834="snížená",J834,0)</f>
        <v>0</v>
      </c>
      <c r="BG834" s="142">
        <f>IF(N834="zákl. přenesená",J834,0)</f>
        <v>0</v>
      </c>
      <c r="BH834" s="142">
        <f>IF(N834="sníž. přenesená",J834,0)</f>
        <v>0</v>
      </c>
      <c r="BI834" s="142">
        <f>IF(N834="nulová",J834,0)</f>
        <v>0</v>
      </c>
      <c r="BJ834" s="18" t="s">
        <v>80</v>
      </c>
      <c r="BK834" s="142">
        <f>ROUND(I834*H834,2)</f>
        <v>0</v>
      </c>
      <c r="BL834" s="18" t="s">
        <v>244</v>
      </c>
      <c r="BM834" s="141" t="s">
        <v>1022</v>
      </c>
    </row>
    <row r="835" spans="2:65" s="1" customFormat="1" ht="16.5" customHeight="1">
      <c r="B835" s="33"/>
      <c r="C835" s="129" t="s">
        <v>1023</v>
      </c>
      <c r="D835" s="129" t="s">
        <v>140</v>
      </c>
      <c r="E835" s="130" t="s">
        <v>1024</v>
      </c>
      <c r="F835" s="131" t="s">
        <v>1025</v>
      </c>
      <c r="G835" s="132" t="s">
        <v>152</v>
      </c>
      <c r="H835" s="133">
        <v>18</v>
      </c>
      <c r="I835" s="134"/>
      <c r="J835" s="135">
        <f>ROUND(I835*H835,2)</f>
        <v>0</v>
      </c>
      <c r="K835" s="136"/>
      <c r="L835" s="33"/>
      <c r="M835" s="137" t="s">
        <v>19</v>
      </c>
      <c r="N835" s="138" t="s">
        <v>43</v>
      </c>
      <c r="P835" s="139">
        <f>O835*H835</f>
        <v>0</v>
      </c>
      <c r="Q835" s="139">
        <v>0</v>
      </c>
      <c r="R835" s="139">
        <f>Q835*H835</f>
        <v>0</v>
      </c>
      <c r="S835" s="139">
        <v>0</v>
      </c>
      <c r="T835" s="140">
        <f>S835*H835</f>
        <v>0</v>
      </c>
      <c r="AR835" s="141" t="s">
        <v>244</v>
      </c>
      <c r="AT835" s="141" t="s">
        <v>140</v>
      </c>
      <c r="AU835" s="141" t="s">
        <v>82</v>
      </c>
      <c r="AY835" s="18" t="s">
        <v>137</v>
      </c>
      <c r="BE835" s="142">
        <f>IF(N835="základní",J835,0)</f>
        <v>0</v>
      </c>
      <c r="BF835" s="142">
        <f>IF(N835="snížená",J835,0)</f>
        <v>0</v>
      </c>
      <c r="BG835" s="142">
        <f>IF(N835="zákl. přenesená",J835,0)</f>
        <v>0</v>
      </c>
      <c r="BH835" s="142">
        <f>IF(N835="sníž. přenesená",J835,0)</f>
        <v>0</v>
      </c>
      <c r="BI835" s="142">
        <f>IF(N835="nulová",J835,0)</f>
        <v>0</v>
      </c>
      <c r="BJ835" s="18" t="s">
        <v>80</v>
      </c>
      <c r="BK835" s="142">
        <f>ROUND(I835*H835,2)</f>
        <v>0</v>
      </c>
      <c r="BL835" s="18" t="s">
        <v>244</v>
      </c>
      <c r="BM835" s="141" t="s">
        <v>1026</v>
      </c>
    </row>
    <row r="836" spans="2:65" s="1" customFormat="1" ht="11.25">
      <c r="B836" s="33"/>
      <c r="D836" s="143" t="s">
        <v>146</v>
      </c>
      <c r="F836" s="144" t="s">
        <v>1027</v>
      </c>
      <c r="I836" s="145"/>
      <c r="L836" s="33"/>
      <c r="M836" s="146"/>
      <c r="T836" s="54"/>
      <c r="AT836" s="18" t="s">
        <v>146</v>
      </c>
      <c r="AU836" s="18" t="s">
        <v>82</v>
      </c>
    </row>
    <row r="837" spans="2:65" s="1" customFormat="1" ht="16.5" customHeight="1">
      <c r="B837" s="33"/>
      <c r="C837" s="175" t="s">
        <v>1028</v>
      </c>
      <c r="D837" s="175" t="s">
        <v>434</v>
      </c>
      <c r="E837" s="176" t="s">
        <v>1029</v>
      </c>
      <c r="F837" s="177" t="s">
        <v>1030</v>
      </c>
      <c r="G837" s="178" t="s">
        <v>152</v>
      </c>
      <c r="H837" s="179">
        <v>18</v>
      </c>
      <c r="I837" s="180"/>
      <c r="J837" s="181">
        <f>ROUND(I837*H837,2)</f>
        <v>0</v>
      </c>
      <c r="K837" s="182"/>
      <c r="L837" s="183"/>
      <c r="M837" s="184" t="s">
        <v>19</v>
      </c>
      <c r="N837" s="185" t="s">
        <v>43</v>
      </c>
      <c r="P837" s="139">
        <f>O837*H837</f>
        <v>0</v>
      </c>
      <c r="Q837" s="139">
        <v>1.1999999999999999E-3</v>
      </c>
      <c r="R837" s="139">
        <f>Q837*H837</f>
        <v>2.1599999999999998E-2</v>
      </c>
      <c r="S837" s="139">
        <v>0</v>
      </c>
      <c r="T837" s="140">
        <f>S837*H837</f>
        <v>0</v>
      </c>
      <c r="AR837" s="141" t="s">
        <v>459</v>
      </c>
      <c r="AT837" s="141" t="s">
        <v>434</v>
      </c>
      <c r="AU837" s="141" t="s">
        <v>82</v>
      </c>
      <c r="AY837" s="18" t="s">
        <v>137</v>
      </c>
      <c r="BE837" s="142">
        <f>IF(N837="základní",J837,0)</f>
        <v>0</v>
      </c>
      <c r="BF837" s="142">
        <f>IF(N837="snížená",J837,0)</f>
        <v>0</v>
      </c>
      <c r="BG837" s="142">
        <f>IF(N837="zákl. přenesená",J837,0)</f>
        <v>0</v>
      </c>
      <c r="BH837" s="142">
        <f>IF(N837="sníž. přenesená",J837,0)</f>
        <v>0</v>
      </c>
      <c r="BI837" s="142">
        <f>IF(N837="nulová",J837,0)</f>
        <v>0</v>
      </c>
      <c r="BJ837" s="18" t="s">
        <v>80</v>
      </c>
      <c r="BK837" s="142">
        <f>ROUND(I837*H837,2)</f>
        <v>0</v>
      </c>
      <c r="BL837" s="18" t="s">
        <v>244</v>
      </c>
      <c r="BM837" s="141" t="s">
        <v>1031</v>
      </c>
    </row>
    <row r="838" spans="2:65" s="1" customFormat="1" ht="24.2" customHeight="1">
      <c r="B838" s="33"/>
      <c r="C838" s="129" t="s">
        <v>1032</v>
      </c>
      <c r="D838" s="129" t="s">
        <v>140</v>
      </c>
      <c r="E838" s="130" t="s">
        <v>1033</v>
      </c>
      <c r="F838" s="131" t="s">
        <v>1034</v>
      </c>
      <c r="G838" s="132" t="s">
        <v>170</v>
      </c>
      <c r="H838" s="133">
        <v>0.61899999999999999</v>
      </c>
      <c r="I838" s="134"/>
      <c r="J838" s="135">
        <f>ROUND(I838*H838,2)</f>
        <v>0</v>
      </c>
      <c r="K838" s="136"/>
      <c r="L838" s="33"/>
      <c r="M838" s="137" t="s">
        <v>19</v>
      </c>
      <c r="N838" s="138" t="s">
        <v>43</v>
      </c>
      <c r="P838" s="139">
        <f>O838*H838</f>
        <v>0</v>
      </c>
      <c r="Q838" s="139">
        <v>0</v>
      </c>
      <c r="R838" s="139">
        <f>Q838*H838</f>
        <v>0</v>
      </c>
      <c r="S838" s="139">
        <v>0</v>
      </c>
      <c r="T838" s="140">
        <f>S838*H838</f>
        <v>0</v>
      </c>
      <c r="AR838" s="141" t="s">
        <v>244</v>
      </c>
      <c r="AT838" s="141" t="s">
        <v>140</v>
      </c>
      <c r="AU838" s="141" t="s">
        <v>82</v>
      </c>
      <c r="AY838" s="18" t="s">
        <v>137</v>
      </c>
      <c r="BE838" s="142">
        <f>IF(N838="základní",J838,0)</f>
        <v>0</v>
      </c>
      <c r="BF838" s="142">
        <f>IF(N838="snížená",J838,0)</f>
        <v>0</v>
      </c>
      <c r="BG838" s="142">
        <f>IF(N838="zákl. přenesená",J838,0)</f>
        <v>0</v>
      </c>
      <c r="BH838" s="142">
        <f>IF(N838="sníž. přenesená",J838,0)</f>
        <v>0</v>
      </c>
      <c r="BI838" s="142">
        <f>IF(N838="nulová",J838,0)</f>
        <v>0</v>
      </c>
      <c r="BJ838" s="18" t="s">
        <v>80</v>
      </c>
      <c r="BK838" s="142">
        <f>ROUND(I838*H838,2)</f>
        <v>0</v>
      </c>
      <c r="BL838" s="18" t="s">
        <v>244</v>
      </c>
      <c r="BM838" s="141" t="s">
        <v>1035</v>
      </c>
    </row>
    <row r="839" spans="2:65" s="1" customFormat="1" ht="11.25">
      <c r="B839" s="33"/>
      <c r="D839" s="143" t="s">
        <v>146</v>
      </c>
      <c r="F839" s="144" t="s">
        <v>1036</v>
      </c>
      <c r="I839" s="145"/>
      <c r="L839" s="33"/>
      <c r="M839" s="146"/>
      <c r="T839" s="54"/>
      <c r="AT839" s="18" t="s">
        <v>146</v>
      </c>
      <c r="AU839" s="18" t="s">
        <v>82</v>
      </c>
    </row>
    <row r="840" spans="2:65" s="11" customFormat="1" ht="22.9" customHeight="1">
      <c r="B840" s="117"/>
      <c r="D840" s="118" t="s">
        <v>71</v>
      </c>
      <c r="E840" s="127" t="s">
        <v>1037</v>
      </c>
      <c r="F840" s="127" t="s">
        <v>1038</v>
      </c>
      <c r="I840" s="120"/>
      <c r="J840" s="128">
        <f>BK840</f>
        <v>0</v>
      </c>
      <c r="L840" s="117"/>
      <c r="M840" s="122"/>
      <c r="P840" s="123">
        <f>SUM(P841:P896)</f>
        <v>0</v>
      </c>
      <c r="R840" s="123">
        <f>SUM(R841:R896)</f>
        <v>1.3958228500000001</v>
      </c>
      <c r="T840" s="124">
        <f>SUM(T841:T896)</f>
        <v>0</v>
      </c>
      <c r="AR840" s="118" t="s">
        <v>82</v>
      </c>
      <c r="AT840" s="125" t="s">
        <v>71</v>
      </c>
      <c r="AU840" s="125" t="s">
        <v>80</v>
      </c>
      <c r="AY840" s="118" t="s">
        <v>137</v>
      </c>
      <c r="BK840" s="126">
        <f>SUM(BK841:BK896)</f>
        <v>0</v>
      </c>
    </row>
    <row r="841" spans="2:65" s="1" customFormat="1" ht="16.5" customHeight="1">
      <c r="B841" s="33"/>
      <c r="C841" s="129" t="s">
        <v>1039</v>
      </c>
      <c r="D841" s="129" t="s">
        <v>140</v>
      </c>
      <c r="E841" s="130" t="s">
        <v>1040</v>
      </c>
      <c r="F841" s="131" t="s">
        <v>1041</v>
      </c>
      <c r="G841" s="132" t="s">
        <v>143</v>
      </c>
      <c r="H841" s="133">
        <v>48.965000000000003</v>
      </c>
      <c r="I841" s="134"/>
      <c r="J841" s="135">
        <f>ROUND(I841*H841,2)</f>
        <v>0</v>
      </c>
      <c r="K841" s="136"/>
      <c r="L841" s="33"/>
      <c r="M841" s="137" t="s">
        <v>19</v>
      </c>
      <c r="N841" s="138" t="s">
        <v>43</v>
      </c>
      <c r="P841" s="139">
        <f>O841*H841</f>
        <v>0</v>
      </c>
      <c r="Q841" s="139">
        <v>2.9999999999999997E-4</v>
      </c>
      <c r="R841" s="139">
        <f>Q841*H841</f>
        <v>1.4689499999999999E-2</v>
      </c>
      <c r="S841" s="139">
        <v>0</v>
      </c>
      <c r="T841" s="140">
        <f>S841*H841</f>
        <v>0</v>
      </c>
      <c r="AR841" s="141" t="s">
        <v>244</v>
      </c>
      <c r="AT841" s="141" t="s">
        <v>140</v>
      </c>
      <c r="AU841" s="141" t="s">
        <v>82</v>
      </c>
      <c r="AY841" s="18" t="s">
        <v>137</v>
      </c>
      <c r="BE841" s="142">
        <f>IF(N841="základní",J841,0)</f>
        <v>0</v>
      </c>
      <c r="BF841" s="142">
        <f>IF(N841="snížená",J841,0)</f>
        <v>0</v>
      </c>
      <c r="BG841" s="142">
        <f>IF(N841="zákl. přenesená",J841,0)</f>
        <v>0</v>
      </c>
      <c r="BH841" s="142">
        <f>IF(N841="sníž. přenesená",J841,0)</f>
        <v>0</v>
      </c>
      <c r="BI841" s="142">
        <f>IF(N841="nulová",J841,0)</f>
        <v>0</v>
      </c>
      <c r="BJ841" s="18" t="s">
        <v>80</v>
      </c>
      <c r="BK841" s="142">
        <f>ROUND(I841*H841,2)</f>
        <v>0</v>
      </c>
      <c r="BL841" s="18" t="s">
        <v>244</v>
      </c>
      <c r="BM841" s="141" t="s">
        <v>1042</v>
      </c>
    </row>
    <row r="842" spans="2:65" s="1" customFormat="1" ht="11.25">
      <c r="B842" s="33"/>
      <c r="D842" s="143" t="s">
        <v>146</v>
      </c>
      <c r="F842" s="144" t="s">
        <v>1043</v>
      </c>
      <c r="I842" s="145"/>
      <c r="L842" s="33"/>
      <c r="M842" s="146"/>
      <c r="T842" s="54"/>
      <c r="AT842" s="18" t="s">
        <v>146</v>
      </c>
      <c r="AU842" s="18" t="s">
        <v>82</v>
      </c>
    </row>
    <row r="843" spans="2:65" s="13" customFormat="1" ht="11.25">
      <c r="B843" s="155"/>
      <c r="D843" s="148" t="s">
        <v>148</v>
      </c>
      <c r="E843" s="156" t="s">
        <v>19</v>
      </c>
      <c r="F843" s="157" t="s">
        <v>1044</v>
      </c>
      <c r="H843" s="156" t="s">
        <v>19</v>
      </c>
      <c r="I843" s="158"/>
      <c r="L843" s="155"/>
      <c r="M843" s="159"/>
      <c r="T843" s="160"/>
      <c r="AT843" s="156" t="s">
        <v>148</v>
      </c>
      <c r="AU843" s="156" t="s">
        <v>82</v>
      </c>
      <c r="AV843" s="13" t="s">
        <v>80</v>
      </c>
      <c r="AW843" s="13" t="s">
        <v>33</v>
      </c>
      <c r="AX843" s="13" t="s">
        <v>72</v>
      </c>
      <c r="AY843" s="156" t="s">
        <v>137</v>
      </c>
    </row>
    <row r="844" spans="2:65" s="13" customFormat="1" ht="11.25">
      <c r="B844" s="155"/>
      <c r="D844" s="148" t="s">
        <v>148</v>
      </c>
      <c r="E844" s="156" t="s">
        <v>19</v>
      </c>
      <c r="F844" s="157" t="s">
        <v>1045</v>
      </c>
      <c r="H844" s="156" t="s">
        <v>19</v>
      </c>
      <c r="I844" s="158"/>
      <c r="L844" s="155"/>
      <c r="M844" s="159"/>
      <c r="T844" s="160"/>
      <c r="AT844" s="156" t="s">
        <v>148</v>
      </c>
      <c r="AU844" s="156" t="s">
        <v>82</v>
      </c>
      <c r="AV844" s="13" t="s">
        <v>80</v>
      </c>
      <c r="AW844" s="13" t="s">
        <v>33</v>
      </c>
      <c r="AX844" s="13" t="s">
        <v>72</v>
      </c>
      <c r="AY844" s="156" t="s">
        <v>137</v>
      </c>
    </row>
    <row r="845" spans="2:65" s="12" customFormat="1" ht="11.25">
      <c r="B845" s="147"/>
      <c r="D845" s="148" t="s">
        <v>148</v>
      </c>
      <c r="E845" s="149" t="s">
        <v>19</v>
      </c>
      <c r="F845" s="150" t="s">
        <v>1046</v>
      </c>
      <c r="H845" s="151">
        <v>23.977</v>
      </c>
      <c r="I845" s="152"/>
      <c r="L845" s="147"/>
      <c r="M845" s="153"/>
      <c r="T845" s="154"/>
      <c r="AT845" s="149" t="s">
        <v>148</v>
      </c>
      <c r="AU845" s="149" t="s">
        <v>82</v>
      </c>
      <c r="AV845" s="12" t="s">
        <v>82</v>
      </c>
      <c r="AW845" s="12" t="s">
        <v>33</v>
      </c>
      <c r="AX845" s="12" t="s">
        <v>72</v>
      </c>
      <c r="AY845" s="149" t="s">
        <v>137</v>
      </c>
    </row>
    <row r="846" spans="2:65" s="13" customFormat="1" ht="11.25">
      <c r="B846" s="155"/>
      <c r="D846" s="148" t="s">
        <v>148</v>
      </c>
      <c r="E846" s="156" t="s">
        <v>19</v>
      </c>
      <c r="F846" s="157" t="s">
        <v>1047</v>
      </c>
      <c r="H846" s="156" t="s">
        <v>19</v>
      </c>
      <c r="I846" s="158"/>
      <c r="L846" s="155"/>
      <c r="M846" s="159"/>
      <c r="T846" s="160"/>
      <c r="AT846" s="156" t="s">
        <v>148</v>
      </c>
      <c r="AU846" s="156" t="s">
        <v>82</v>
      </c>
      <c r="AV846" s="13" t="s">
        <v>80</v>
      </c>
      <c r="AW846" s="13" t="s">
        <v>33</v>
      </c>
      <c r="AX846" s="13" t="s">
        <v>72</v>
      </c>
      <c r="AY846" s="156" t="s">
        <v>137</v>
      </c>
    </row>
    <row r="847" spans="2:65" s="13" customFormat="1" ht="11.25">
      <c r="B847" s="155"/>
      <c r="D847" s="148" t="s">
        <v>148</v>
      </c>
      <c r="E847" s="156" t="s">
        <v>19</v>
      </c>
      <c r="F847" s="157" t="s">
        <v>377</v>
      </c>
      <c r="H847" s="156" t="s">
        <v>19</v>
      </c>
      <c r="I847" s="158"/>
      <c r="L847" s="155"/>
      <c r="M847" s="159"/>
      <c r="T847" s="160"/>
      <c r="AT847" s="156" t="s">
        <v>148</v>
      </c>
      <c r="AU847" s="156" t="s">
        <v>82</v>
      </c>
      <c r="AV847" s="13" t="s">
        <v>80</v>
      </c>
      <c r="AW847" s="13" t="s">
        <v>33</v>
      </c>
      <c r="AX847" s="13" t="s">
        <v>72</v>
      </c>
      <c r="AY847" s="156" t="s">
        <v>137</v>
      </c>
    </row>
    <row r="848" spans="2:65" s="12" customFormat="1" ht="11.25">
      <c r="B848" s="147"/>
      <c r="D848" s="148" t="s">
        <v>148</v>
      </c>
      <c r="E848" s="149" t="s">
        <v>19</v>
      </c>
      <c r="F848" s="150" t="s">
        <v>1048</v>
      </c>
      <c r="H848" s="151">
        <v>22.625</v>
      </c>
      <c r="I848" s="152"/>
      <c r="L848" s="147"/>
      <c r="M848" s="153"/>
      <c r="T848" s="154"/>
      <c r="AT848" s="149" t="s">
        <v>148</v>
      </c>
      <c r="AU848" s="149" t="s">
        <v>82</v>
      </c>
      <c r="AV848" s="12" t="s">
        <v>82</v>
      </c>
      <c r="AW848" s="12" t="s">
        <v>33</v>
      </c>
      <c r="AX848" s="12" t="s">
        <v>72</v>
      </c>
      <c r="AY848" s="149" t="s">
        <v>137</v>
      </c>
    </row>
    <row r="849" spans="2:65" s="13" customFormat="1" ht="11.25">
      <c r="B849" s="155"/>
      <c r="D849" s="148" t="s">
        <v>148</v>
      </c>
      <c r="E849" s="156" t="s">
        <v>19</v>
      </c>
      <c r="F849" s="157" t="s">
        <v>1049</v>
      </c>
      <c r="H849" s="156" t="s">
        <v>19</v>
      </c>
      <c r="I849" s="158"/>
      <c r="L849" s="155"/>
      <c r="M849" s="159"/>
      <c r="T849" s="160"/>
      <c r="AT849" s="156" t="s">
        <v>148</v>
      </c>
      <c r="AU849" s="156" t="s">
        <v>82</v>
      </c>
      <c r="AV849" s="13" t="s">
        <v>80</v>
      </c>
      <c r="AW849" s="13" t="s">
        <v>33</v>
      </c>
      <c r="AX849" s="13" t="s">
        <v>72</v>
      </c>
      <c r="AY849" s="156" t="s">
        <v>137</v>
      </c>
    </row>
    <row r="850" spans="2:65" s="12" customFormat="1" ht="11.25">
      <c r="B850" s="147"/>
      <c r="D850" s="148" t="s">
        <v>148</v>
      </c>
      <c r="E850" s="149" t="s">
        <v>19</v>
      </c>
      <c r="F850" s="150" t="s">
        <v>1050</v>
      </c>
      <c r="H850" s="151">
        <v>2.363</v>
      </c>
      <c r="I850" s="152"/>
      <c r="L850" s="147"/>
      <c r="M850" s="153"/>
      <c r="T850" s="154"/>
      <c r="AT850" s="149" t="s">
        <v>148</v>
      </c>
      <c r="AU850" s="149" t="s">
        <v>82</v>
      </c>
      <c r="AV850" s="12" t="s">
        <v>82</v>
      </c>
      <c r="AW850" s="12" t="s">
        <v>33</v>
      </c>
      <c r="AX850" s="12" t="s">
        <v>72</v>
      </c>
      <c r="AY850" s="149" t="s">
        <v>137</v>
      </c>
    </row>
    <row r="851" spans="2:65" s="14" customFormat="1" ht="11.25">
      <c r="B851" s="161"/>
      <c r="D851" s="148" t="s">
        <v>148</v>
      </c>
      <c r="E851" s="162" t="s">
        <v>19</v>
      </c>
      <c r="F851" s="163" t="s">
        <v>189</v>
      </c>
      <c r="H851" s="164">
        <v>48.965000000000003</v>
      </c>
      <c r="I851" s="165"/>
      <c r="L851" s="161"/>
      <c r="M851" s="166"/>
      <c r="T851" s="167"/>
      <c r="AT851" s="162" t="s">
        <v>148</v>
      </c>
      <c r="AU851" s="162" t="s">
        <v>82</v>
      </c>
      <c r="AV851" s="14" t="s">
        <v>144</v>
      </c>
      <c r="AW851" s="14" t="s">
        <v>33</v>
      </c>
      <c r="AX851" s="14" t="s">
        <v>80</v>
      </c>
      <c r="AY851" s="162" t="s">
        <v>137</v>
      </c>
    </row>
    <row r="852" spans="2:65" s="1" customFormat="1" ht="21.75" customHeight="1">
      <c r="B852" s="33"/>
      <c r="C852" s="129" t="s">
        <v>1051</v>
      </c>
      <c r="D852" s="129" t="s">
        <v>140</v>
      </c>
      <c r="E852" s="130" t="s">
        <v>1052</v>
      </c>
      <c r="F852" s="131" t="s">
        <v>1053</v>
      </c>
      <c r="G852" s="132" t="s">
        <v>200</v>
      </c>
      <c r="H852" s="133">
        <v>37.39</v>
      </c>
      <c r="I852" s="134"/>
      <c r="J852" s="135">
        <f>ROUND(I852*H852,2)</f>
        <v>0</v>
      </c>
      <c r="K852" s="136"/>
      <c r="L852" s="33"/>
      <c r="M852" s="137" t="s">
        <v>19</v>
      </c>
      <c r="N852" s="138" t="s">
        <v>43</v>
      </c>
      <c r="P852" s="139">
        <f>O852*H852</f>
        <v>0</v>
      </c>
      <c r="Q852" s="139">
        <v>4.2999999999999999E-4</v>
      </c>
      <c r="R852" s="139">
        <f>Q852*H852</f>
        <v>1.60777E-2</v>
      </c>
      <c r="S852" s="139">
        <v>0</v>
      </c>
      <c r="T852" s="140">
        <f>S852*H852</f>
        <v>0</v>
      </c>
      <c r="AR852" s="141" t="s">
        <v>244</v>
      </c>
      <c r="AT852" s="141" t="s">
        <v>140</v>
      </c>
      <c r="AU852" s="141" t="s">
        <v>82</v>
      </c>
      <c r="AY852" s="18" t="s">
        <v>137</v>
      </c>
      <c r="BE852" s="142">
        <f>IF(N852="základní",J852,0)</f>
        <v>0</v>
      </c>
      <c r="BF852" s="142">
        <f>IF(N852="snížená",J852,0)</f>
        <v>0</v>
      </c>
      <c r="BG852" s="142">
        <f>IF(N852="zákl. přenesená",J852,0)</f>
        <v>0</v>
      </c>
      <c r="BH852" s="142">
        <f>IF(N852="sníž. přenesená",J852,0)</f>
        <v>0</v>
      </c>
      <c r="BI852" s="142">
        <f>IF(N852="nulová",J852,0)</f>
        <v>0</v>
      </c>
      <c r="BJ852" s="18" t="s">
        <v>80</v>
      </c>
      <c r="BK852" s="142">
        <f>ROUND(I852*H852,2)</f>
        <v>0</v>
      </c>
      <c r="BL852" s="18" t="s">
        <v>244</v>
      </c>
      <c r="BM852" s="141" t="s">
        <v>1054</v>
      </c>
    </row>
    <row r="853" spans="2:65" s="1" customFormat="1" ht="11.25">
      <c r="B853" s="33"/>
      <c r="D853" s="143" t="s">
        <v>146</v>
      </c>
      <c r="F853" s="144" t="s">
        <v>1055</v>
      </c>
      <c r="I853" s="145"/>
      <c r="L853" s="33"/>
      <c r="M853" s="146"/>
      <c r="T853" s="54"/>
      <c r="AT853" s="18" t="s">
        <v>146</v>
      </c>
      <c r="AU853" s="18" t="s">
        <v>82</v>
      </c>
    </row>
    <row r="854" spans="2:65" s="13" customFormat="1" ht="11.25">
      <c r="B854" s="155"/>
      <c r="D854" s="148" t="s">
        <v>148</v>
      </c>
      <c r="E854" s="156" t="s">
        <v>19</v>
      </c>
      <c r="F854" s="157" t="s">
        <v>266</v>
      </c>
      <c r="H854" s="156" t="s">
        <v>19</v>
      </c>
      <c r="I854" s="158"/>
      <c r="L854" s="155"/>
      <c r="M854" s="159"/>
      <c r="T854" s="160"/>
      <c r="AT854" s="156" t="s">
        <v>148</v>
      </c>
      <c r="AU854" s="156" t="s">
        <v>82</v>
      </c>
      <c r="AV854" s="13" t="s">
        <v>80</v>
      </c>
      <c r="AW854" s="13" t="s">
        <v>33</v>
      </c>
      <c r="AX854" s="13" t="s">
        <v>72</v>
      </c>
      <c r="AY854" s="156" t="s">
        <v>137</v>
      </c>
    </row>
    <row r="855" spans="2:65" s="12" customFormat="1" ht="11.25">
      <c r="B855" s="147"/>
      <c r="D855" s="148" t="s">
        <v>148</v>
      </c>
      <c r="E855" s="149" t="s">
        <v>19</v>
      </c>
      <c r="F855" s="150" t="s">
        <v>1056</v>
      </c>
      <c r="H855" s="151">
        <v>7.6</v>
      </c>
      <c r="I855" s="152"/>
      <c r="L855" s="147"/>
      <c r="M855" s="153"/>
      <c r="T855" s="154"/>
      <c r="AT855" s="149" t="s">
        <v>148</v>
      </c>
      <c r="AU855" s="149" t="s">
        <v>82</v>
      </c>
      <c r="AV855" s="12" t="s">
        <v>82</v>
      </c>
      <c r="AW855" s="12" t="s">
        <v>33</v>
      </c>
      <c r="AX855" s="12" t="s">
        <v>72</v>
      </c>
      <c r="AY855" s="149" t="s">
        <v>137</v>
      </c>
    </row>
    <row r="856" spans="2:65" s="12" customFormat="1" ht="11.25">
      <c r="B856" s="147"/>
      <c r="D856" s="148" t="s">
        <v>148</v>
      </c>
      <c r="E856" s="149" t="s">
        <v>19</v>
      </c>
      <c r="F856" s="150" t="s">
        <v>1057</v>
      </c>
      <c r="H856" s="151">
        <v>-0.75</v>
      </c>
      <c r="I856" s="152"/>
      <c r="L856" s="147"/>
      <c r="M856" s="153"/>
      <c r="T856" s="154"/>
      <c r="AT856" s="149" t="s">
        <v>148</v>
      </c>
      <c r="AU856" s="149" t="s">
        <v>82</v>
      </c>
      <c r="AV856" s="12" t="s">
        <v>82</v>
      </c>
      <c r="AW856" s="12" t="s">
        <v>33</v>
      </c>
      <c r="AX856" s="12" t="s">
        <v>72</v>
      </c>
      <c r="AY856" s="149" t="s">
        <v>137</v>
      </c>
    </row>
    <row r="857" spans="2:65" s="12" customFormat="1" ht="11.25">
      <c r="B857" s="147"/>
      <c r="D857" s="148" t="s">
        <v>148</v>
      </c>
      <c r="E857" s="149" t="s">
        <v>19</v>
      </c>
      <c r="F857" s="150" t="s">
        <v>1058</v>
      </c>
      <c r="H857" s="151">
        <v>15.56</v>
      </c>
      <c r="I857" s="152"/>
      <c r="L857" s="147"/>
      <c r="M857" s="153"/>
      <c r="T857" s="154"/>
      <c r="AT857" s="149" t="s">
        <v>148</v>
      </c>
      <c r="AU857" s="149" t="s">
        <v>82</v>
      </c>
      <c r="AV857" s="12" t="s">
        <v>82</v>
      </c>
      <c r="AW857" s="12" t="s">
        <v>33</v>
      </c>
      <c r="AX857" s="12" t="s">
        <v>72</v>
      </c>
      <c r="AY857" s="149" t="s">
        <v>137</v>
      </c>
    </row>
    <row r="858" spans="2:65" s="12" customFormat="1" ht="11.25">
      <c r="B858" s="147"/>
      <c r="D858" s="148" t="s">
        <v>148</v>
      </c>
      <c r="E858" s="149" t="s">
        <v>19</v>
      </c>
      <c r="F858" s="150" t="s">
        <v>1059</v>
      </c>
      <c r="H858" s="151">
        <v>5.66</v>
      </c>
      <c r="I858" s="152"/>
      <c r="L858" s="147"/>
      <c r="M858" s="153"/>
      <c r="T858" s="154"/>
      <c r="AT858" s="149" t="s">
        <v>148</v>
      </c>
      <c r="AU858" s="149" t="s">
        <v>82</v>
      </c>
      <c r="AV858" s="12" t="s">
        <v>82</v>
      </c>
      <c r="AW858" s="12" t="s">
        <v>33</v>
      </c>
      <c r="AX858" s="12" t="s">
        <v>72</v>
      </c>
      <c r="AY858" s="149" t="s">
        <v>137</v>
      </c>
    </row>
    <row r="859" spans="2:65" s="13" customFormat="1" ht="11.25">
      <c r="B859" s="155"/>
      <c r="D859" s="148" t="s">
        <v>148</v>
      </c>
      <c r="E859" s="156" t="s">
        <v>19</v>
      </c>
      <c r="F859" s="157" t="s">
        <v>173</v>
      </c>
      <c r="H859" s="156" t="s">
        <v>19</v>
      </c>
      <c r="I859" s="158"/>
      <c r="L859" s="155"/>
      <c r="M859" s="159"/>
      <c r="T859" s="160"/>
      <c r="AT859" s="156" t="s">
        <v>148</v>
      </c>
      <c r="AU859" s="156" t="s">
        <v>82</v>
      </c>
      <c r="AV859" s="13" t="s">
        <v>80</v>
      </c>
      <c r="AW859" s="13" t="s">
        <v>33</v>
      </c>
      <c r="AX859" s="13" t="s">
        <v>72</v>
      </c>
      <c r="AY859" s="156" t="s">
        <v>137</v>
      </c>
    </row>
    <row r="860" spans="2:65" s="12" customFormat="1" ht="11.25">
      <c r="B860" s="147"/>
      <c r="D860" s="148" t="s">
        <v>148</v>
      </c>
      <c r="E860" s="149" t="s">
        <v>19</v>
      </c>
      <c r="F860" s="150" t="s">
        <v>1060</v>
      </c>
      <c r="H860" s="151">
        <v>6.95</v>
      </c>
      <c r="I860" s="152"/>
      <c r="L860" s="147"/>
      <c r="M860" s="153"/>
      <c r="T860" s="154"/>
      <c r="AT860" s="149" t="s">
        <v>148</v>
      </c>
      <c r="AU860" s="149" t="s">
        <v>82</v>
      </c>
      <c r="AV860" s="12" t="s">
        <v>82</v>
      </c>
      <c r="AW860" s="12" t="s">
        <v>33</v>
      </c>
      <c r="AX860" s="12" t="s">
        <v>72</v>
      </c>
      <c r="AY860" s="149" t="s">
        <v>137</v>
      </c>
    </row>
    <row r="861" spans="2:65" s="12" customFormat="1" ht="11.25">
      <c r="B861" s="147"/>
      <c r="D861" s="148" t="s">
        <v>148</v>
      </c>
      <c r="E861" s="149" t="s">
        <v>19</v>
      </c>
      <c r="F861" s="150" t="s">
        <v>1061</v>
      </c>
      <c r="H861" s="151">
        <v>2.37</v>
      </c>
      <c r="I861" s="152"/>
      <c r="L861" s="147"/>
      <c r="M861" s="153"/>
      <c r="T861" s="154"/>
      <c r="AT861" s="149" t="s">
        <v>148</v>
      </c>
      <c r="AU861" s="149" t="s">
        <v>82</v>
      </c>
      <c r="AV861" s="12" t="s">
        <v>82</v>
      </c>
      <c r="AW861" s="12" t="s">
        <v>33</v>
      </c>
      <c r="AX861" s="12" t="s">
        <v>72</v>
      </c>
      <c r="AY861" s="149" t="s">
        <v>137</v>
      </c>
    </row>
    <row r="862" spans="2:65" s="14" customFormat="1" ht="11.25">
      <c r="B862" s="161"/>
      <c r="D862" s="148" t="s">
        <v>148</v>
      </c>
      <c r="E862" s="162" t="s">
        <v>19</v>
      </c>
      <c r="F862" s="163" t="s">
        <v>189</v>
      </c>
      <c r="H862" s="164">
        <v>37.39</v>
      </c>
      <c r="I862" s="165"/>
      <c r="L862" s="161"/>
      <c r="M862" s="166"/>
      <c r="T862" s="167"/>
      <c r="AT862" s="162" t="s">
        <v>148</v>
      </c>
      <c r="AU862" s="162" t="s">
        <v>82</v>
      </c>
      <c r="AV862" s="14" t="s">
        <v>144</v>
      </c>
      <c r="AW862" s="14" t="s">
        <v>33</v>
      </c>
      <c r="AX862" s="14" t="s">
        <v>80</v>
      </c>
      <c r="AY862" s="162" t="s">
        <v>137</v>
      </c>
    </row>
    <row r="863" spans="2:65" s="1" customFormat="1" ht="16.5" customHeight="1">
      <c r="B863" s="33"/>
      <c r="C863" s="175" t="s">
        <v>1062</v>
      </c>
      <c r="D863" s="175" t="s">
        <v>434</v>
      </c>
      <c r="E863" s="176" t="s">
        <v>1063</v>
      </c>
      <c r="F863" s="177" t="s">
        <v>1064</v>
      </c>
      <c r="G863" s="178" t="s">
        <v>152</v>
      </c>
      <c r="H863" s="179">
        <v>137.09700000000001</v>
      </c>
      <c r="I863" s="180"/>
      <c r="J863" s="181">
        <f>ROUND(I863*H863,2)</f>
        <v>0</v>
      </c>
      <c r="K863" s="182"/>
      <c r="L863" s="183"/>
      <c r="M863" s="184" t="s">
        <v>19</v>
      </c>
      <c r="N863" s="185" t="s">
        <v>43</v>
      </c>
      <c r="P863" s="139">
        <f>O863*H863</f>
        <v>0</v>
      </c>
      <c r="Q863" s="139">
        <v>4.4999999999999999E-4</v>
      </c>
      <c r="R863" s="139">
        <f>Q863*H863</f>
        <v>6.1693650000000003E-2</v>
      </c>
      <c r="S863" s="139">
        <v>0</v>
      </c>
      <c r="T863" s="140">
        <f>S863*H863</f>
        <v>0</v>
      </c>
      <c r="AR863" s="141" t="s">
        <v>459</v>
      </c>
      <c r="AT863" s="141" t="s">
        <v>434</v>
      </c>
      <c r="AU863" s="141" t="s">
        <v>82</v>
      </c>
      <c r="AY863" s="18" t="s">
        <v>137</v>
      </c>
      <c r="BE863" s="142">
        <f>IF(N863="základní",J863,0)</f>
        <v>0</v>
      </c>
      <c r="BF863" s="142">
        <f>IF(N863="snížená",J863,0)</f>
        <v>0</v>
      </c>
      <c r="BG863" s="142">
        <f>IF(N863="zákl. přenesená",J863,0)</f>
        <v>0</v>
      </c>
      <c r="BH863" s="142">
        <f>IF(N863="sníž. přenesená",J863,0)</f>
        <v>0</v>
      </c>
      <c r="BI863" s="142">
        <f>IF(N863="nulová",J863,0)</f>
        <v>0</v>
      </c>
      <c r="BJ863" s="18" t="s">
        <v>80</v>
      </c>
      <c r="BK863" s="142">
        <f>ROUND(I863*H863,2)</f>
        <v>0</v>
      </c>
      <c r="BL863" s="18" t="s">
        <v>244</v>
      </c>
      <c r="BM863" s="141" t="s">
        <v>1065</v>
      </c>
    </row>
    <row r="864" spans="2:65" s="12" customFormat="1" ht="11.25">
      <c r="B864" s="147"/>
      <c r="D864" s="148" t="s">
        <v>148</v>
      </c>
      <c r="E864" s="149" t="s">
        <v>19</v>
      </c>
      <c r="F864" s="150" t="s">
        <v>1066</v>
      </c>
      <c r="H864" s="151">
        <v>137.09700000000001</v>
      </c>
      <c r="I864" s="152"/>
      <c r="L864" s="147"/>
      <c r="M864" s="153"/>
      <c r="T864" s="154"/>
      <c r="AT864" s="149" t="s">
        <v>148</v>
      </c>
      <c r="AU864" s="149" t="s">
        <v>82</v>
      </c>
      <c r="AV864" s="12" t="s">
        <v>82</v>
      </c>
      <c r="AW864" s="12" t="s">
        <v>33</v>
      </c>
      <c r="AX864" s="12" t="s">
        <v>80</v>
      </c>
      <c r="AY864" s="149" t="s">
        <v>137</v>
      </c>
    </row>
    <row r="865" spans="2:65" s="1" customFormat="1" ht="24.2" customHeight="1">
      <c r="B865" s="33"/>
      <c r="C865" s="129" t="s">
        <v>1067</v>
      </c>
      <c r="D865" s="129" t="s">
        <v>140</v>
      </c>
      <c r="E865" s="130" t="s">
        <v>1068</v>
      </c>
      <c r="F865" s="131" t="s">
        <v>1069</v>
      </c>
      <c r="G865" s="132" t="s">
        <v>143</v>
      </c>
      <c r="H865" s="133">
        <v>48.965000000000003</v>
      </c>
      <c r="I865" s="134"/>
      <c r="J865" s="135">
        <f>ROUND(I865*H865,2)</f>
        <v>0</v>
      </c>
      <c r="K865" s="136"/>
      <c r="L865" s="33"/>
      <c r="M865" s="137" t="s">
        <v>19</v>
      </c>
      <c r="N865" s="138" t="s">
        <v>43</v>
      </c>
      <c r="P865" s="139">
        <f>O865*H865</f>
        <v>0</v>
      </c>
      <c r="Q865" s="139">
        <v>6.3E-3</v>
      </c>
      <c r="R865" s="139">
        <f>Q865*H865</f>
        <v>0.30847950000000002</v>
      </c>
      <c r="S865" s="139">
        <v>0</v>
      </c>
      <c r="T865" s="140">
        <f>S865*H865</f>
        <v>0</v>
      </c>
      <c r="AR865" s="141" t="s">
        <v>244</v>
      </c>
      <c r="AT865" s="141" t="s">
        <v>140</v>
      </c>
      <c r="AU865" s="141" t="s">
        <v>82</v>
      </c>
      <c r="AY865" s="18" t="s">
        <v>137</v>
      </c>
      <c r="BE865" s="142">
        <f>IF(N865="základní",J865,0)</f>
        <v>0</v>
      </c>
      <c r="BF865" s="142">
        <f>IF(N865="snížená",J865,0)</f>
        <v>0</v>
      </c>
      <c r="BG865" s="142">
        <f>IF(N865="zákl. přenesená",J865,0)</f>
        <v>0</v>
      </c>
      <c r="BH865" s="142">
        <f>IF(N865="sníž. přenesená",J865,0)</f>
        <v>0</v>
      </c>
      <c r="BI865" s="142">
        <f>IF(N865="nulová",J865,0)</f>
        <v>0</v>
      </c>
      <c r="BJ865" s="18" t="s">
        <v>80</v>
      </c>
      <c r="BK865" s="142">
        <f>ROUND(I865*H865,2)</f>
        <v>0</v>
      </c>
      <c r="BL865" s="18" t="s">
        <v>244</v>
      </c>
      <c r="BM865" s="141" t="s">
        <v>1070</v>
      </c>
    </row>
    <row r="866" spans="2:65" s="1" customFormat="1" ht="11.25">
      <c r="B866" s="33"/>
      <c r="D866" s="143" t="s">
        <v>146</v>
      </c>
      <c r="F866" s="144" t="s">
        <v>1071</v>
      </c>
      <c r="I866" s="145"/>
      <c r="L866" s="33"/>
      <c r="M866" s="146"/>
      <c r="T866" s="54"/>
      <c r="AT866" s="18" t="s">
        <v>146</v>
      </c>
      <c r="AU866" s="18" t="s">
        <v>82</v>
      </c>
    </row>
    <row r="867" spans="2:65" s="13" customFormat="1" ht="11.25">
      <c r="B867" s="155"/>
      <c r="D867" s="148" t="s">
        <v>148</v>
      </c>
      <c r="E867" s="156" t="s">
        <v>19</v>
      </c>
      <c r="F867" s="157" t="s">
        <v>1044</v>
      </c>
      <c r="H867" s="156" t="s">
        <v>19</v>
      </c>
      <c r="I867" s="158"/>
      <c r="L867" s="155"/>
      <c r="M867" s="159"/>
      <c r="T867" s="160"/>
      <c r="AT867" s="156" t="s">
        <v>148</v>
      </c>
      <c r="AU867" s="156" t="s">
        <v>82</v>
      </c>
      <c r="AV867" s="13" t="s">
        <v>80</v>
      </c>
      <c r="AW867" s="13" t="s">
        <v>33</v>
      </c>
      <c r="AX867" s="13" t="s">
        <v>72</v>
      </c>
      <c r="AY867" s="156" t="s">
        <v>137</v>
      </c>
    </row>
    <row r="868" spans="2:65" s="13" customFormat="1" ht="11.25">
      <c r="B868" s="155"/>
      <c r="D868" s="148" t="s">
        <v>148</v>
      </c>
      <c r="E868" s="156" t="s">
        <v>19</v>
      </c>
      <c r="F868" s="157" t="s">
        <v>1045</v>
      </c>
      <c r="H868" s="156" t="s">
        <v>19</v>
      </c>
      <c r="I868" s="158"/>
      <c r="L868" s="155"/>
      <c r="M868" s="159"/>
      <c r="T868" s="160"/>
      <c r="AT868" s="156" t="s">
        <v>148</v>
      </c>
      <c r="AU868" s="156" t="s">
        <v>82</v>
      </c>
      <c r="AV868" s="13" t="s">
        <v>80</v>
      </c>
      <c r="AW868" s="13" t="s">
        <v>33</v>
      </c>
      <c r="AX868" s="13" t="s">
        <v>72</v>
      </c>
      <c r="AY868" s="156" t="s">
        <v>137</v>
      </c>
    </row>
    <row r="869" spans="2:65" s="12" customFormat="1" ht="11.25">
      <c r="B869" s="147"/>
      <c r="D869" s="148" t="s">
        <v>148</v>
      </c>
      <c r="E869" s="149" t="s">
        <v>19</v>
      </c>
      <c r="F869" s="150" t="s">
        <v>1046</v>
      </c>
      <c r="H869" s="151">
        <v>23.977</v>
      </c>
      <c r="I869" s="152"/>
      <c r="L869" s="147"/>
      <c r="M869" s="153"/>
      <c r="T869" s="154"/>
      <c r="AT869" s="149" t="s">
        <v>148</v>
      </c>
      <c r="AU869" s="149" t="s">
        <v>82</v>
      </c>
      <c r="AV869" s="12" t="s">
        <v>82</v>
      </c>
      <c r="AW869" s="12" t="s">
        <v>33</v>
      </c>
      <c r="AX869" s="12" t="s">
        <v>72</v>
      </c>
      <c r="AY869" s="149" t="s">
        <v>137</v>
      </c>
    </row>
    <row r="870" spans="2:65" s="13" customFormat="1" ht="11.25">
      <c r="B870" s="155"/>
      <c r="D870" s="148" t="s">
        <v>148</v>
      </c>
      <c r="E870" s="156" t="s">
        <v>19</v>
      </c>
      <c r="F870" s="157" t="s">
        <v>1047</v>
      </c>
      <c r="H870" s="156" t="s">
        <v>19</v>
      </c>
      <c r="I870" s="158"/>
      <c r="L870" s="155"/>
      <c r="M870" s="159"/>
      <c r="T870" s="160"/>
      <c r="AT870" s="156" t="s">
        <v>148</v>
      </c>
      <c r="AU870" s="156" t="s">
        <v>82</v>
      </c>
      <c r="AV870" s="13" t="s">
        <v>80</v>
      </c>
      <c r="AW870" s="13" t="s">
        <v>33</v>
      </c>
      <c r="AX870" s="13" t="s">
        <v>72</v>
      </c>
      <c r="AY870" s="156" t="s">
        <v>137</v>
      </c>
    </row>
    <row r="871" spans="2:65" s="13" customFormat="1" ht="11.25">
      <c r="B871" s="155"/>
      <c r="D871" s="148" t="s">
        <v>148</v>
      </c>
      <c r="E871" s="156" t="s">
        <v>19</v>
      </c>
      <c r="F871" s="157" t="s">
        <v>377</v>
      </c>
      <c r="H871" s="156" t="s">
        <v>19</v>
      </c>
      <c r="I871" s="158"/>
      <c r="L871" s="155"/>
      <c r="M871" s="159"/>
      <c r="T871" s="160"/>
      <c r="AT871" s="156" t="s">
        <v>148</v>
      </c>
      <c r="AU871" s="156" t="s">
        <v>82</v>
      </c>
      <c r="AV871" s="13" t="s">
        <v>80</v>
      </c>
      <c r="AW871" s="13" t="s">
        <v>33</v>
      </c>
      <c r="AX871" s="13" t="s">
        <v>72</v>
      </c>
      <c r="AY871" s="156" t="s">
        <v>137</v>
      </c>
    </row>
    <row r="872" spans="2:65" s="12" customFormat="1" ht="11.25">
      <c r="B872" s="147"/>
      <c r="D872" s="148" t="s">
        <v>148</v>
      </c>
      <c r="E872" s="149" t="s">
        <v>19</v>
      </c>
      <c r="F872" s="150" t="s">
        <v>1048</v>
      </c>
      <c r="H872" s="151">
        <v>22.625</v>
      </c>
      <c r="I872" s="152"/>
      <c r="L872" s="147"/>
      <c r="M872" s="153"/>
      <c r="T872" s="154"/>
      <c r="AT872" s="149" t="s">
        <v>148</v>
      </c>
      <c r="AU872" s="149" t="s">
        <v>82</v>
      </c>
      <c r="AV872" s="12" t="s">
        <v>82</v>
      </c>
      <c r="AW872" s="12" t="s">
        <v>33</v>
      </c>
      <c r="AX872" s="12" t="s">
        <v>72</v>
      </c>
      <c r="AY872" s="149" t="s">
        <v>137</v>
      </c>
    </row>
    <row r="873" spans="2:65" s="13" customFormat="1" ht="11.25">
      <c r="B873" s="155"/>
      <c r="D873" s="148" t="s">
        <v>148</v>
      </c>
      <c r="E873" s="156" t="s">
        <v>19</v>
      </c>
      <c r="F873" s="157" t="s">
        <v>1049</v>
      </c>
      <c r="H873" s="156" t="s">
        <v>19</v>
      </c>
      <c r="I873" s="158"/>
      <c r="L873" s="155"/>
      <c r="M873" s="159"/>
      <c r="T873" s="160"/>
      <c r="AT873" s="156" t="s">
        <v>148</v>
      </c>
      <c r="AU873" s="156" t="s">
        <v>82</v>
      </c>
      <c r="AV873" s="13" t="s">
        <v>80</v>
      </c>
      <c r="AW873" s="13" t="s">
        <v>33</v>
      </c>
      <c r="AX873" s="13" t="s">
        <v>72</v>
      </c>
      <c r="AY873" s="156" t="s">
        <v>137</v>
      </c>
    </row>
    <row r="874" spans="2:65" s="12" customFormat="1" ht="11.25">
      <c r="B874" s="147"/>
      <c r="D874" s="148" t="s">
        <v>148</v>
      </c>
      <c r="E874" s="149" t="s">
        <v>19</v>
      </c>
      <c r="F874" s="150" t="s">
        <v>1050</v>
      </c>
      <c r="H874" s="151">
        <v>2.363</v>
      </c>
      <c r="I874" s="152"/>
      <c r="L874" s="147"/>
      <c r="M874" s="153"/>
      <c r="T874" s="154"/>
      <c r="AT874" s="149" t="s">
        <v>148</v>
      </c>
      <c r="AU874" s="149" t="s">
        <v>82</v>
      </c>
      <c r="AV874" s="12" t="s">
        <v>82</v>
      </c>
      <c r="AW874" s="12" t="s">
        <v>33</v>
      </c>
      <c r="AX874" s="12" t="s">
        <v>72</v>
      </c>
      <c r="AY874" s="149" t="s">
        <v>137</v>
      </c>
    </row>
    <row r="875" spans="2:65" s="14" customFormat="1" ht="11.25">
      <c r="B875" s="161"/>
      <c r="D875" s="148" t="s">
        <v>148</v>
      </c>
      <c r="E875" s="162" t="s">
        <v>19</v>
      </c>
      <c r="F875" s="163" t="s">
        <v>189</v>
      </c>
      <c r="H875" s="164">
        <v>48.965000000000003</v>
      </c>
      <c r="I875" s="165"/>
      <c r="L875" s="161"/>
      <c r="M875" s="166"/>
      <c r="T875" s="167"/>
      <c r="AT875" s="162" t="s">
        <v>148</v>
      </c>
      <c r="AU875" s="162" t="s">
        <v>82</v>
      </c>
      <c r="AV875" s="14" t="s">
        <v>144</v>
      </c>
      <c r="AW875" s="14" t="s">
        <v>33</v>
      </c>
      <c r="AX875" s="14" t="s">
        <v>80</v>
      </c>
      <c r="AY875" s="162" t="s">
        <v>137</v>
      </c>
    </row>
    <row r="876" spans="2:65" s="1" customFormat="1" ht="16.5" customHeight="1">
      <c r="B876" s="33"/>
      <c r="C876" s="175" t="s">
        <v>1072</v>
      </c>
      <c r="D876" s="175" t="s">
        <v>434</v>
      </c>
      <c r="E876" s="176" t="s">
        <v>1073</v>
      </c>
      <c r="F876" s="177" t="s">
        <v>1074</v>
      </c>
      <c r="G876" s="178" t="s">
        <v>143</v>
      </c>
      <c r="H876" s="179">
        <v>53.862000000000002</v>
      </c>
      <c r="I876" s="180"/>
      <c r="J876" s="181">
        <f>ROUND(I876*H876,2)</f>
        <v>0</v>
      </c>
      <c r="K876" s="182"/>
      <c r="L876" s="183"/>
      <c r="M876" s="184" t="s">
        <v>19</v>
      </c>
      <c r="N876" s="185" t="s">
        <v>43</v>
      </c>
      <c r="P876" s="139">
        <f>O876*H876</f>
        <v>0</v>
      </c>
      <c r="Q876" s="139">
        <v>1.7999999999999999E-2</v>
      </c>
      <c r="R876" s="139">
        <f>Q876*H876</f>
        <v>0.96951599999999993</v>
      </c>
      <c r="S876" s="139">
        <v>0</v>
      </c>
      <c r="T876" s="140">
        <f>S876*H876</f>
        <v>0</v>
      </c>
      <c r="AR876" s="141" t="s">
        <v>459</v>
      </c>
      <c r="AT876" s="141" t="s">
        <v>434</v>
      </c>
      <c r="AU876" s="141" t="s">
        <v>82</v>
      </c>
      <c r="AY876" s="18" t="s">
        <v>137</v>
      </c>
      <c r="BE876" s="142">
        <f>IF(N876="základní",J876,0)</f>
        <v>0</v>
      </c>
      <c r="BF876" s="142">
        <f>IF(N876="snížená",J876,0)</f>
        <v>0</v>
      </c>
      <c r="BG876" s="142">
        <f>IF(N876="zákl. přenesená",J876,0)</f>
        <v>0</v>
      </c>
      <c r="BH876" s="142">
        <f>IF(N876="sníž. přenesená",J876,0)</f>
        <v>0</v>
      </c>
      <c r="BI876" s="142">
        <f>IF(N876="nulová",J876,0)</f>
        <v>0</v>
      </c>
      <c r="BJ876" s="18" t="s">
        <v>80</v>
      </c>
      <c r="BK876" s="142">
        <f>ROUND(I876*H876,2)</f>
        <v>0</v>
      </c>
      <c r="BL876" s="18" t="s">
        <v>244</v>
      </c>
      <c r="BM876" s="141" t="s">
        <v>1075</v>
      </c>
    </row>
    <row r="877" spans="2:65" s="12" customFormat="1" ht="11.25">
      <c r="B877" s="147"/>
      <c r="D877" s="148" t="s">
        <v>148</v>
      </c>
      <c r="F877" s="150" t="s">
        <v>1076</v>
      </c>
      <c r="H877" s="151">
        <v>53.862000000000002</v>
      </c>
      <c r="I877" s="152"/>
      <c r="L877" s="147"/>
      <c r="M877" s="153"/>
      <c r="T877" s="154"/>
      <c r="AT877" s="149" t="s">
        <v>148</v>
      </c>
      <c r="AU877" s="149" t="s">
        <v>82</v>
      </c>
      <c r="AV877" s="12" t="s">
        <v>82</v>
      </c>
      <c r="AW877" s="12" t="s">
        <v>4</v>
      </c>
      <c r="AX877" s="12" t="s">
        <v>80</v>
      </c>
      <c r="AY877" s="149" t="s">
        <v>137</v>
      </c>
    </row>
    <row r="878" spans="2:65" s="1" customFormat="1" ht="16.5" customHeight="1">
      <c r="B878" s="33"/>
      <c r="C878" s="129" t="s">
        <v>1077</v>
      </c>
      <c r="D878" s="129" t="s">
        <v>140</v>
      </c>
      <c r="E878" s="130" t="s">
        <v>1078</v>
      </c>
      <c r="F878" s="131" t="s">
        <v>1079</v>
      </c>
      <c r="G878" s="132" t="s">
        <v>143</v>
      </c>
      <c r="H878" s="133">
        <v>12.38</v>
      </c>
      <c r="I878" s="134"/>
      <c r="J878" s="135">
        <f>ROUND(I878*H878,2)</f>
        <v>0</v>
      </c>
      <c r="K878" s="136"/>
      <c r="L878" s="33"/>
      <c r="M878" s="137" t="s">
        <v>19</v>
      </c>
      <c r="N878" s="138" t="s">
        <v>43</v>
      </c>
      <c r="P878" s="139">
        <f>O878*H878</f>
        <v>0</v>
      </c>
      <c r="Q878" s="139">
        <v>0</v>
      </c>
      <c r="R878" s="139">
        <f>Q878*H878</f>
        <v>0</v>
      </c>
      <c r="S878" s="139">
        <v>0</v>
      </c>
      <c r="T878" s="140">
        <f>S878*H878</f>
        <v>0</v>
      </c>
      <c r="AR878" s="141" t="s">
        <v>244</v>
      </c>
      <c r="AT878" s="141" t="s">
        <v>140</v>
      </c>
      <c r="AU878" s="141" t="s">
        <v>82</v>
      </c>
      <c r="AY878" s="18" t="s">
        <v>137</v>
      </c>
      <c r="BE878" s="142">
        <f>IF(N878="základní",J878,0)</f>
        <v>0</v>
      </c>
      <c r="BF878" s="142">
        <f>IF(N878="snížená",J878,0)</f>
        <v>0</v>
      </c>
      <c r="BG878" s="142">
        <f>IF(N878="zákl. přenesená",J878,0)</f>
        <v>0</v>
      </c>
      <c r="BH878" s="142">
        <f>IF(N878="sníž. přenesená",J878,0)</f>
        <v>0</v>
      </c>
      <c r="BI878" s="142">
        <f>IF(N878="nulová",J878,0)</f>
        <v>0</v>
      </c>
      <c r="BJ878" s="18" t="s">
        <v>80</v>
      </c>
      <c r="BK878" s="142">
        <f>ROUND(I878*H878,2)</f>
        <v>0</v>
      </c>
      <c r="BL878" s="18" t="s">
        <v>244</v>
      </c>
      <c r="BM878" s="141" t="s">
        <v>1080</v>
      </c>
    </row>
    <row r="879" spans="2:65" s="1" customFormat="1" ht="11.25">
      <c r="B879" s="33"/>
      <c r="D879" s="143" t="s">
        <v>146</v>
      </c>
      <c r="F879" s="144" t="s">
        <v>1081</v>
      </c>
      <c r="I879" s="145"/>
      <c r="L879" s="33"/>
      <c r="M879" s="146"/>
      <c r="T879" s="54"/>
      <c r="AT879" s="18" t="s">
        <v>146</v>
      </c>
      <c r="AU879" s="18" t="s">
        <v>82</v>
      </c>
    </row>
    <row r="880" spans="2:65" s="12" customFormat="1" ht="11.25">
      <c r="B880" s="147"/>
      <c r="D880" s="148" t="s">
        <v>148</v>
      </c>
      <c r="E880" s="149" t="s">
        <v>19</v>
      </c>
      <c r="F880" s="150" t="s">
        <v>1082</v>
      </c>
      <c r="H880" s="151">
        <v>7.38</v>
      </c>
      <c r="I880" s="152"/>
      <c r="L880" s="147"/>
      <c r="M880" s="153"/>
      <c r="T880" s="154"/>
      <c r="AT880" s="149" t="s">
        <v>148</v>
      </c>
      <c r="AU880" s="149" t="s">
        <v>82</v>
      </c>
      <c r="AV880" s="12" t="s">
        <v>82</v>
      </c>
      <c r="AW880" s="12" t="s">
        <v>33</v>
      </c>
      <c r="AX880" s="12" t="s">
        <v>72</v>
      </c>
      <c r="AY880" s="149" t="s">
        <v>137</v>
      </c>
    </row>
    <row r="881" spans="2:65" s="12" customFormat="1" ht="11.25">
      <c r="B881" s="147"/>
      <c r="D881" s="148" t="s">
        <v>148</v>
      </c>
      <c r="E881" s="149" t="s">
        <v>19</v>
      </c>
      <c r="F881" s="150" t="s">
        <v>1083</v>
      </c>
      <c r="H881" s="151">
        <v>2.9</v>
      </c>
      <c r="I881" s="152"/>
      <c r="L881" s="147"/>
      <c r="M881" s="153"/>
      <c r="T881" s="154"/>
      <c r="AT881" s="149" t="s">
        <v>148</v>
      </c>
      <c r="AU881" s="149" t="s">
        <v>82</v>
      </c>
      <c r="AV881" s="12" t="s">
        <v>82</v>
      </c>
      <c r="AW881" s="12" t="s">
        <v>33</v>
      </c>
      <c r="AX881" s="12" t="s">
        <v>72</v>
      </c>
      <c r="AY881" s="149" t="s">
        <v>137</v>
      </c>
    </row>
    <row r="882" spans="2:65" s="12" customFormat="1" ht="11.25">
      <c r="B882" s="147"/>
      <c r="D882" s="148" t="s">
        <v>148</v>
      </c>
      <c r="E882" s="149" t="s">
        <v>19</v>
      </c>
      <c r="F882" s="150" t="s">
        <v>1084</v>
      </c>
      <c r="H882" s="151">
        <v>2.1</v>
      </c>
      <c r="I882" s="152"/>
      <c r="L882" s="147"/>
      <c r="M882" s="153"/>
      <c r="T882" s="154"/>
      <c r="AT882" s="149" t="s">
        <v>148</v>
      </c>
      <c r="AU882" s="149" t="s">
        <v>82</v>
      </c>
      <c r="AV882" s="12" t="s">
        <v>82</v>
      </c>
      <c r="AW882" s="12" t="s">
        <v>33</v>
      </c>
      <c r="AX882" s="12" t="s">
        <v>72</v>
      </c>
      <c r="AY882" s="149" t="s">
        <v>137</v>
      </c>
    </row>
    <row r="883" spans="2:65" s="14" customFormat="1" ht="11.25">
      <c r="B883" s="161"/>
      <c r="D883" s="148" t="s">
        <v>148</v>
      </c>
      <c r="E883" s="162" t="s">
        <v>19</v>
      </c>
      <c r="F883" s="163" t="s">
        <v>189</v>
      </c>
      <c r="H883" s="164">
        <v>12.38</v>
      </c>
      <c r="I883" s="165"/>
      <c r="L883" s="161"/>
      <c r="M883" s="166"/>
      <c r="T883" s="167"/>
      <c r="AT883" s="162" t="s">
        <v>148</v>
      </c>
      <c r="AU883" s="162" t="s">
        <v>82</v>
      </c>
      <c r="AV883" s="14" t="s">
        <v>144</v>
      </c>
      <c r="AW883" s="14" t="s">
        <v>33</v>
      </c>
      <c r="AX883" s="14" t="s">
        <v>80</v>
      </c>
      <c r="AY883" s="162" t="s">
        <v>137</v>
      </c>
    </row>
    <row r="884" spans="2:65" s="1" customFormat="1" ht="16.5" customHeight="1">
      <c r="B884" s="33"/>
      <c r="C884" s="129" t="s">
        <v>1085</v>
      </c>
      <c r="D884" s="129" t="s">
        <v>140</v>
      </c>
      <c r="E884" s="130" t="s">
        <v>1086</v>
      </c>
      <c r="F884" s="131" t="s">
        <v>1087</v>
      </c>
      <c r="G884" s="132" t="s">
        <v>143</v>
      </c>
      <c r="H884" s="133">
        <v>16.911000000000001</v>
      </c>
      <c r="I884" s="134"/>
      <c r="J884" s="135">
        <f>ROUND(I884*H884,2)</f>
        <v>0</v>
      </c>
      <c r="K884" s="136"/>
      <c r="L884" s="33"/>
      <c r="M884" s="137" t="s">
        <v>19</v>
      </c>
      <c r="N884" s="138" t="s">
        <v>43</v>
      </c>
      <c r="P884" s="139">
        <f>O884*H884</f>
        <v>0</v>
      </c>
      <c r="Q884" s="139">
        <v>1.5E-3</v>
      </c>
      <c r="R884" s="139">
        <f>Q884*H884</f>
        <v>2.5366500000000004E-2</v>
      </c>
      <c r="S884" s="139">
        <v>0</v>
      </c>
      <c r="T884" s="140">
        <f>S884*H884</f>
        <v>0</v>
      </c>
      <c r="AR884" s="141" t="s">
        <v>244</v>
      </c>
      <c r="AT884" s="141" t="s">
        <v>140</v>
      </c>
      <c r="AU884" s="141" t="s">
        <v>82</v>
      </c>
      <c r="AY884" s="18" t="s">
        <v>137</v>
      </c>
      <c r="BE884" s="142">
        <f>IF(N884="základní",J884,0)</f>
        <v>0</v>
      </c>
      <c r="BF884" s="142">
        <f>IF(N884="snížená",J884,0)</f>
        <v>0</v>
      </c>
      <c r="BG884" s="142">
        <f>IF(N884="zákl. přenesená",J884,0)</f>
        <v>0</v>
      </c>
      <c r="BH884" s="142">
        <f>IF(N884="sníž. přenesená",J884,0)</f>
        <v>0</v>
      </c>
      <c r="BI884" s="142">
        <f>IF(N884="nulová",J884,0)</f>
        <v>0</v>
      </c>
      <c r="BJ884" s="18" t="s">
        <v>80</v>
      </c>
      <c r="BK884" s="142">
        <f>ROUND(I884*H884,2)</f>
        <v>0</v>
      </c>
      <c r="BL884" s="18" t="s">
        <v>244</v>
      </c>
      <c r="BM884" s="141" t="s">
        <v>1088</v>
      </c>
    </row>
    <row r="885" spans="2:65" s="1" customFormat="1" ht="11.25">
      <c r="B885" s="33"/>
      <c r="D885" s="143" t="s">
        <v>146</v>
      </c>
      <c r="F885" s="144" t="s">
        <v>1089</v>
      </c>
      <c r="I885" s="145"/>
      <c r="L885" s="33"/>
      <c r="M885" s="146"/>
      <c r="T885" s="54"/>
      <c r="AT885" s="18" t="s">
        <v>146</v>
      </c>
      <c r="AU885" s="18" t="s">
        <v>82</v>
      </c>
    </row>
    <row r="886" spans="2:65" s="13" customFormat="1" ht="11.25">
      <c r="B886" s="155"/>
      <c r="D886" s="148" t="s">
        <v>148</v>
      </c>
      <c r="E886" s="156" t="s">
        <v>19</v>
      </c>
      <c r="F886" s="157" t="s">
        <v>1090</v>
      </c>
      <c r="H886" s="156" t="s">
        <v>19</v>
      </c>
      <c r="I886" s="158"/>
      <c r="L886" s="155"/>
      <c r="M886" s="159"/>
      <c r="T886" s="160"/>
      <c r="AT886" s="156" t="s">
        <v>148</v>
      </c>
      <c r="AU886" s="156" t="s">
        <v>82</v>
      </c>
      <c r="AV886" s="13" t="s">
        <v>80</v>
      </c>
      <c r="AW886" s="13" t="s">
        <v>33</v>
      </c>
      <c r="AX886" s="13" t="s">
        <v>72</v>
      </c>
      <c r="AY886" s="156" t="s">
        <v>137</v>
      </c>
    </row>
    <row r="887" spans="2:65" s="12" customFormat="1" ht="11.25">
      <c r="B887" s="147"/>
      <c r="D887" s="148" t="s">
        <v>148</v>
      </c>
      <c r="E887" s="149" t="s">
        <v>19</v>
      </c>
      <c r="F887" s="150" t="s">
        <v>1091</v>
      </c>
      <c r="H887" s="151">
        <v>8.7769999999999992</v>
      </c>
      <c r="I887" s="152"/>
      <c r="L887" s="147"/>
      <c r="M887" s="153"/>
      <c r="T887" s="154"/>
      <c r="AT887" s="149" t="s">
        <v>148</v>
      </c>
      <c r="AU887" s="149" t="s">
        <v>82</v>
      </c>
      <c r="AV887" s="12" t="s">
        <v>82</v>
      </c>
      <c r="AW887" s="12" t="s">
        <v>33</v>
      </c>
      <c r="AX887" s="12" t="s">
        <v>72</v>
      </c>
      <c r="AY887" s="149" t="s">
        <v>137</v>
      </c>
    </row>
    <row r="888" spans="2:65" s="12" customFormat="1" ht="11.25">
      <c r="B888" s="147"/>
      <c r="D888" s="148" t="s">
        <v>148</v>
      </c>
      <c r="E888" s="149" t="s">
        <v>19</v>
      </c>
      <c r="F888" s="150" t="s">
        <v>1092</v>
      </c>
      <c r="H888" s="151">
        <v>1.9990000000000001</v>
      </c>
      <c r="I888" s="152"/>
      <c r="L888" s="147"/>
      <c r="M888" s="153"/>
      <c r="T888" s="154"/>
      <c r="AT888" s="149" t="s">
        <v>148</v>
      </c>
      <c r="AU888" s="149" t="s">
        <v>82</v>
      </c>
      <c r="AV888" s="12" t="s">
        <v>82</v>
      </c>
      <c r="AW888" s="12" t="s">
        <v>33</v>
      </c>
      <c r="AX888" s="12" t="s">
        <v>72</v>
      </c>
      <c r="AY888" s="149" t="s">
        <v>137</v>
      </c>
    </row>
    <row r="889" spans="2:65" s="12" customFormat="1" ht="11.25">
      <c r="B889" s="147"/>
      <c r="D889" s="148" t="s">
        <v>148</v>
      </c>
      <c r="E889" s="149" t="s">
        <v>19</v>
      </c>
      <c r="F889" s="150" t="s">
        <v>1093</v>
      </c>
      <c r="H889" s="151">
        <v>2.371</v>
      </c>
      <c r="I889" s="152"/>
      <c r="L889" s="147"/>
      <c r="M889" s="153"/>
      <c r="T889" s="154"/>
      <c r="AT889" s="149" t="s">
        <v>148</v>
      </c>
      <c r="AU889" s="149" t="s">
        <v>82</v>
      </c>
      <c r="AV889" s="12" t="s">
        <v>82</v>
      </c>
      <c r="AW889" s="12" t="s">
        <v>33</v>
      </c>
      <c r="AX889" s="12" t="s">
        <v>72</v>
      </c>
      <c r="AY889" s="149" t="s">
        <v>137</v>
      </c>
    </row>
    <row r="890" spans="2:65" s="12" customFormat="1" ht="11.25">
      <c r="B890" s="147"/>
      <c r="D890" s="148" t="s">
        <v>148</v>
      </c>
      <c r="E890" s="149" t="s">
        <v>19</v>
      </c>
      <c r="F890" s="150" t="s">
        <v>1094</v>
      </c>
      <c r="H890" s="151">
        <v>0.52500000000000002</v>
      </c>
      <c r="I890" s="152"/>
      <c r="L890" s="147"/>
      <c r="M890" s="153"/>
      <c r="T890" s="154"/>
      <c r="AT890" s="149" t="s">
        <v>148</v>
      </c>
      <c r="AU890" s="149" t="s">
        <v>82</v>
      </c>
      <c r="AV890" s="12" t="s">
        <v>82</v>
      </c>
      <c r="AW890" s="12" t="s">
        <v>33</v>
      </c>
      <c r="AX890" s="12" t="s">
        <v>72</v>
      </c>
      <c r="AY890" s="149" t="s">
        <v>137</v>
      </c>
    </row>
    <row r="891" spans="2:65" s="13" customFormat="1" ht="11.25">
      <c r="B891" s="155"/>
      <c r="D891" s="148" t="s">
        <v>148</v>
      </c>
      <c r="E891" s="156" t="s">
        <v>19</v>
      </c>
      <c r="F891" s="157" t="s">
        <v>1049</v>
      </c>
      <c r="H891" s="156" t="s">
        <v>19</v>
      </c>
      <c r="I891" s="158"/>
      <c r="L891" s="155"/>
      <c r="M891" s="159"/>
      <c r="T891" s="160"/>
      <c r="AT891" s="156" t="s">
        <v>148</v>
      </c>
      <c r="AU891" s="156" t="s">
        <v>82</v>
      </c>
      <c r="AV891" s="13" t="s">
        <v>80</v>
      </c>
      <c r="AW891" s="13" t="s">
        <v>33</v>
      </c>
      <c r="AX891" s="13" t="s">
        <v>72</v>
      </c>
      <c r="AY891" s="156" t="s">
        <v>137</v>
      </c>
    </row>
    <row r="892" spans="2:65" s="12" customFormat="1" ht="11.25">
      <c r="B892" s="147"/>
      <c r="D892" s="148" t="s">
        <v>148</v>
      </c>
      <c r="E892" s="149" t="s">
        <v>19</v>
      </c>
      <c r="F892" s="150" t="s">
        <v>1095</v>
      </c>
      <c r="H892" s="151">
        <v>2.976</v>
      </c>
      <c r="I892" s="152"/>
      <c r="L892" s="147"/>
      <c r="M892" s="153"/>
      <c r="T892" s="154"/>
      <c r="AT892" s="149" t="s">
        <v>148</v>
      </c>
      <c r="AU892" s="149" t="s">
        <v>82</v>
      </c>
      <c r="AV892" s="12" t="s">
        <v>82</v>
      </c>
      <c r="AW892" s="12" t="s">
        <v>33</v>
      </c>
      <c r="AX892" s="12" t="s">
        <v>72</v>
      </c>
      <c r="AY892" s="149" t="s">
        <v>137</v>
      </c>
    </row>
    <row r="893" spans="2:65" s="12" customFormat="1" ht="11.25">
      <c r="B893" s="147"/>
      <c r="D893" s="148" t="s">
        <v>148</v>
      </c>
      <c r="E893" s="149" t="s">
        <v>19</v>
      </c>
      <c r="F893" s="150" t="s">
        <v>1096</v>
      </c>
      <c r="H893" s="151">
        <v>0.26300000000000001</v>
      </c>
      <c r="I893" s="152"/>
      <c r="L893" s="147"/>
      <c r="M893" s="153"/>
      <c r="T893" s="154"/>
      <c r="AT893" s="149" t="s">
        <v>148</v>
      </c>
      <c r="AU893" s="149" t="s">
        <v>82</v>
      </c>
      <c r="AV893" s="12" t="s">
        <v>82</v>
      </c>
      <c r="AW893" s="12" t="s">
        <v>33</v>
      </c>
      <c r="AX893" s="12" t="s">
        <v>72</v>
      </c>
      <c r="AY893" s="149" t="s">
        <v>137</v>
      </c>
    </row>
    <row r="894" spans="2:65" s="14" customFormat="1" ht="11.25">
      <c r="B894" s="161"/>
      <c r="D894" s="148" t="s">
        <v>148</v>
      </c>
      <c r="E894" s="162" t="s">
        <v>19</v>
      </c>
      <c r="F894" s="163" t="s">
        <v>189</v>
      </c>
      <c r="H894" s="164">
        <v>16.911000000000001</v>
      </c>
      <c r="I894" s="165"/>
      <c r="L894" s="161"/>
      <c r="M894" s="166"/>
      <c r="T894" s="167"/>
      <c r="AT894" s="162" t="s">
        <v>148</v>
      </c>
      <c r="AU894" s="162" t="s">
        <v>82</v>
      </c>
      <c r="AV894" s="14" t="s">
        <v>144</v>
      </c>
      <c r="AW894" s="14" t="s">
        <v>33</v>
      </c>
      <c r="AX894" s="14" t="s">
        <v>80</v>
      </c>
      <c r="AY894" s="162" t="s">
        <v>137</v>
      </c>
    </row>
    <row r="895" spans="2:65" s="1" customFormat="1" ht="24.2" customHeight="1">
      <c r="B895" s="33"/>
      <c r="C895" s="129" t="s">
        <v>1097</v>
      </c>
      <c r="D895" s="129" t="s">
        <v>140</v>
      </c>
      <c r="E895" s="130" t="s">
        <v>1098</v>
      </c>
      <c r="F895" s="131" t="s">
        <v>1099</v>
      </c>
      <c r="G895" s="132" t="s">
        <v>170</v>
      </c>
      <c r="H895" s="133">
        <v>1.3959999999999999</v>
      </c>
      <c r="I895" s="134"/>
      <c r="J895" s="135">
        <f>ROUND(I895*H895,2)</f>
        <v>0</v>
      </c>
      <c r="K895" s="136"/>
      <c r="L895" s="33"/>
      <c r="M895" s="137" t="s">
        <v>19</v>
      </c>
      <c r="N895" s="138" t="s">
        <v>43</v>
      </c>
      <c r="P895" s="139">
        <f>O895*H895</f>
        <v>0</v>
      </c>
      <c r="Q895" s="139">
        <v>0</v>
      </c>
      <c r="R895" s="139">
        <f>Q895*H895</f>
        <v>0</v>
      </c>
      <c r="S895" s="139">
        <v>0</v>
      </c>
      <c r="T895" s="140">
        <f>S895*H895</f>
        <v>0</v>
      </c>
      <c r="AR895" s="141" t="s">
        <v>244</v>
      </c>
      <c r="AT895" s="141" t="s">
        <v>140</v>
      </c>
      <c r="AU895" s="141" t="s">
        <v>82</v>
      </c>
      <c r="AY895" s="18" t="s">
        <v>137</v>
      </c>
      <c r="BE895" s="142">
        <f>IF(N895="základní",J895,0)</f>
        <v>0</v>
      </c>
      <c r="BF895" s="142">
        <f>IF(N895="snížená",J895,0)</f>
        <v>0</v>
      </c>
      <c r="BG895" s="142">
        <f>IF(N895="zákl. přenesená",J895,0)</f>
        <v>0</v>
      </c>
      <c r="BH895" s="142">
        <f>IF(N895="sníž. přenesená",J895,0)</f>
        <v>0</v>
      </c>
      <c r="BI895" s="142">
        <f>IF(N895="nulová",J895,0)</f>
        <v>0</v>
      </c>
      <c r="BJ895" s="18" t="s">
        <v>80</v>
      </c>
      <c r="BK895" s="142">
        <f>ROUND(I895*H895,2)</f>
        <v>0</v>
      </c>
      <c r="BL895" s="18" t="s">
        <v>244</v>
      </c>
      <c r="BM895" s="141" t="s">
        <v>1100</v>
      </c>
    </row>
    <row r="896" spans="2:65" s="1" customFormat="1" ht="11.25">
      <c r="B896" s="33"/>
      <c r="D896" s="143" t="s">
        <v>146</v>
      </c>
      <c r="F896" s="144" t="s">
        <v>1101</v>
      </c>
      <c r="I896" s="145"/>
      <c r="L896" s="33"/>
      <c r="M896" s="146"/>
      <c r="T896" s="54"/>
      <c r="AT896" s="18" t="s">
        <v>146</v>
      </c>
      <c r="AU896" s="18" t="s">
        <v>82</v>
      </c>
    </row>
    <row r="897" spans="2:65" s="11" customFormat="1" ht="22.9" customHeight="1">
      <c r="B897" s="117"/>
      <c r="D897" s="118" t="s">
        <v>71</v>
      </c>
      <c r="E897" s="127" t="s">
        <v>1102</v>
      </c>
      <c r="F897" s="127" t="s">
        <v>1103</v>
      </c>
      <c r="I897" s="120"/>
      <c r="J897" s="128">
        <f>BK897</f>
        <v>0</v>
      </c>
      <c r="L897" s="117"/>
      <c r="M897" s="122"/>
      <c r="P897" s="123">
        <f>SUM(P898:P945)</f>
        <v>0</v>
      </c>
      <c r="R897" s="123">
        <f>SUM(R898:R945)</f>
        <v>0.93709819000000005</v>
      </c>
      <c r="T897" s="124">
        <f>SUM(T898:T945)</f>
        <v>0</v>
      </c>
      <c r="AR897" s="118" t="s">
        <v>82</v>
      </c>
      <c r="AT897" s="125" t="s">
        <v>71</v>
      </c>
      <c r="AU897" s="125" t="s">
        <v>80</v>
      </c>
      <c r="AY897" s="118" t="s">
        <v>137</v>
      </c>
      <c r="BK897" s="126">
        <f>SUM(BK898:BK945)</f>
        <v>0</v>
      </c>
    </row>
    <row r="898" spans="2:65" s="1" customFormat="1" ht="21.75" customHeight="1">
      <c r="B898" s="33"/>
      <c r="C898" s="129" t="s">
        <v>1104</v>
      </c>
      <c r="D898" s="129" t="s">
        <v>140</v>
      </c>
      <c r="E898" s="130" t="s">
        <v>1105</v>
      </c>
      <c r="F898" s="131" t="s">
        <v>1106</v>
      </c>
      <c r="G898" s="132" t="s">
        <v>143</v>
      </c>
      <c r="H898" s="133">
        <v>184.56299999999999</v>
      </c>
      <c r="I898" s="134"/>
      <c r="J898" s="135">
        <f>ROUND(I898*H898,2)</f>
        <v>0</v>
      </c>
      <c r="K898" s="136"/>
      <c r="L898" s="33"/>
      <c r="M898" s="137" t="s">
        <v>19</v>
      </c>
      <c r="N898" s="138" t="s">
        <v>43</v>
      </c>
      <c r="P898" s="139">
        <f>O898*H898</f>
        <v>0</v>
      </c>
      <c r="Q898" s="139">
        <v>3.0000000000000001E-5</v>
      </c>
      <c r="R898" s="139">
        <f>Q898*H898</f>
        <v>5.53689E-3</v>
      </c>
      <c r="S898" s="139">
        <v>0</v>
      </c>
      <c r="T898" s="140">
        <f>S898*H898</f>
        <v>0</v>
      </c>
      <c r="AR898" s="141" t="s">
        <v>244</v>
      </c>
      <c r="AT898" s="141" t="s">
        <v>140</v>
      </c>
      <c r="AU898" s="141" t="s">
        <v>82</v>
      </c>
      <c r="AY898" s="18" t="s">
        <v>137</v>
      </c>
      <c r="BE898" s="142">
        <f>IF(N898="základní",J898,0)</f>
        <v>0</v>
      </c>
      <c r="BF898" s="142">
        <f>IF(N898="snížená",J898,0)</f>
        <v>0</v>
      </c>
      <c r="BG898" s="142">
        <f>IF(N898="zákl. přenesená",J898,0)</f>
        <v>0</v>
      </c>
      <c r="BH898" s="142">
        <f>IF(N898="sníž. přenesená",J898,0)</f>
        <v>0</v>
      </c>
      <c r="BI898" s="142">
        <f>IF(N898="nulová",J898,0)</f>
        <v>0</v>
      </c>
      <c r="BJ898" s="18" t="s">
        <v>80</v>
      </c>
      <c r="BK898" s="142">
        <f>ROUND(I898*H898,2)</f>
        <v>0</v>
      </c>
      <c r="BL898" s="18" t="s">
        <v>244</v>
      </c>
      <c r="BM898" s="141" t="s">
        <v>1107</v>
      </c>
    </row>
    <row r="899" spans="2:65" s="1" customFormat="1" ht="11.25">
      <c r="B899" s="33"/>
      <c r="D899" s="143" t="s">
        <v>146</v>
      </c>
      <c r="F899" s="144" t="s">
        <v>1108</v>
      </c>
      <c r="I899" s="145"/>
      <c r="L899" s="33"/>
      <c r="M899" s="146"/>
      <c r="T899" s="54"/>
      <c r="AT899" s="18" t="s">
        <v>146</v>
      </c>
      <c r="AU899" s="18" t="s">
        <v>82</v>
      </c>
    </row>
    <row r="900" spans="2:65" s="13" customFormat="1" ht="11.25">
      <c r="B900" s="155"/>
      <c r="D900" s="148" t="s">
        <v>148</v>
      </c>
      <c r="E900" s="156" t="s">
        <v>19</v>
      </c>
      <c r="F900" s="157" t="s">
        <v>1109</v>
      </c>
      <c r="H900" s="156" t="s">
        <v>19</v>
      </c>
      <c r="I900" s="158"/>
      <c r="L900" s="155"/>
      <c r="M900" s="159"/>
      <c r="T900" s="160"/>
      <c r="AT900" s="156" t="s">
        <v>148</v>
      </c>
      <c r="AU900" s="156" t="s">
        <v>82</v>
      </c>
      <c r="AV900" s="13" t="s">
        <v>80</v>
      </c>
      <c r="AW900" s="13" t="s">
        <v>33</v>
      </c>
      <c r="AX900" s="13" t="s">
        <v>72</v>
      </c>
      <c r="AY900" s="156" t="s">
        <v>137</v>
      </c>
    </row>
    <row r="901" spans="2:65" s="13" customFormat="1" ht="11.25">
      <c r="B901" s="155"/>
      <c r="D901" s="148" t="s">
        <v>148</v>
      </c>
      <c r="E901" s="156" t="s">
        <v>19</v>
      </c>
      <c r="F901" s="157" t="s">
        <v>359</v>
      </c>
      <c r="H901" s="156" t="s">
        <v>19</v>
      </c>
      <c r="I901" s="158"/>
      <c r="L901" s="155"/>
      <c r="M901" s="159"/>
      <c r="T901" s="160"/>
      <c r="AT901" s="156" t="s">
        <v>148</v>
      </c>
      <c r="AU901" s="156" t="s">
        <v>82</v>
      </c>
      <c r="AV901" s="13" t="s">
        <v>80</v>
      </c>
      <c r="AW901" s="13" t="s">
        <v>33</v>
      </c>
      <c r="AX901" s="13" t="s">
        <v>72</v>
      </c>
      <c r="AY901" s="156" t="s">
        <v>137</v>
      </c>
    </row>
    <row r="902" spans="2:65" s="12" customFormat="1" ht="11.25">
      <c r="B902" s="147"/>
      <c r="D902" s="148" t="s">
        <v>148</v>
      </c>
      <c r="E902" s="149" t="s">
        <v>19</v>
      </c>
      <c r="F902" s="150" t="s">
        <v>624</v>
      </c>
      <c r="H902" s="151">
        <v>111.075</v>
      </c>
      <c r="I902" s="152"/>
      <c r="L902" s="147"/>
      <c r="M902" s="153"/>
      <c r="T902" s="154"/>
      <c r="AT902" s="149" t="s">
        <v>148</v>
      </c>
      <c r="AU902" s="149" t="s">
        <v>82</v>
      </c>
      <c r="AV902" s="12" t="s">
        <v>82</v>
      </c>
      <c r="AW902" s="12" t="s">
        <v>33</v>
      </c>
      <c r="AX902" s="12" t="s">
        <v>72</v>
      </c>
      <c r="AY902" s="149" t="s">
        <v>137</v>
      </c>
    </row>
    <row r="903" spans="2:65" s="13" customFormat="1" ht="11.25">
      <c r="B903" s="155"/>
      <c r="D903" s="148" t="s">
        <v>148</v>
      </c>
      <c r="E903" s="156" t="s">
        <v>19</v>
      </c>
      <c r="F903" s="157" t="s">
        <v>1110</v>
      </c>
      <c r="H903" s="156" t="s">
        <v>19</v>
      </c>
      <c r="I903" s="158"/>
      <c r="L903" s="155"/>
      <c r="M903" s="159"/>
      <c r="T903" s="160"/>
      <c r="AT903" s="156" t="s">
        <v>148</v>
      </c>
      <c r="AU903" s="156" t="s">
        <v>82</v>
      </c>
      <c r="AV903" s="13" t="s">
        <v>80</v>
      </c>
      <c r="AW903" s="13" t="s">
        <v>33</v>
      </c>
      <c r="AX903" s="13" t="s">
        <v>72</v>
      </c>
      <c r="AY903" s="156" t="s">
        <v>137</v>
      </c>
    </row>
    <row r="904" spans="2:65" s="13" customFormat="1" ht="11.25">
      <c r="B904" s="155"/>
      <c r="D904" s="148" t="s">
        <v>148</v>
      </c>
      <c r="E904" s="156" t="s">
        <v>19</v>
      </c>
      <c r="F904" s="157" t="s">
        <v>1111</v>
      </c>
      <c r="H904" s="156" t="s">
        <v>19</v>
      </c>
      <c r="I904" s="158"/>
      <c r="L904" s="155"/>
      <c r="M904" s="159"/>
      <c r="T904" s="160"/>
      <c r="AT904" s="156" t="s">
        <v>148</v>
      </c>
      <c r="AU904" s="156" t="s">
        <v>82</v>
      </c>
      <c r="AV904" s="13" t="s">
        <v>80</v>
      </c>
      <c r="AW904" s="13" t="s">
        <v>33</v>
      </c>
      <c r="AX904" s="13" t="s">
        <v>72</v>
      </c>
      <c r="AY904" s="156" t="s">
        <v>137</v>
      </c>
    </row>
    <row r="905" spans="2:65" s="12" customFormat="1" ht="11.25">
      <c r="B905" s="147"/>
      <c r="D905" s="148" t="s">
        <v>148</v>
      </c>
      <c r="E905" s="149" t="s">
        <v>19</v>
      </c>
      <c r="F905" s="150" t="s">
        <v>1112</v>
      </c>
      <c r="H905" s="151">
        <v>72.7</v>
      </c>
      <c r="I905" s="152"/>
      <c r="L905" s="147"/>
      <c r="M905" s="153"/>
      <c r="T905" s="154"/>
      <c r="AT905" s="149" t="s">
        <v>148</v>
      </c>
      <c r="AU905" s="149" t="s">
        <v>82</v>
      </c>
      <c r="AV905" s="12" t="s">
        <v>82</v>
      </c>
      <c r="AW905" s="12" t="s">
        <v>33</v>
      </c>
      <c r="AX905" s="12" t="s">
        <v>72</v>
      </c>
      <c r="AY905" s="149" t="s">
        <v>137</v>
      </c>
    </row>
    <row r="906" spans="2:65" s="12" customFormat="1" ht="11.25">
      <c r="B906" s="147"/>
      <c r="D906" s="148" t="s">
        <v>148</v>
      </c>
      <c r="E906" s="149" t="s">
        <v>19</v>
      </c>
      <c r="F906" s="150" t="s">
        <v>1113</v>
      </c>
      <c r="H906" s="151">
        <v>0.78800000000000003</v>
      </c>
      <c r="I906" s="152"/>
      <c r="L906" s="147"/>
      <c r="M906" s="153"/>
      <c r="T906" s="154"/>
      <c r="AT906" s="149" t="s">
        <v>148</v>
      </c>
      <c r="AU906" s="149" t="s">
        <v>82</v>
      </c>
      <c r="AV906" s="12" t="s">
        <v>82</v>
      </c>
      <c r="AW906" s="12" t="s">
        <v>33</v>
      </c>
      <c r="AX906" s="12" t="s">
        <v>72</v>
      </c>
      <c r="AY906" s="149" t="s">
        <v>137</v>
      </c>
    </row>
    <row r="907" spans="2:65" s="14" customFormat="1" ht="11.25">
      <c r="B907" s="161"/>
      <c r="D907" s="148" t="s">
        <v>148</v>
      </c>
      <c r="E907" s="162" t="s">
        <v>19</v>
      </c>
      <c r="F907" s="163" t="s">
        <v>189</v>
      </c>
      <c r="H907" s="164">
        <v>184.56299999999999</v>
      </c>
      <c r="I907" s="165"/>
      <c r="L907" s="161"/>
      <c r="M907" s="166"/>
      <c r="T907" s="167"/>
      <c r="AT907" s="162" t="s">
        <v>148</v>
      </c>
      <c r="AU907" s="162" t="s">
        <v>82</v>
      </c>
      <c r="AV907" s="14" t="s">
        <v>144</v>
      </c>
      <c r="AW907" s="14" t="s">
        <v>33</v>
      </c>
      <c r="AX907" s="14" t="s">
        <v>80</v>
      </c>
      <c r="AY907" s="162" t="s">
        <v>137</v>
      </c>
    </row>
    <row r="908" spans="2:65" s="1" customFormat="1" ht="16.5" customHeight="1">
      <c r="B908" s="33"/>
      <c r="C908" s="129" t="s">
        <v>1114</v>
      </c>
      <c r="D908" s="129" t="s">
        <v>140</v>
      </c>
      <c r="E908" s="130" t="s">
        <v>1115</v>
      </c>
      <c r="F908" s="131" t="s">
        <v>1116</v>
      </c>
      <c r="G908" s="132" t="s">
        <v>143</v>
      </c>
      <c r="H908" s="133">
        <v>73.488</v>
      </c>
      <c r="I908" s="134"/>
      <c r="J908" s="135">
        <f>ROUND(I908*H908,2)</f>
        <v>0</v>
      </c>
      <c r="K908" s="136"/>
      <c r="L908" s="33"/>
      <c r="M908" s="137" t="s">
        <v>19</v>
      </c>
      <c r="N908" s="138" t="s">
        <v>43</v>
      </c>
      <c r="P908" s="139">
        <f>O908*H908</f>
        <v>0</v>
      </c>
      <c r="Q908" s="139">
        <v>2.9999999999999997E-4</v>
      </c>
      <c r="R908" s="139">
        <f>Q908*H908</f>
        <v>2.2046399999999997E-2</v>
      </c>
      <c r="S908" s="139">
        <v>0</v>
      </c>
      <c r="T908" s="140">
        <f>S908*H908</f>
        <v>0</v>
      </c>
      <c r="AR908" s="141" t="s">
        <v>244</v>
      </c>
      <c r="AT908" s="141" t="s">
        <v>140</v>
      </c>
      <c r="AU908" s="141" t="s">
        <v>82</v>
      </c>
      <c r="AY908" s="18" t="s">
        <v>137</v>
      </c>
      <c r="BE908" s="142">
        <f>IF(N908="základní",J908,0)</f>
        <v>0</v>
      </c>
      <c r="BF908" s="142">
        <f>IF(N908="snížená",J908,0)</f>
        <v>0</v>
      </c>
      <c r="BG908" s="142">
        <f>IF(N908="zákl. přenesená",J908,0)</f>
        <v>0</v>
      </c>
      <c r="BH908" s="142">
        <f>IF(N908="sníž. přenesená",J908,0)</f>
        <v>0</v>
      </c>
      <c r="BI908" s="142">
        <f>IF(N908="nulová",J908,0)</f>
        <v>0</v>
      </c>
      <c r="BJ908" s="18" t="s">
        <v>80</v>
      </c>
      <c r="BK908" s="142">
        <f>ROUND(I908*H908,2)</f>
        <v>0</v>
      </c>
      <c r="BL908" s="18" t="s">
        <v>244</v>
      </c>
      <c r="BM908" s="141" t="s">
        <v>1117</v>
      </c>
    </row>
    <row r="909" spans="2:65" s="1" customFormat="1" ht="11.25">
      <c r="B909" s="33"/>
      <c r="D909" s="143" t="s">
        <v>146</v>
      </c>
      <c r="F909" s="144" t="s">
        <v>1118</v>
      </c>
      <c r="I909" s="145"/>
      <c r="L909" s="33"/>
      <c r="M909" s="146"/>
      <c r="T909" s="54"/>
      <c r="AT909" s="18" t="s">
        <v>146</v>
      </c>
      <c r="AU909" s="18" t="s">
        <v>82</v>
      </c>
    </row>
    <row r="910" spans="2:65" s="13" customFormat="1" ht="11.25">
      <c r="B910" s="155"/>
      <c r="D910" s="148" t="s">
        <v>148</v>
      </c>
      <c r="E910" s="156" t="s">
        <v>19</v>
      </c>
      <c r="F910" s="157" t="s">
        <v>1110</v>
      </c>
      <c r="H910" s="156" t="s">
        <v>19</v>
      </c>
      <c r="I910" s="158"/>
      <c r="L910" s="155"/>
      <c r="M910" s="159"/>
      <c r="T910" s="160"/>
      <c r="AT910" s="156" t="s">
        <v>148</v>
      </c>
      <c r="AU910" s="156" t="s">
        <v>82</v>
      </c>
      <c r="AV910" s="13" t="s">
        <v>80</v>
      </c>
      <c r="AW910" s="13" t="s">
        <v>33</v>
      </c>
      <c r="AX910" s="13" t="s">
        <v>72</v>
      </c>
      <c r="AY910" s="156" t="s">
        <v>137</v>
      </c>
    </row>
    <row r="911" spans="2:65" s="13" customFormat="1" ht="11.25">
      <c r="B911" s="155"/>
      <c r="D911" s="148" t="s">
        <v>148</v>
      </c>
      <c r="E911" s="156" t="s">
        <v>19</v>
      </c>
      <c r="F911" s="157" t="s">
        <v>1111</v>
      </c>
      <c r="H911" s="156" t="s">
        <v>19</v>
      </c>
      <c r="I911" s="158"/>
      <c r="L911" s="155"/>
      <c r="M911" s="159"/>
      <c r="T911" s="160"/>
      <c r="AT911" s="156" t="s">
        <v>148</v>
      </c>
      <c r="AU911" s="156" t="s">
        <v>82</v>
      </c>
      <c r="AV911" s="13" t="s">
        <v>80</v>
      </c>
      <c r="AW911" s="13" t="s">
        <v>33</v>
      </c>
      <c r="AX911" s="13" t="s">
        <v>72</v>
      </c>
      <c r="AY911" s="156" t="s">
        <v>137</v>
      </c>
    </row>
    <row r="912" spans="2:65" s="12" customFormat="1" ht="11.25">
      <c r="B912" s="147"/>
      <c r="D912" s="148" t="s">
        <v>148</v>
      </c>
      <c r="E912" s="149" t="s">
        <v>19</v>
      </c>
      <c r="F912" s="150" t="s">
        <v>1112</v>
      </c>
      <c r="H912" s="151">
        <v>72.7</v>
      </c>
      <c r="I912" s="152"/>
      <c r="L912" s="147"/>
      <c r="M912" s="153"/>
      <c r="T912" s="154"/>
      <c r="AT912" s="149" t="s">
        <v>148</v>
      </c>
      <c r="AU912" s="149" t="s">
        <v>82</v>
      </c>
      <c r="AV912" s="12" t="s">
        <v>82</v>
      </c>
      <c r="AW912" s="12" t="s">
        <v>33</v>
      </c>
      <c r="AX912" s="12" t="s">
        <v>72</v>
      </c>
      <c r="AY912" s="149" t="s">
        <v>137</v>
      </c>
    </row>
    <row r="913" spans="2:65" s="12" customFormat="1" ht="11.25">
      <c r="B913" s="147"/>
      <c r="D913" s="148" t="s">
        <v>148</v>
      </c>
      <c r="E913" s="149" t="s">
        <v>19</v>
      </c>
      <c r="F913" s="150" t="s">
        <v>1113</v>
      </c>
      <c r="H913" s="151">
        <v>0.78800000000000003</v>
      </c>
      <c r="I913" s="152"/>
      <c r="L913" s="147"/>
      <c r="M913" s="153"/>
      <c r="T913" s="154"/>
      <c r="AT913" s="149" t="s">
        <v>148</v>
      </c>
      <c r="AU913" s="149" t="s">
        <v>82</v>
      </c>
      <c r="AV913" s="12" t="s">
        <v>82</v>
      </c>
      <c r="AW913" s="12" t="s">
        <v>33</v>
      </c>
      <c r="AX913" s="12" t="s">
        <v>72</v>
      </c>
      <c r="AY913" s="149" t="s">
        <v>137</v>
      </c>
    </row>
    <row r="914" spans="2:65" s="14" customFormat="1" ht="11.25">
      <c r="B914" s="161"/>
      <c r="D914" s="148" t="s">
        <v>148</v>
      </c>
      <c r="E914" s="162" t="s">
        <v>19</v>
      </c>
      <c r="F914" s="163" t="s">
        <v>189</v>
      </c>
      <c r="H914" s="164">
        <v>73.488</v>
      </c>
      <c r="I914" s="165"/>
      <c r="L914" s="161"/>
      <c r="M914" s="166"/>
      <c r="T914" s="167"/>
      <c r="AT914" s="162" t="s">
        <v>148</v>
      </c>
      <c r="AU914" s="162" t="s">
        <v>82</v>
      </c>
      <c r="AV914" s="14" t="s">
        <v>144</v>
      </c>
      <c r="AW914" s="14" t="s">
        <v>33</v>
      </c>
      <c r="AX914" s="14" t="s">
        <v>80</v>
      </c>
      <c r="AY914" s="162" t="s">
        <v>137</v>
      </c>
    </row>
    <row r="915" spans="2:65" s="1" customFormat="1" ht="24.2" customHeight="1">
      <c r="B915" s="33"/>
      <c r="C915" s="175" t="s">
        <v>1119</v>
      </c>
      <c r="D915" s="175" t="s">
        <v>434</v>
      </c>
      <c r="E915" s="176" t="s">
        <v>1120</v>
      </c>
      <c r="F915" s="177" t="s">
        <v>1121</v>
      </c>
      <c r="G915" s="178" t="s">
        <v>143</v>
      </c>
      <c r="H915" s="179">
        <v>80.837000000000003</v>
      </c>
      <c r="I915" s="180"/>
      <c r="J915" s="181">
        <f>ROUND(I915*H915,2)</f>
        <v>0</v>
      </c>
      <c r="K915" s="182"/>
      <c r="L915" s="183"/>
      <c r="M915" s="184" t="s">
        <v>19</v>
      </c>
      <c r="N915" s="185" t="s">
        <v>43</v>
      </c>
      <c r="P915" s="139">
        <f>O915*H915</f>
        <v>0</v>
      </c>
      <c r="Q915" s="139">
        <v>2.3999999999999998E-3</v>
      </c>
      <c r="R915" s="139">
        <f>Q915*H915</f>
        <v>0.19400879999999998</v>
      </c>
      <c r="S915" s="139">
        <v>0</v>
      </c>
      <c r="T915" s="140">
        <f>S915*H915</f>
        <v>0</v>
      </c>
      <c r="AR915" s="141" t="s">
        <v>459</v>
      </c>
      <c r="AT915" s="141" t="s">
        <v>434</v>
      </c>
      <c r="AU915" s="141" t="s">
        <v>82</v>
      </c>
      <c r="AY915" s="18" t="s">
        <v>137</v>
      </c>
      <c r="BE915" s="142">
        <f>IF(N915="základní",J915,0)</f>
        <v>0</v>
      </c>
      <c r="BF915" s="142">
        <f>IF(N915="snížená",J915,0)</f>
        <v>0</v>
      </c>
      <c r="BG915" s="142">
        <f>IF(N915="zákl. přenesená",J915,0)</f>
        <v>0</v>
      </c>
      <c r="BH915" s="142">
        <f>IF(N915="sníž. přenesená",J915,0)</f>
        <v>0</v>
      </c>
      <c r="BI915" s="142">
        <f>IF(N915="nulová",J915,0)</f>
        <v>0</v>
      </c>
      <c r="BJ915" s="18" t="s">
        <v>80</v>
      </c>
      <c r="BK915" s="142">
        <f>ROUND(I915*H915,2)</f>
        <v>0</v>
      </c>
      <c r="BL915" s="18" t="s">
        <v>244</v>
      </c>
      <c r="BM915" s="141" t="s">
        <v>1122</v>
      </c>
    </row>
    <row r="916" spans="2:65" s="12" customFormat="1" ht="11.25">
      <c r="B916" s="147"/>
      <c r="D916" s="148" t="s">
        <v>148</v>
      </c>
      <c r="F916" s="150" t="s">
        <v>1123</v>
      </c>
      <c r="H916" s="151">
        <v>80.837000000000003</v>
      </c>
      <c r="I916" s="152"/>
      <c r="L916" s="147"/>
      <c r="M916" s="153"/>
      <c r="T916" s="154"/>
      <c r="AT916" s="149" t="s">
        <v>148</v>
      </c>
      <c r="AU916" s="149" t="s">
        <v>82</v>
      </c>
      <c r="AV916" s="12" t="s">
        <v>82</v>
      </c>
      <c r="AW916" s="12" t="s">
        <v>4</v>
      </c>
      <c r="AX916" s="12" t="s">
        <v>80</v>
      </c>
      <c r="AY916" s="149" t="s">
        <v>137</v>
      </c>
    </row>
    <row r="917" spans="2:65" s="1" customFormat="1" ht="16.5" customHeight="1">
      <c r="B917" s="33"/>
      <c r="C917" s="129" t="s">
        <v>1124</v>
      </c>
      <c r="D917" s="129" t="s">
        <v>140</v>
      </c>
      <c r="E917" s="130" t="s">
        <v>1125</v>
      </c>
      <c r="F917" s="131" t="s">
        <v>1126</v>
      </c>
      <c r="G917" s="132" t="s">
        <v>143</v>
      </c>
      <c r="H917" s="133">
        <v>111.075</v>
      </c>
      <c r="I917" s="134"/>
      <c r="J917" s="135">
        <f>ROUND(I917*H917,2)</f>
        <v>0</v>
      </c>
      <c r="K917" s="136"/>
      <c r="L917" s="33"/>
      <c r="M917" s="137" t="s">
        <v>19</v>
      </c>
      <c r="N917" s="138" t="s">
        <v>43</v>
      </c>
      <c r="P917" s="139">
        <f>O917*H917</f>
        <v>0</v>
      </c>
      <c r="Q917" s="139">
        <v>2.9999999999999997E-4</v>
      </c>
      <c r="R917" s="139">
        <f>Q917*H917</f>
        <v>3.3322499999999998E-2</v>
      </c>
      <c r="S917" s="139">
        <v>0</v>
      </c>
      <c r="T917" s="140">
        <f>S917*H917</f>
        <v>0</v>
      </c>
      <c r="AR917" s="141" t="s">
        <v>244</v>
      </c>
      <c r="AT917" s="141" t="s">
        <v>140</v>
      </c>
      <c r="AU917" s="141" t="s">
        <v>82</v>
      </c>
      <c r="AY917" s="18" t="s">
        <v>137</v>
      </c>
      <c r="BE917" s="142">
        <f>IF(N917="základní",J917,0)</f>
        <v>0</v>
      </c>
      <c r="BF917" s="142">
        <f>IF(N917="snížená",J917,0)</f>
        <v>0</v>
      </c>
      <c r="BG917" s="142">
        <f>IF(N917="zákl. přenesená",J917,0)</f>
        <v>0</v>
      </c>
      <c r="BH917" s="142">
        <f>IF(N917="sníž. přenesená",J917,0)</f>
        <v>0</v>
      </c>
      <c r="BI917" s="142">
        <f>IF(N917="nulová",J917,0)</f>
        <v>0</v>
      </c>
      <c r="BJ917" s="18" t="s">
        <v>80</v>
      </c>
      <c r="BK917" s="142">
        <f>ROUND(I917*H917,2)</f>
        <v>0</v>
      </c>
      <c r="BL917" s="18" t="s">
        <v>244</v>
      </c>
      <c r="BM917" s="141" t="s">
        <v>1127</v>
      </c>
    </row>
    <row r="918" spans="2:65" s="1" customFormat="1" ht="11.25">
      <c r="B918" s="33"/>
      <c r="D918" s="143" t="s">
        <v>146</v>
      </c>
      <c r="F918" s="144" t="s">
        <v>1128</v>
      </c>
      <c r="I918" s="145"/>
      <c r="L918" s="33"/>
      <c r="M918" s="146"/>
      <c r="T918" s="54"/>
      <c r="AT918" s="18" t="s">
        <v>146</v>
      </c>
      <c r="AU918" s="18" t="s">
        <v>82</v>
      </c>
    </row>
    <row r="919" spans="2:65" s="13" customFormat="1" ht="11.25">
      <c r="B919" s="155"/>
      <c r="D919" s="148" t="s">
        <v>148</v>
      </c>
      <c r="E919" s="156" t="s">
        <v>19</v>
      </c>
      <c r="F919" s="157" t="s">
        <v>1109</v>
      </c>
      <c r="H919" s="156" t="s">
        <v>19</v>
      </c>
      <c r="I919" s="158"/>
      <c r="L919" s="155"/>
      <c r="M919" s="159"/>
      <c r="T919" s="160"/>
      <c r="AT919" s="156" t="s">
        <v>148</v>
      </c>
      <c r="AU919" s="156" t="s">
        <v>82</v>
      </c>
      <c r="AV919" s="13" t="s">
        <v>80</v>
      </c>
      <c r="AW919" s="13" t="s">
        <v>33</v>
      </c>
      <c r="AX919" s="13" t="s">
        <v>72</v>
      </c>
      <c r="AY919" s="156" t="s">
        <v>137</v>
      </c>
    </row>
    <row r="920" spans="2:65" s="13" customFormat="1" ht="11.25">
      <c r="B920" s="155"/>
      <c r="D920" s="148" t="s">
        <v>148</v>
      </c>
      <c r="E920" s="156" t="s">
        <v>19</v>
      </c>
      <c r="F920" s="157" t="s">
        <v>359</v>
      </c>
      <c r="H920" s="156" t="s">
        <v>19</v>
      </c>
      <c r="I920" s="158"/>
      <c r="L920" s="155"/>
      <c r="M920" s="159"/>
      <c r="T920" s="160"/>
      <c r="AT920" s="156" t="s">
        <v>148</v>
      </c>
      <c r="AU920" s="156" t="s">
        <v>82</v>
      </c>
      <c r="AV920" s="13" t="s">
        <v>80</v>
      </c>
      <c r="AW920" s="13" t="s">
        <v>33</v>
      </c>
      <c r="AX920" s="13" t="s">
        <v>72</v>
      </c>
      <c r="AY920" s="156" t="s">
        <v>137</v>
      </c>
    </row>
    <row r="921" spans="2:65" s="12" customFormat="1" ht="11.25">
      <c r="B921" s="147"/>
      <c r="D921" s="148" t="s">
        <v>148</v>
      </c>
      <c r="E921" s="149" t="s">
        <v>19</v>
      </c>
      <c r="F921" s="150" t="s">
        <v>624</v>
      </c>
      <c r="H921" s="151">
        <v>111.075</v>
      </c>
      <c r="I921" s="152"/>
      <c r="L921" s="147"/>
      <c r="M921" s="153"/>
      <c r="T921" s="154"/>
      <c r="AT921" s="149" t="s">
        <v>148</v>
      </c>
      <c r="AU921" s="149" t="s">
        <v>82</v>
      </c>
      <c r="AV921" s="12" t="s">
        <v>82</v>
      </c>
      <c r="AW921" s="12" t="s">
        <v>33</v>
      </c>
      <c r="AX921" s="12" t="s">
        <v>80</v>
      </c>
      <c r="AY921" s="149" t="s">
        <v>137</v>
      </c>
    </row>
    <row r="922" spans="2:65" s="1" customFormat="1" ht="24.2" customHeight="1">
      <c r="B922" s="33"/>
      <c r="C922" s="175" t="s">
        <v>1129</v>
      </c>
      <c r="D922" s="175" t="s">
        <v>434</v>
      </c>
      <c r="E922" s="176" t="s">
        <v>1130</v>
      </c>
      <c r="F922" s="177" t="s">
        <v>1131</v>
      </c>
      <c r="G922" s="178" t="s">
        <v>143</v>
      </c>
      <c r="H922" s="179">
        <v>122.18300000000001</v>
      </c>
      <c r="I922" s="180"/>
      <c r="J922" s="181">
        <f>ROUND(I922*H922,2)</f>
        <v>0</v>
      </c>
      <c r="K922" s="182"/>
      <c r="L922" s="183"/>
      <c r="M922" s="184" t="s">
        <v>19</v>
      </c>
      <c r="N922" s="185" t="s">
        <v>43</v>
      </c>
      <c r="P922" s="139">
        <f>O922*H922</f>
        <v>0</v>
      </c>
      <c r="Q922" s="139">
        <v>5.1000000000000004E-3</v>
      </c>
      <c r="R922" s="139">
        <f>Q922*H922</f>
        <v>0.62313330000000011</v>
      </c>
      <c r="S922" s="139">
        <v>0</v>
      </c>
      <c r="T922" s="140">
        <f>S922*H922</f>
        <v>0</v>
      </c>
      <c r="AR922" s="141" t="s">
        <v>459</v>
      </c>
      <c r="AT922" s="141" t="s">
        <v>434</v>
      </c>
      <c r="AU922" s="141" t="s">
        <v>82</v>
      </c>
      <c r="AY922" s="18" t="s">
        <v>137</v>
      </c>
      <c r="BE922" s="142">
        <f>IF(N922="základní",J922,0)</f>
        <v>0</v>
      </c>
      <c r="BF922" s="142">
        <f>IF(N922="snížená",J922,0)</f>
        <v>0</v>
      </c>
      <c r="BG922" s="142">
        <f>IF(N922="zákl. přenesená",J922,0)</f>
        <v>0</v>
      </c>
      <c r="BH922" s="142">
        <f>IF(N922="sníž. přenesená",J922,0)</f>
        <v>0</v>
      </c>
      <c r="BI922" s="142">
        <f>IF(N922="nulová",J922,0)</f>
        <v>0</v>
      </c>
      <c r="BJ922" s="18" t="s">
        <v>80</v>
      </c>
      <c r="BK922" s="142">
        <f>ROUND(I922*H922,2)</f>
        <v>0</v>
      </c>
      <c r="BL922" s="18" t="s">
        <v>244</v>
      </c>
      <c r="BM922" s="141" t="s">
        <v>1132</v>
      </c>
    </row>
    <row r="923" spans="2:65" s="12" customFormat="1" ht="11.25">
      <c r="B923" s="147"/>
      <c r="D923" s="148" t="s">
        <v>148</v>
      </c>
      <c r="F923" s="150" t="s">
        <v>1133</v>
      </c>
      <c r="H923" s="151">
        <v>122.18300000000001</v>
      </c>
      <c r="I923" s="152"/>
      <c r="L923" s="147"/>
      <c r="M923" s="153"/>
      <c r="T923" s="154"/>
      <c r="AT923" s="149" t="s">
        <v>148</v>
      </c>
      <c r="AU923" s="149" t="s">
        <v>82</v>
      </c>
      <c r="AV923" s="12" t="s">
        <v>82</v>
      </c>
      <c r="AW923" s="12" t="s">
        <v>4</v>
      </c>
      <c r="AX923" s="12" t="s">
        <v>80</v>
      </c>
      <c r="AY923" s="149" t="s">
        <v>137</v>
      </c>
    </row>
    <row r="924" spans="2:65" s="1" customFormat="1" ht="16.5" customHeight="1">
      <c r="B924" s="33"/>
      <c r="C924" s="129" t="s">
        <v>1134</v>
      </c>
      <c r="D924" s="129" t="s">
        <v>140</v>
      </c>
      <c r="E924" s="130" t="s">
        <v>1135</v>
      </c>
      <c r="F924" s="131" t="s">
        <v>1136</v>
      </c>
      <c r="G924" s="132" t="s">
        <v>200</v>
      </c>
      <c r="H924" s="133">
        <v>160.9</v>
      </c>
      <c r="I924" s="134"/>
      <c r="J924" s="135">
        <f>ROUND(I924*H924,2)</f>
        <v>0</v>
      </c>
      <c r="K924" s="136"/>
      <c r="L924" s="33"/>
      <c r="M924" s="137" t="s">
        <v>19</v>
      </c>
      <c r="N924" s="138" t="s">
        <v>43</v>
      </c>
      <c r="P924" s="139">
        <f>O924*H924</f>
        <v>0</v>
      </c>
      <c r="Q924" s="139">
        <v>1.0000000000000001E-5</v>
      </c>
      <c r="R924" s="139">
        <f>Q924*H924</f>
        <v>1.6090000000000002E-3</v>
      </c>
      <c r="S924" s="139">
        <v>0</v>
      </c>
      <c r="T924" s="140">
        <f>S924*H924</f>
        <v>0</v>
      </c>
      <c r="AR924" s="141" t="s">
        <v>244</v>
      </c>
      <c r="AT924" s="141" t="s">
        <v>140</v>
      </c>
      <c r="AU924" s="141" t="s">
        <v>82</v>
      </c>
      <c r="AY924" s="18" t="s">
        <v>137</v>
      </c>
      <c r="BE924" s="142">
        <f>IF(N924="základní",J924,0)</f>
        <v>0</v>
      </c>
      <c r="BF924" s="142">
        <f>IF(N924="snížená",J924,0)</f>
        <v>0</v>
      </c>
      <c r="BG924" s="142">
        <f>IF(N924="zákl. přenesená",J924,0)</f>
        <v>0</v>
      </c>
      <c r="BH924" s="142">
        <f>IF(N924="sníž. přenesená",J924,0)</f>
        <v>0</v>
      </c>
      <c r="BI924" s="142">
        <f>IF(N924="nulová",J924,0)</f>
        <v>0</v>
      </c>
      <c r="BJ924" s="18" t="s">
        <v>80</v>
      </c>
      <c r="BK924" s="142">
        <f>ROUND(I924*H924,2)</f>
        <v>0</v>
      </c>
      <c r="BL924" s="18" t="s">
        <v>244</v>
      </c>
      <c r="BM924" s="141" t="s">
        <v>1137</v>
      </c>
    </row>
    <row r="925" spans="2:65" s="1" customFormat="1" ht="11.25">
      <c r="B925" s="33"/>
      <c r="D925" s="143" t="s">
        <v>146</v>
      </c>
      <c r="F925" s="144" t="s">
        <v>1138</v>
      </c>
      <c r="I925" s="145"/>
      <c r="L925" s="33"/>
      <c r="M925" s="146"/>
      <c r="T925" s="54"/>
      <c r="AT925" s="18" t="s">
        <v>146</v>
      </c>
      <c r="AU925" s="18" t="s">
        <v>82</v>
      </c>
    </row>
    <row r="926" spans="2:65" s="13" customFormat="1" ht="11.25">
      <c r="B926" s="155"/>
      <c r="D926" s="148" t="s">
        <v>148</v>
      </c>
      <c r="E926" s="156" t="s">
        <v>19</v>
      </c>
      <c r="F926" s="157" t="s">
        <v>173</v>
      </c>
      <c r="H926" s="156" t="s">
        <v>19</v>
      </c>
      <c r="I926" s="158"/>
      <c r="L926" s="155"/>
      <c r="M926" s="159"/>
      <c r="T926" s="160"/>
      <c r="AT926" s="156" t="s">
        <v>148</v>
      </c>
      <c r="AU926" s="156" t="s">
        <v>82</v>
      </c>
      <c r="AV926" s="13" t="s">
        <v>80</v>
      </c>
      <c r="AW926" s="13" t="s">
        <v>33</v>
      </c>
      <c r="AX926" s="13" t="s">
        <v>72</v>
      </c>
      <c r="AY926" s="156" t="s">
        <v>137</v>
      </c>
    </row>
    <row r="927" spans="2:65" s="12" customFormat="1" ht="11.25">
      <c r="B927" s="147"/>
      <c r="D927" s="148" t="s">
        <v>148</v>
      </c>
      <c r="E927" s="149" t="s">
        <v>19</v>
      </c>
      <c r="F927" s="150" t="s">
        <v>414</v>
      </c>
      <c r="H927" s="151">
        <v>31.95</v>
      </c>
      <c r="I927" s="152"/>
      <c r="L927" s="147"/>
      <c r="M927" s="153"/>
      <c r="T927" s="154"/>
      <c r="AT927" s="149" t="s">
        <v>148</v>
      </c>
      <c r="AU927" s="149" t="s">
        <v>82</v>
      </c>
      <c r="AV927" s="12" t="s">
        <v>82</v>
      </c>
      <c r="AW927" s="12" t="s">
        <v>33</v>
      </c>
      <c r="AX927" s="12" t="s">
        <v>72</v>
      </c>
      <c r="AY927" s="149" t="s">
        <v>137</v>
      </c>
    </row>
    <row r="928" spans="2:65" s="12" customFormat="1" ht="11.25">
      <c r="B928" s="147"/>
      <c r="D928" s="148" t="s">
        <v>148</v>
      </c>
      <c r="E928" s="149" t="s">
        <v>19</v>
      </c>
      <c r="F928" s="150" t="s">
        <v>1139</v>
      </c>
      <c r="H928" s="151">
        <v>-0.6</v>
      </c>
      <c r="I928" s="152"/>
      <c r="L928" s="147"/>
      <c r="M928" s="153"/>
      <c r="T928" s="154"/>
      <c r="AT928" s="149" t="s">
        <v>148</v>
      </c>
      <c r="AU928" s="149" t="s">
        <v>82</v>
      </c>
      <c r="AV928" s="12" t="s">
        <v>82</v>
      </c>
      <c r="AW928" s="12" t="s">
        <v>33</v>
      </c>
      <c r="AX928" s="12" t="s">
        <v>72</v>
      </c>
      <c r="AY928" s="149" t="s">
        <v>137</v>
      </c>
    </row>
    <row r="929" spans="2:65" s="12" customFormat="1" ht="11.25">
      <c r="B929" s="147"/>
      <c r="D929" s="148" t="s">
        <v>148</v>
      </c>
      <c r="E929" s="149" t="s">
        <v>19</v>
      </c>
      <c r="F929" s="150" t="s">
        <v>1140</v>
      </c>
      <c r="H929" s="151">
        <v>11.18</v>
      </c>
      <c r="I929" s="152"/>
      <c r="L929" s="147"/>
      <c r="M929" s="153"/>
      <c r="T929" s="154"/>
      <c r="AT929" s="149" t="s">
        <v>148</v>
      </c>
      <c r="AU929" s="149" t="s">
        <v>82</v>
      </c>
      <c r="AV929" s="12" t="s">
        <v>82</v>
      </c>
      <c r="AW929" s="12" t="s">
        <v>33</v>
      </c>
      <c r="AX929" s="12" t="s">
        <v>72</v>
      </c>
      <c r="AY929" s="149" t="s">
        <v>137</v>
      </c>
    </row>
    <row r="930" spans="2:65" s="12" customFormat="1" ht="11.25">
      <c r="B930" s="147"/>
      <c r="D930" s="148" t="s">
        <v>148</v>
      </c>
      <c r="E930" s="149" t="s">
        <v>19</v>
      </c>
      <c r="F930" s="150" t="s">
        <v>1141</v>
      </c>
      <c r="H930" s="151">
        <v>-0.93</v>
      </c>
      <c r="I930" s="152"/>
      <c r="L930" s="147"/>
      <c r="M930" s="153"/>
      <c r="T930" s="154"/>
      <c r="AT930" s="149" t="s">
        <v>148</v>
      </c>
      <c r="AU930" s="149" t="s">
        <v>82</v>
      </c>
      <c r="AV930" s="12" t="s">
        <v>82</v>
      </c>
      <c r="AW930" s="12" t="s">
        <v>33</v>
      </c>
      <c r="AX930" s="12" t="s">
        <v>72</v>
      </c>
      <c r="AY930" s="149" t="s">
        <v>137</v>
      </c>
    </row>
    <row r="931" spans="2:65" s="12" customFormat="1" ht="11.25">
      <c r="B931" s="147"/>
      <c r="D931" s="148" t="s">
        <v>148</v>
      </c>
      <c r="E931" s="149" t="s">
        <v>19</v>
      </c>
      <c r="F931" s="150" t="s">
        <v>1142</v>
      </c>
      <c r="H931" s="151">
        <v>12.72</v>
      </c>
      <c r="I931" s="152"/>
      <c r="L931" s="147"/>
      <c r="M931" s="153"/>
      <c r="T931" s="154"/>
      <c r="AT931" s="149" t="s">
        <v>148</v>
      </c>
      <c r="AU931" s="149" t="s">
        <v>82</v>
      </c>
      <c r="AV931" s="12" t="s">
        <v>82</v>
      </c>
      <c r="AW931" s="12" t="s">
        <v>33</v>
      </c>
      <c r="AX931" s="12" t="s">
        <v>72</v>
      </c>
      <c r="AY931" s="149" t="s">
        <v>137</v>
      </c>
    </row>
    <row r="932" spans="2:65" s="12" customFormat="1" ht="11.25">
      <c r="B932" s="147"/>
      <c r="D932" s="148" t="s">
        <v>148</v>
      </c>
      <c r="E932" s="149" t="s">
        <v>19</v>
      </c>
      <c r="F932" s="150" t="s">
        <v>417</v>
      </c>
      <c r="H932" s="151">
        <v>31.8</v>
      </c>
      <c r="I932" s="152"/>
      <c r="L932" s="147"/>
      <c r="M932" s="153"/>
      <c r="T932" s="154"/>
      <c r="AT932" s="149" t="s">
        <v>148</v>
      </c>
      <c r="AU932" s="149" t="s">
        <v>82</v>
      </c>
      <c r="AV932" s="12" t="s">
        <v>82</v>
      </c>
      <c r="AW932" s="12" t="s">
        <v>33</v>
      </c>
      <c r="AX932" s="12" t="s">
        <v>72</v>
      </c>
      <c r="AY932" s="149" t="s">
        <v>137</v>
      </c>
    </row>
    <row r="933" spans="2:65" s="12" customFormat="1" ht="11.25">
      <c r="B933" s="147"/>
      <c r="D933" s="148" t="s">
        <v>148</v>
      </c>
      <c r="E933" s="149" t="s">
        <v>19</v>
      </c>
      <c r="F933" s="150" t="s">
        <v>1139</v>
      </c>
      <c r="H933" s="151">
        <v>-0.6</v>
      </c>
      <c r="I933" s="152"/>
      <c r="L933" s="147"/>
      <c r="M933" s="153"/>
      <c r="T933" s="154"/>
      <c r="AT933" s="149" t="s">
        <v>148</v>
      </c>
      <c r="AU933" s="149" t="s">
        <v>82</v>
      </c>
      <c r="AV933" s="12" t="s">
        <v>82</v>
      </c>
      <c r="AW933" s="12" t="s">
        <v>33</v>
      </c>
      <c r="AX933" s="12" t="s">
        <v>72</v>
      </c>
      <c r="AY933" s="149" t="s">
        <v>137</v>
      </c>
    </row>
    <row r="934" spans="2:65" s="13" customFormat="1" ht="11.25">
      <c r="B934" s="155"/>
      <c r="D934" s="148" t="s">
        <v>148</v>
      </c>
      <c r="E934" s="156" t="s">
        <v>19</v>
      </c>
      <c r="F934" s="157" t="s">
        <v>217</v>
      </c>
      <c r="H934" s="156" t="s">
        <v>19</v>
      </c>
      <c r="I934" s="158"/>
      <c r="L934" s="155"/>
      <c r="M934" s="159"/>
      <c r="T934" s="160"/>
      <c r="AT934" s="156" t="s">
        <v>148</v>
      </c>
      <c r="AU934" s="156" t="s">
        <v>82</v>
      </c>
      <c r="AV934" s="13" t="s">
        <v>80</v>
      </c>
      <c r="AW934" s="13" t="s">
        <v>33</v>
      </c>
      <c r="AX934" s="13" t="s">
        <v>72</v>
      </c>
      <c r="AY934" s="156" t="s">
        <v>137</v>
      </c>
    </row>
    <row r="935" spans="2:65" s="12" customFormat="1" ht="11.25">
      <c r="B935" s="147"/>
      <c r="D935" s="148" t="s">
        <v>148</v>
      </c>
      <c r="E935" s="149" t="s">
        <v>19</v>
      </c>
      <c r="F935" s="150" t="s">
        <v>1143</v>
      </c>
      <c r="H935" s="151">
        <v>7.05</v>
      </c>
      <c r="I935" s="152"/>
      <c r="L935" s="147"/>
      <c r="M935" s="153"/>
      <c r="T935" s="154"/>
      <c r="AT935" s="149" t="s">
        <v>148</v>
      </c>
      <c r="AU935" s="149" t="s">
        <v>82</v>
      </c>
      <c r="AV935" s="12" t="s">
        <v>82</v>
      </c>
      <c r="AW935" s="12" t="s">
        <v>33</v>
      </c>
      <c r="AX935" s="12" t="s">
        <v>72</v>
      </c>
      <c r="AY935" s="149" t="s">
        <v>137</v>
      </c>
    </row>
    <row r="936" spans="2:65" s="12" customFormat="1" ht="11.25">
      <c r="B936" s="147"/>
      <c r="D936" s="148" t="s">
        <v>148</v>
      </c>
      <c r="E936" s="149" t="s">
        <v>19</v>
      </c>
      <c r="F936" s="150" t="s">
        <v>1144</v>
      </c>
      <c r="H936" s="151">
        <v>15.67</v>
      </c>
      <c r="I936" s="152"/>
      <c r="L936" s="147"/>
      <c r="M936" s="153"/>
      <c r="T936" s="154"/>
      <c r="AT936" s="149" t="s">
        <v>148</v>
      </c>
      <c r="AU936" s="149" t="s">
        <v>82</v>
      </c>
      <c r="AV936" s="12" t="s">
        <v>82</v>
      </c>
      <c r="AW936" s="12" t="s">
        <v>33</v>
      </c>
      <c r="AX936" s="12" t="s">
        <v>72</v>
      </c>
      <c r="AY936" s="149" t="s">
        <v>137</v>
      </c>
    </row>
    <row r="937" spans="2:65" s="12" customFormat="1" ht="11.25">
      <c r="B937" s="147"/>
      <c r="D937" s="148" t="s">
        <v>148</v>
      </c>
      <c r="E937" s="149" t="s">
        <v>19</v>
      </c>
      <c r="F937" s="150" t="s">
        <v>1145</v>
      </c>
      <c r="H937" s="151">
        <v>6.74</v>
      </c>
      <c r="I937" s="152"/>
      <c r="L937" s="147"/>
      <c r="M937" s="153"/>
      <c r="T937" s="154"/>
      <c r="AT937" s="149" t="s">
        <v>148</v>
      </c>
      <c r="AU937" s="149" t="s">
        <v>82</v>
      </c>
      <c r="AV937" s="12" t="s">
        <v>82</v>
      </c>
      <c r="AW937" s="12" t="s">
        <v>33</v>
      </c>
      <c r="AX937" s="12" t="s">
        <v>72</v>
      </c>
      <c r="AY937" s="149" t="s">
        <v>137</v>
      </c>
    </row>
    <row r="938" spans="2:65" s="12" customFormat="1" ht="11.25">
      <c r="B938" s="147"/>
      <c r="D938" s="148" t="s">
        <v>148</v>
      </c>
      <c r="E938" s="149" t="s">
        <v>19</v>
      </c>
      <c r="F938" s="150" t="s">
        <v>1146</v>
      </c>
      <c r="H938" s="151">
        <v>14.6</v>
      </c>
      <c r="I938" s="152"/>
      <c r="L938" s="147"/>
      <c r="M938" s="153"/>
      <c r="T938" s="154"/>
      <c r="AT938" s="149" t="s">
        <v>148</v>
      </c>
      <c r="AU938" s="149" t="s">
        <v>82</v>
      </c>
      <c r="AV938" s="12" t="s">
        <v>82</v>
      </c>
      <c r="AW938" s="12" t="s">
        <v>33</v>
      </c>
      <c r="AX938" s="12" t="s">
        <v>72</v>
      </c>
      <c r="AY938" s="149" t="s">
        <v>137</v>
      </c>
    </row>
    <row r="939" spans="2:65" s="12" customFormat="1" ht="11.25">
      <c r="B939" s="147"/>
      <c r="D939" s="148" t="s">
        <v>148</v>
      </c>
      <c r="E939" s="149" t="s">
        <v>19</v>
      </c>
      <c r="F939" s="150" t="s">
        <v>1147</v>
      </c>
      <c r="H939" s="151">
        <v>15.68</v>
      </c>
      <c r="I939" s="152"/>
      <c r="L939" s="147"/>
      <c r="M939" s="153"/>
      <c r="T939" s="154"/>
      <c r="AT939" s="149" t="s">
        <v>148</v>
      </c>
      <c r="AU939" s="149" t="s">
        <v>82</v>
      </c>
      <c r="AV939" s="12" t="s">
        <v>82</v>
      </c>
      <c r="AW939" s="12" t="s">
        <v>33</v>
      </c>
      <c r="AX939" s="12" t="s">
        <v>72</v>
      </c>
      <c r="AY939" s="149" t="s">
        <v>137</v>
      </c>
    </row>
    <row r="940" spans="2:65" s="12" customFormat="1" ht="11.25">
      <c r="B940" s="147"/>
      <c r="D940" s="148" t="s">
        <v>148</v>
      </c>
      <c r="E940" s="149" t="s">
        <v>19</v>
      </c>
      <c r="F940" s="150" t="s">
        <v>1148</v>
      </c>
      <c r="H940" s="151">
        <v>15.64</v>
      </c>
      <c r="I940" s="152"/>
      <c r="L940" s="147"/>
      <c r="M940" s="153"/>
      <c r="T940" s="154"/>
      <c r="AT940" s="149" t="s">
        <v>148</v>
      </c>
      <c r="AU940" s="149" t="s">
        <v>82</v>
      </c>
      <c r="AV940" s="12" t="s">
        <v>82</v>
      </c>
      <c r="AW940" s="12" t="s">
        <v>33</v>
      </c>
      <c r="AX940" s="12" t="s">
        <v>72</v>
      </c>
      <c r="AY940" s="149" t="s">
        <v>137</v>
      </c>
    </row>
    <row r="941" spans="2:65" s="14" customFormat="1" ht="11.25">
      <c r="B941" s="161"/>
      <c r="D941" s="148" t="s">
        <v>148</v>
      </c>
      <c r="E941" s="162" t="s">
        <v>19</v>
      </c>
      <c r="F941" s="163" t="s">
        <v>189</v>
      </c>
      <c r="H941" s="164">
        <v>160.9</v>
      </c>
      <c r="I941" s="165"/>
      <c r="L941" s="161"/>
      <c r="M941" s="166"/>
      <c r="T941" s="167"/>
      <c r="AT941" s="162" t="s">
        <v>148</v>
      </c>
      <c r="AU941" s="162" t="s">
        <v>82</v>
      </c>
      <c r="AV941" s="14" t="s">
        <v>144</v>
      </c>
      <c r="AW941" s="14" t="s">
        <v>33</v>
      </c>
      <c r="AX941" s="14" t="s">
        <v>80</v>
      </c>
      <c r="AY941" s="162" t="s">
        <v>137</v>
      </c>
    </row>
    <row r="942" spans="2:65" s="1" customFormat="1" ht="16.5" customHeight="1">
      <c r="B942" s="33"/>
      <c r="C942" s="175" t="s">
        <v>1149</v>
      </c>
      <c r="D942" s="175" t="s">
        <v>434</v>
      </c>
      <c r="E942" s="176" t="s">
        <v>1150</v>
      </c>
      <c r="F942" s="177" t="s">
        <v>1151</v>
      </c>
      <c r="G942" s="178" t="s">
        <v>200</v>
      </c>
      <c r="H942" s="179">
        <v>164.11799999999999</v>
      </c>
      <c r="I942" s="180"/>
      <c r="J942" s="181">
        <f>ROUND(I942*H942,2)</f>
        <v>0</v>
      </c>
      <c r="K942" s="182"/>
      <c r="L942" s="183"/>
      <c r="M942" s="184" t="s">
        <v>19</v>
      </c>
      <c r="N942" s="185" t="s">
        <v>43</v>
      </c>
      <c r="P942" s="139">
        <f>O942*H942</f>
        <v>0</v>
      </c>
      <c r="Q942" s="139">
        <v>3.5E-4</v>
      </c>
      <c r="R942" s="139">
        <f>Q942*H942</f>
        <v>5.7441300000000001E-2</v>
      </c>
      <c r="S942" s="139">
        <v>0</v>
      </c>
      <c r="T942" s="140">
        <f>S942*H942</f>
        <v>0</v>
      </c>
      <c r="AR942" s="141" t="s">
        <v>459</v>
      </c>
      <c r="AT942" s="141" t="s">
        <v>434</v>
      </c>
      <c r="AU942" s="141" t="s">
        <v>82</v>
      </c>
      <c r="AY942" s="18" t="s">
        <v>137</v>
      </c>
      <c r="BE942" s="142">
        <f>IF(N942="základní",J942,0)</f>
        <v>0</v>
      </c>
      <c r="BF942" s="142">
        <f>IF(N942="snížená",J942,0)</f>
        <v>0</v>
      </c>
      <c r="BG942" s="142">
        <f>IF(N942="zákl. přenesená",J942,0)</f>
        <v>0</v>
      </c>
      <c r="BH942" s="142">
        <f>IF(N942="sníž. přenesená",J942,0)</f>
        <v>0</v>
      </c>
      <c r="BI942" s="142">
        <f>IF(N942="nulová",J942,0)</f>
        <v>0</v>
      </c>
      <c r="BJ942" s="18" t="s">
        <v>80</v>
      </c>
      <c r="BK942" s="142">
        <f>ROUND(I942*H942,2)</f>
        <v>0</v>
      </c>
      <c r="BL942" s="18" t="s">
        <v>244</v>
      </c>
      <c r="BM942" s="141" t="s">
        <v>1152</v>
      </c>
    </row>
    <row r="943" spans="2:65" s="12" customFormat="1" ht="11.25">
      <c r="B943" s="147"/>
      <c r="D943" s="148" t="s">
        <v>148</v>
      </c>
      <c r="F943" s="150" t="s">
        <v>1153</v>
      </c>
      <c r="H943" s="151">
        <v>164.11799999999999</v>
      </c>
      <c r="I943" s="152"/>
      <c r="L943" s="147"/>
      <c r="M943" s="153"/>
      <c r="T943" s="154"/>
      <c r="AT943" s="149" t="s">
        <v>148</v>
      </c>
      <c r="AU943" s="149" t="s">
        <v>82</v>
      </c>
      <c r="AV943" s="12" t="s">
        <v>82</v>
      </c>
      <c r="AW943" s="12" t="s">
        <v>4</v>
      </c>
      <c r="AX943" s="12" t="s">
        <v>80</v>
      </c>
      <c r="AY943" s="149" t="s">
        <v>137</v>
      </c>
    </row>
    <row r="944" spans="2:65" s="1" customFormat="1" ht="24.2" customHeight="1">
      <c r="B944" s="33"/>
      <c r="C944" s="129" t="s">
        <v>1154</v>
      </c>
      <c r="D944" s="129" t="s">
        <v>140</v>
      </c>
      <c r="E944" s="130" t="s">
        <v>1155</v>
      </c>
      <c r="F944" s="131" t="s">
        <v>1156</v>
      </c>
      <c r="G944" s="132" t="s">
        <v>170</v>
      </c>
      <c r="H944" s="133">
        <v>0.93700000000000006</v>
      </c>
      <c r="I944" s="134"/>
      <c r="J944" s="135">
        <f>ROUND(I944*H944,2)</f>
        <v>0</v>
      </c>
      <c r="K944" s="136"/>
      <c r="L944" s="33"/>
      <c r="M944" s="137" t="s">
        <v>19</v>
      </c>
      <c r="N944" s="138" t="s">
        <v>43</v>
      </c>
      <c r="P944" s="139">
        <f>O944*H944</f>
        <v>0</v>
      </c>
      <c r="Q944" s="139">
        <v>0</v>
      </c>
      <c r="R944" s="139">
        <f>Q944*H944</f>
        <v>0</v>
      </c>
      <c r="S944" s="139">
        <v>0</v>
      </c>
      <c r="T944" s="140">
        <f>S944*H944</f>
        <v>0</v>
      </c>
      <c r="AR944" s="141" t="s">
        <v>244</v>
      </c>
      <c r="AT944" s="141" t="s">
        <v>140</v>
      </c>
      <c r="AU944" s="141" t="s">
        <v>82</v>
      </c>
      <c r="AY944" s="18" t="s">
        <v>137</v>
      </c>
      <c r="BE944" s="142">
        <f>IF(N944="základní",J944,0)</f>
        <v>0</v>
      </c>
      <c r="BF944" s="142">
        <f>IF(N944="snížená",J944,0)</f>
        <v>0</v>
      </c>
      <c r="BG944" s="142">
        <f>IF(N944="zákl. přenesená",J944,0)</f>
        <v>0</v>
      </c>
      <c r="BH944" s="142">
        <f>IF(N944="sníž. přenesená",J944,0)</f>
        <v>0</v>
      </c>
      <c r="BI944" s="142">
        <f>IF(N944="nulová",J944,0)</f>
        <v>0</v>
      </c>
      <c r="BJ944" s="18" t="s">
        <v>80</v>
      </c>
      <c r="BK944" s="142">
        <f>ROUND(I944*H944,2)</f>
        <v>0</v>
      </c>
      <c r="BL944" s="18" t="s">
        <v>244</v>
      </c>
      <c r="BM944" s="141" t="s">
        <v>1157</v>
      </c>
    </row>
    <row r="945" spans="2:65" s="1" customFormat="1" ht="11.25">
      <c r="B945" s="33"/>
      <c r="D945" s="143" t="s">
        <v>146</v>
      </c>
      <c r="F945" s="144" t="s">
        <v>1158</v>
      </c>
      <c r="I945" s="145"/>
      <c r="L945" s="33"/>
      <c r="M945" s="146"/>
      <c r="T945" s="54"/>
      <c r="AT945" s="18" t="s">
        <v>146</v>
      </c>
      <c r="AU945" s="18" t="s">
        <v>82</v>
      </c>
    </row>
    <row r="946" spans="2:65" s="11" customFormat="1" ht="22.9" customHeight="1">
      <c r="B946" s="117"/>
      <c r="D946" s="118" t="s">
        <v>71</v>
      </c>
      <c r="E946" s="127" t="s">
        <v>1159</v>
      </c>
      <c r="F946" s="127" t="s">
        <v>1160</v>
      </c>
      <c r="I946" s="120"/>
      <c r="J946" s="128">
        <f>BK946</f>
        <v>0</v>
      </c>
      <c r="L946" s="117"/>
      <c r="M946" s="122"/>
      <c r="P946" s="123">
        <f>SUM(P947:P960)</f>
        <v>0</v>
      </c>
      <c r="R946" s="123">
        <f>SUM(R947:R960)</f>
        <v>0.10167941999999999</v>
      </c>
      <c r="T946" s="124">
        <f>SUM(T947:T960)</f>
        <v>0</v>
      </c>
      <c r="AR946" s="118" t="s">
        <v>82</v>
      </c>
      <c r="AT946" s="125" t="s">
        <v>71</v>
      </c>
      <c r="AU946" s="125" t="s">
        <v>80</v>
      </c>
      <c r="AY946" s="118" t="s">
        <v>137</v>
      </c>
      <c r="BK946" s="126">
        <f>SUM(BK947:BK960)</f>
        <v>0</v>
      </c>
    </row>
    <row r="947" spans="2:65" s="1" customFormat="1" ht="16.5" customHeight="1">
      <c r="B947" s="33"/>
      <c r="C947" s="129" t="s">
        <v>1161</v>
      </c>
      <c r="D947" s="129" t="s">
        <v>140</v>
      </c>
      <c r="E947" s="130" t="s">
        <v>1162</v>
      </c>
      <c r="F947" s="131" t="s">
        <v>1163</v>
      </c>
      <c r="G947" s="132" t="s">
        <v>143</v>
      </c>
      <c r="H947" s="133">
        <v>10.363</v>
      </c>
      <c r="I947" s="134"/>
      <c r="J947" s="135">
        <f>ROUND(I947*H947,2)</f>
        <v>0</v>
      </c>
      <c r="K947" s="136"/>
      <c r="L947" s="33"/>
      <c r="M947" s="137" t="s">
        <v>19</v>
      </c>
      <c r="N947" s="138" t="s">
        <v>43</v>
      </c>
      <c r="P947" s="139">
        <f>O947*H947</f>
        <v>0</v>
      </c>
      <c r="Q947" s="139">
        <v>5.4000000000000001E-4</v>
      </c>
      <c r="R947" s="139">
        <f>Q947*H947</f>
        <v>5.5960200000000002E-3</v>
      </c>
      <c r="S947" s="139">
        <v>0</v>
      </c>
      <c r="T947" s="140">
        <f>S947*H947</f>
        <v>0</v>
      </c>
      <c r="AR947" s="141" t="s">
        <v>244</v>
      </c>
      <c r="AT947" s="141" t="s">
        <v>140</v>
      </c>
      <c r="AU947" s="141" t="s">
        <v>82</v>
      </c>
      <c r="AY947" s="18" t="s">
        <v>137</v>
      </c>
      <c r="BE947" s="142">
        <f>IF(N947="základní",J947,0)</f>
        <v>0</v>
      </c>
      <c r="BF947" s="142">
        <f>IF(N947="snížená",J947,0)</f>
        <v>0</v>
      </c>
      <c r="BG947" s="142">
        <f>IF(N947="zákl. přenesená",J947,0)</f>
        <v>0</v>
      </c>
      <c r="BH947" s="142">
        <f>IF(N947="sníž. přenesená",J947,0)</f>
        <v>0</v>
      </c>
      <c r="BI947" s="142">
        <f>IF(N947="nulová",J947,0)</f>
        <v>0</v>
      </c>
      <c r="BJ947" s="18" t="s">
        <v>80</v>
      </c>
      <c r="BK947" s="142">
        <f>ROUND(I947*H947,2)</f>
        <v>0</v>
      </c>
      <c r="BL947" s="18" t="s">
        <v>244</v>
      </c>
      <c r="BM947" s="141" t="s">
        <v>1164</v>
      </c>
    </row>
    <row r="948" spans="2:65" s="1" customFormat="1" ht="11.25">
      <c r="B948" s="33"/>
      <c r="D948" s="143" t="s">
        <v>146</v>
      </c>
      <c r="F948" s="144" t="s">
        <v>1165</v>
      </c>
      <c r="I948" s="145"/>
      <c r="L948" s="33"/>
      <c r="M948" s="146"/>
      <c r="T948" s="54"/>
      <c r="AT948" s="18" t="s">
        <v>146</v>
      </c>
      <c r="AU948" s="18" t="s">
        <v>82</v>
      </c>
    </row>
    <row r="949" spans="2:65" s="13" customFormat="1" ht="11.25">
      <c r="B949" s="155"/>
      <c r="D949" s="148" t="s">
        <v>148</v>
      </c>
      <c r="E949" s="156" t="s">
        <v>19</v>
      </c>
      <c r="F949" s="157" t="s">
        <v>1166</v>
      </c>
      <c r="H949" s="156" t="s">
        <v>19</v>
      </c>
      <c r="I949" s="158"/>
      <c r="L949" s="155"/>
      <c r="M949" s="159"/>
      <c r="T949" s="160"/>
      <c r="AT949" s="156" t="s">
        <v>148</v>
      </c>
      <c r="AU949" s="156" t="s">
        <v>82</v>
      </c>
      <c r="AV949" s="13" t="s">
        <v>80</v>
      </c>
      <c r="AW949" s="13" t="s">
        <v>33</v>
      </c>
      <c r="AX949" s="13" t="s">
        <v>72</v>
      </c>
      <c r="AY949" s="156" t="s">
        <v>137</v>
      </c>
    </row>
    <row r="950" spans="2:65" s="12" customFormat="1" ht="11.25">
      <c r="B950" s="147"/>
      <c r="D950" s="148" t="s">
        <v>148</v>
      </c>
      <c r="E950" s="149" t="s">
        <v>19</v>
      </c>
      <c r="F950" s="150" t="s">
        <v>1167</v>
      </c>
      <c r="H950" s="151">
        <v>10.363</v>
      </c>
      <c r="I950" s="152"/>
      <c r="L950" s="147"/>
      <c r="M950" s="153"/>
      <c r="T950" s="154"/>
      <c r="AT950" s="149" t="s">
        <v>148</v>
      </c>
      <c r="AU950" s="149" t="s">
        <v>82</v>
      </c>
      <c r="AV950" s="12" t="s">
        <v>82</v>
      </c>
      <c r="AW950" s="12" t="s">
        <v>33</v>
      </c>
      <c r="AX950" s="12" t="s">
        <v>80</v>
      </c>
      <c r="AY950" s="149" t="s">
        <v>137</v>
      </c>
    </row>
    <row r="951" spans="2:65" s="1" customFormat="1" ht="16.5" customHeight="1">
      <c r="B951" s="33"/>
      <c r="C951" s="129" t="s">
        <v>1168</v>
      </c>
      <c r="D951" s="129" t="s">
        <v>140</v>
      </c>
      <c r="E951" s="130" t="s">
        <v>1169</v>
      </c>
      <c r="F951" s="131" t="s">
        <v>1170</v>
      </c>
      <c r="G951" s="132" t="s">
        <v>143</v>
      </c>
      <c r="H951" s="133">
        <v>10.363</v>
      </c>
      <c r="I951" s="134"/>
      <c r="J951" s="135">
        <f>ROUND(I951*H951,2)</f>
        <v>0</v>
      </c>
      <c r="K951" s="136"/>
      <c r="L951" s="33"/>
      <c r="M951" s="137" t="s">
        <v>19</v>
      </c>
      <c r="N951" s="138" t="s">
        <v>43</v>
      </c>
      <c r="P951" s="139">
        <f>O951*H951</f>
        <v>0</v>
      </c>
      <c r="Q951" s="139">
        <v>5.4000000000000003E-3</v>
      </c>
      <c r="R951" s="139">
        <f>Q951*H951</f>
        <v>5.5960200000000002E-2</v>
      </c>
      <c r="S951" s="139">
        <v>0</v>
      </c>
      <c r="T951" s="140">
        <f>S951*H951</f>
        <v>0</v>
      </c>
      <c r="AR951" s="141" t="s">
        <v>244</v>
      </c>
      <c r="AT951" s="141" t="s">
        <v>140</v>
      </c>
      <c r="AU951" s="141" t="s">
        <v>82</v>
      </c>
      <c r="AY951" s="18" t="s">
        <v>137</v>
      </c>
      <c r="BE951" s="142">
        <f>IF(N951="základní",J951,0)</f>
        <v>0</v>
      </c>
      <c r="BF951" s="142">
        <f>IF(N951="snížená",J951,0)</f>
        <v>0</v>
      </c>
      <c r="BG951" s="142">
        <f>IF(N951="zákl. přenesená",J951,0)</f>
        <v>0</v>
      </c>
      <c r="BH951" s="142">
        <f>IF(N951="sníž. přenesená",J951,0)</f>
        <v>0</v>
      </c>
      <c r="BI951" s="142">
        <f>IF(N951="nulová",J951,0)</f>
        <v>0</v>
      </c>
      <c r="BJ951" s="18" t="s">
        <v>80</v>
      </c>
      <c r="BK951" s="142">
        <f>ROUND(I951*H951,2)</f>
        <v>0</v>
      </c>
      <c r="BL951" s="18" t="s">
        <v>244</v>
      </c>
      <c r="BM951" s="141" t="s">
        <v>1171</v>
      </c>
    </row>
    <row r="952" spans="2:65" s="1" customFormat="1" ht="11.25">
      <c r="B952" s="33"/>
      <c r="D952" s="143" t="s">
        <v>146</v>
      </c>
      <c r="F952" s="144" t="s">
        <v>1172</v>
      </c>
      <c r="I952" s="145"/>
      <c r="L952" s="33"/>
      <c r="M952" s="146"/>
      <c r="T952" s="54"/>
      <c r="AT952" s="18" t="s">
        <v>146</v>
      </c>
      <c r="AU952" s="18" t="s">
        <v>82</v>
      </c>
    </row>
    <row r="953" spans="2:65" s="13" customFormat="1" ht="11.25">
      <c r="B953" s="155"/>
      <c r="D953" s="148" t="s">
        <v>148</v>
      </c>
      <c r="E953" s="156" t="s">
        <v>19</v>
      </c>
      <c r="F953" s="157" t="s">
        <v>1166</v>
      </c>
      <c r="H953" s="156" t="s">
        <v>19</v>
      </c>
      <c r="I953" s="158"/>
      <c r="L953" s="155"/>
      <c r="M953" s="159"/>
      <c r="T953" s="160"/>
      <c r="AT953" s="156" t="s">
        <v>148</v>
      </c>
      <c r="AU953" s="156" t="s">
        <v>82</v>
      </c>
      <c r="AV953" s="13" t="s">
        <v>80</v>
      </c>
      <c r="AW953" s="13" t="s">
        <v>33</v>
      </c>
      <c r="AX953" s="13" t="s">
        <v>72</v>
      </c>
      <c r="AY953" s="156" t="s">
        <v>137</v>
      </c>
    </row>
    <row r="954" spans="2:65" s="12" customFormat="1" ht="11.25">
      <c r="B954" s="147"/>
      <c r="D954" s="148" t="s">
        <v>148</v>
      </c>
      <c r="E954" s="149" t="s">
        <v>19</v>
      </c>
      <c r="F954" s="150" t="s">
        <v>1167</v>
      </c>
      <c r="H954" s="151">
        <v>10.363</v>
      </c>
      <c r="I954" s="152"/>
      <c r="L954" s="147"/>
      <c r="M954" s="153"/>
      <c r="T954" s="154"/>
      <c r="AT954" s="149" t="s">
        <v>148</v>
      </c>
      <c r="AU954" s="149" t="s">
        <v>82</v>
      </c>
      <c r="AV954" s="12" t="s">
        <v>82</v>
      </c>
      <c r="AW954" s="12" t="s">
        <v>33</v>
      </c>
      <c r="AX954" s="12" t="s">
        <v>80</v>
      </c>
      <c r="AY954" s="149" t="s">
        <v>137</v>
      </c>
    </row>
    <row r="955" spans="2:65" s="1" customFormat="1" ht="16.5" customHeight="1">
      <c r="B955" s="33"/>
      <c r="C955" s="129" t="s">
        <v>1173</v>
      </c>
      <c r="D955" s="129" t="s">
        <v>140</v>
      </c>
      <c r="E955" s="130" t="s">
        <v>1174</v>
      </c>
      <c r="F955" s="131" t="s">
        <v>1175</v>
      </c>
      <c r="G955" s="132" t="s">
        <v>200</v>
      </c>
      <c r="H955" s="133">
        <v>12.86</v>
      </c>
      <c r="I955" s="134"/>
      <c r="J955" s="135">
        <f>ROUND(I955*H955,2)</f>
        <v>0</v>
      </c>
      <c r="K955" s="136"/>
      <c r="L955" s="33"/>
      <c r="M955" s="137" t="s">
        <v>19</v>
      </c>
      <c r="N955" s="138" t="s">
        <v>43</v>
      </c>
      <c r="P955" s="139">
        <f>O955*H955</f>
        <v>0</v>
      </c>
      <c r="Q955" s="139">
        <v>3.1199999999999999E-3</v>
      </c>
      <c r="R955" s="139">
        <f>Q955*H955</f>
        <v>4.0123199999999998E-2</v>
      </c>
      <c r="S955" s="139">
        <v>0</v>
      </c>
      <c r="T955" s="140">
        <f>S955*H955</f>
        <v>0</v>
      </c>
      <c r="AR955" s="141" t="s">
        <v>244</v>
      </c>
      <c r="AT955" s="141" t="s">
        <v>140</v>
      </c>
      <c r="AU955" s="141" t="s">
        <v>82</v>
      </c>
      <c r="AY955" s="18" t="s">
        <v>137</v>
      </c>
      <c r="BE955" s="142">
        <f>IF(N955="základní",J955,0)</f>
        <v>0</v>
      </c>
      <c r="BF955" s="142">
        <f>IF(N955="snížená",J955,0)</f>
        <v>0</v>
      </c>
      <c r="BG955" s="142">
        <f>IF(N955="zákl. přenesená",J955,0)</f>
        <v>0</v>
      </c>
      <c r="BH955" s="142">
        <f>IF(N955="sníž. přenesená",J955,0)</f>
        <v>0</v>
      </c>
      <c r="BI955" s="142">
        <f>IF(N955="nulová",J955,0)</f>
        <v>0</v>
      </c>
      <c r="BJ955" s="18" t="s">
        <v>80</v>
      </c>
      <c r="BK955" s="142">
        <f>ROUND(I955*H955,2)</f>
        <v>0</v>
      </c>
      <c r="BL955" s="18" t="s">
        <v>244</v>
      </c>
      <c r="BM955" s="141" t="s">
        <v>1176</v>
      </c>
    </row>
    <row r="956" spans="2:65" s="1" customFormat="1" ht="11.25">
      <c r="B956" s="33"/>
      <c r="D956" s="143" t="s">
        <v>146</v>
      </c>
      <c r="F956" s="144" t="s">
        <v>1177</v>
      </c>
      <c r="I956" s="145"/>
      <c r="L956" s="33"/>
      <c r="M956" s="146"/>
      <c r="T956" s="54"/>
      <c r="AT956" s="18" t="s">
        <v>146</v>
      </c>
      <c r="AU956" s="18" t="s">
        <v>82</v>
      </c>
    </row>
    <row r="957" spans="2:65" s="13" customFormat="1" ht="11.25">
      <c r="B957" s="155"/>
      <c r="D957" s="148" t="s">
        <v>148</v>
      </c>
      <c r="E957" s="156" t="s">
        <v>19</v>
      </c>
      <c r="F957" s="157" t="s">
        <v>1178</v>
      </c>
      <c r="H957" s="156" t="s">
        <v>19</v>
      </c>
      <c r="I957" s="158"/>
      <c r="L957" s="155"/>
      <c r="M957" s="159"/>
      <c r="T957" s="160"/>
      <c r="AT957" s="156" t="s">
        <v>148</v>
      </c>
      <c r="AU957" s="156" t="s">
        <v>82</v>
      </c>
      <c r="AV957" s="13" t="s">
        <v>80</v>
      </c>
      <c r="AW957" s="13" t="s">
        <v>33</v>
      </c>
      <c r="AX957" s="13" t="s">
        <v>72</v>
      </c>
      <c r="AY957" s="156" t="s">
        <v>137</v>
      </c>
    </row>
    <row r="958" spans="2:65" s="12" customFormat="1" ht="11.25">
      <c r="B958" s="147"/>
      <c r="D958" s="148" t="s">
        <v>148</v>
      </c>
      <c r="E958" s="149" t="s">
        <v>19</v>
      </c>
      <c r="F958" s="150" t="s">
        <v>1179</v>
      </c>
      <c r="H958" s="151">
        <v>12.86</v>
      </c>
      <c r="I958" s="152"/>
      <c r="L958" s="147"/>
      <c r="M958" s="153"/>
      <c r="T958" s="154"/>
      <c r="AT958" s="149" t="s">
        <v>148</v>
      </c>
      <c r="AU958" s="149" t="s">
        <v>82</v>
      </c>
      <c r="AV958" s="12" t="s">
        <v>82</v>
      </c>
      <c r="AW958" s="12" t="s">
        <v>33</v>
      </c>
      <c r="AX958" s="12" t="s">
        <v>80</v>
      </c>
      <c r="AY958" s="149" t="s">
        <v>137</v>
      </c>
    </row>
    <row r="959" spans="2:65" s="1" customFormat="1" ht="24.2" customHeight="1">
      <c r="B959" s="33"/>
      <c r="C959" s="129" t="s">
        <v>1180</v>
      </c>
      <c r="D959" s="129" t="s">
        <v>140</v>
      </c>
      <c r="E959" s="130" t="s">
        <v>1181</v>
      </c>
      <c r="F959" s="131" t="s">
        <v>1182</v>
      </c>
      <c r="G959" s="132" t="s">
        <v>170</v>
      </c>
      <c r="H959" s="133">
        <v>0.10199999999999999</v>
      </c>
      <c r="I959" s="134"/>
      <c r="J959" s="135">
        <f>ROUND(I959*H959,2)</f>
        <v>0</v>
      </c>
      <c r="K959" s="136"/>
      <c r="L959" s="33"/>
      <c r="M959" s="137" t="s">
        <v>19</v>
      </c>
      <c r="N959" s="138" t="s">
        <v>43</v>
      </c>
      <c r="P959" s="139">
        <f>O959*H959</f>
        <v>0</v>
      </c>
      <c r="Q959" s="139">
        <v>0</v>
      </c>
      <c r="R959" s="139">
        <f>Q959*H959</f>
        <v>0</v>
      </c>
      <c r="S959" s="139">
        <v>0</v>
      </c>
      <c r="T959" s="140">
        <f>S959*H959</f>
        <v>0</v>
      </c>
      <c r="AR959" s="141" t="s">
        <v>244</v>
      </c>
      <c r="AT959" s="141" t="s">
        <v>140</v>
      </c>
      <c r="AU959" s="141" t="s">
        <v>82</v>
      </c>
      <c r="AY959" s="18" t="s">
        <v>137</v>
      </c>
      <c r="BE959" s="142">
        <f>IF(N959="základní",J959,0)</f>
        <v>0</v>
      </c>
      <c r="BF959" s="142">
        <f>IF(N959="snížená",J959,0)</f>
        <v>0</v>
      </c>
      <c r="BG959" s="142">
        <f>IF(N959="zákl. přenesená",J959,0)</f>
        <v>0</v>
      </c>
      <c r="BH959" s="142">
        <f>IF(N959="sníž. přenesená",J959,0)</f>
        <v>0</v>
      </c>
      <c r="BI959" s="142">
        <f>IF(N959="nulová",J959,0)</f>
        <v>0</v>
      </c>
      <c r="BJ959" s="18" t="s">
        <v>80</v>
      </c>
      <c r="BK959" s="142">
        <f>ROUND(I959*H959,2)</f>
        <v>0</v>
      </c>
      <c r="BL959" s="18" t="s">
        <v>244</v>
      </c>
      <c r="BM959" s="141" t="s">
        <v>1183</v>
      </c>
    </row>
    <row r="960" spans="2:65" s="1" customFormat="1" ht="11.25">
      <c r="B960" s="33"/>
      <c r="D960" s="143" t="s">
        <v>146</v>
      </c>
      <c r="F960" s="144" t="s">
        <v>1184</v>
      </c>
      <c r="I960" s="145"/>
      <c r="L960" s="33"/>
      <c r="M960" s="146"/>
      <c r="T960" s="54"/>
      <c r="AT960" s="18" t="s">
        <v>146</v>
      </c>
      <c r="AU960" s="18" t="s">
        <v>82</v>
      </c>
    </row>
    <row r="961" spans="2:65" s="11" customFormat="1" ht="22.9" customHeight="1">
      <c r="B961" s="117"/>
      <c r="D961" s="118" t="s">
        <v>71</v>
      </c>
      <c r="E961" s="127" t="s">
        <v>1185</v>
      </c>
      <c r="F961" s="127" t="s">
        <v>1186</v>
      </c>
      <c r="I961" s="120"/>
      <c r="J961" s="128">
        <f>BK961</f>
        <v>0</v>
      </c>
      <c r="L961" s="117"/>
      <c r="M961" s="122"/>
      <c r="P961" s="123">
        <f>SUM(P962:P1054)</f>
        <v>0</v>
      </c>
      <c r="R961" s="123">
        <f>SUM(R962:R1054)</f>
        <v>1.3299385000000001</v>
      </c>
      <c r="T961" s="124">
        <f>SUM(T962:T1054)</f>
        <v>0</v>
      </c>
      <c r="AR961" s="118" t="s">
        <v>82</v>
      </c>
      <c r="AT961" s="125" t="s">
        <v>71</v>
      </c>
      <c r="AU961" s="125" t="s">
        <v>80</v>
      </c>
      <c r="AY961" s="118" t="s">
        <v>137</v>
      </c>
      <c r="BK961" s="126">
        <f>SUM(BK962:BK1054)</f>
        <v>0</v>
      </c>
    </row>
    <row r="962" spans="2:65" s="1" customFormat="1" ht="16.5" customHeight="1">
      <c r="B962" s="33"/>
      <c r="C962" s="129" t="s">
        <v>1187</v>
      </c>
      <c r="D962" s="129" t="s">
        <v>140</v>
      </c>
      <c r="E962" s="130" t="s">
        <v>1188</v>
      </c>
      <c r="F962" s="131" t="s">
        <v>1189</v>
      </c>
      <c r="G962" s="132" t="s">
        <v>143</v>
      </c>
      <c r="H962" s="133">
        <v>65.992999999999995</v>
      </c>
      <c r="I962" s="134"/>
      <c r="J962" s="135">
        <f>ROUND(I962*H962,2)</f>
        <v>0</v>
      </c>
      <c r="K962" s="136"/>
      <c r="L962" s="33"/>
      <c r="M962" s="137" t="s">
        <v>19</v>
      </c>
      <c r="N962" s="138" t="s">
        <v>43</v>
      </c>
      <c r="P962" s="139">
        <f>O962*H962</f>
        <v>0</v>
      </c>
      <c r="Q962" s="139">
        <v>2.9999999999999997E-4</v>
      </c>
      <c r="R962" s="139">
        <f>Q962*H962</f>
        <v>1.9797899999999997E-2</v>
      </c>
      <c r="S962" s="139">
        <v>0</v>
      </c>
      <c r="T962" s="140">
        <f>S962*H962</f>
        <v>0</v>
      </c>
      <c r="AR962" s="141" t="s">
        <v>244</v>
      </c>
      <c r="AT962" s="141" t="s">
        <v>140</v>
      </c>
      <c r="AU962" s="141" t="s">
        <v>82</v>
      </c>
      <c r="AY962" s="18" t="s">
        <v>137</v>
      </c>
      <c r="BE962" s="142">
        <f>IF(N962="základní",J962,0)</f>
        <v>0</v>
      </c>
      <c r="BF962" s="142">
        <f>IF(N962="snížená",J962,0)</f>
        <v>0</v>
      </c>
      <c r="BG962" s="142">
        <f>IF(N962="zákl. přenesená",J962,0)</f>
        <v>0</v>
      </c>
      <c r="BH962" s="142">
        <f>IF(N962="sníž. přenesená",J962,0)</f>
        <v>0</v>
      </c>
      <c r="BI962" s="142">
        <f>IF(N962="nulová",J962,0)</f>
        <v>0</v>
      </c>
      <c r="BJ962" s="18" t="s">
        <v>80</v>
      </c>
      <c r="BK962" s="142">
        <f>ROUND(I962*H962,2)</f>
        <v>0</v>
      </c>
      <c r="BL962" s="18" t="s">
        <v>244</v>
      </c>
      <c r="BM962" s="141" t="s">
        <v>1190</v>
      </c>
    </row>
    <row r="963" spans="2:65" s="1" customFormat="1" ht="11.25">
      <c r="B963" s="33"/>
      <c r="D963" s="143" t="s">
        <v>146</v>
      </c>
      <c r="F963" s="144" t="s">
        <v>1191</v>
      </c>
      <c r="I963" s="145"/>
      <c r="L963" s="33"/>
      <c r="M963" s="146"/>
      <c r="T963" s="54"/>
      <c r="AT963" s="18" t="s">
        <v>146</v>
      </c>
      <c r="AU963" s="18" t="s">
        <v>82</v>
      </c>
    </row>
    <row r="964" spans="2:65" s="13" customFormat="1" ht="11.25">
      <c r="B964" s="155"/>
      <c r="D964" s="148" t="s">
        <v>148</v>
      </c>
      <c r="E964" s="156" t="s">
        <v>19</v>
      </c>
      <c r="F964" s="157" t="s">
        <v>266</v>
      </c>
      <c r="H964" s="156" t="s">
        <v>19</v>
      </c>
      <c r="I964" s="158"/>
      <c r="L964" s="155"/>
      <c r="M964" s="159"/>
      <c r="T964" s="160"/>
      <c r="AT964" s="156" t="s">
        <v>148</v>
      </c>
      <c r="AU964" s="156" t="s">
        <v>82</v>
      </c>
      <c r="AV964" s="13" t="s">
        <v>80</v>
      </c>
      <c r="AW964" s="13" t="s">
        <v>33</v>
      </c>
      <c r="AX964" s="13" t="s">
        <v>72</v>
      </c>
      <c r="AY964" s="156" t="s">
        <v>137</v>
      </c>
    </row>
    <row r="965" spans="2:65" s="12" customFormat="1" ht="11.25">
      <c r="B965" s="147"/>
      <c r="D965" s="148" t="s">
        <v>148</v>
      </c>
      <c r="E965" s="149" t="s">
        <v>19</v>
      </c>
      <c r="F965" s="150" t="s">
        <v>333</v>
      </c>
      <c r="H965" s="151">
        <v>2.7</v>
      </c>
      <c r="I965" s="152"/>
      <c r="L965" s="147"/>
      <c r="M965" s="153"/>
      <c r="T965" s="154"/>
      <c r="AT965" s="149" t="s">
        <v>148</v>
      </c>
      <c r="AU965" s="149" t="s">
        <v>82</v>
      </c>
      <c r="AV965" s="12" t="s">
        <v>82</v>
      </c>
      <c r="AW965" s="12" t="s">
        <v>33</v>
      </c>
      <c r="AX965" s="12" t="s">
        <v>72</v>
      </c>
      <c r="AY965" s="149" t="s">
        <v>137</v>
      </c>
    </row>
    <row r="966" spans="2:65" s="13" customFormat="1" ht="11.25">
      <c r="B966" s="155"/>
      <c r="D966" s="148" t="s">
        <v>148</v>
      </c>
      <c r="E966" s="156" t="s">
        <v>19</v>
      </c>
      <c r="F966" s="157" t="s">
        <v>173</v>
      </c>
      <c r="H966" s="156" t="s">
        <v>19</v>
      </c>
      <c r="I966" s="158"/>
      <c r="L966" s="155"/>
      <c r="M966" s="159"/>
      <c r="T966" s="160"/>
      <c r="AT966" s="156" t="s">
        <v>148</v>
      </c>
      <c r="AU966" s="156" t="s">
        <v>82</v>
      </c>
      <c r="AV966" s="13" t="s">
        <v>80</v>
      </c>
      <c r="AW966" s="13" t="s">
        <v>33</v>
      </c>
      <c r="AX966" s="13" t="s">
        <v>72</v>
      </c>
      <c r="AY966" s="156" t="s">
        <v>137</v>
      </c>
    </row>
    <row r="967" spans="2:65" s="13" customFormat="1" ht="11.25">
      <c r="B967" s="155"/>
      <c r="D967" s="148" t="s">
        <v>148</v>
      </c>
      <c r="E967" s="156" t="s">
        <v>19</v>
      </c>
      <c r="F967" s="157" t="s">
        <v>334</v>
      </c>
      <c r="H967" s="156" t="s">
        <v>19</v>
      </c>
      <c r="I967" s="158"/>
      <c r="L967" s="155"/>
      <c r="M967" s="159"/>
      <c r="T967" s="160"/>
      <c r="AT967" s="156" t="s">
        <v>148</v>
      </c>
      <c r="AU967" s="156" t="s">
        <v>82</v>
      </c>
      <c r="AV967" s="13" t="s">
        <v>80</v>
      </c>
      <c r="AW967" s="13" t="s">
        <v>33</v>
      </c>
      <c r="AX967" s="13" t="s">
        <v>72</v>
      </c>
      <c r="AY967" s="156" t="s">
        <v>137</v>
      </c>
    </row>
    <row r="968" spans="2:65" s="12" customFormat="1" ht="11.25">
      <c r="B968" s="147"/>
      <c r="D968" s="148" t="s">
        <v>148</v>
      </c>
      <c r="E968" s="149" t="s">
        <v>19</v>
      </c>
      <c r="F968" s="150" t="s">
        <v>335</v>
      </c>
      <c r="H968" s="151">
        <v>27.635999999999999</v>
      </c>
      <c r="I968" s="152"/>
      <c r="L968" s="147"/>
      <c r="M968" s="153"/>
      <c r="T968" s="154"/>
      <c r="AT968" s="149" t="s">
        <v>148</v>
      </c>
      <c r="AU968" s="149" t="s">
        <v>82</v>
      </c>
      <c r="AV968" s="12" t="s">
        <v>82</v>
      </c>
      <c r="AW968" s="12" t="s">
        <v>33</v>
      </c>
      <c r="AX968" s="12" t="s">
        <v>72</v>
      </c>
      <c r="AY968" s="149" t="s">
        <v>137</v>
      </c>
    </row>
    <row r="969" spans="2:65" s="12" customFormat="1" ht="11.25">
      <c r="B969" s="147"/>
      <c r="D969" s="148" t="s">
        <v>148</v>
      </c>
      <c r="E969" s="149" t="s">
        <v>19</v>
      </c>
      <c r="F969" s="150" t="s">
        <v>336</v>
      </c>
      <c r="H969" s="151">
        <v>9.8279999999999994</v>
      </c>
      <c r="I969" s="152"/>
      <c r="L969" s="147"/>
      <c r="M969" s="153"/>
      <c r="T969" s="154"/>
      <c r="AT969" s="149" t="s">
        <v>148</v>
      </c>
      <c r="AU969" s="149" t="s">
        <v>82</v>
      </c>
      <c r="AV969" s="12" t="s">
        <v>82</v>
      </c>
      <c r="AW969" s="12" t="s">
        <v>33</v>
      </c>
      <c r="AX969" s="12" t="s">
        <v>72</v>
      </c>
      <c r="AY969" s="149" t="s">
        <v>137</v>
      </c>
    </row>
    <row r="970" spans="2:65" s="12" customFormat="1" ht="11.25">
      <c r="B970" s="147"/>
      <c r="D970" s="148" t="s">
        <v>148</v>
      </c>
      <c r="E970" s="149" t="s">
        <v>19</v>
      </c>
      <c r="F970" s="150" t="s">
        <v>337</v>
      </c>
      <c r="H970" s="151">
        <v>10.794</v>
      </c>
      <c r="I970" s="152"/>
      <c r="L970" s="147"/>
      <c r="M970" s="153"/>
      <c r="T970" s="154"/>
      <c r="AT970" s="149" t="s">
        <v>148</v>
      </c>
      <c r="AU970" s="149" t="s">
        <v>82</v>
      </c>
      <c r="AV970" s="12" t="s">
        <v>82</v>
      </c>
      <c r="AW970" s="12" t="s">
        <v>33</v>
      </c>
      <c r="AX970" s="12" t="s">
        <v>72</v>
      </c>
      <c r="AY970" s="149" t="s">
        <v>137</v>
      </c>
    </row>
    <row r="971" spans="2:65" s="12" customFormat="1" ht="11.25">
      <c r="B971" s="147"/>
      <c r="D971" s="148" t="s">
        <v>148</v>
      </c>
      <c r="E971" s="149" t="s">
        <v>19</v>
      </c>
      <c r="F971" s="150" t="s">
        <v>338</v>
      </c>
      <c r="H971" s="151">
        <v>3.7650000000000001</v>
      </c>
      <c r="I971" s="152"/>
      <c r="L971" s="147"/>
      <c r="M971" s="153"/>
      <c r="T971" s="154"/>
      <c r="AT971" s="149" t="s">
        <v>148</v>
      </c>
      <c r="AU971" s="149" t="s">
        <v>82</v>
      </c>
      <c r="AV971" s="12" t="s">
        <v>82</v>
      </c>
      <c r="AW971" s="12" t="s">
        <v>33</v>
      </c>
      <c r="AX971" s="12" t="s">
        <v>72</v>
      </c>
      <c r="AY971" s="149" t="s">
        <v>137</v>
      </c>
    </row>
    <row r="972" spans="2:65" s="12" customFormat="1" ht="11.25">
      <c r="B972" s="147"/>
      <c r="D972" s="148" t="s">
        <v>148</v>
      </c>
      <c r="E972" s="149" t="s">
        <v>19</v>
      </c>
      <c r="F972" s="150" t="s">
        <v>339</v>
      </c>
      <c r="H972" s="151">
        <v>3.3149999999999999</v>
      </c>
      <c r="I972" s="152"/>
      <c r="L972" s="147"/>
      <c r="M972" s="153"/>
      <c r="T972" s="154"/>
      <c r="AT972" s="149" t="s">
        <v>148</v>
      </c>
      <c r="AU972" s="149" t="s">
        <v>82</v>
      </c>
      <c r="AV972" s="12" t="s">
        <v>82</v>
      </c>
      <c r="AW972" s="12" t="s">
        <v>33</v>
      </c>
      <c r="AX972" s="12" t="s">
        <v>72</v>
      </c>
      <c r="AY972" s="149" t="s">
        <v>137</v>
      </c>
    </row>
    <row r="973" spans="2:65" s="13" customFormat="1" ht="11.25">
      <c r="B973" s="155"/>
      <c r="D973" s="148" t="s">
        <v>148</v>
      </c>
      <c r="E973" s="156" t="s">
        <v>19</v>
      </c>
      <c r="F973" s="157" t="s">
        <v>187</v>
      </c>
      <c r="H973" s="156" t="s">
        <v>19</v>
      </c>
      <c r="I973" s="158"/>
      <c r="L973" s="155"/>
      <c r="M973" s="159"/>
      <c r="T973" s="160"/>
      <c r="AT973" s="156" t="s">
        <v>148</v>
      </c>
      <c r="AU973" s="156" t="s">
        <v>82</v>
      </c>
      <c r="AV973" s="13" t="s">
        <v>80</v>
      </c>
      <c r="AW973" s="13" t="s">
        <v>33</v>
      </c>
      <c r="AX973" s="13" t="s">
        <v>72</v>
      </c>
      <c r="AY973" s="156" t="s">
        <v>137</v>
      </c>
    </row>
    <row r="974" spans="2:65" s="12" customFormat="1" ht="11.25">
      <c r="B974" s="147"/>
      <c r="D974" s="148" t="s">
        <v>148</v>
      </c>
      <c r="E974" s="149" t="s">
        <v>19</v>
      </c>
      <c r="F974" s="150" t="s">
        <v>340</v>
      </c>
      <c r="H974" s="151">
        <v>-5.516</v>
      </c>
      <c r="I974" s="152"/>
      <c r="L974" s="147"/>
      <c r="M974" s="153"/>
      <c r="T974" s="154"/>
      <c r="AT974" s="149" t="s">
        <v>148</v>
      </c>
      <c r="AU974" s="149" t="s">
        <v>82</v>
      </c>
      <c r="AV974" s="12" t="s">
        <v>82</v>
      </c>
      <c r="AW974" s="12" t="s">
        <v>33</v>
      </c>
      <c r="AX974" s="12" t="s">
        <v>72</v>
      </c>
      <c r="AY974" s="149" t="s">
        <v>137</v>
      </c>
    </row>
    <row r="975" spans="2:65" s="12" customFormat="1" ht="11.25">
      <c r="B975" s="147"/>
      <c r="D975" s="148" t="s">
        <v>148</v>
      </c>
      <c r="E975" s="149" t="s">
        <v>19</v>
      </c>
      <c r="F975" s="150" t="s">
        <v>341</v>
      </c>
      <c r="H975" s="151">
        <v>-1.0469999999999999</v>
      </c>
      <c r="I975" s="152"/>
      <c r="L975" s="147"/>
      <c r="M975" s="153"/>
      <c r="T975" s="154"/>
      <c r="AT975" s="149" t="s">
        <v>148</v>
      </c>
      <c r="AU975" s="149" t="s">
        <v>82</v>
      </c>
      <c r="AV975" s="12" t="s">
        <v>82</v>
      </c>
      <c r="AW975" s="12" t="s">
        <v>33</v>
      </c>
      <c r="AX975" s="12" t="s">
        <v>72</v>
      </c>
      <c r="AY975" s="149" t="s">
        <v>137</v>
      </c>
    </row>
    <row r="976" spans="2:65" s="12" customFormat="1" ht="11.25">
      <c r="B976" s="147"/>
      <c r="D976" s="148" t="s">
        <v>148</v>
      </c>
      <c r="E976" s="149" t="s">
        <v>19</v>
      </c>
      <c r="F976" s="150" t="s">
        <v>342</v>
      </c>
      <c r="H976" s="151">
        <v>-0.70199999999999996</v>
      </c>
      <c r="I976" s="152"/>
      <c r="L976" s="147"/>
      <c r="M976" s="153"/>
      <c r="T976" s="154"/>
      <c r="AT976" s="149" t="s">
        <v>148</v>
      </c>
      <c r="AU976" s="149" t="s">
        <v>82</v>
      </c>
      <c r="AV976" s="12" t="s">
        <v>82</v>
      </c>
      <c r="AW976" s="12" t="s">
        <v>33</v>
      </c>
      <c r="AX976" s="12" t="s">
        <v>72</v>
      </c>
      <c r="AY976" s="149" t="s">
        <v>137</v>
      </c>
    </row>
    <row r="977" spans="2:65" s="13" customFormat="1" ht="11.25">
      <c r="B977" s="155"/>
      <c r="D977" s="148" t="s">
        <v>148</v>
      </c>
      <c r="E977" s="156" t="s">
        <v>19</v>
      </c>
      <c r="F977" s="157" t="s">
        <v>279</v>
      </c>
      <c r="H977" s="156" t="s">
        <v>19</v>
      </c>
      <c r="I977" s="158"/>
      <c r="L977" s="155"/>
      <c r="M977" s="159"/>
      <c r="T977" s="160"/>
      <c r="AT977" s="156" t="s">
        <v>148</v>
      </c>
      <c r="AU977" s="156" t="s">
        <v>82</v>
      </c>
      <c r="AV977" s="13" t="s">
        <v>80</v>
      </c>
      <c r="AW977" s="13" t="s">
        <v>33</v>
      </c>
      <c r="AX977" s="13" t="s">
        <v>72</v>
      </c>
      <c r="AY977" s="156" t="s">
        <v>137</v>
      </c>
    </row>
    <row r="978" spans="2:65" s="12" customFormat="1" ht="11.25">
      <c r="B978" s="147"/>
      <c r="D978" s="148" t="s">
        <v>148</v>
      </c>
      <c r="E978" s="149" t="s">
        <v>19</v>
      </c>
      <c r="F978" s="150" t="s">
        <v>343</v>
      </c>
      <c r="H978" s="151">
        <v>2.5750000000000002</v>
      </c>
      <c r="I978" s="152"/>
      <c r="L978" s="147"/>
      <c r="M978" s="153"/>
      <c r="T978" s="154"/>
      <c r="AT978" s="149" t="s">
        <v>148</v>
      </c>
      <c r="AU978" s="149" t="s">
        <v>82</v>
      </c>
      <c r="AV978" s="12" t="s">
        <v>82</v>
      </c>
      <c r="AW978" s="12" t="s">
        <v>33</v>
      </c>
      <c r="AX978" s="12" t="s">
        <v>72</v>
      </c>
      <c r="AY978" s="149" t="s">
        <v>137</v>
      </c>
    </row>
    <row r="979" spans="2:65" s="12" customFormat="1" ht="11.25">
      <c r="B979" s="147"/>
      <c r="D979" s="148" t="s">
        <v>148</v>
      </c>
      <c r="E979" s="149" t="s">
        <v>19</v>
      </c>
      <c r="F979" s="150" t="s">
        <v>1192</v>
      </c>
      <c r="H979" s="151">
        <v>0.59</v>
      </c>
      <c r="I979" s="152"/>
      <c r="L979" s="147"/>
      <c r="M979" s="153"/>
      <c r="T979" s="154"/>
      <c r="AT979" s="149" t="s">
        <v>148</v>
      </c>
      <c r="AU979" s="149" t="s">
        <v>82</v>
      </c>
      <c r="AV979" s="12" t="s">
        <v>82</v>
      </c>
      <c r="AW979" s="12" t="s">
        <v>33</v>
      </c>
      <c r="AX979" s="12" t="s">
        <v>72</v>
      </c>
      <c r="AY979" s="149" t="s">
        <v>137</v>
      </c>
    </row>
    <row r="980" spans="2:65" s="12" customFormat="1" ht="11.25">
      <c r="B980" s="147"/>
      <c r="D980" s="148" t="s">
        <v>148</v>
      </c>
      <c r="E980" s="149" t="s">
        <v>19</v>
      </c>
      <c r="F980" s="150" t="s">
        <v>1193</v>
      </c>
      <c r="H980" s="151">
        <v>0.47399999999999998</v>
      </c>
      <c r="I980" s="152"/>
      <c r="L980" s="147"/>
      <c r="M980" s="153"/>
      <c r="T980" s="154"/>
      <c r="AT980" s="149" t="s">
        <v>148</v>
      </c>
      <c r="AU980" s="149" t="s">
        <v>82</v>
      </c>
      <c r="AV980" s="12" t="s">
        <v>82</v>
      </c>
      <c r="AW980" s="12" t="s">
        <v>33</v>
      </c>
      <c r="AX980" s="12" t="s">
        <v>72</v>
      </c>
      <c r="AY980" s="149" t="s">
        <v>137</v>
      </c>
    </row>
    <row r="981" spans="2:65" s="13" customFormat="1" ht="11.25">
      <c r="B981" s="155"/>
      <c r="D981" s="148" t="s">
        <v>148</v>
      </c>
      <c r="E981" s="156" t="s">
        <v>19</v>
      </c>
      <c r="F981" s="157" t="s">
        <v>217</v>
      </c>
      <c r="H981" s="156" t="s">
        <v>19</v>
      </c>
      <c r="I981" s="158"/>
      <c r="L981" s="155"/>
      <c r="M981" s="159"/>
      <c r="T981" s="160"/>
      <c r="AT981" s="156" t="s">
        <v>148</v>
      </c>
      <c r="AU981" s="156" t="s">
        <v>82</v>
      </c>
      <c r="AV981" s="13" t="s">
        <v>80</v>
      </c>
      <c r="AW981" s="13" t="s">
        <v>33</v>
      </c>
      <c r="AX981" s="13" t="s">
        <v>72</v>
      </c>
      <c r="AY981" s="156" t="s">
        <v>137</v>
      </c>
    </row>
    <row r="982" spans="2:65" s="12" customFormat="1" ht="11.25">
      <c r="B982" s="147"/>
      <c r="D982" s="148" t="s">
        <v>148</v>
      </c>
      <c r="E982" s="149" t="s">
        <v>19</v>
      </c>
      <c r="F982" s="150" t="s">
        <v>346</v>
      </c>
      <c r="H982" s="151">
        <v>12.263999999999999</v>
      </c>
      <c r="I982" s="152"/>
      <c r="L982" s="147"/>
      <c r="M982" s="153"/>
      <c r="T982" s="154"/>
      <c r="AT982" s="149" t="s">
        <v>148</v>
      </c>
      <c r="AU982" s="149" t="s">
        <v>82</v>
      </c>
      <c r="AV982" s="12" t="s">
        <v>82</v>
      </c>
      <c r="AW982" s="12" t="s">
        <v>33</v>
      </c>
      <c r="AX982" s="12" t="s">
        <v>72</v>
      </c>
      <c r="AY982" s="149" t="s">
        <v>137</v>
      </c>
    </row>
    <row r="983" spans="2:65" s="13" customFormat="1" ht="11.25">
      <c r="B983" s="155"/>
      <c r="D983" s="148" t="s">
        <v>148</v>
      </c>
      <c r="E983" s="156" t="s">
        <v>19</v>
      </c>
      <c r="F983" s="157" t="s">
        <v>187</v>
      </c>
      <c r="H983" s="156" t="s">
        <v>19</v>
      </c>
      <c r="I983" s="158"/>
      <c r="L983" s="155"/>
      <c r="M983" s="159"/>
      <c r="T983" s="160"/>
      <c r="AT983" s="156" t="s">
        <v>148</v>
      </c>
      <c r="AU983" s="156" t="s">
        <v>82</v>
      </c>
      <c r="AV983" s="13" t="s">
        <v>80</v>
      </c>
      <c r="AW983" s="13" t="s">
        <v>33</v>
      </c>
      <c r="AX983" s="13" t="s">
        <v>72</v>
      </c>
      <c r="AY983" s="156" t="s">
        <v>137</v>
      </c>
    </row>
    <row r="984" spans="2:65" s="12" customFormat="1" ht="11.25">
      <c r="B984" s="147"/>
      <c r="D984" s="148" t="s">
        <v>148</v>
      </c>
      <c r="E984" s="149" t="s">
        <v>19</v>
      </c>
      <c r="F984" s="150" t="s">
        <v>347</v>
      </c>
      <c r="H984" s="151">
        <v>-1.25</v>
      </c>
      <c r="I984" s="152"/>
      <c r="L984" s="147"/>
      <c r="M984" s="153"/>
      <c r="T984" s="154"/>
      <c r="AT984" s="149" t="s">
        <v>148</v>
      </c>
      <c r="AU984" s="149" t="s">
        <v>82</v>
      </c>
      <c r="AV984" s="12" t="s">
        <v>82</v>
      </c>
      <c r="AW984" s="12" t="s">
        <v>33</v>
      </c>
      <c r="AX984" s="12" t="s">
        <v>72</v>
      </c>
      <c r="AY984" s="149" t="s">
        <v>137</v>
      </c>
    </row>
    <row r="985" spans="2:65" s="12" customFormat="1" ht="11.25">
      <c r="B985" s="147"/>
      <c r="D985" s="148" t="s">
        <v>148</v>
      </c>
      <c r="E985" s="149" t="s">
        <v>19</v>
      </c>
      <c r="F985" s="150" t="s">
        <v>188</v>
      </c>
      <c r="H985" s="151">
        <v>-1.379</v>
      </c>
      <c r="I985" s="152"/>
      <c r="L985" s="147"/>
      <c r="M985" s="153"/>
      <c r="T985" s="154"/>
      <c r="AT985" s="149" t="s">
        <v>148</v>
      </c>
      <c r="AU985" s="149" t="s">
        <v>82</v>
      </c>
      <c r="AV985" s="12" t="s">
        <v>82</v>
      </c>
      <c r="AW985" s="12" t="s">
        <v>33</v>
      </c>
      <c r="AX985" s="12" t="s">
        <v>72</v>
      </c>
      <c r="AY985" s="149" t="s">
        <v>137</v>
      </c>
    </row>
    <row r="986" spans="2:65" s="13" customFormat="1" ht="11.25">
      <c r="B986" s="155"/>
      <c r="D986" s="148" t="s">
        <v>148</v>
      </c>
      <c r="E986" s="156" t="s">
        <v>19</v>
      </c>
      <c r="F986" s="157" t="s">
        <v>279</v>
      </c>
      <c r="H986" s="156" t="s">
        <v>19</v>
      </c>
      <c r="I986" s="158"/>
      <c r="L986" s="155"/>
      <c r="M986" s="159"/>
      <c r="T986" s="160"/>
      <c r="AT986" s="156" t="s">
        <v>148</v>
      </c>
      <c r="AU986" s="156" t="s">
        <v>82</v>
      </c>
      <c r="AV986" s="13" t="s">
        <v>80</v>
      </c>
      <c r="AW986" s="13" t="s">
        <v>33</v>
      </c>
      <c r="AX986" s="13" t="s">
        <v>72</v>
      </c>
      <c r="AY986" s="156" t="s">
        <v>137</v>
      </c>
    </row>
    <row r="987" spans="2:65" s="12" customFormat="1" ht="11.25">
      <c r="B987" s="147"/>
      <c r="D987" s="148" t="s">
        <v>148</v>
      </c>
      <c r="E987" s="149" t="s">
        <v>19</v>
      </c>
      <c r="F987" s="150" t="s">
        <v>1194</v>
      </c>
      <c r="H987" s="151">
        <v>0.65800000000000003</v>
      </c>
      <c r="I987" s="152"/>
      <c r="L987" s="147"/>
      <c r="M987" s="153"/>
      <c r="T987" s="154"/>
      <c r="AT987" s="149" t="s">
        <v>148</v>
      </c>
      <c r="AU987" s="149" t="s">
        <v>82</v>
      </c>
      <c r="AV987" s="12" t="s">
        <v>82</v>
      </c>
      <c r="AW987" s="12" t="s">
        <v>33</v>
      </c>
      <c r="AX987" s="12" t="s">
        <v>72</v>
      </c>
      <c r="AY987" s="149" t="s">
        <v>137</v>
      </c>
    </row>
    <row r="988" spans="2:65" s="12" customFormat="1" ht="11.25">
      <c r="B988" s="147"/>
      <c r="D988" s="148" t="s">
        <v>148</v>
      </c>
      <c r="E988" s="149" t="s">
        <v>19</v>
      </c>
      <c r="F988" s="150" t="s">
        <v>349</v>
      </c>
      <c r="H988" s="151">
        <v>1.288</v>
      </c>
      <c r="I988" s="152"/>
      <c r="L988" s="147"/>
      <c r="M988" s="153"/>
      <c r="T988" s="154"/>
      <c r="AT988" s="149" t="s">
        <v>148</v>
      </c>
      <c r="AU988" s="149" t="s">
        <v>82</v>
      </c>
      <c r="AV988" s="12" t="s">
        <v>82</v>
      </c>
      <c r="AW988" s="12" t="s">
        <v>33</v>
      </c>
      <c r="AX988" s="12" t="s">
        <v>72</v>
      </c>
      <c r="AY988" s="149" t="s">
        <v>137</v>
      </c>
    </row>
    <row r="989" spans="2:65" s="14" customFormat="1" ht="11.25">
      <c r="B989" s="161"/>
      <c r="D989" s="148" t="s">
        <v>148</v>
      </c>
      <c r="E989" s="162" t="s">
        <v>19</v>
      </c>
      <c r="F989" s="163" t="s">
        <v>189</v>
      </c>
      <c r="H989" s="164">
        <v>65.992999999999995</v>
      </c>
      <c r="I989" s="165"/>
      <c r="L989" s="161"/>
      <c r="M989" s="166"/>
      <c r="T989" s="167"/>
      <c r="AT989" s="162" t="s">
        <v>148</v>
      </c>
      <c r="AU989" s="162" t="s">
        <v>82</v>
      </c>
      <c r="AV989" s="14" t="s">
        <v>144</v>
      </c>
      <c r="AW989" s="14" t="s">
        <v>33</v>
      </c>
      <c r="AX989" s="14" t="s">
        <v>80</v>
      </c>
      <c r="AY989" s="162" t="s">
        <v>137</v>
      </c>
    </row>
    <row r="990" spans="2:65" s="1" customFormat="1" ht="16.5" customHeight="1">
      <c r="B990" s="33"/>
      <c r="C990" s="129" t="s">
        <v>1195</v>
      </c>
      <c r="D990" s="129" t="s">
        <v>140</v>
      </c>
      <c r="E990" s="130" t="s">
        <v>1196</v>
      </c>
      <c r="F990" s="131" t="s">
        <v>1197</v>
      </c>
      <c r="G990" s="132" t="s">
        <v>143</v>
      </c>
      <c r="H990" s="133">
        <v>8.3580000000000005</v>
      </c>
      <c r="I990" s="134"/>
      <c r="J990" s="135">
        <f>ROUND(I990*H990,2)</f>
        <v>0</v>
      </c>
      <c r="K990" s="136"/>
      <c r="L990" s="33"/>
      <c r="M990" s="137" t="s">
        <v>19</v>
      </c>
      <c r="N990" s="138" t="s">
        <v>43</v>
      </c>
      <c r="P990" s="139">
        <f>O990*H990</f>
        <v>0</v>
      </c>
      <c r="Q990" s="139">
        <v>1.5E-3</v>
      </c>
      <c r="R990" s="139">
        <f>Q990*H990</f>
        <v>1.2537000000000001E-2</v>
      </c>
      <c r="S990" s="139">
        <v>0</v>
      </c>
      <c r="T990" s="140">
        <f>S990*H990</f>
        <v>0</v>
      </c>
      <c r="AR990" s="141" t="s">
        <v>244</v>
      </c>
      <c r="AT990" s="141" t="s">
        <v>140</v>
      </c>
      <c r="AU990" s="141" t="s">
        <v>82</v>
      </c>
      <c r="AY990" s="18" t="s">
        <v>137</v>
      </c>
      <c r="BE990" s="142">
        <f>IF(N990="základní",J990,0)</f>
        <v>0</v>
      </c>
      <c r="BF990" s="142">
        <f>IF(N990="snížená",J990,0)</f>
        <v>0</v>
      </c>
      <c r="BG990" s="142">
        <f>IF(N990="zákl. přenesená",J990,0)</f>
        <v>0</v>
      </c>
      <c r="BH990" s="142">
        <f>IF(N990="sníž. přenesená",J990,0)</f>
        <v>0</v>
      </c>
      <c r="BI990" s="142">
        <f>IF(N990="nulová",J990,0)</f>
        <v>0</v>
      </c>
      <c r="BJ990" s="18" t="s">
        <v>80</v>
      </c>
      <c r="BK990" s="142">
        <f>ROUND(I990*H990,2)</f>
        <v>0</v>
      </c>
      <c r="BL990" s="18" t="s">
        <v>244</v>
      </c>
      <c r="BM990" s="141" t="s">
        <v>1198</v>
      </c>
    </row>
    <row r="991" spans="2:65" s="1" customFormat="1" ht="11.25">
      <c r="B991" s="33"/>
      <c r="D991" s="143" t="s">
        <v>146</v>
      </c>
      <c r="F991" s="144" t="s">
        <v>1199</v>
      </c>
      <c r="I991" s="145"/>
      <c r="L991" s="33"/>
      <c r="M991" s="146"/>
      <c r="T991" s="54"/>
      <c r="AT991" s="18" t="s">
        <v>146</v>
      </c>
      <c r="AU991" s="18" t="s">
        <v>82</v>
      </c>
    </row>
    <row r="992" spans="2:65" s="13" customFormat="1" ht="11.25">
      <c r="B992" s="155"/>
      <c r="D992" s="148" t="s">
        <v>148</v>
      </c>
      <c r="E992" s="156" t="s">
        <v>19</v>
      </c>
      <c r="F992" s="157" t="s">
        <v>173</v>
      </c>
      <c r="H992" s="156" t="s">
        <v>19</v>
      </c>
      <c r="I992" s="158"/>
      <c r="L992" s="155"/>
      <c r="M992" s="159"/>
      <c r="T992" s="160"/>
      <c r="AT992" s="156" t="s">
        <v>148</v>
      </c>
      <c r="AU992" s="156" t="s">
        <v>82</v>
      </c>
      <c r="AV992" s="13" t="s">
        <v>80</v>
      </c>
      <c r="AW992" s="13" t="s">
        <v>33</v>
      </c>
      <c r="AX992" s="13" t="s">
        <v>72</v>
      </c>
      <c r="AY992" s="156" t="s">
        <v>137</v>
      </c>
    </row>
    <row r="993" spans="2:65" s="12" customFormat="1" ht="11.25">
      <c r="B993" s="147"/>
      <c r="D993" s="148" t="s">
        <v>148</v>
      </c>
      <c r="E993" s="149" t="s">
        <v>19</v>
      </c>
      <c r="F993" s="150" t="s">
        <v>1200</v>
      </c>
      <c r="H993" s="151">
        <v>8.3580000000000005</v>
      </c>
      <c r="I993" s="152"/>
      <c r="L993" s="147"/>
      <c r="M993" s="153"/>
      <c r="T993" s="154"/>
      <c r="AT993" s="149" t="s">
        <v>148</v>
      </c>
      <c r="AU993" s="149" t="s">
        <v>82</v>
      </c>
      <c r="AV993" s="12" t="s">
        <v>82</v>
      </c>
      <c r="AW993" s="12" t="s">
        <v>33</v>
      </c>
      <c r="AX993" s="12" t="s">
        <v>80</v>
      </c>
      <c r="AY993" s="149" t="s">
        <v>137</v>
      </c>
    </row>
    <row r="994" spans="2:65" s="1" customFormat="1" ht="24.2" customHeight="1">
      <c r="B994" s="33"/>
      <c r="C994" s="129" t="s">
        <v>1201</v>
      </c>
      <c r="D994" s="129" t="s">
        <v>140</v>
      </c>
      <c r="E994" s="130" t="s">
        <v>1202</v>
      </c>
      <c r="F994" s="131" t="s">
        <v>1203</v>
      </c>
      <c r="G994" s="132" t="s">
        <v>143</v>
      </c>
      <c r="H994" s="133">
        <v>65.992999999999995</v>
      </c>
      <c r="I994" s="134"/>
      <c r="J994" s="135">
        <f>ROUND(I994*H994,2)</f>
        <v>0</v>
      </c>
      <c r="K994" s="136"/>
      <c r="L994" s="33"/>
      <c r="M994" s="137" t="s">
        <v>19</v>
      </c>
      <c r="N994" s="138" t="s">
        <v>43</v>
      </c>
      <c r="P994" s="139">
        <f>O994*H994</f>
        <v>0</v>
      </c>
      <c r="Q994" s="139">
        <v>6.0000000000000001E-3</v>
      </c>
      <c r="R994" s="139">
        <f>Q994*H994</f>
        <v>0.39595799999999998</v>
      </c>
      <c r="S994" s="139">
        <v>0</v>
      </c>
      <c r="T994" s="140">
        <f>S994*H994</f>
        <v>0</v>
      </c>
      <c r="AR994" s="141" t="s">
        <v>244</v>
      </c>
      <c r="AT994" s="141" t="s">
        <v>140</v>
      </c>
      <c r="AU994" s="141" t="s">
        <v>82</v>
      </c>
      <c r="AY994" s="18" t="s">
        <v>137</v>
      </c>
      <c r="BE994" s="142">
        <f>IF(N994="základní",J994,0)</f>
        <v>0</v>
      </c>
      <c r="BF994" s="142">
        <f>IF(N994="snížená",J994,0)</f>
        <v>0</v>
      </c>
      <c r="BG994" s="142">
        <f>IF(N994="zákl. přenesená",J994,0)</f>
        <v>0</v>
      </c>
      <c r="BH994" s="142">
        <f>IF(N994="sníž. přenesená",J994,0)</f>
        <v>0</v>
      </c>
      <c r="BI994" s="142">
        <f>IF(N994="nulová",J994,0)</f>
        <v>0</v>
      </c>
      <c r="BJ994" s="18" t="s">
        <v>80</v>
      </c>
      <c r="BK994" s="142">
        <f>ROUND(I994*H994,2)</f>
        <v>0</v>
      </c>
      <c r="BL994" s="18" t="s">
        <v>244</v>
      </c>
      <c r="BM994" s="141" t="s">
        <v>1204</v>
      </c>
    </row>
    <row r="995" spans="2:65" s="1" customFormat="1" ht="11.25">
      <c r="B995" s="33"/>
      <c r="D995" s="143" t="s">
        <v>146</v>
      </c>
      <c r="F995" s="144" t="s">
        <v>1205</v>
      </c>
      <c r="I995" s="145"/>
      <c r="L995" s="33"/>
      <c r="M995" s="146"/>
      <c r="T995" s="54"/>
      <c r="AT995" s="18" t="s">
        <v>146</v>
      </c>
      <c r="AU995" s="18" t="s">
        <v>82</v>
      </c>
    </row>
    <row r="996" spans="2:65" s="13" customFormat="1" ht="11.25">
      <c r="B996" s="155"/>
      <c r="D996" s="148" t="s">
        <v>148</v>
      </c>
      <c r="E996" s="156" t="s">
        <v>19</v>
      </c>
      <c r="F996" s="157" t="s">
        <v>266</v>
      </c>
      <c r="H996" s="156" t="s">
        <v>19</v>
      </c>
      <c r="I996" s="158"/>
      <c r="L996" s="155"/>
      <c r="M996" s="159"/>
      <c r="T996" s="160"/>
      <c r="AT996" s="156" t="s">
        <v>148</v>
      </c>
      <c r="AU996" s="156" t="s">
        <v>82</v>
      </c>
      <c r="AV996" s="13" t="s">
        <v>80</v>
      </c>
      <c r="AW996" s="13" t="s">
        <v>33</v>
      </c>
      <c r="AX996" s="13" t="s">
        <v>72</v>
      </c>
      <c r="AY996" s="156" t="s">
        <v>137</v>
      </c>
    </row>
    <row r="997" spans="2:65" s="12" customFormat="1" ht="11.25">
      <c r="B997" s="147"/>
      <c r="D997" s="148" t="s">
        <v>148</v>
      </c>
      <c r="E997" s="149" t="s">
        <v>19</v>
      </c>
      <c r="F997" s="150" t="s">
        <v>333</v>
      </c>
      <c r="H997" s="151">
        <v>2.7</v>
      </c>
      <c r="I997" s="152"/>
      <c r="L997" s="147"/>
      <c r="M997" s="153"/>
      <c r="T997" s="154"/>
      <c r="AT997" s="149" t="s">
        <v>148</v>
      </c>
      <c r="AU997" s="149" t="s">
        <v>82</v>
      </c>
      <c r="AV997" s="12" t="s">
        <v>82</v>
      </c>
      <c r="AW997" s="12" t="s">
        <v>33</v>
      </c>
      <c r="AX997" s="12" t="s">
        <v>72</v>
      </c>
      <c r="AY997" s="149" t="s">
        <v>137</v>
      </c>
    </row>
    <row r="998" spans="2:65" s="13" customFormat="1" ht="11.25">
      <c r="B998" s="155"/>
      <c r="D998" s="148" t="s">
        <v>148</v>
      </c>
      <c r="E998" s="156" t="s">
        <v>19</v>
      </c>
      <c r="F998" s="157" t="s">
        <v>173</v>
      </c>
      <c r="H998" s="156" t="s">
        <v>19</v>
      </c>
      <c r="I998" s="158"/>
      <c r="L998" s="155"/>
      <c r="M998" s="159"/>
      <c r="T998" s="160"/>
      <c r="AT998" s="156" t="s">
        <v>148</v>
      </c>
      <c r="AU998" s="156" t="s">
        <v>82</v>
      </c>
      <c r="AV998" s="13" t="s">
        <v>80</v>
      </c>
      <c r="AW998" s="13" t="s">
        <v>33</v>
      </c>
      <c r="AX998" s="13" t="s">
        <v>72</v>
      </c>
      <c r="AY998" s="156" t="s">
        <v>137</v>
      </c>
    </row>
    <row r="999" spans="2:65" s="13" customFormat="1" ht="11.25">
      <c r="B999" s="155"/>
      <c r="D999" s="148" t="s">
        <v>148</v>
      </c>
      <c r="E999" s="156" t="s">
        <v>19</v>
      </c>
      <c r="F999" s="157" t="s">
        <v>334</v>
      </c>
      <c r="H999" s="156" t="s">
        <v>19</v>
      </c>
      <c r="I999" s="158"/>
      <c r="L999" s="155"/>
      <c r="M999" s="159"/>
      <c r="T999" s="160"/>
      <c r="AT999" s="156" t="s">
        <v>148</v>
      </c>
      <c r="AU999" s="156" t="s">
        <v>82</v>
      </c>
      <c r="AV999" s="13" t="s">
        <v>80</v>
      </c>
      <c r="AW999" s="13" t="s">
        <v>33</v>
      </c>
      <c r="AX999" s="13" t="s">
        <v>72</v>
      </c>
      <c r="AY999" s="156" t="s">
        <v>137</v>
      </c>
    </row>
    <row r="1000" spans="2:65" s="12" customFormat="1" ht="11.25">
      <c r="B1000" s="147"/>
      <c r="D1000" s="148" t="s">
        <v>148</v>
      </c>
      <c r="E1000" s="149" t="s">
        <v>19</v>
      </c>
      <c r="F1000" s="150" t="s">
        <v>335</v>
      </c>
      <c r="H1000" s="151">
        <v>27.635999999999999</v>
      </c>
      <c r="I1000" s="152"/>
      <c r="L1000" s="147"/>
      <c r="M1000" s="153"/>
      <c r="T1000" s="154"/>
      <c r="AT1000" s="149" t="s">
        <v>148</v>
      </c>
      <c r="AU1000" s="149" t="s">
        <v>82</v>
      </c>
      <c r="AV1000" s="12" t="s">
        <v>82</v>
      </c>
      <c r="AW1000" s="12" t="s">
        <v>33</v>
      </c>
      <c r="AX1000" s="12" t="s">
        <v>72</v>
      </c>
      <c r="AY1000" s="149" t="s">
        <v>137</v>
      </c>
    </row>
    <row r="1001" spans="2:65" s="12" customFormat="1" ht="11.25">
      <c r="B1001" s="147"/>
      <c r="D1001" s="148" t="s">
        <v>148</v>
      </c>
      <c r="E1001" s="149" t="s">
        <v>19</v>
      </c>
      <c r="F1001" s="150" t="s">
        <v>336</v>
      </c>
      <c r="H1001" s="151">
        <v>9.8279999999999994</v>
      </c>
      <c r="I1001" s="152"/>
      <c r="L1001" s="147"/>
      <c r="M1001" s="153"/>
      <c r="T1001" s="154"/>
      <c r="AT1001" s="149" t="s">
        <v>148</v>
      </c>
      <c r="AU1001" s="149" t="s">
        <v>82</v>
      </c>
      <c r="AV1001" s="12" t="s">
        <v>82</v>
      </c>
      <c r="AW1001" s="12" t="s">
        <v>33</v>
      </c>
      <c r="AX1001" s="12" t="s">
        <v>72</v>
      </c>
      <c r="AY1001" s="149" t="s">
        <v>137</v>
      </c>
    </row>
    <row r="1002" spans="2:65" s="12" customFormat="1" ht="11.25">
      <c r="B1002" s="147"/>
      <c r="D1002" s="148" t="s">
        <v>148</v>
      </c>
      <c r="E1002" s="149" t="s">
        <v>19</v>
      </c>
      <c r="F1002" s="150" t="s">
        <v>337</v>
      </c>
      <c r="H1002" s="151">
        <v>10.794</v>
      </c>
      <c r="I1002" s="152"/>
      <c r="L1002" s="147"/>
      <c r="M1002" s="153"/>
      <c r="T1002" s="154"/>
      <c r="AT1002" s="149" t="s">
        <v>148</v>
      </c>
      <c r="AU1002" s="149" t="s">
        <v>82</v>
      </c>
      <c r="AV1002" s="12" t="s">
        <v>82</v>
      </c>
      <c r="AW1002" s="12" t="s">
        <v>33</v>
      </c>
      <c r="AX1002" s="12" t="s">
        <v>72</v>
      </c>
      <c r="AY1002" s="149" t="s">
        <v>137</v>
      </c>
    </row>
    <row r="1003" spans="2:65" s="12" customFormat="1" ht="11.25">
      <c r="B1003" s="147"/>
      <c r="D1003" s="148" t="s">
        <v>148</v>
      </c>
      <c r="E1003" s="149" t="s">
        <v>19</v>
      </c>
      <c r="F1003" s="150" t="s">
        <v>338</v>
      </c>
      <c r="H1003" s="151">
        <v>3.7650000000000001</v>
      </c>
      <c r="I1003" s="152"/>
      <c r="L1003" s="147"/>
      <c r="M1003" s="153"/>
      <c r="T1003" s="154"/>
      <c r="AT1003" s="149" t="s">
        <v>148</v>
      </c>
      <c r="AU1003" s="149" t="s">
        <v>82</v>
      </c>
      <c r="AV1003" s="12" t="s">
        <v>82</v>
      </c>
      <c r="AW1003" s="12" t="s">
        <v>33</v>
      </c>
      <c r="AX1003" s="12" t="s">
        <v>72</v>
      </c>
      <c r="AY1003" s="149" t="s">
        <v>137</v>
      </c>
    </row>
    <row r="1004" spans="2:65" s="12" customFormat="1" ht="11.25">
      <c r="B1004" s="147"/>
      <c r="D1004" s="148" t="s">
        <v>148</v>
      </c>
      <c r="E1004" s="149" t="s">
        <v>19</v>
      </c>
      <c r="F1004" s="150" t="s">
        <v>339</v>
      </c>
      <c r="H1004" s="151">
        <v>3.3149999999999999</v>
      </c>
      <c r="I1004" s="152"/>
      <c r="L1004" s="147"/>
      <c r="M1004" s="153"/>
      <c r="T1004" s="154"/>
      <c r="AT1004" s="149" t="s">
        <v>148</v>
      </c>
      <c r="AU1004" s="149" t="s">
        <v>82</v>
      </c>
      <c r="AV1004" s="12" t="s">
        <v>82</v>
      </c>
      <c r="AW1004" s="12" t="s">
        <v>33</v>
      </c>
      <c r="AX1004" s="12" t="s">
        <v>72</v>
      </c>
      <c r="AY1004" s="149" t="s">
        <v>137</v>
      </c>
    </row>
    <row r="1005" spans="2:65" s="13" customFormat="1" ht="11.25">
      <c r="B1005" s="155"/>
      <c r="D1005" s="148" t="s">
        <v>148</v>
      </c>
      <c r="E1005" s="156" t="s">
        <v>19</v>
      </c>
      <c r="F1005" s="157" t="s">
        <v>187</v>
      </c>
      <c r="H1005" s="156" t="s">
        <v>19</v>
      </c>
      <c r="I1005" s="158"/>
      <c r="L1005" s="155"/>
      <c r="M1005" s="159"/>
      <c r="T1005" s="160"/>
      <c r="AT1005" s="156" t="s">
        <v>148</v>
      </c>
      <c r="AU1005" s="156" t="s">
        <v>82</v>
      </c>
      <c r="AV1005" s="13" t="s">
        <v>80</v>
      </c>
      <c r="AW1005" s="13" t="s">
        <v>33</v>
      </c>
      <c r="AX1005" s="13" t="s">
        <v>72</v>
      </c>
      <c r="AY1005" s="156" t="s">
        <v>137</v>
      </c>
    </row>
    <row r="1006" spans="2:65" s="12" customFormat="1" ht="11.25">
      <c r="B1006" s="147"/>
      <c r="D1006" s="148" t="s">
        <v>148</v>
      </c>
      <c r="E1006" s="149" t="s">
        <v>19</v>
      </c>
      <c r="F1006" s="150" t="s">
        <v>340</v>
      </c>
      <c r="H1006" s="151">
        <v>-5.516</v>
      </c>
      <c r="I1006" s="152"/>
      <c r="L1006" s="147"/>
      <c r="M1006" s="153"/>
      <c r="T1006" s="154"/>
      <c r="AT1006" s="149" t="s">
        <v>148</v>
      </c>
      <c r="AU1006" s="149" t="s">
        <v>82</v>
      </c>
      <c r="AV1006" s="12" t="s">
        <v>82</v>
      </c>
      <c r="AW1006" s="12" t="s">
        <v>33</v>
      </c>
      <c r="AX1006" s="12" t="s">
        <v>72</v>
      </c>
      <c r="AY1006" s="149" t="s">
        <v>137</v>
      </c>
    </row>
    <row r="1007" spans="2:65" s="12" customFormat="1" ht="11.25">
      <c r="B1007" s="147"/>
      <c r="D1007" s="148" t="s">
        <v>148</v>
      </c>
      <c r="E1007" s="149" t="s">
        <v>19</v>
      </c>
      <c r="F1007" s="150" t="s">
        <v>341</v>
      </c>
      <c r="H1007" s="151">
        <v>-1.0469999999999999</v>
      </c>
      <c r="I1007" s="152"/>
      <c r="L1007" s="147"/>
      <c r="M1007" s="153"/>
      <c r="T1007" s="154"/>
      <c r="AT1007" s="149" t="s">
        <v>148</v>
      </c>
      <c r="AU1007" s="149" t="s">
        <v>82</v>
      </c>
      <c r="AV1007" s="12" t="s">
        <v>82</v>
      </c>
      <c r="AW1007" s="12" t="s">
        <v>33</v>
      </c>
      <c r="AX1007" s="12" t="s">
        <v>72</v>
      </c>
      <c r="AY1007" s="149" t="s">
        <v>137</v>
      </c>
    </row>
    <row r="1008" spans="2:65" s="12" customFormat="1" ht="11.25">
      <c r="B1008" s="147"/>
      <c r="D1008" s="148" t="s">
        <v>148</v>
      </c>
      <c r="E1008" s="149" t="s">
        <v>19</v>
      </c>
      <c r="F1008" s="150" t="s">
        <v>342</v>
      </c>
      <c r="H1008" s="151">
        <v>-0.70199999999999996</v>
      </c>
      <c r="I1008" s="152"/>
      <c r="L1008" s="147"/>
      <c r="M1008" s="153"/>
      <c r="T1008" s="154"/>
      <c r="AT1008" s="149" t="s">
        <v>148</v>
      </c>
      <c r="AU1008" s="149" t="s">
        <v>82</v>
      </c>
      <c r="AV1008" s="12" t="s">
        <v>82</v>
      </c>
      <c r="AW1008" s="12" t="s">
        <v>33</v>
      </c>
      <c r="AX1008" s="12" t="s">
        <v>72</v>
      </c>
      <c r="AY1008" s="149" t="s">
        <v>137</v>
      </c>
    </row>
    <row r="1009" spans="2:65" s="13" customFormat="1" ht="11.25">
      <c r="B1009" s="155"/>
      <c r="D1009" s="148" t="s">
        <v>148</v>
      </c>
      <c r="E1009" s="156" t="s">
        <v>19</v>
      </c>
      <c r="F1009" s="157" t="s">
        <v>279</v>
      </c>
      <c r="H1009" s="156" t="s">
        <v>19</v>
      </c>
      <c r="I1009" s="158"/>
      <c r="L1009" s="155"/>
      <c r="M1009" s="159"/>
      <c r="T1009" s="160"/>
      <c r="AT1009" s="156" t="s">
        <v>148</v>
      </c>
      <c r="AU1009" s="156" t="s">
        <v>82</v>
      </c>
      <c r="AV1009" s="13" t="s">
        <v>80</v>
      </c>
      <c r="AW1009" s="13" t="s">
        <v>33</v>
      </c>
      <c r="AX1009" s="13" t="s">
        <v>72</v>
      </c>
      <c r="AY1009" s="156" t="s">
        <v>137</v>
      </c>
    </row>
    <row r="1010" spans="2:65" s="12" customFormat="1" ht="11.25">
      <c r="B1010" s="147"/>
      <c r="D1010" s="148" t="s">
        <v>148</v>
      </c>
      <c r="E1010" s="149" t="s">
        <v>19</v>
      </c>
      <c r="F1010" s="150" t="s">
        <v>343</v>
      </c>
      <c r="H1010" s="151">
        <v>2.5750000000000002</v>
      </c>
      <c r="I1010" s="152"/>
      <c r="L1010" s="147"/>
      <c r="M1010" s="153"/>
      <c r="T1010" s="154"/>
      <c r="AT1010" s="149" t="s">
        <v>148</v>
      </c>
      <c r="AU1010" s="149" t="s">
        <v>82</v>
      </c>
      <c r="AV1010" s="12" t="s">
        <v>82</v>
      </c>
      <c r="AW1010" s="12" t="s">
        <v>33</v>
      </c>
      <c r="AX1010" s="12" t="s">
        <v>72</v>
      </c>
      <c r="AY1010" s="149" t="s">
        <v>137</v>
      </c>
    </row>
    <row r="1011" spans="2:65" s="12" customFormat="1" ht="11.25">
      <c r="B1011" s="147"/>
      <c r="D1011" s="148" t="s">
        <v>148</v>
      </c>
      <c r="E1011" s="149" t="s">
        <v>19</v>
      </c>
      <c r="F1011" s="150" t="s">
        <v>1192</v>
      </c>
      <c r="H1011" s="151">
        <v>0.59</v>
      </c>
      <c r="I1011" s="152"/>
      <c r="L1011" s="147"/>
      <c r="M1011" s="153"/>
      <c r="T1011" s="154"/>
      <c r="AT1011" s="149" t="s">
        <v>148</v>
      </c>
      <c r="AU1011" s="149" t="s">
        <v>82</v>
      </c>
      <c r="AV1011" s="12" t="s">
        <v>82</v>
      </c>
      <c r="AW1011" s="12" t="s">
        <v>33</v>
      </c>
      <c r="AX1011" s="12" t="s">
        <v>72</v>
      </c>
      <c r="AY1011" s="149" t="s">
        <v>137</v>
      </c>
    </row>
    <row r="1012" spans="2:65" s="12" customFormat="1" ht="11.25">
      <c r="B1012" s="147"/>
      <c r="D1012" s="148" t="s">
        <v>148</v>
      </c>
      <c r="E1012" s="149" t="s">
        <v>19</v>
      </c>
      <c r="F1012" s="150" t="s">
        <v>1193</v>
      </c>
      <c r="H1012" s="151">
        <v>0.47399999999999998</v>
      </c>
      <c r="I1012" s="152"/>
      <c r="L1012" s="147"/>
      <c r="M1012" s="153"/>
      <c r="T1012" s="154"/>
      <c r="AT1012" s="149" t="s">
        <v>148</v>
      </c>
      <c r="AU1012" s="149" t="s">
        <v>82</v>
      </c>
      <c r="AV1012" s="12" t="s">
        <v>82</v>
      </c>
      <c r="AW1012" s="12" t="s">
        <v>33</v>
      </c>
      <c r="AX1012" s="12" t="s">
        <v>72</v>
      </c>
      <c r="AY1012" s="149" t="s">
        <v>137</v>
      </c>
    </row>
    <row r="1013" spans="2:65" s="13" customFormat="1" ht="11.25">
      <c r="B1013" s="155"/>
      <c r="D1013" s="148" t="s">
        <v>148</v>
      </c>
      <c r="E1013" s="156" t="s">
        <v>19</v>
      </c>
      <c r="F1013" s="157" t="s">
        <v>217</v>
      </c>
      <c r="H1013" s="156" t="s">
        <v>19</v>
      </c>
      <c r="I1013" s="158"/>
      <c r="L1013" s="155"/>
      <c r="M1013" s="159"/>
      <c r="T1013" s="160"/>
      <c r="AT1013" s="156" t="s">
        <v>148</v>
      </c>
      <c r="AU1013" s="156" t="s">
        <v>82</v>
      </c>
      <c r="AV1013" s="13" t="s">
        <v>80</v>
      </c>
      <c r="AW1013" s="13" t="s">
        <v>33</v>
      </c>
      <c r="AX1013" s="13" t="s">
        <v>72</v>
      </c>
      <c r="AY1013" s="156" t="s">
        <v>137</v>
      </c>
    </row>
    <row r="1014" spans="2:65" s="12" customFormat="1" ht="11.25">
      <c r="B1014" s="147"/>
      <c r="D1014" s="148" t="s">
        <v>148</v>
      </c>
      <c r="E1014" s="149" t="s">
        <v>19</v>
      </c>
      <c r="F1014" s="150" t="s">
        <v>346</v>
      </c>
      <c r="H1014" s="151">
        <v>12.263999999999999</v>
      </c>
      <c r="I1014" s="152"/>
      <c r="L1014" s="147"/>
      <c r="M1014" s="153"/>
      <c r="T1014" s="154"/>
      <c r="AT1014" s="149" t="s">
        <v>148</v>
      </c>
      <c r="AU1014" s="149" t="s">
        <v>82</v>
      </c>
      <c r="AV1014" s="12" t="s">
        <v>82</v>
      </c>
      <c r="AW1014" s="12" t="s">
        <v>33</v>
      </c>
      <c r="AX1014" s="12" t="s">
        <v>72</v>
      </c>
      <c r="AY1014" s="149" t="s">
        <v>137</v>
      </c>
    </row>
    <row r="1015" spans="2:65" s="13" customFormat="1" ht="11.25">
      <c r="B1015" s="155"/>
      <c r="D1015" s="148" t="s">
        <v>148</v>
      </c>
      <c r="E1015" s="156" t="s">
        <v>19</v>
      </c>
      <c r="F1015" s="157" t="s">
        <v>187</v>
      </c>
      <c r="H1015" s="156" t="s">
        <v>19</v>
      </c>
      <c r="I1015" s="158"/>
      <c r="L1015" s="155"/>
      <c r="M1015" s="159"/>
      <c r="T1015" s="160"/>
      <c r="AT1015" s="156" t="s">
        <v>148</v>
      </c>
      <c r="AU1015" s="156" t="s">
        <v>82</v>
      </c>
      <c r="AV1015" s="13" t="s">
        <v>80</v>
      </c>
      <c r="AW1015" s="13" t="s">
        <v>33</v>
      </c>
      <c r="AX1015" s="13" t="s">
        <v>72</v>
      </c>
      <c r="AY1015" s="156" t="s">
        <v>137</v>
      </c>
    </row>
    <row r="1016" spans="2:65" s="12" customFormat="1" ht="11.25">
      <c r="B1016" s="147"/>
      <c r="D1016" s="148" t="s">
        <v>148</v>
      </c>
      <c r="E1016" s="149" t="s">
        <v>19</v>
      </c>
      <c r="F1016" s="150" t="s">
        <v>347</v>
      </c>
      <c r="H1016" s="151">
        <v>-1.25</v>
      </c>
      <c r="I1016" s="152"/>
      <c r="L1016" s="147"/>
      <c r="M1016" s="153"/>
      <c r="T1016" s="154"/>
      <c r="AT1016" s="149" t="s">
        <v>148</v>
      </c>
      <c r="AU1016" s="149" t="s">
        <v>82</v>
      </c>
      <c r="AV1016" s="12" t="s">
        <v>82</v>
      </c>
      <c r="AW1016" s="12" t="s">
        <v>33</v>
      </c>
      <c r="AX1016" s="12" t="s">
        <v>72</v>
      </c>
      <c r="AY1016" s="149" t="s">
        <v>137</v>
      </c>
    </row>
    <row r="1017" spans="2:65" s="12" customFormat="1" ht="11.25">
      <c r="B1017" s="147"/>
      <c r="D1017" s="148" t="s">
        <v>148</v>
      </c>
      <c r="E1017" s="149" t="s">
        <v>19</v>
      </c>
      <c r="F1017" s="150" t="s">
        <v>188</v>
      </c>
      <c r="H1017" s="151">
        <v>-1.379</v>
      </c>
      <c r="I1017" s="152"/>
      <c r="L1017" s="147"/>
      <c r="M1017" s="153"/>
      <c r="T1017" s="154"/>
      <c r="AT1017" s="149" t="s">
        <v>148</v>
      </c>
      <c r="AU1017" s="149" t="s">
        <v>82</v>
      </c>
      <c r="AV1017" s="12" t="s">
        <v>82</v>
      </c>
      <c r="AW1017" s="12" t="s">
        <v>33</v>
      </c>
      <c r="AX1017" s="12" t="s">
        <v>72</v>
      </c>
      <c r="AY1017" s="149" t="s">
        <v>137</v>
      </c>
    </row>
    <row r="1018" spans="2:65" s="13" customFormat="1" ht="11.25">
      <c r="B1018" s="155"/>
      <c r="D1018" s="148" t="s">
        <v>148</v>
      </c>
      <c r="E1018" s="156" t="s">
        <v>19</v>
      </c>
      <c r="F1018" s="157" t="s">
        <v>279</v>
      </c>
      <c r="H1018" s="156" t="s">
        <v>19</v>
      </c>
      <c r="I1018" s="158"/>
      <c r="L1018" s="155"/>
      <c r="M1018" s="159"/>
      <c r="T1018" s="160"/>
      <c r="AT1018" s="156" t="s">
        <v>148</v>
      </c>
      <c r="AU1018" s="156" t="s">
        <v>82</v>
      </c>
      <c r="AV1018" s="13" t="s">
        <v>80</v>
      </c>
      <c r="AW1018" s="13" t="s">
        <v>33</v>
      </c>
      <c r="AX1018" s="13" t="s">
        <v>72</v>
      </c>
      <c r="AY1018" s="156" t="s">
        <v>137</v>
      </c>
    </row>
    <row r="1019" spans="2:65" s="12" customFormat="1" ht="11.25">
      <c r="B1019" s="147"/>
      <c r="D1019" s="148" t="s">
        <v>148</v>
      </c>
      <c r="E1019" s="149" t="s">
        <v>19</v>
      </c>
      <c r="F1019" s="150" t="s">
        <v>1194</v>
      </c>
      <c r="H1019" s="151">
        <v>0.65800000000000003</v>
      </c>
      <c r="I1019" s="152"/>
      <c r="L1019" s="147"/>
      <c r="M1019" s="153"/>
      <c r="T1019" s="154"/>
      <c r="AT1019" s="149" t="s">
        <v>148</v>
      </c>
      <c r="AU1019" s="149" t="s">
        <v>82</v>
      </c>
      <c r="AV1019" s="12" t="s">
        <v>82</v>
      </c>
      <c r="AW1019" s="12" t="s">
        <v>33</v>
      </c>
      <c r="AX1019" s="12" t="s">
        <v>72</v>
      </c>
      <c r="AY1019" s="149" t="s">
        <v>137</v>
      </c>
    </row>
    <row r="1020" spans="2:65" s="12" customFormat="1" ht="11.25">
      <c r="B1020" s="147"/>
      <c r="D1020" s="148" t="s">
        <v>148</v>
      </c>
      <c r="E1020" s="149" t="s">
        <v>19</v>
      </c>
      <c r="F1020" s="150" t="s">
        <v>349</v>
      </c>
      <c r="H1020" s="151">
        <v>1.288</v>
      </c>
      <c r="I1020" s="152"/>
      <c r="L1020" s="147"/>
      <c r="M1020" s="153"/>
      <c r="T1020" s="154"/>
      <c r="AT1020" s="149" t="s">
        <v>148</v>
      </c>
      <c r="AU1020" s="149" t="s">
        <v>82</v>
      </c>
      <c r="AV1020" s="12" t="s">
        <v>82</v>
      </c>
      <c r="AW1020" s="12" t="s">
        <v>33</v>
      </c>
      <c r="AX1020" s="12" t="s">
        <v>72</v>
      </c>
      <c r="AY1020" s="149" t="s">
        <v>137</v>
      </c>
    </row>
    <row r="1021" spans="2:65" s="14" customFormat="1" ht="11.25">
      <c r="B1021" s="161"/>
      <c r="D1021" s="148" t="s">
        <v>148</v>
      </c>
      <c r="E1021" s="162" t="s">
        <v>19</v>
      </c>
      <c r="F1021" s="163" t="s">
        <v>189</v>
      </c>
      <c r="H1021" s="164">
        <v>65.992999999999995</v>
      </c>
      <c r="I1021" s="165"/>
      <c r="L1021" s="161"/>
      <c r="M1021" s="166"/>
      <c r="T1021" s="167"/>
      <c r="AT1021" s="162" t="s">
        <v>148</v>
      </c>
      <c r="AU1021" s="162" t="s">
        <v>82</v>
      </c>
      <c r="AV1021" s="14" t="s">
        <v>144</v>
      </c>
      <c r="AW1021" s="14" t="s">
        <v>33</v>
      </c>
      <c r="AX1021" s="14" t="s">
        <v>80</v>
      </c>
      <c r="AY1021" s="162" t="s">
        <v>137</v>
      </c>
    </row>
    <row r="1022" spans="2:65" s="1" customFormat="1" ht="16.5" customHeight="1">
      <c r="B1022" s="33"/>
      <c r="C1022" s="175" t="s">
        <v>1206</v>
      </c>
      <c r="D1022" s="175" t="s">
        <v>434</v>
      </c>
      <c r="E1022" s="176" t="s">
        <v>1207</v>
      </c>
      <c r="F1022" s="177" t="s">
        <v>1208</v>
      </c>
      <c r="G1022" s="178" t="s">
        <v>143</v>
      </c>
      <c r="H1022" s="179">
        <v>72.591999999999999</v>
      </c>
      <c r="I1022" s="180"/>
      <c r="J1022" s="181">
        <f>ROUND(I1022*H1022,2)</f>
        <v>0</v>
      </c>
      <c r="K1022" s="182"/>
      <c r="L1022" s="183"/>
      <c r="M1022" s="184" t="s">
        <v>19</v>
      </c>
      <c r="N1022" s="185" t="s">
        <v>43</v>
      </c>
      <c r="P1022" s="139">
        <f>O1022*H1022</f>
        <v>0</v>
      </c>
      <c r="Q1022" s="139">
        <v>1.18E-2</v>
      </c>
      <c r="R1022" s="139">
        <f>Q1022*H1022</f>
        <v>0.85658559999999995</v>
      </c>
      <c r="S1022" s="139">
        <v>0</v>
      </c>
      <c r="T1022" s="140">
        <f>S1022*H1022</f>
        <v>0</v>
      </c>
      <c r="AR1022" s="141" t="s">
        <v>459</v>
      </c>
      <c r="AT1022" s="141" t="s">
        <v>434</v>
      </c>
      <c r="AU1022" s="141" t="s">
        <v>82</v>
      </c>
      <c r="AY1022" s="18" t="s">
        <v>137</v>
      </c>
      <c r="BE1022" s="142">
        <f>IF(N1022="základní",J1022,0)</f>
        <v>0</v>
      </c>
      <c r="BF1022" s="142">
        <f>IF(N1022="snížená",J1022,0)</f>
        <v>0</v>
      </c>
      <c r="BG1022" s="142">
        <f>IF(N1022="zákl. přenesená",J1022,0)</f>
        <v>0</v>
      </c>
      <c r="BH1022" s="142">
        <f>IF(N1022="sníž. přenesená",J1022,0)</f>
        <v>0</v>
      </c>
      <c r="BI1022" s="142">
        <f>IF(N1022="nulová",J1022,0)</f>
        <v>0</v>
      </c>
      <c r="BJ1022" s="18" t="s">
        <v>80</v>
      </c>
      <c r="BK1022" s="142">
        <f>ROUND(I1022*H1022,2)</f>
        <v>0</v>
      </c>
      <c r="BL1022" s="18" t="s">
        <v>244</v>
      </c>
      <c r="BM1022" s="141" t="s">
        <v>1209</v>
      </c>
    </row>
    <row r="1023" spans="2:65" s="12" customFormat="1" ht="11.25">
      <c r="B1023" s="147"/>
      <c r="D1023" s="148" t="s">
        <v>148</v>
      </c>
      <c r="F1023" s="150" t="s">
        <v>1210</v>
      </c>
      <c r="H1023" s="151">
        <v>72.591999999999999</v>
      </c>
      <c r="I1023" s="152"/>
      <c r="L1023" s="147"/>
      <c r="M1023" s="153"/>
      <c r="T1023" s="154"/>
      <c r="AT1023" s="149" t="s">
        <v>148</v>
      </c>
      <c r="AU1023" s="149" t="s">
        <v>82</v>
      </c>
      <c r="AV1023" s="12" t="s">
        <v>82</v>
      </c>
      <c r="AW1023" s="12" t="s">
        <v>4</v>
      </c>
      <c r="AX1023" s="12" t="s">
        <v>80</v>
      </c>
      <c r="AY1023" s="149" t="s">
        <v>137</v>
      </c>
    </row>
    <row r="1024" spans="2:65" s="1" customFormat="1" ht="16.5" customHeight="1">
      <c r="B1024" s="33"/>
      <c r="C1024" s="129" t="s">
        <v>1211</v>
      </c>
      <c r="D1024" s="129" t="s">
        <v>140</v>
      </c>
      <c r="E1024" s="130" t="s">
        <v>1212</v>
      </c>
      <c r="F1024" s="131" t="s">
        <v>1213</v>
      </c>
      <c r="G1024" s="132" t="s">
        <v>143</v>
      </c>
      <c r="H1024" s="133">
        <v>19.608000000000001</v>
      </c>
      <c r="I1024" s="134"/>
      <c r="J1024" s="135">
        <f>ROUND(I1024*H1024,2)</f>
        <v>0</v>
      </c>
      <c r="K1024" s="136"/>
      <c r="L1024" s="33"/>
      <c r="M1024" s="137" t="s">
        <v>19</v>
      </c>
      <c r="N1024" s="138" t="s">
        <v>43</v>
      </c>
      <c r="P1024" s="139">
        <f>O1024*H1024</f>
        <v>0</v>
      </c>
      <c r="Q1024" s="139">
        <v>0</v>
      </c>
      <c r="R1024" s="139">
        <f>Q1024*H1024</f>
        <v>0</v>
      </c>
      <c r="S1024" s="139">
        <v>0</v>
      </c>
      <c r="T1024" s="140">
        <f>S1024*H1024</f>
        <v>0</v>
      </c>
      <c r="AR1024" s="141" t="s">
        <v>244</v>
      </c>
      <c r="AT1024" s="141" t="s">
        <v>140</v>
      </c>
      <c r="AU1024" s="141" t="s">
        <v>82</v>
      </c>
      <c r="AY1024" s="18" t="s">
        <v>137</v>
      </c>
      <c r="BE1024" s="142">
        <f>IF(N1024="základní",J1024,0)</f>
        <v>0</v>
      </c>
      <c r="BF1024" s="142">
        <f>IF(N1024="snížená",J1024,0)</f>
        <v>0</v>
      </c>
      <c r="BG1024" s="142">
        <f>IF(N1024="zákl. přenesená",J1024,0)</f>
        <v>0</v>
      </c>
      <c r="BH1024" s="142">
        <f>IF(N1024="sníž. přenesená",J1024,0)</f>
        <v>0</v>
      </c>
      <c r="BI1024" s="142">
        <f>IF(N1024="nulová",J1024,0)</f>
        <v>0</v>
      </c>
      <c r="BJ1024" s="18" t="s">
        <v>80</v>
      </c>
      <c r="BK1024" s="142">
        <f>ROUND(I1024*H1024,2)</f>
        <v>0</v>
      </c>
      <c r="BL1024" s="18" t="s">
        <v>244</v>
      </c>
      <c r="BM1024" s="141" t="s">
        <v>1214</v>
      </c>
    </row>
    <row r="1025" spans="2:65" s="1" customFormat="1" ht="11.25">
      <c r="B1025" s="33"/>
      <c r="D1025" s="143" t="s">
        <v>146</v>
      </c>
      <c r="F1025" s="144" t="s">
        <v>1215</v>
      </c>
      <c r="I1025" s="145"/>
      <c r="L1025" s="33"/>
      <c r="M1025" s="146"/>
      <c r="T1025" s="54"/>
      <c r="AT1025" s="18" t="s">
        <v>146</v>
      </c>
      <c r="AU1025" s="18" t="s">
        <v>82</v>
      </c>
    </row>
    <row r="1026" spans="2:65" s="13" customFormat="1" ht="11.25">
      <c r="B1026" s="155"/>
      <c r="D1026" s="148" t="s">
        <v>148</v>
      </c>
      <c r="E1026" s="156" t="s">
        <v>19</v>
      </c>
      <c r="F1026" s="157" t="s">
        <v>266</v>
      </c>
      <c r="H1026" s="156" t="s">
        <v>19</v>
      </c>
      <c r="I1026" s="158"/>
      <c r="L1026" s="155"/>
      <c r="M1026" s="159"/>
      <c r="T1026" s="160"/>
      <c r="AT1026" s="156" t="s">
        <v>148</v>
      </c>
      <c r="AU1026" s="156" t="s">
        <v>82</v>
      </c>
      <c r="AV1026" s="13" t="s">
        <v>80</v>
      </c>
      <c r="AW1026" s="13" t="s">
        <v>33</v>
      </c>
      <c r="AX1026" s="13" t="s">
        <v>72</v>
      </c>
      <c r="AY1026" s="156" t="s">
        <v>137</v>
      </c>
    </row>
    <row r="1027" spans="2:65" s="12" customFormat="1" ht="11.25">
      <c r="B1027" s="147"/>
      <c r="D1027" s="148" t="s">
        <v>148</v>
      </c>
      <c r="E1027" s="149" t="s">
        <v>19</v>
      </c>
      <c r="F1027" s="150" t="s">
        <v>333</v>
      </c>
      <c r="H1027" s="151">
        <v>2.7</v>
      </c>
      <c r="I1027" s="152"/>
      <c r="L1027" s="147"/>
      <c r="M1027" s="153"/>
      <c r="T1027" s="154"/>
      <c r="AT1027" s="149" t="s">
        <v>148</v>
      </c>
      <c r="AU1027" s="149" t="s">
        <v>82</v>
      </c>
      <c r="AV1027" s="12" t="s">
        <v>82</v>
      </c>
      <c r="AW1027" s="12" t="s">
        <v>33</v>
      </c>
      <c r="AX1027" s="12" t="s">
        <v>72</v>
      </c>
      <c r="AY1027" s="149" t="s">
        <v>137</v>
      </c>
    </row>
    <row r="1028" spans="2:65" s="13" customFormat="1" ht="11.25">
      <c r="B1028" s="155"/>
      <c r="D1028" s="148" t="s">
        <v>148</v>
      </c>
      <c r="E1028" s="156" t="s">
        <v>19</v>
      </c>
      <c r="F1028" s="157" t="s">
        <v>173</v>
      </c>
      <c r="H1028" s="156" t="s">
        <v>19</v>
      </c>
      <c r="I1028" s="158"/>
      <c r="L1028" s="155"/>
      <c r="M1028" s="159"/>
      <c r="T1028" s="160"/>
      <c r="AT1028" s="156" t="s">
        <v>148</v>
      </c>
      <c r="AU1028" s="156" t="s">
        <v>82</v>
      </c>
      <c r="AV1028" s="13" t="s">
        <v>80</v>
      </c>
      <c r="AW1028" s="13" t="s">
        <v>33</v>
      </c>
      <c r="AX1028" s="13" t="s">
        <v>72</v>
      </c>
      <c r="AY1028" s="156" t="s">
        <v>137</v>
      </c>
    </row>
    <row r="1029" spans="2:65" s="12" customFormat="1" ht="11.25">
      <c r="B1029" s="147"/>
      <c r="D1029" s="148" t="s">
        <v>148</v>
      </c>
      <c r="E1029" s="149" t="s">
        <v>19</v>
      </c>
      <c r="F1029" s="150" t="s">
        <v>336</v>
      </c>
      <c r="H1029" s="151">
        <v>9.8279999999999994</v>
      </c>
      <c r="I1029" s="152"/>
      <c r="L1029" s="147"/>
      <c r="M1029" s="153"/>
      <c r="T1029" s="154"/>
      <c r="AT1029" s="149" t="s">
        <v>148</v>
      </c>
      <c r="AU1029" s="149" t="s">
        <v>82</v>
      </c>
      <c r="AV1029" s="12" t="s">
        <v>82</v>
      </c>
      <c r="AW1029" s="12" t="s">
        <v>33</v>
      </c>
      <c r="AX1029" s="12" t="s">
        <v>72</v>
      </c>
      <c r="AY1029" s="149" t="s">
        <v>137</v>
      </c>
    </row>
    <row r="1030" spans="2:65" s="12" customFormat="1" ht="11.25">
      <c r="B1030" s="147"/>
      <c r="D1030" s="148" t="s">
        <v>148</v>
      </c>
      <c r="E1030" s="149" t="s">
        <v>19</v>
      </c>
      <c r="F1030" s="150" t="s">
        <v>338</v>
      </c>
      <c r="H1030" s="151">
        <v>3.7650000000000001</v>
      </c>
      <c r="I1030" s="152"/>
      <c r="L1030" s="147"/>
      <c r="M1030" s="153"/>
      <c r="T1030" s="154"/>
      <c r="AT1030" s="149" t="s">
        <v>148</v>
      </c>
      <c r="AU1030" s="149" t="s">
        <v>82</v>
      </c>
      <c r="AV1030" s="12" t="s">
        <v>82</v>
      </c>
      <c r="AW1030" s="12" t="s">
        <v>33</v>
      </c>
      <c r="AX1030" s="12" t="s">
        <v>72</v>
      </c>
      <c r="AY1030" s="149" t="s">
        <v>137</v>
      </c>
    </row>
    <row r="1031" spans="2:65" s="12" customFormat="1" ht="11.25">
      <c r="B1031" s="147"/>
      <c r="D1031" s="148" t="s">
        <v>148</v>
      </c>
      <c r="E1031" s="149" t="s">
        <v>19</v>
      </c>
      <c r="F1031" s="150" t="s">
        <v>339</v>
      </c>
      <c r="H1031" s="151">
        <v>3.3149999999999999</v>
      </c>
      <c r="I1031" s="152"/>
      <c r="L1031" s="147"/>
      <c r="M1031" s="153"/>
      <c r="T1031" s="154"/>
      <c r="AT1031" s="149" t="s">
        <v>148</v>
      </c>
      <c r="AU1031" s="149" t="s">
        <v>82</v>
      </c>
      <c r="AV1031" s="12" t="s">
        <v>82</v>
      </c>
      <c r="AW1031" s="12" t="s">
        <v>33</v>
      </c>
      <c r="AX1031" s="12" t="s">
        <v>72</v>
      </c>
      <c r="AY1031" s="149" t="s">
        <v>137</v>
      </c>
    </row>
    <row r="1032" spans="2:65" s="14" customFormat="1" ht="11.25">
      <c r="B1032" s="161"/>
      <c r="D1032" s="148" t="s">
        <v>148</v>
      </c>
      <c r="E1032" s="162" t="s">
        <v>19</v>
      </c>
      <c r="F1032" s="163" t="s">
        <v>189</v>
      </c>
      <c r="H1032" s="164">
        <v>19.608000000000001</v>
      </c>
      <c r="I1032" s="165"/>
      <c r="L1032" s="161"/>
      <c r="M1032" s="166"/>
      <c r="T1032" s="167"/>
      <c r="AT1032" s="162" t="s">
        <v>148</v>
      </c>
      <c r="AU1032" s="162" t="s">
        <v>82</v>
      </c>
      <c r="AV1032" s="14" t="s">
        <v>144</v>
      </c>
      <c r="AW1032" s="14" t="s">
        <v>33</v>
      </c>
      <c r="AX1032" s="14" t="s">
        <v>80</v>
      </c>
      <c r="AY1032" s="162" t="s">
        <v>137</v>
      </c>
    </row>
    <row r="1033" spans="2:65" s="1" customFormat="1" ht="16.5" customHeight="1">
      <c r="B1033" s="33"/>
      <c r="C1033" s="129" t="s">
        <v>1216</v>
      </c>
      <c r="D1033" s="129" t="s">
        <v>140</v>
      </c>
      <c r="E1033" s="130" t="s">
        <v>1217</v>
      </c>
      <c r="F1033" s="131" t="s">
        <v>1218</v>
      </c>
      <c r="G1033" s="132" t="s">
        <v>200</v>
      </c>
      <c r="H1033" s="133">
        <v>49.8</v>
      </c>
      <c r="I1033" s="134"/>
      <c r="J1033" s="135">
        <f>ROUND(I1033*H1033,2)</f>
        <v>0</v>
      </c>
      <c r="K1033" s="136"/>
      <c r="L1033" s="33"/>
      <c r="M1033" s="137" t="s">
        <v>19</v>
      </c>
      <c r="N1033" s="138" t="s">
        <v>43</v>
      </c>
      <c r="P1033" s="139">
        <f>O1033*H1033</f>
        <v>0</v>
      </c>
      <c r="Q1033" s="139">
        <v>5.5000000000000003E-4</v>
      </c>
      <c r="R1033" s="139">
        <f>Q1033*H1033</f>
        <v>2.7390000000000001E-2</v>
      </c>
      <c r="S1033" s="139">
        <v>0</v>
      </c>
      <c r="T1033" s="140">
        <f>S1033*H1033</f>
        <v>0</v>
      </c>
      <c r="AR1033" s="141" t="s">
        <v>244</v>
      </c>
      <c r="AT1033" s="141" t="s">
        <v>140</v>
      </c>
      <c r="AU1033" s="141" t="s">
        <v>82</v>
      </c>
      <c r="AY1033" s="18" t="s">
        <v>137</v>
      </c>
      <c r="BE1033" s="142">
        <f>IF(N1033="základní",J1033,0)</f>
        <v>0</v>
      </c>
      <c r="BF1033" s="142">
        <f>IF(N1033="snížená",J1033,0)</f>
        <v>0</v>
      </c>
      <c r="BG1033" s="142">
        <f>IF(N1033="zákl. přenesená",J1033,0)</f>
        <v>0</v>
      </c>
      <c r="BH1033" s="142">
        <f>IF(N1033="sníž. přenesená",J1033,0)</f>
        <v>0</v>
      </c>
      <c r="BI1033" s="142">
        <f>IF(N1033="nulová",J1033,0)</f>
        <v>0</v>
      </c>
      <c r="BJ1033" s="18" t="s">
        <v>80</v>
      </c>
      <c r="BK1033" s="142">
        <f>ROUND(I1033*H1033,2)</f>
        <v>0</v>
      </c>
      <c r="BL1033" s="18" t="s">
        <v>244</v>
      </c>
      <c r="BM1033" s="141" t="s">
        <v>1219</v>
      </c>
    </row>
    <row r="1034" spans="2:65" s="1" customFormat="1" ht="11.25">
      <c r="B1034" s="33"/>
      <c r="D1034" s="143" t="s">
        <v>146</v>
      </c>
      <c r="F1034" s="144" t="s">
        <v>1220</v>
      </c>
      <c r="I1034" s="145"/>
      <c r="L1034" s="33"/>
      <c r="M1034" s="146"/>
      <c r="T1034" s="54"/>
      <c r="AT1034" s="18" t="s">
        <v>146</v>
      </c>
      <c r="AU1034" s="18" t="s">
        <v>82</v>
      </c>
    </row>
    <row r="1035" spans="2:65" s="12" customFormat="1" ht="11.25">
      <c r="B1035" s="147"/>
      <c r="D1035" s="148" t="s">
        <v>148</v>
      </c>
      <c r="E1035" s="149" t="s">
        <v>19</v>
      </c>
      <c r="F1035" s="150" t="s">
        <v>1221</v>
      </c>
      <c r="H1035" s="151">
        <v>3</v>
      </c>
      <c r="I1035" s="152"/>
      <c r="L1035" s="147"/>
      <c r="M1035" s="153"/>
      <c r="T1035" s="154"/>
      <c r="AT1035" s="149" t="s">
        <v>148</v>
      </c>
      <c r="AU1035" s="149" t="s">
        <v>82</v>
      </c>
      <c r="AV1035" s="12" t="s">
        <v>82</v>
      </c>
      <c r="AW1035" s="12" t="s">
        <v>33</v>
      </c>
      <c r="AX1035" s="12" t="s">
        <v>72</v>
      </c>
      <c r="AY1035" s="149" t="s">
        <v>137</v>
      </c>
    </row>
    <row r="1036" spans="2:65" s="12" customFormat="1" ht="11.25">
      <c r="B1036" s="147"/>
      <c r="D1036" s="148" t="s">
        <v>148</v>
      </c>
      <c r="E1036" s="149" t="s">
        <v>19</v>
      </c>
      <c r="F1036" s="150" t="s">
        <v>1222</v>
      </c>
      <c r="H1036" s="151">
        <v>38.4</v>
      </c>
      <c r="I1036" s="152"/>
      <c r="L1036" s="147"/>
      <c r="M1036" s="153"/>
      <c r="T1036" s="154"/>
      <c r="AT1036" s="149" t="s">
        <v>148</v>
      </c>
      <c r="AU1036" s="149" t="s">
        <v>82</v>
      </c>
      <c r="AV1036" s="12" t="s">
        <v>82</v>
      </c>
      <c r="AW1036" s="12" t="s">
        <v>33</v>
      </c>
      <c r="AX1036" s="12" t="s">
        <v>72</v>
      </c>
      <c r="AY1036" s="149" t="s">
        <v>137</v>
      </c>
    </row>
    <row r="1037" spans="2:65" s="12" customFormat="1" ht="11.25">
      <c r="B1037" s="147"/>
      <c r="D1037" s="148" t="s">
        <v>148</v>
      </c>
      <c r="E1037" s="149" t="s">
        <v>19</v>
      </c>
      <c r="F1037" s="150" t="s">
        <v>1223</v>
      </c>
      <c r="H1037" s="151">
        <v>8.4</v>
      </c>
      <c r="I1037" s="152"/>
      <c r="L1037" s="147"/>
      <c r="M1037" s="153"/>
      <c r="T1037" s="154"/>
      <c r="AT1037" s="149" t="s">
        <v>148</v>
      </c>
      <c r="AU1037" s="149" t="s">
        <v>82</v>
      </c>
      <c r="AV1037" s="12" t="s">
        <v>82</v>
      </c>
      <c r="AW1037" s="12" t="s">
        <v>33</v>
      </c>
      <c r="AX1037" s="12" t="s">
        <v>72</v>
      </c>
      <c r="AY1037" s="149" t="s">
        <v>137</v>
      </c>
    </row>
    <row r="1038" spans="2:65" s="14" customFormat="1" ht="11.25">
      <c r="B1038" s="161"/>
      <c r="D1038" s="148" t="s">
        <v>148</v>
      </c>
      <c r="E1038" s="162" t="s">
        <v>19</v>
      </c>
      <c r="F1038" s="163" t="s">
        <v>189</v>
      </c>
      <c r="H1038" s="164">
        <v>49.8</v>
      </c>
      <c r="I1038" s="165"/>
      <c r="L1038" s="161"/>
      <c r="M1038" s="166"/>
      <c r="T1038" s="167"/>
      <c r="AT1038" s="162" t="s">
        <v>148</v>
      </c>
      <c r="AU1038" s="162" t="s">
        <v>82</v>
      </c>
      <c r="AV1038" s="14" t="s">
        <v>144</v>
      </c>
      <c r="AW1038" s="14" t="s">
        <v>33</v>
      </c>
      <c r="AX1038" s="14" t="s">
        <v>80</v>
      </c>
      <c r="AY1038" s="162" t="s">
        <v>137</v>
      </c>
    </row>
    <row r="1039" spans="2:65" s="1" customFormat="1" ht="16.5" customHeight="1">
      <c r="B1039" s="33"/>
      <c r="C1039" s="129" t="s">
        <v>1224</v>
      </c>
      <c r="D1039" s="129" t="s">
        <v>140</v>
      </c>
      <c r="E1039" s="130" t="s">
        <v>1225</v>
      </c>
      <c r="F1039" s="131" t="s">
        <v>1226</v>
      </c>
      <c r="G1039" s="132" t="s">
        <v>200</v>
      </c>
      <c r="H1039" s="133">
        <v>35.340000000000003</v>
      </c>
      <c r="I1039" s="134"/>
      <c r="J1039" s="135">
        <f>ROUND(I1039*H1039,2)</f>
        <v>0</v>
      </c>
      <c r="K1039" s="136"/>
      <c r="L1039" s="33"/>
      <c r="M1039" s="137" t="s">
        <v>19</v>
      </c>
      <c r="N1039" s="138" t="s">
        <v>43</v>
      </c>
      <c r="P1039" s="139">
        <f>O1039*H1039</f>
        <v>0</v>
      </c>
      <c r="Q1039" s="139">
        <v>5.0000000000000001E-4</v>
      </c>
      <c r="R1039" s="139">
        <f>Q1039*H1039</f>
        <v>1.7670000000000002E-2</v>
      </c>
      <c r="S1039" s="139">
        <v>0</v>
      </c>
      <c r="T1039" s="140">
        <f>S1039*H1039</f>
        <v>0</v>
      </c>
      <c r="AR1039" s="141" t="s">
        <v>244</v>
      </c>
      <c r="AT1039" s="141" t="s">
        <v>140</v>
      </c>
      <c r="AU1039" s="141" t="s">
        <v>82</v>
      </c>
      <c r="AY1039" s="18" t="s">
        <v>137</v>
      </c>
      <c r="BE1039" s="142">
        <f>IF(N1039="základní",J1039,0)</f>
        <v>0</v>
      </c>
      <c r="BF1039" s="142">
        <f>IF(N1039="snížená",J1039,0)</f>
        <v>0</v>
      </c>
      <c r="BG1039" s="142">
        <f>IF(N1039="zákl. přenesená",J1039,0)</f>
        <v>0</v>
      </c>
      <c r="BH1039" s="142">
        <f>IF(N1039="sníž. přenesená",J1039,0)</f>
        <v>0</v>
      </c>
      <c r="BI1039" s="142">
        <f>IF(N1039="nulová",J1039,0)</f>
        <v>0</v>
      </c>
      <c r="BJ1039" s="18" t="s">
        <v>80</v>
      </c>
      <c r="BK1039" s="142">
        <f>ROUND(I1039*H1039,2)</f>
        <v>0</v>
      </c>
      <c r="BL1039" s="18" t="s">
        <v>244</v>
      </c>
      <c r="BM1039" s="141" t="s">
        <v>1227</v>
      </c>
    </row>
    <row r="1040" spans="2:65" s="1" customFormat="1" ht="11.25">
      <c r="B1040" s="33"/>
      <c r="D1040" s="143" t="s">
        <v>146</v>
      </c>
      <c r="F1040" s="144" t="s">
        <v>1228</v>
      </c>
      <c r="I1040" s="145"/>
      <c r="L1040" s="33"/>
      <c r="M1040" s="146"/>
      <c r="T1040" s="54"/>
      <c r="AT1040" s="18" t="s">
        <v>146</v>
      </c>
      <c r="AU1040" s="18" t="s">
        <v>82</v>
      </c>
    </row>
    <row r="1041" spans="2:65" s="13" customFormat="1" ht="11.25">
      <c r="B1041" s="155"/>
      <c r="D1041" s="148" t="s">
        <v>148</v>
      </c>
      <c r="E1041" s="156" t="s">
        <v>19</v>
      </c>
      <c r="F1041" s="157" t="s">
        <v>266</v>
      </c>
      <c r="H1041" s="156" t="s">
        <v>19</v>
      </c>
      <c r="I1041" s="158"/>
      <c r="L1041" s="155"/>
      <c r="M1041" s="159"/>
      <c r="T1041" s="160"/>
      <c r="AT1041" s="156" t="s">
        <v>148</v>
      </c>
      <c r="AU1041" s="156" t="s">
        <v>82</v>
      </c>
      <c r="AV1041" s="13" t="s">
        <v>80</v>
      </c>
      <c r="AW1041" s="13" t="s">
        <v>33</v>
      </c>
      <c r="AX1041" s="13" t="s">
        <v>72</v>
      </c>
      <c r="AY1041" s="156" t="s">
        <v>137</v>
      </c>
    </row>
    <row r="1042" spans="2:65" s="12" customFormat="1" ht="11.25">
      <c r="B1042" s="147"/>
      <c r="D1042" s="148" t="s">
        <v>148</v>
      </c>
      <c r="E1042" s="149" t="s">
        <v>19</v>
      </c>
      <c r="F1042" s="150" t="s">
        <v>1229</v>
      </c>
      <c r="H1042" s="151">
        <v>1.8</v>
      </c>
      <c r="I1042" s="152"/>
      <c r="L1042" s="147"/>
      <c r="M1042" s="153"/>
      <c r="T1042" s="154"/>
      <c r="AT1042" s="149" t="s">
        <v>148</v>
      </c>
      <c r="AU1042" s="149" t="s">
        <v>82</v>
      </c>
      <c r="AV1042" s="12" t="s">
        <v>82</v>
      </c>
      <c r="AW1042" s="12" t="s">
        <v>33</v>
      </c>
      <c r="AX1042" s="12" t="s">
        <v>72</v>
      </c>
      <c r="AY1042" s="149" t="s">
        <v>137</v>
      </c>
    </row>
    <row r="1043" spans="2:65" s="13" customFormat="1" ht="11.25">
      <c r="B1043" s="155"/>
      <c r="D1043" s="148" t="s">
        <v>148</v>
      </c>
      <c r="E1043" s="156" t="s">
        <v>19</v>
      </c>
      <c r="F1043" s="157" t="s">
        <v>173</v>
      </c>
      <c r="H1043" s="156" t="s">
        <v>19</v>
      </c>
      <c r="I1043" s="158"/>
      <c r="L1043" s="155"/>
      <c r="M1043" s="159"/>
      <c r="T1043" s="160"/>
      <c r="AT1043" s="156" t="s">
        <v>148</v>
      </c>
      <c r="AU1043" s="156" t="s">
        <v>82</v>
      </c>
      <c r="AV1043" s="13" t="s">
        <v>80</v>
      </c>
      <c r="AW1043" s="13" t="s">
        <v>33</v>
      </c>
      <c r="AX1043" s="13" t="s">
        <v>72</v>
      </c>
      <c r="AY1043" s="156" t="s">
        <v>137</v>
      </c>
    </row>
    <row r="1044" spans="2:65" s="13" customFormat="1" ht="11.25">
      <c r="B1044" s="155"/>
      <c r="D1044" s="148" t="s">
        <v>148</v>
      </c>
      <c r="E1044" s="156" t="s">
        <v>19</v>
      </c>
      <c r="F1044" s="157" t="s">
        <v>334</v>
      </c>
      <c r="H1044" s="156" t="s">
        <v>19</v>
      </c>
      <c r="I1044" s="158"/>
      <c r="L1044" s="155"/>
      <c r="M1044" s="159"/>
      <c r="T1044" s="160"/>
      <c r="AT1044" s="156" t="s">
        <v>148</v>
      </c>
      <c r="AU1044" s="156" t="s">
        <v>82</v>
      </c>
      <c r="AV1044" s="13" t="s">
        <v>80</v>
      </c>
      <c r="AW1044" s="13" t="s">
        <v>33</v>
      </c>
      <c r="AX1044" s="13" t="s">
        <v>72</v>
      </c>
      <c r="AY1044" s="156" t="s">
        <v>137</v>
      </c>
    </row>
    <row r="1045" spans="2:65" s="12" customFormat="1" ht="11.25">
      <c r="B1045" s="147"/>
      <c r="D1045" s="148" t="s">
        <v>148</v>
      </c>
      <c r="E1045" s="149" t="s">
        <v>19</v>
      </c>
      <c r="F1045" s="150" t="s">
        <v>1230</v>
      </c>
      <c r="H1045" s="151">
        <v>13.16</v>
      </c>
      <c r="I1045" s="152"/>
      <c r="L1045" s="147"/>
      <c r="M1045" s="153"/>
      <c r="T1045" s="154"/>
      <c r="AT1045" s="149" t="s">
        <v>148</v>
      </c>
      <c r="AU1045" s="149" t="s">
        <v>82</v>
      </c>
      <c r="AV1045" s="12" t="s">
        <v>82</v>
      </c>
      <c r="AW1045" s="12" t="s">
        <v>33</v>
      </c>
      <c r="AX1045" s="12" t="s">
        <v>72</v>
      </c>
      <c r="AY1045" s="149" t="s">
        <v>137</v>
      </c>
    </row>
    <row r="1046" spans="2:65" s="12" customFormat="1" ht="11.25">
      <c r="B1046" s="147"/>
      <c r="D1046" s="148" t="s">
        <v>148</v>
      </c>
      <c r="E1046" s="149" t="s">
        <v>19</v>
      </c>
      <c r="F1046" s="150" t="s">
        <v>1231</v>
      </c>
      <c r="H1046" s="151">
        <v>4.68</v>
      </c>
      <c r="I1046" s="152"/>
      <c r="L1046" s="147"/>
      <c r="M1046" s="153"/>
      <c r="T1046" s="154"/>
      <c r="AT1046" s="149" t="s">
        <v>148</v>
      </c>
      <c r="AU1046" s="149" t="s">
        <v>82</v>
      </c>
      <c r="AV1046" s="12" t="s">
        <v>82</v>
      </c>
      <c r="AW1046" s="12" t="s">
        <v>33</v>
      </c>
      <c r="AX1046" s="12" t="s">
        <v>72</v>
      </c>
      <c r="AY1046" s="149" t="s">
        <v>137</v>
      </c>
    </row>
    <row r="1047" spans="2:65" s="12" customFormat="1" ht="11.25">
      <c r="B1047" s="147"/>
      <c r="D1047" s="148" t="s">
        <v>148</v>
      </c>
      <c r="E1047" s="149" t="s">
        <v>19</v>
      </c>
      <c r="F1047" s="150" t="s">
        <v>1232</v>
      </c>
      <c r="H1047" s="151">
        <v>5.14</v>
      </c>
      <c r="I1047" s="152"/>
      <c r="L1047" s="147"/>
      <c r="M1047" s="153"/>
      <c r="T1047" s="154"/>
      <c r="AT1047" s="149" t="s">
        <v>148</v>
      </c>
      <c r="AU1047" s="149" t="s">
        <v>82</v>
      </c>
      <c r="AV1047" s="12" t="s">
        <v>82</v>
      </c>
      <c r="AW1047" s="12" t="s">
        <v>33</v>
      </c>
      <c r="AX1047" s="12" t="s">
        <v>72</v>
      </c>
      <c r="AY1047" s="149" t="s">
        <v>137</v>
      </c>
    </row>
    <row r="1048" spans="2:65" s="12" customFormat="1" ht="11.25">
      <c r="B1048" s="147"/>
      <c r="D1048" s="148" t="s">
        <v>148</v>
      </c>
      <c r="E1048" s="149" t="s">
        <v>19</v>
      </c>
      <c r="F1048" s="150" t="s">
        <v>1233</v>
      </c>
      <c r="H1048" s="151">
        <v>2.5099999999999998</v>
      </c>
      <c r="I1048" s="152"/>
      <c r="L1048" s="147"/>
      <c r="M1048" s="153"/>
      <c r="T1048" s="154"/>
      <c r="AT1048" s="149" t="s">
        <v>148</v>
      </c>
      <c r="AU1048" s="149" t="s">
        <v>82</v>
      </c>
      <c r="AV1048" s="12" t="s">
        <v>82</v>
      </c>
      <c r="AW1048" s="12" t="s">
        <v>33</v>
      </c>
      <c r="AX1048" s="12" t="s">
        <v>72</v>
      </c>
      <c r="AY1048" s="149" t="s">
        <v>137</v>
      </c>
    </row>
    <row r="1049" spans="2:65" s="12" customFormat="1" ht="11.25">
      <c r="B1049" s="147"/>
      <c r="D1049" s="148" t="s">
        <v>148</v>
      </c>
      <c r="E1049" s="149" t="s">
        <v>19</v>
      </c>
      <c r="F1049" s="150" t="s">
        <v>1234</v>
      </c>
      <c r="H1049" s="151">
        <v>2.21</v>
      </c>
      <c r="I1049" s="152"/>
      <c r="L1049" s="147"/>
      <c r="M1049" s="153"/>
      <c r="T1049" s="154"/>
      <c r="AT1049" s="149" t="s">
        <v>148</v>
      </c>
      <c r="AU1049" s="149" t="s">
        <v>82</v>
      </c>
      <c r="AV1049" s="12" t="s">
        <v>82</v>
      </c>
      <c r="AW1049" s="12" t="s">
        <v>33</v>
      </c>
      <c r="AX1049" s="12" t="s">
        <v>72</v>
      </c>
      <c r="AY1049" s="149" t="s">
        <v>137</v>
      </c>
    </row>
    <row r="1050" spans="2:65" s="13" customFormat="1" ht="11.25">
      <c r="B1050" s="155"/>
      <c r="D1050" s="148" t="s">
        <v>148</v>
      </c>
      <c r="E1050" s="156" t="s">
        <v>19</v>
      </c>
      <c r="F1050" s="157" t="s">
        <v>217</v>
      </c>
      <c r="H1050" s="156" t="s">
        <v>19</v>
      </c>
      <c r="I1050" s="158"/>
      <c r="L1050" s="155"/>
      <c r="M1050" s="159"/>
      <c r="T1050" s="160"/>
      <c r="AT1050" s="156" t="s">
        <v>148</v>
      </c>
      <c r="AU1050" s="156" t="s">
        <v>82</v>
      </c>
      <c r="AV1050" s="13" t="s">
        <v>80</v>
      </c>
      <c r="AW1050" s="13" t="s">
        <v>33</v>
      </c>
      <c r="AX1050" s="13" t="s">
        <v>72</v>
      </c>
      <c r="AY1050" s="156" t="s">
        <v>137</v>
      </c>
    </row>
    <row r="1051" spans="2:65" s="12" customFormat="1" ht="11.25">
      <c r="B1051" s="147"/>
      <c r="D1051" s="148" t="s">
        <v>148</v>
      </c>
      <c r="E1051" s="149" t="s">
        <v>19</v>
      </c>
      <c r="F1051" s="150" t="s">
        <v>1235</v>
      </c>
      <c r="H1051" s="151">
        <v>5.84</v>
      </c>
      <c r="I1051" s="152"/>
      <c r="L1051" s="147"/>
      <c r="M1051" s="153"/>
      <c r="T1051" s="154"/>
      <c r="AT1051" s="149" t="s">
        <v>148</v>
      </c>
      <c r="AU1051" s="149" t="s">
        <v>82</v>
      </c>
      <c r="AV1051" s="12" t="s">
        <v>82</v>
      </c>
      <c r="AW1051" s="12" t="s">
        <v>33</v>
      </c>
      <c r="AX1051" s="12" t="s">
        <v>72</v>
      </c>
      <c r="AY1051" s="149" t="s">
        <v>137</v>
      </c>
    </row>
    <row r="1052" spans="2:65" s="14" customFormat="1" ht="11.25">
      <c r="B1052" s="161"/>
      <c r="D1052" s="148" t="s">
        <v>148</v>
      </c>
      <c r="E1052" s="162" t="s">
        <v>19</v>
      </c>
      <c r="F1052" s="163" t="s">
        <v>189</v>
      </c>
      <c r="H1052" s="164">
        <v>35.340000000000003</v>
      </c>
      <c r="I1052" s="165"/>
      <c r="L1052" s="161"/>
      <c r="M1052" s="166"/>
      <c r="T1052" s="167"/>
      <c r="AT1052" s="162" t="s">
        <v>148</v>
      </c>
      <c r="AU1052" s="162" t="s">
        <v>82</v>
      </c>
      <c r="AV1052" s="14" t="s">
        <v>144</v>
      </c>
      <c r="AW1052" s="14" t="s">
        <v>33</v>
      </c>
      <c r="AX1052" s="14" t="s">
        <v>80</v>
      </c>
      <c r="AY1052" s="162" t="s">
        <v>137</v>
      </c>
    </row>
    <row r="1053" spans="2:65" s="1" customFormat="1" ht="24.2" customHeight="1">
      <c r="B1053" s="33"/>
      <c r="C1053" s="129" t="s">
        <v>1236</v>
      </c>
      <c r="D1053" s="129" t="s">
        <v>140</v>
      </c>
      <c r="E1053" s="130" t="s">
        <v>1237</v>
      </c>
      <c r="F1053" s="131" t="s">
        <v>1238</v>
      </c>
      <c r="G1053" s="132" t="s">
        <v>170</v>
      </c>
      <c r="H1053" s="133">
        <v>1.33</v>
      </c>
      <c r="I1053" s="134"/>
      <c r="J1053" s="135">
        <f>ROUND(I1053*H1053,2)</f>
        <v>0</v>
      </c>
      <c r="K1053" s="136"/>
      <c r="L1053" s="33"/>
      <c r="M1053" s="137" t="s">
        <v>19</v>
      </c>
      <c r="N1053" s="138" t="s">
        <v>43</v>
      </c>
      <c r="P1053" s="139">
        <f>O1053*H1053</f>
        <v>0</v>
      </c>
      <c r="Q1053" s="139">
        <v>0</v>
      </c>
      <c r="R1053" s="139">
        <f>Q1053*H1053</f>
        <v>0</v>
      </c>
      <c r="S1053" s="139">
        <v>0</v>
      </c>
      <c r="T1053" s="140">
        <f>S1053*H1053</f>
        <v>0</v>
      </c>
      <c r="AR1053" s="141" t="s">
        <v>244</v>
      </c>
      <c r="AT1053" s="141" t="s">
        <v>140</v>
      </c>
      <c r="AU1053" s="141" t="s">
        <v>82</v>
      </c>
      <c r="AY1053" s="18" t="s">
        <v>137</v>
      </c>
      <c r="BE1053" s="142">
        <f>IF(N1053="základní",J1053,0)</f>
        <v>0</v>
      </c>
      <c r="BF1053" s="142">
        <f>IF(N1053="snížená",J1053,0)</f>
        <v>0</v>
      </c>
      <c r="BG1053" s="142">
        <f>IF(N1053="zákl. přenesená",J1053,0)</f>
        <v>0</v>
      </c>
      <c r="BH1053" s="142">
        <f>IF(N1053="sníž. přenesená",J1053,0)</f>
        <v>0</v>
      </c>
      <c r="BI1053" s="142">
        <f>IF(N1053="nulová",J1053,0)</f>
        <v>0</v>
      </c>
      <c r="BJ1053" s="18" t="s">
        <v>80</v>
      </c>
      <c r="BK1053" s="142">
        <f>ROUND(I1053*H1053,2)</f>
        <v>0</v>
      </c>
      <c r="BL1053" s="18" t="s">
        <v>244</v>
      </c>
      <c r="BM1053" s="141" t="s">
        <v>1239</v>
      </c>
    </row>
    <row r="1054" spans="2:65" s="1" customFormat="1" ht="11.25">
      <c r="B1054" s="33"/>
      <c r="D1054" s="143" t="s">
        <v>146</v>
      </c>
      <c r="F1054" s="144" t="s">
        <v>1240</v>
      </c>
      <c r="I1054" s="145"/>
      <c r="L1054" s="33"/>
      <c r="M1054" s="146"/>
      <c r="T1054" s="54"/>
      <c r="AT1054" s="18" t="s">
        <v>146</v>
      </c>
      <c r="AU1054" s="18" t="s">
        <v>82</v>
      </c>
    </row>
    <row r="1055" spans="2:65" s="11" customFormat="1" ht="22.9" customHeight="1">
      <c r="B1055" s="117"/>
      <c r="D1055" s="118" t="s">
        <v>71</v>
      </c>
      <c r="E1055" s="127" t="s">
        <v>1241</v>
      </c>
      <c r="F1055" s="127" t="s">
        <v>1242</v>
      </c>
      <c r="I1055" s="120"/>
      <c r="J1055" s="128">
        <f>BK1055</f>
        <v>0</v>
      </c>
      <c r="L1055" s="117"/>
      <c r="M1055" s="122"/>
      <c r="P1055" s="123">
        <f>SUM(P1056:P1067)</f>
        <v>0</v>
      </c>
      <c r="R1055" s="123">
        <f>SUM(R1056:R1067)</f>
        <v>6.0894200000000008E-3</v>
      </c>
      <c r="T1055" s="124">
        <f>SUM(T1056:T1067)</f>
        <v>0</v>
      </c>
      <c r="AR1055" s="118" t="s">
        <v>82</v>
      </c>
      <c r="AT1055" s="125" t="s">
        <v>71</v>
      </c>
      <c r="AU1055" s="125" t="s">
        <v>80</v>
      </c>
      <c r="AY1055" s="118" t="s">
        <v>137</v>
      </c>
      <c r="BK1055" s="126">
        <f>SUM(BK1056:BK1067)</f>
        <v>0</v>
      </c>
    </row>
    <row r="1056" spans="2:65" s="1" customFormat="1" ht="16.5" customHeight="1">
      <c r="B1056" s="33"/>
      <c r="C1056" s="129" t="s">
        <v>1243</v>
      </c>
      <c r="D1056" s="129" t="s">
        <v>140</v>
      </c>
      <c r="E1056" s="130" t="s">
        <v>1244</v>
      </c>
      <c r="F1056" s="131" t="s">
        <v>1245</v>
      </c>
      <c r="G1056" s="132" t="s">
        <v>143</v>
      </c>
      <c r="H1056" s="133">
        <v>20.998000000000001</v>
      </c>
      <c r="I1056" s="134"/>
      <c r="J1056" s="135">
        <f>ROUND(I1056*H1056,2)</f>
        <v>0</v>
      </c>
      <c r="K1056" s="136"/>
      <c r="L1056" s="33"/>
      <c r="M1056" s="137" t="s">
        <v>19</v>
      </c>
      <c r="N1056" s="138" t="s">
        <v>43</v>
      </c>
      <c r="P1056" s="139">
        <f>O1056*H1056</f>
        <v>0</v>
      </c>
      <c r="Q1056" s="139">
        <v>1.7000000000000001E-4</v>
      </c>
      <c r="R1056" s="139">
        <f>Q1056*H1056</f>
        <v>3.5696600000000005E-3</v>
      </c>
      <c r="S1056" s="139">
        <v>0</v>
      </c>
      <c r="T1056" s="140">
        <f>S1056*H1056</f>
        <v>0</v>
      </c>
      <c r="AR1056" s="141" t="s">
        <v>244</v>
      </c>
      <c r="AT1056" s="141" t="s">
        <v>140</v>
      </c>
      <c r="AU1056" s="141" t="s">
        <v>82</v>
      </c>
      <c r="AY1056" s="18" t="s">
        <v>137</v>
      </c>
      <c r="BE1056" s="142">
        <f>IF(N1056="základní",J1056,0)</f>
        <v>0</v>
      </c>
      <c r="BF1056" s="142">
        <f>IF(N1056="snížená",J1056,0)</f>
        <v>0</v>
      </c>
      <c r="BG1056" s="142">
        <f>IF(N1056="zákl. přenesená",J1056,0)</f>
        <v>0</v>
      </c>
      <c r="BH1056" s="142">
        <f>IF(N1056="sníž. přenesená",J1056,0)</f>
        <v>0</v>
      </c>
      <c r="BI1056" s="142">
        <f>IF(N1056="nulová",J1056,0)</f>
        <v>0</v>
      </c>
      <c r="BJ1056" s="18" t="s">
        <v>80</v>
      </c>
      <c r="BK1056" s="142">
        <f>ROUND(I1056*H1056,2)</f>
        <v>0</v>
      </c>
      <c r="BL1056" s="18" t="s">
        <v>244</v>
      </c>
      <c r="BM1056" s="141" t="s">
        <v>1246</v>
      </c>
    </row>
    <row r="1057" spans="2:65" s="1" customFormat="1" ht="11.25">
      <c r="B1057" s="33"/>
      <c r="D1057" s="143" t="s">
        <v>146</v>
      </c>
      <c r="F1057" s="144" t="s">
        <v>1247</v>
      </c>
      <c r="I1057" s="145"/>
      <c r="L1057" s="33"/>
      <c r="M1057" s="146"/>
      <c r="T1057" s="54"/>
      <c r="AT1057" s="18" t="s">
        <v>146</v>
      </c>
      <c r="AU1057" s="18" t="s">
        <v>82</v>
      </c>
    </row>
    <row r="1058" spans="2:65" s="13" customFormat="1" ht="11.25">
      <c r="B1058" s="155"/>
      <c r="D1058" s="148" t="s">
        <v>148</v>
      </c>
      <c r="E1058" s="156" t="s">
        <v>19</v>
      </c>
      <c r="F1058" s="157" t="s">
        <v>1248</v>
      </c>
      <c r="H1058" s="156" t="s">
        <v>19</v>
      </c>
      <c r="I1058" s="158"/>
      <c r="L1058" s="155"/>
      <c r="M1058" s="159"/>
      <c r="T1058" s="160"/>
      <c r="AT1058" s="156" t="s">
        <v>148</v>
      </c>
      <c r="AU1058" s="156" t="s">
        <v>82</v>
      </c>
      <c r="AV1058" s="13" t="s">
        <v>80</v>
      </c>
      <c r="AW1058" s="13" t="s">
        <v>33</v>
      </c>
      <c r="AX1058" s="13" t="s">
        <v>72</v>
      </c>
      <c r="AY1058" s="156" t="s">
        <v>137</v>
      </c>
    </row>
    <row r="1059" spans="2:65" s="12" customFormat="1" ht="11.25">
      <c r="B1059" s="147"/>
      <c r="D1059" s="148" t="s">
        <v>148</v>
      </c>
      <c r="E1059" s="149" t="s">
        <v>19</v>
      </c>
      <c r="F1059" s="150" t="s">
        <v>1249</v>
      </c>
      <c r="H1059" s="151">
        <v>4.4080000000000004</v>
      </c>
      <c r="I1059" s="152"/>
      <c r="L1059" s="147"/>
      <c r="M1059" s="153"/>
      <c r="T1059" s="154"/>
      <c r="AT1059" s="149" t="s">
        <v>148</v>
      </c>
      <c r="AU1059" s="149" t="s">
        <v>82</v>
      </c>
      <c r="AV1059" s="12" t="s">
        <v>82</v>
      </c>
      <c r="AW1059" s="12" t="s">
        <v>33</v>
      </c>
      <c r="AX1059" s="12" t="s">
        <v>72</v>
      </c>
      <c r="AY1059" s="149" t="s">
        <v>137</v>
      </c>
    </row>
    <row r="1060" spans="2:65" s="12" customFormat="1" ht="11.25">
      <c r="B1060" s="147"/>
      <c r="D1060" s="148" t="s">
        <v>148</v>
      </c>
      <c r="E1060" s="149" t="s">
        <v>19</v>
      </c>
      <c r="F1060" s="150" t="s">
        <v>1250</v>
      </c>
      <c r="H1060" s="151">
        <v>16.59</v>
      </c>
      <c r="I1060" s="152"/>
      <c r="L1060" s="147"/>
      <c r="M1060" s="153"/>
      <c r="T1060" s="154"/>
      <c r="AT1060" s="149" t="s">
        <v>148</v>
      </c>
      <c r="AU1060" s="149" t="s">
        <v>82</v>
      </c>
      <c r="AV1060" s="12" t="s">
        <v>82</v>
      </c>
      <c r="AW1060" s="12" t="s">
        <v>33</v>
      </c>
      <c r="AX1060" s="12" t="s">
        <v>72</v>
      </c>
      <c r="AY1060" s="149" t="s">
        <v>137</v>
      </c>
    </row>
    <row r="1061" spans="2:65" s="14" customFormat="1" ht="11.25">
      <c r="B1061" s="161"/>
      <c r="D1061" s="148" t="s">
        <v>148</v>
      </c>
      <c r="E1061" s="162" t="s">
        <v>19</v>
      </c>
      <c r="F1061" s="163" t="s">
        <v>189</v>
      </c>
      <c r="H1061" s="164">
        <v>20.998000000000001</v>
      </c>
      <c r="I1061" s="165"/>
      <c r="L1061" s="161"/>
      <c r="M1061" s="166"/>
      <c r="T1061" s="167"/>
      <c r="AT1061" s="162" t="s">
        <v>148</v>
      </c>
      <c r="AU1061" s="162" t="s">
        <v>82</v>
      </c>
      <c r="AV1061" s="14" t="s">
        <v>144</v>
      </c>
      <c r="AW1061" s="14" t="s">
        <v>33</v>
      </c>
      <c r="AX1061" s="14" t="s">
        <v>80</v>
      </c>
      <c r="AY1061" s="162" t="s">
        <v>137</v>
      </c>
    </row>
    <row r="1062" spans="2:65" s="1" customFormat="1" ht="16.5" customHeight="1">
      <c r="B1062" s="33"/>
      <c r="C1062" s="129" t="s">
        <v>1251</v>
      </c>
      <c r="D1062" s="129" t="s">
        <v>140</v>
      </c>
      <c r="E1062" s="130" t="s">
        <v>1252</v>
      </c>
      <c r="F1062" s="131" t="s">
        <v>1253</v>
      </c>
      <c r="G1062" s="132" t="s">
        <v>143</v>
      </c>
      <c r="H1062" s="133">
        <v>20.998000000000001</v>
      </c>
      <c r="I1062" s="134"/>
      <c r="J1062" s="135">
        <f>ROUND(I1062*H1062,2)</f>
        <v>0</v>
      </c>
      <c r="K1062" s="136"/>
      <c r="L1062" s="33"/>
      <c r="M1062" s="137" t="s">
        <v>19</v>
      </c>
      <c r="N1062" s="138" t="s">
        <v>43</v>
      </c>
      <c r="P1062" s="139">
        <f>O1062*H1062</f>
        <v>0</v>
      </c>
      <c r="Q1062" s="139">
        <v>1.2E-4</v>
      </c>
      <c r="R1062" s="139">
        <f>Q1062*H1062</f>
        <v>2.5197600000000002E-3</v>
      </c>
      <c r="S1062" s="139">
        <v>0</v>
      </c>
      <c r="T1062" s="140">
        <f>S1062*H1062</f>
        <v>0</v>
      </c>
      <c r="AR1062" s="141" t="s">
        <v>244</v>
      </c>
      <c r="AT1062" s="141" t="s">
        <v>140</v>
      </c>
      <c r="AU1062" s="141" t="s">
        <v>82</v>
      </c>
      <c r="AY1062" s="18" t="s">
        <v>137</v>
      </c>
      <c r="BE1062" s="142">
        <f>IF(N1062="základní",J1062,0)</f>
        <v>0</v>
      </c>
      <c r="BF1062" s="142">
        <f>IF(N1062="snížená",J1062,0)</f>
        <v>0</v>
      </c>
      <c r="BG1062" s="142">
        <f>IF(N1062="zákl. přenesená",J1062,0)</f>
        <v>0</v>
      </c>
      <c r="BH1062" s="142">
        <f>IF(N1062="sníž. přenesená",J1062,0)</f>
        <v>0</v>
      </c>
      <c r="BI1062" s="142">
        <f>IF(N1062="nulová",J1062,0)</f>
        <v>0</v>
      </c>
      <c r="BJ1062" s="18" t="s">
        <v>80</v>
      </c>
      <c r="BK1062" s="142">
        <f>ROUND(I1062*H1062,2)</f>
        <v>0</v>
      </c>
      <c r="BL1062" s="18" t="s">
        <v>244</v>
      </c>
      <c r="BM1062" s="141" t="s">
        <v>1254</v>
      </c>
    </row>
    <row r="1063" spans="2:65" s="1" customFormat="1" ht="11.25">
      <c r="B1063" s="33"/>
      <c r="D1063" s="143" t="s">
        <v>146</v>
      </c>
      <c r="F1063" s="144" t="s">
        <v>1255</v>
      </c>
      <c r="I1063" s="145"/>
      <c r="L1063" s="33"/>
      <c r="M1063" s="146"/>
      <c r="T1063" s="54"/>
      <c r="AT1063" s="18" t="s">
        <v>146</v>
      </c>
      <c r="AU1063" s="18" t="s">
        <v>82</v>
      </c>
    </row>
    <row r="1064" spans="2:65" s="13" customFormat="1" ht="11.25">
      <c r="B1064" s="155"/>
      <c r="D1064" s="148" t="s">
        <v>148</v>
      </c>
      <c r="E1064" s="156" t="s">
        <v>19</v>
      </c>
      <c r="F1064" s="157" t="s">
        <v>1248</v>
      </c>
      <c r="H1064" s="156" t="s">
        <v>19</v>
      </c>
      <c r="I1064" s="158"/>
      <c r="L1064" s="155"/>
      <c r="M1064" s="159"/>
      <c r="T1064" s="160"/>
      <c r="AT1064" s="156" t="s">
        <v>148</v>
      </c>
      <c r="AU1064" s="156" t="s">
        <v>82</v>
      </c>
      <c r="AV1064" s="13" t="s">
        <v>80</v>
      </c>
      <c r="AW1064" s="13" t="s">
        <v>33</v>
      </c>
      <c r="AX1064" s="13" t="s">
        <v>72</v>
      </c>
      <c r="AY1064" s="156" t="s">
        <v>137</v>
      </c>
    </row>
    <row r="1065" spans="2:65" s="12" customFormat="1" ht="11.25">
      <c r="B1065" s="147"/>
      <c r="D1065" s="148" t="s">
        <v>148</v>
      </c>
      <c r="E1065" s="149" t="s">
        <v>19</v>
      </c>
      <c r="F1065" s="150" t="s">
        <v>1249</v>
      </c>
      <c r="H1065" s="151">
        <v>4.4080000000000004</v>
      </c>
      <c r="I1065" s="152"/>
      <c r="L1065" s="147"/>
      <c r="M1065" s="153"/>
      <c r="T1065" s="154"/>
      <c r="AT1065" s="149" t="s">
        <v>148</v>
      </c>
      <c r="AU1065" s="149" t="s">
        <v>82</v>
      </c>
      <c r="AV1065" s="12" t="s">
        <v>82</v>
      </c>
      <c r="AW1065" s="12" t="s">
        <v>33</v>
      </c>
      <c r="AX1065" s="12" t="s">
        <v>72</v>
      </c>
      <c r="AY1065" s="149" t="s">
        <v>137</v>
      </c>
    </row>
    <row r="1066" spans="2:65" s="12" customFormat="1" ht="11.25">
      <c r="B1066" s="147"/>
      <c r="D1066" s="148" t="s">
        <v>148</v>
      </c>
      <c r="E1066" s="149" t="s">
        <v>19</v>
      </c>
      <c r="F1066" s="150" t="s">
        <v>1250</v>
      </c>
      <c r="H1066" s="151">
        <v>16.59</v>
      </c>
      <c r="I1066" s="152"/>
      <c r="L1066" s="147"/>
      <c r="M1066" s="153"/>
      <c r="T1066" s="154"/>
      <c r="AT1066" s="149" t="s">
        <v>148</v>
      </c>
      <c r="AU1066" s="149" t="s">
        <v>82</v>
      </c>
      <c r="AV1066" s="12" t="s">
        <v>82</v>
      </c>
      <c r="AW1066" s="12" t="s">
        <v>33</v>
      </c>
      <c r="AX1066" s="12" t="s">
        <v>72</v>
      </c>
      <c r="AY1066" s="149" t="s">
        <v>137</v>
      </c>
    </row>
    <row r="1067" spans="2:65" s="14" customFormat="1" ht="11.25">
      <c r="B1067" s="161"/>
      <c r="D1067" s="148" t="s">
        <v>148</v>
      </c>
      <c r="E1067" s="162" t="s">
        <v>19</v>
      </c>
      <c r="F1067" s="163" t="s">
        <v>189</v>
      </c>
      <c r="H1067" s="164">
        <v>20.998000000000001</v>
      </c>
      <c r="I1067" s="165"/>
      <c r="L1067" s="161"/>
      <c r="M1067" s="166"/>
      <c r="T1067" s="167"/>
      <c r="AT1067" s="162" t="s">
        <v>148</v>
      </c>
      <c r="AU1067" s="162" t="s">
        <v>82</v>
      </c>
      <c r="AV1067" s="14" t="s">
        <v>144</v>
      </c>
      <c r="AW1067" s="14" t="s">
        <v>33</v>
      </c>
      <c r="AX1067" s="14" t="s">
        <v>80</v>
      </c>
      <c r="AY1067" s="162" t="s">
        <v>137</v>
      </c>
    </row>
    <row r="1068" spans="2:65" s="11" customFormat="1" ht="22.9" customHeight="1">
      <c r="B1068" s="117"/>
      <c r="D1068" s="118" t="s">
        <v>71</v>
      </c>
      <c r="E1068" s="127" t="s">
        <v>1256</v>
      </c>
      <c r="F1068" s="127" t="s">
        <v>1257</v>
      </c>
      <c r="I1068" s="120"/>
      <c r="J1068" s="128">
        <f>BK1068</f>
        <v>0</v>
      </c>
      <c r="L1068" s="117"/>
      <c r="M1068" s="122"/>
      <c r="P1068" s="123">
        <f>SUM(P1069:P1075)</f>
        <v>0</v>
      </c>
      <c r="R1068" s="123">
        <f>SUM(R1069:R1075)</f>
        <v>0.34080452000000006</v>
      </c>
      <c r="T1068" s="124">
        <f>SUM(T1069:T1075)</f>
        <v>0</v>
      </c>
      <c r="AR1068" s="118" t="s">
        <v>82</v>
      </c>
      <c r="AT1068" s="125" t="s">
        <v>71</v>
      </c>
      <c r="AU1068" s="125" t="s">
        <v>80</v>
      </c>
      <c r="AY1068" s="118" t="s">
        <v>137</v>
      </c>
      <c r="BK1068" s="126">
        <f>SUM(BK1069:BK1075)</f>
        <v>0</v>
      </c>
    </row>
    <row r="1069" spans="2:65" s="1" customFormat="1" ht="24.2" customHeight="1">
      <c r="B1069" s="33"/>
      <c r="C1069" s="129" t="s">
        <v>1258</v>
      </c>
      <c r="D1069" s="129" t="s">
        <v>140</v>
      </c>
      <c r="E1069" s="130" t="s">
        <v>1259</v>
      </c>
      <c r="F1069" s="131" t="s">
        <v>1260</v>
      </c>
      <c r="G1069" s="132" t="s">
        <v>143</v>
      </c>
      <c r="H1069" s="133">
        <v>1175.1880000000001</v>
      </c>
      <c r="I1069" s="134"/>
      <c r="J1069" s="135">
        <f>ROUND(I1069*H1069,2)</f>
        <v>0</v>
      </c>
      <c r="K1069" s="136"/>
      <c r="L1069" s="33"/>
      <c r="M1069" s="137" t="s">
        <v>19</v>
      </c>
      <c r="N1069" s="138" t="s">
        <v>43</v>
      </c>
      <c r="P1069" s="139">
        <f>O1069*H1069</f>
        <v>0</v>
      </c>
      <c r="Q1069" s="139">
        <v>2.9E-4</v>
      </c>
      <c r="R1069" s="139">
        <f>Q1069*H1069</f>
        <v>0.34080452000000006</v>
      </c>
      <c r="S1069" s="139">
        <v>0</v>
      </c>
      <c r="T1069" s="140">
        <f>S1069*H1069</f>
        <v>0</v>
      </c>
      <c r="AR1069" s="141" t="s">
        <v>244</v>
      </c>
      <c r="AT1069" s="141" t="s">
        <v>140</v>
      </c>
      <c r="AU1069" s="141" t="s">
        <v>82</v>
      </c>
      <c r="AY1069" s="18" t="s">
        <v>137</v>
      </c>
      <c r="BE1069" s="142">
        <f>IF(N1069="základní",J1069,0)</f>
        <v>0</v>
      </c>
      <c r="BF1069" s="142">
        <f>IF(N1069="snížená",J1069,0)</f>
        <v>0</v>
      </c>
      <c r="BG1069" s="142">
        <f>IF(N1069="zákl. přenesená",J1069,0)</f>
        <v>0</v>
      </c>
      <c r="BH1069" s="142">
        <f>IF(N1069="sníž. přenesená",J1069,0)</f>
        <v>0</v>
      </c>
      <c r="BI1069" s="142">
        <f>IF(N1069="nulová",J1069,0)</f>
        <v>0</v>
      </c>
      <c r="BJ1069" s="18" t="s">
        <v>80</v>
      </c>
      <c r="BK1069" s="142">
        <f>ROUND(I1069*H1069,2)</f>
        <v>0</v>
      </c>
      <c r="BL1069" s="18" t="s">
        <v>244</v>
      </c>
      <c r="BM1069" s="141" t="s">
        <v>1261</v>
      </c>
    </row>
    <row r="1070" spans="2:65" s="1" customFormat="1" ht="11.25">
      <c r="B1070" s="33"/>
      <c r="D1070" s="143" t="s">
        <v>146</v>
      </c>
      <c r="F1070" s="144" t="s">
        <v>1262</v>
      </c>
      <c r="I1070" s="145"/>
      <c r="L1070" s="33"/>
      <c r="M1070" s="146"/>
      <c r="T1070" s="54"/>
      <c r="AT1070" s="18" t="s">
        <v>146</v>
      </c>
      <c r="AU1070" s="18" t="s">
        <v>82</v>
      </c>
    </row>
    <row r="1071" spans="2:65" s="13" customFormat="1" ht="11.25">
      <c r="B1071" s="155"/>
      <c r="D1071" s="148" t="s">
        <v>148</v>
      </c>
      <c r="E1071" s="156" t="s">
        <v>19</v>
      </c>
      <c r="F1071" s="157" t="s">
        <v>1263</v>
      </c>
      <c r="H1071" s="156" t="s">
        <v>19</v>
      </c>
      <c r="I1071" s="158"/>
      <c r="L1071" s="155"/>
      <c r="M1071" s="159"/>
      <c r="T1071" s="160"/>
      <c r="AT1071" s="156" t="s">
        <v>148</v>
      </c>
      <c r="AU1071" s="156" t="s">
        <v>82</v>
      </c>
      <c r="AV1071" s="13" t="s">
        <v>80</v>
      </c>
      <c r="AW1071" s="13" t="s">
        <v>33</v>
      </c>
      <c r="AX1071" s="13" t="s">
        <v>72</v>
      </c>
      <c r="AY1071" s="156" t="s">
        <v>137</v>
      </c>
    </row>
    <row r="1072" spans="2:65" s="12" customFormat="1" ht="11.25">
      <c r="B1072" s="147"/>
      <c r="D1072" s="148" t="s">
        <v>148</v>
      </c>
      <c r="E1072" s="149" t="s">
        <v>19</v>
      </c>
      <c r="F1072" s="150" t="s">
        <v>1264</v>
      </c>
      <c r="H1072" s="151">
        <v>851.56600000000003</v>
      </c>
      <c r="I1072" s="152"/>
      <c r="L1072" s="147"/>
      <c r="M1072" s="153"/>
      <c r="T1072" s="154"/>
      <c r="AT1072" s="149" t="s">
        <v>148</v>
      </c>
      <c r="AU1072" s="149" t="s">
        <v>82</v>
      </c>
      <c r="AV1072" s="12" t="s">
        <v>82</v>
      </c>
      <c r="AW1072" s="12" t="s">
        <v>33</v>
      </c>
      <c r="AX1072" s="12" t="s">
        <v>72</v>
      </c>
      <c r="AY1072" s="149" t="s">
        <v>137</v>
      </c>
    </row>
    <row r="1073" spans="2:65" s="13" customFormat="1" ht="11.25">
      <c r="B1073" s="155"/>
      <c r="D1073" s="148" t="s">
        <v>148</v>
      </c>
      <c r="E1073" s="156" t="s">
        <v>19</v>
      </c>
      <c r="F1073" s="157" t="s">
        <v>1265</v>
      </c>
      <c r="H1073" s="156" t="s">
        <v>19</v>
      </c>
      <c r="I1073" s="158"/>
      <c r="L1073" s="155"/>
      <c r="M1073" s="159"/>
      <c r="T1073" s="160"/>
      <c r="AT1073" s="156" t="s">
        <v>148</v>
      </c>
      <c r="AU1073" s="156" t="s">
        <v>82</v>
      </c>
      <c r="AV1073" s="13" t="s">
        <v>80</v>
      </c>
      <c r="AW1073" s="13" t="s">
        <v>33</v>
      </c>
      <c r="AX1073" s="13" t="s">
        <v>72</v>
      </c>
      <c r="AY1073" s="156" t="s">
        <v>137</v>
      </c>
    </row>
    <row r="1074" spans="2:65" s="12" customFormat="1" ht="11.25">
      <c r="B1074" s="147"/>
      <c r="D1074" s="148" t="s">
        <v>148</v>
      </c>
      <c r="E1074" s="149" t="s">
        <v>19</v>
      </c>
      <c r="F1074" s="150" t="s">
        <v>1266</v>
      </c>
      <c r="H1074" s="151">
        <v>323.62200000000001</v>
      </c>
      <c r="I1074" s="152"/>
      <c r="L1074" s="147"/>
      <c r="M1074" s="153"/>
      <c r="T1074" s="154"/>
      <c r="AT1074" s="149" t="s">
        <v>148</v>
      </c>
      <c r="AU1074" s="149" t="s">
        <v>82</v>
      </c>
      <c r="AV1074" s="12" t="s">
        <v>82</v>
      </c>
      <c r="AW1074" s="12" t="s">
        <v>33</v>
      </c>
      <c r="AX1074" s="12" t="s">
        <v>72</v>
      </c>
      <c r="AY1074" s="149" t="s">
        <v>137</v>
      </c>
    </row>
    <row r="1075" spans="2:65" s="14" customFormat="1" ht="11.25">
      <c r="B1075" s="161"/>
      <c r="D1075" s="148" t="s">
        <v>148</v>
      </c>
      <c r="E1075" s="162" t="s">
        <v>19</v>
      </c>
      <c r="F1075" s="163" t="s">
        <v>189</v>
      </c>
      <c r="H1075" s="164">
        <v>1175.1880000000001</v>
      </c>
      <c r="I1075" s="165"/>
      <c r="L1075" s="161"/>
      <c r="M1075" s="166"/>
      <c r="T1075" s="167"/>
      <c r="AT1075" s="162" t="s">
        <v>148</v>
      </c>
      <c r="AU1075" s="162" t="s">
        <v>82</v>
      </c>
      <c r="AV1075" s="14" t="s">
        <v>144</v>
      </c>
      <c r="AW1075" s="14" t="s">
        <v>33</v>
      </c>
      <c r="AX1075" s="14" t="s">
        <v>80</v>
      </c>
      <c r="AY1075" s="162" t="s">
        <v>137</v>
      </c>
    </row>
    <row r="1076" spans="2:65" s="11" customFormat="1" ht="25.9" customHeight="1">
      <c r="B1076" s="117"/>
      <c r="D1076" s="118" t="s">
        <v>71</v>
      </c>
      <c r="E1076" s="119" t="s">
        <v>434</v>
      </c>
      <c r="F1076" s="119" t="s">
        <v>1267</v>
      </c>
      <c r="I1076" s="120"/>
      <c r="J1076" s="121">
        <f>BK1076</f>
        <v>0</v>
      </c>
      <c r="L1076" s="117"/>
      <c r="M1076" s="122"/>
      <c r="P1076" s="123">
        <f>P1077+P1083+P1087</f>
        <v>0</v>
      </c>
      <c r="R1076" s="123">
        <f>R1077+R1083+R1087</f>
        <v>0</v>
      </c>
      <c r="T1076" s="124">
        <f>T1077+T1083+T1087</f>
        <v>0</v>
      </c>
      <c r="AR1076" s="118" t="s">
        <v>138</v>
      </c>
      <c r="AT1076" s="125" t="s">
        <v>71</v>
      </c>
      <c r="AU1076" s="125" t="s">
        <v>72</v>
      </c>
      <c r="AY1076" s="118" t="s">
        <v>137</v>
      </c>
      <c r="BK1076" s="126">
        <f>BK1077+BK1083+BK1087</f>
        <v>0</v>
      </c>
    </row>
    <row r="1077" spans="2:65" s="11" customFormat="1" ht="22.9" customHeight="1">
      <c r="B1077" s="117"/>
      <c r="D1077" s="118" t="s">
        <v>71</v>
      </c>
      <c r="E1077" s="127" t="s">
        <v>1268</v>
      </c>
      <c r="F1077" s="127" t="s">
        <v>1269</v>
      </c>
      <c r="I1077" s="120"/>
      <c r="J1077" s="128">
        <f>BK1077</f>
        <v>0</v>
      </c>
      <c r="L1077" s="117"/>
      <c r="M1077" s="122"/>
      <c r="P1077" s="123">
        <f>SUM(P1078:P1082)</f>
        <v>0</v>
      </c>
      <c r="R1077" s="123">
        <f>SUM(R1078:R1082)</f>
        <v>0</v>
      </c>
      <c r="T1077" s="124">
        <f>SUM(T1078:T1082)</f>
        <v>0</v>
      </c>
      <c r="AR1077" s="118" t="s">
        <v>138</v>
      </c>
      <c r="AT1077" s="125" t="s">
        <v>71</v>
      </c>
      <c r="AU1077" s="125" t="s">
        <v>80</v>
      </c>
      <c r="AY1077" s="118" t="s">
        <v>137</v>
      </c>
      <c r="BK1077" s="126">
        <f>SUM(BK1078:BK1082)</f>
        <v>0</v>
      </c>
    </row>
    <row r="1078" spans="2:65" s="1" customFormat="1" ht="16.5" customHeight="1">
      <c r="B1078" s="33"/>
      <c r="C1078" s="129" t="s">
        <v>1270</v>
      </c>
      <c r="D1078" s="129" t="s">
        <v>140</v>
      </c>
      <c r="E1078" s="130" t="s">
        <v>1271</v>
      </c>
      <c r="F1078" s="131" t="s">
        <v>1272</v>
      </c>
      <c r="G1078" s="132" t="s">
        <v>542</v>
      </c>
      <c r="H1078" s="133">
        <v>1</v>
      </c>
      <c r="I1078" s="134"/>
      <c r="J1078" s="135">
        <f>ROUND(I1078*H1078,2)</f>
        <v>0</v>
      </c>
      <c r="K1078" s="136"/>
      <c r="L1078" s="33"/>
      <c r="M1078" s="137" t="s">
        <v>19</v>
      </c>
      <c r="N1078" s="138" t="s">
        <v>43</v>
      </c>
      <c r="P1078" s="139">
        <f>O1078*H1078</f>
        <v>0</v>
      </c>
      <c r="Q1078" s="139">
        <v>0</v>
      </c>
      <c r="R1078" s="139">
        <f>Q1078*H1078</f>
        <v>0</v>
      </c>
      <c r="S1078" s="139">
        <v>0</v>
      </c>
      <c r="T1078" s="140">
        <f>S1078*H1078</f>
        <v>0</v>
      </c>
      <c r="AR1078" s="141" t="s">
        <v>692</v>
      </c>
      <c r="AT1078" s="141" t="s">
        <v>140</v>
      </c>
      <c r="AU1078" s="141" t="s">
        <v>82</v>
      </c>
      <c r="AY1078" s="18" t="s">
        <v>137</v>
      </c>
      <c r="BE1078" s="142">
        <f>IF(N1078="základní",J1078,0)</f>
        <v>0</v>
      </c>
      <c r="BF1078" s="142">
        <f>IF(N1078="snížená",J1078,0)</f>
        <v>0</v>
      </c>
      <c r="BG1078" s="142">
        <f>IF(N1078="zákl. přenesená",J1078,0)</f>
        <v>0</v>
      </c>
      <c r="BH1078" s="142">
        <f>IF(N1078="sníž. přenesená",J1078,0)</f>
        <v>0</v>
      </c>
      <c r="BI1078" s="142">
        <f>IF(N1078="nulová",J1078,0)</f>
        <v>0</v>
      </c>
      <c r="BJ1078" s="18" t="s">
        <v>80</v>
      </c>
      <c r="BK1078" s="142">
        <f>ROUND(I1078*H1078,2)</f>
        <v>0</v>
      </c>
      <c r="BL1078" s="18" t="s">
        <v>692</v>
      </c>
      <c r="BM1078" s="141" t="s">
        <v>1273</v>
      </c>
    </row>
    <row r="1079" spans="2:65" s="1" customFormat="1" ht="16.5" customHeight="1">
      <c r="B1079" s="33"/>
      <c r="C1079" s="129" t="s">
        <v>1274</v>
      </c>
      <c r="D1079" s="129" t="s">
        <v>140</v>
      </c>
      <c r="E1079" s="130" t="s">
        <v>1275</v>
      </c>
      <c r="F1079" s="131" t="s">
        <v>1276</v>
      </c>
      <c r="G1079" s="132" t="s">
        <v>542</v>
      </c>
      <c r="H1079" s="133">
        <v>1</v>
      </c>
      <c r="I1079" s="134"/>
      <c r="J1079" s="135">
        <f>ROUND(I1079*H1079,2)</f>
        <v>0</v>
      </c>
      <c r="K1079" s="136"/>
      <c r="L1079" s="33"/>
      <c r="M1079" s="137" t="s">
        <v>19</v>
      </c>
      <c r="N1079" s="138" t="s">
        <v>43</v>
      </c>
      <c r="P1079" s="139">
        <f>O1079*H1079</f>
        <v>0</v>
      </c>
      <c r="Q1079" s="139">
        <v>0</v>
      </c>
      <c r="R1079" s="139">
        <f>Q1079*H1079</f>
        <v>0</v>
      </c>
      <c r="S1079" s="139">
        <v>0</v>
      </c>
      <c r="T1079" s="140">
        <f>S1079*H1079</f>
        <v>0</v>
      </c>
      <c r="AR1079" s="141" t="s">
        <v>692</v>
      </c>
      <c r="AT1079" s="141" t="s">
        <v>140</v>
      </c>
      <c r="AU1079" s="141" t="s">
        <v>82</v>
      </c>
      <c r="AY1079" s="18" t="s">
        <v>137</v>
      </c>
      <c r="BE1079" s="142">
        <f>IF(N1079="základní",J1079,0)</f>
        <v>0</v>
      </c>
      <c r="BF1079" s="142">
        <f>IF(N1079="snížená",J1079,0)</f>
        <v>0</v>
      </c>
      <c r="BG1079" s="142">
        <f>IF(N1079="zákl. přenesená",J1079,0)</f>
        <v>0</v>
      </c>
      <c r="BH1079" s="142">
        <f>IF(N1079="sníž. přenesená",J1079,0)</f>
        <v>0</v>
      </c>
      <c r="BI1079" s="142">
        <f>IF(N1079="nulová",J1079,0)</f>
        <v>0</v>
      </c>
      <c r="BJ1079" s="18" t="s">
        <v>80</v>
      </c>
      <c r="BK1079" s="142">
        <f>ROUND(I1079*H1079,2)</f>
        <v>0</v>
      </c>
      <c r="BL1079" s="18" t="s">
        <v>692</v>
      </c>
      <c r="BM1079" s="141" t="s">
        <v>1277</v>
      </c>
    </row>
    <row r="1080" spans="2:65" s="1" customFormat="1" ht="16.5" customHeight="1">
      <c r="B1080" s="33"/>
      <c r="C1080" s="129" t="s">
        <v>1278</v>
      </c>
      <c r="D1080" s="129" t="s">
        <v>140</v>
      </c>
      <c r="E1080" s="130" t="s">
        <v>1279</v>
      </c>
      <c r="F1080" s="131" t="s">
        <v>1280</v>
      </c>
      <c r="G1080" s="132" t="s">
        <v>542</v>
      </c>
      <c r="H1080" s="133">
        <v>1</v>
      </c>
      <c r="I1080" s="134"/>
      <c r="J1080" s="135">
        <f>ROUND(I1080*H1080,2)</f>
        <v>0</v>
      </c>
      <c r="K1080" s="136"/>
      <c r="L1080" s="33"/>
      <c r="M1080" s="137" t="s">
        <v>19</v>
      </c>
      <c r="N1080" s="138" t="s">
        <v>43</v>
      </c>
      <c r="P1080" s="139">
        <f>O1080*H1080</f>
        <v>0</v>
      </c>
      <c r="Q1080" s="139">
        <v>0</v>
      </c>
      <c r="R1080" s="139">
        <f>Q1080*H1080</f>
        <v>0</v>
      </c>
      <c r="S1080" s="139">
        <v>0</v>
      </c>
      <c r="T1080" s="140">
        <f>S1080*H1080</f>
        <v>0</v>
      </c>
      <c r="AR1080" s="141" t="s">
        <v>692</v>
      </c>
      <c r="AT1080" s="141" t="s">
        <v>140</v>
      </c>
      <c r="AU1080" s="141" t="s">
        <v>82</v>
      </c>
      <c r="AY1080" s="18" t="s">
        <v>137</v>
      </c>
      <c r="BE1080" s="142">
        <f>IF(N1080="základní",J1080,0)</f>
        <v>0</v>
      </c>
      <c r="BF1080" s="142">
        <f>IF(N1080="snížená",J1080,0)</f>
        <v>0</v>
      </c>
      <c r="BG1080" s="142">
        <f>IF(N1080="zákl. přenesená",J1080,0)</f>
        <v>0</v>
      </c>
      <c r="BH1080" s="142">
        <f>IF(N1080="sníž. přenesená",J1080,0)</f>
        <v>0</v>
      </c>
      <c r="BI1080" s="142">
        <f>IF(N1080="nulová",J1080,0)</f>
        <v>0</v>
      </c>
      <c r="BJ1080" s="18" t="s">
        <v>80</v>
      </c>
      <c r="BK1080" s="142">
        <f>ROUND(I1080*H1080,2)</f>
        <v>0</v>
      </c>
      <c r="BL1080" s="18" t="s">
        <v>692</v>
      </c>
      <c r="BM1080" s="141" t="s">
        <v>1281</v>
      </c>
    </row>
    <row r="1081" spans="2:65" s="1" customFormat="1" ht="16.5" customHeight="1">
      <c r="B1081" s="33"/>
      <c r="C1081" s="129" t="s">
        <v>1282</v>
      </c>
      <c r="D1081" s="129" t="s">
        <v>140</v>
      </c>
      <c r="E1081" s="130" t="s">
        <v>1283</v>
      </c>
      <c r="F1081" s="131" t="s">
        <v>1284</v>
      </c>
      <c r="G1081" s="132" t="s">
        <v>542</v>
      </c>
      <c r="H1081" s="133">
        <v>1</v>
      </c>
      <c r="I1081" s="134"/>
      <c r="J1081" s="135">
        <f>ROUND(I1081*H1081,2)</f>
        <v>0</v>
      </c>
      <c r="K1081" s="136"/>
      <c r="L1081" s="33"/>
      <c r="M1081" s="137" t="s">
        <v>19</v>
      </c>
      <c r="N1081" s="138" t="s">
        <v>43</v>
      </c>
      <c r="P1081" s="139">
        <f>O1081*H1081</f>
        <v>0</v>
      </c>
      <c r="Q1081" s="139">
        <v>0</v>
      </c>
      <c r="R1081" s="139">
        <f>Q1081*H1081</f>
        <v>0</v>
      </c>
      <c r="S1081" s="139">
        <v>0</v>
      </c>
      <c r="T1081" s="140">
        <f>S1081*H1081</f>
        <v>0</v>
      </c>
      <c r="AR1081" s="141" t="s">
        <v>692</v>
      </c>
      <c r="AT1081" s="141" t="s">
        <v>140</v>
      </c>
      <c r="AU1081" s="141" t="s">
        <v>82</v>
      </c>
      <c r="AY1081" s="18" t="s">
        <v>137</v>
      </c>
      <c r="BE1081" s="142">
        <f>IF(N1081="základní",J1081,0)</f>
        <v>0</v>
      </c>
      <c r="BF1081" s="142">
        <f>IF(N1081="snížená",J1081,0)</f>
        <v>0</v>
      </c>
      <c r="BG1081" s="142">
        <f>IF(N1081="zákl. přenesená",J1081,0)</f>
        <v>0</v>
      </c>
      <c r="BH1081" s="142">
        <f>IF(N1081="sníž. přenesená",J1081,0)</f>
        <v>0</v>
      </c>
      <c r="BI1081" s="142">
        <f>IF(N1081="nulová",J1081,0)</f>
        <v>0</v>
      </c>
      <c r="BJ1081" s="18" t="s">
        <v>80</v>
      </c>
      <c r="BK1081" s="142">
        <f>ROUND(I1081*H1081,2)</f>
        <v>0</v>
      </c>
      <c r="BL1081" s="18" t="s">
        <v>692</v>
      </c>
      <c r="BM1081" s="141" t="s">
        <v>1285</v>
      </c>
    </row>
    <row r="1082" spans="2:65" s="1" customFormat="1" ht="16.5" customHeight="1">
      <c r="B1082" s="33"/>
      <c r="C1082" s="129" t="s">
        <v>1286</v>
      </c>
      <c r="D1082" s="129" t="s">
        <v>140</v>
      </c>
      <c r="E1082" s="130" t="s">
        <v>1287</v>
      </c>
      <c r="F1082" s="131" t="s">
        <v>1288</v>
      </c>
      <c r="G1082" s="132" t="s">
        <v>542</v>
      </c>
      <c r="H1082" s="133">
        <v>1</v>
      </c>
      <c r="I1082" s="134"/>
      <c r="J1082" s="135">
        <f>ROUND(I1082*H1082,2)</f>
        <v>0</v>
      </c>
      <c r="K1082" s="136"/>
      <c r="L1082" s="33"/>
      <c r="M1082" s="137" t="s">
        <v>19</v>
      </c>
      <c r="N1082" s="138" t="s">
        <v>43</v>
      </c>
      <c r="P1082" s="139">
        <f>O1082*H1082</f>
        <v>0</v>
      </c>
      <c r="Q1082" s="139">
        <v>0</v>
      </c>
      <c r="R1082" s="139">
        <f>Q1082*H1082</f>
        <v>0</v>
      </c>
      <c r="S1082" s="139">
        <v>0</v>
      </c>
      <c r="T1082" s="140">
        <f>S1082*H1082</f>
        <v>0</v>
      </c>
      <c r="AR1082" s="141" t="s">
        <v>692</v>
      </c>
      <c r="AT1082" s="141" t="s">
        <v>140</v>
      </c>
      <c r="AU1082" s="141" t="s">
        <v>82</v>
      </c>
      <c r="AY1082" s="18" t="s">
        <v>137</v>
      </c>
      <c r="BE1082" s="142">
        <f>IF(N1082="základní",J1082,0)</f>
        <v>0</v>
      </c>
      <c r="BF1082" s="142">
        <f>IF(N1082="snížená",J1082,0)</f>
        <v>0</v>
      </c>
      <c r="BG1082" s="142">
        <f>IF(N1082="zákl. přenesená",J1082,0)</f>
        <v>0</v>
      </c>
      <c r="BH1082" s="142">
        <f>IF(N1082="sníž. přenesená",J1082,0)</f>
        <v>0</v>
      </c>
      <c r="BI1082" s="142">
        <f>IF(N1082="nulová",J1082,0)</f>
        <v>0</v>
      </c>
      <c r="BJ1082" s="18" t="s">
        <v>80</v>
      </c>
      <c r="BK1082" s="142">
        <f>ROUND(I1082*H1082,2)</f>
        <v>0</v>
      </c>
      <c r="BL1082" s="18" t="s">
        <v>692</v>
      </c>
      <c r="BM1082" s="141" t="s">
        <v>1289</v>
      </c>
    </row>
    <row r="1083" spans="2:65" s="11" customFormat="1" ht="22.9" customHeight="1">
      <c r="B1083" s="117"/>
      <c r="D1083" s="118" t="s">
        <v>71</v>
      </c>
      <c r="E1083" s="127" t="s">
        <v>1290</v>
      </c>
      <c r="F1083" s="127" t="s">
        <v>1291</v>
      </c>
      <c r="I1083" s="120"/>
      <c r="J1083" s="128">
        <f>BK1083</f>
        <v>0</v>
      </c>
      <c r="L1083" s="117"/>
      <c r="M1083" s="122"/>
      <c r="P1083" s="123">
        <f>SUM(P1084:P1086)</f>
        <v>0</v>
      </c>
      <c r="R1083" s="123">
        <f>SUM(R1084:R1086)</f>
        <v>0</v>
      </c>
      <c r="T1083" s="124">
        <f>SUM(T1084:T1086)</f>
        <v>0</v>
      </c>
      <c r="AR1083" s="118" t="s">
        <v>138</v>
      </c>
      <c r="AT1083" s="125" t="s">
        <v>71</v>
      </c>
      <c r="AU1083" s="125" t="s">
        <v>80</v>
      </c>
      <c r="AY1083" s="118" t="s">
        <v>137</v>
      </c>
      <c r="BK1083" s="126">
        <f>SUM(BK1084:BK1086)</f>
        <v>0</v>
      </c>
    </row>
    <row r="1084" spans="2:65" s="1" customFormat="1" ht="16.5" customHeight="1">
      <c r="B1084" s="33"/>
      <c r="C1084" s="129" t="s">
        <v>1292</v>
      </c>
      <c r="D1084" s="129" t="s">
        <v>140</v>
      </c>
      <c r="E1084" s="130" t="s">
        <v>1293</v>
      </c>
      <c r="F1084" s="131" t="s">
        <v>1294</v>
      </c>
      <c r="G1084" s="132" t="s">
        <v>542</v>
      </c>
      <c r="H1084" s="133">
        <v>1</v>
      </c>
      <c r="I1084" s="134"/>
      <c r="J1084" s="135">
        <f>ROUND(I1084*H1084,2)</f>
        <v>0</v>
      </c>
      <c r="K1084" s="136"/>
      <c r="L1084" s="33"/>
      <c r="M1084" s="137" t="s">
        <v>19</v>
      </c>
      <c r="N1084" s="138" t="s">
        <v>43</v>
      </c>
      <c r="P1084" s="139">
        <f>O1084*H1084</f>
        <v>0</v>
      </c>
      <c r="Q1084" s="139">
        <v>0</v>
      </c>
      <c r="R1084" s="139">
        <f>Q1084*H1084</f>
        <v>0</v>
      </c>
      <c r="S1084" s="139">
        <v>0</v>
      </c>
      <c r="T1084" s="140">
        <f>S1084*H1084</f>
        <v>0</v>
      </c>
      <c r="AR1084" s="141" t="s">
        <v>692</v>
      </c>
      <c r="AT1084" s="141" t="s">
        <v>140</v>
      </c>
      <c r="AU1084" s="141" t="s">
        <v>82</v>
      </c>
      <c r="AY1084" s="18" t="s">
        <v>137</v>
      </c>
      <c r="BE1084" s="142">
        <f>IF(N1084="základní",J1084,0)</f>
        <v>0</v>
      </c>
      <c r="BF1084" s="142">
        <f>IF(N1084="snížená",J1084,0)</f>
        <v>0</v>
      </c>
      <c r="BG1084" s="142">
        <f>IF(N1084="zákl. přenesená",J1084,0)</f>
        <v>0</v>
      </c>
      <c r="BH1084" s="142">
        <f>IF(N1084="sníž. přenesená",J1084,0)</f>
        <v>0</v>
      </c>
      <c r="BI1084" s="142">
        <f>IF(N1084="nulová",J1084,0)</f>
        <v>0</v>
      </c>
      <c r="BJ1084" s="18" t="s">
        <v>80</v>
      </c>
      <c r="BK1084" s="142">
        <f>ROUND(I1084*H1084,2)</f>
        <v>0</v>
      </c>
      <c r="BL1084" s="18" t="s">
        <v>692</v>
      </c>
      <c r="BM1084" s="141" t="s">
        <v>1295</v>
      </c>
    </row>
    <row r="1085" spans="2:65" s="1" customFormat="1" ht="16.5" customHeight="1">
      <c r="B1085" s="33"/>
      <c r="C1085" s="129" t="s">
        <v>1296</v>
      </c>
      <c r="D1085" s="129" t="s">
        <v>140</v>
      </c>
      <c r="E1085" s="130" t="s">
        <v>1297</v>
      </c>
      <c r="F1085" s="131" t="s">
        <v>1298</v>
      </c>
      <c r="G1085" s="132" t="s">
        <v>542</v>
      </c>
      <c r="H1085" s="133">
        <v>1</v>
      </c>
      <c r="I1085" s="134"/>
      <c r="J1085" s="135">
        <f>ROUND(I1085*H1085,2)</f>
        <v>0</v>
      </c>
      <c r="K1085" s="136"/>
      <c r="L1085" s="33"/>
      <c r="M1085" s="137" t="s">
        <v>19</v>
      </c>
      <c r="N1085" s="138" t="s">
        <v>43</v>
      </c>
      <c r="P1085" s="139">
        <f>O1085*H1085</f>
        <v>0</v>
      </c>
      <c r="Q1085" s="139">
        <v>0</v>
      </c>
      <c r="R1085" s="139">
        <f>Q1085*H1085</f>
        <v>0</v>
      </c>
      <c r="S1085" s="139">
        <v>0</v>
      </c>
      <c r="T1085" s="140">
        <f>S1085*H1085</f>
        <v>0</v>
      </c>
      <c r="AR1085" s="141" t="s">
        <v>692</v>
      </c>
      <c r="AT1085" s="141" t="s">
        <v>140</v>
      </c>
      <c r="AU1085" s="141" t="s">
        <v>82</v>
      </c>
      <c r="AY1085" s="18" t="s">
        <v>137</v>
      </c>
      <c r="BE1085" s="142">
        <f>IF(N1085="základní",J1085,0)</f>
        <v>0</v>
      </c>
      <c r="BF1085" s="142">
        <f>IF(N1085="snížená",J1085,0)</f>
        <v>0</v>
      </c>
      <c r="BG1085" s="142">
        <f>IF(N1085="zákl. přenesená",J1085,0)</f>
        <v>0</v>
      </c>
      <c r="BH1085" s="142">
        <f>IF(N1085="sníž. přenesená",J1085,0)</f>
        <v>0</v>
      </c>
      <c r="BI1085" s="142">
        <f>IF(N1085="nulová",J1085,0)</f>
        <v>0</v>
      </c>
      <c r="BJ1085" s="18" t="s">
        <v>80</v>
      </c>
      <c r="BK1085" s="142">
        <f>ROUND(I1085*H1085,2)</f>
        <v>0</v>
      </c>
      <c r="BL1085" s="18" t="s">
        <v>692</v>
      </c>
      <c r="BM1085" s="141" t="s">
        <v>1299</v>
      </c>
    </row>
    <row r="1086" spans="2:65" s="1" customFormat="1" ht="16.5" customHeight="1">
      <c r="B1086" s="33"/>
      <c r="C1086" s="129" t="s">
        <v>1300</v>
      </c>
      <c r="D1086" s="129" t="s">
        <v>140</v>
      </c>
      <c r="E1086" s="130" t="s">
        <v>1301</v>
      </c>
      <c r="F1086" s="131" t="s">
        <v>1302</v>
      </c>
      <c r="G1086" s="132" t="s">
        <v>542</v>
      </c>
      <c r="H1086" s="133">
        <v>1</v>
      </c>
      <c r="I1086" s="134"/>
      <c r="J1086" s="135">
        <f>ROUND(I1086*H1086,2)</f>
        <v>0</v>
      </c>
      <c r="K1086" s="136"/>
      <c r="L1086" s="33"/>
      <c r="M1086" s="137" t="s">
        <v>19</v>
      </c>
      <c r="N1086" s="138" t="s">
        <v>43</v>
      </c>
      <c r="P1086" s="139">
        <f>O1086*H1086</f>
        <v>0</v>
      </c>
      <c r="Q1086" s="139">
        <v>0</v>
      </c>
      <c r="R1086" s="139">
        <f>Q1086*H1086</f>
        <v>0</v>
      </c>
      <c r="S1086" s="139">
        <v>0</v>
      </c>
      <c r="T1086" s="140">
        <f>S1086*H1086</f>
        <v>0</v>
      </c>
      <c r="AR1086" s="141" t="s">
        <v>692</v>
      </c>
      <c r="AT1086" s="141" t="s">
        <v>140</v>
      </c>
      <c r="AU1086" s="141" t="s">
        <v>82</v>
      </c>
      <c r="AY1086" s="18" t="s">
        <v>137</v>
      </c>
      <c r="BE1086" s="142">
        <f>IF(N1086="základní",J1086,0)</f>
        <v>0</v>
      </c>
      <c r="BF1086" s="142">
        <f>IF(N1086="snížená",J1086,0)</f>
        <v>0</v>
      </c>
      <c r="BG1086" s="142">
        <f>IF(N1086="zákl. přenesená",J1086,0)</f>
        <v>0</v>
      </c>
      <c r="BH1086" s="142">
        <f>IF(N1086="sníž. přenesená",J1086,0)</f>
        <v>0</v>
      </c>
      <c r="BI1086" s="142">
        <f>IF(N1086="nulová",J1086,0)</f>
        <v>0</v>
      </c>
      <c r="BJ1086" s="18" t="s">
        <v>80</v>
      </c>
      <c r="BK1086" s="142">
        <f>ROUND(I1086*H1086,2)</f>
        <v>0</v>
      </c>
      <c r="BL1086" s="18" t="s">
        <v>692</v>
      </c>
      <c r="BM1086" s="141" t="s">
        <v>1303</v>
      </c>
    </row>
    <row r="1087" spans="2:65" s="11" customFormat="1" ht="22.9" customHeight="1">
      <c r="B1087" s="117"/>
      <c r="D1087" s="118" t="s">
        <v>71</v>
      </c>
      <c r="E1087" s="127" t="s">
        <v>1304</v>
      </c>
      <c r="F1087" s="127" t="s">
        <v>1305</v>
      </c>
      <c r="I1087" s="120"/>
      <c r="J1087" s="128">
        <f>BK1087</f>
        <v>0</v>
      </c>
      <c r="L1087" s="117"/>
      <c r="M1087" s="122"/>
      <c r="P1087" s="123">
        <f>P1088</f>
        <v>0</v>
      </c>
      <c r="R1087" s="123">
        <f>R1088</f>
        <v>0</v>
      </c>
      <c r="T1087" s="124">
        <f>T1088</f>
        <v>0</v>
      </c>
      <c r="AR1087" s="118" t="s">
        <v>138</v>
      </c>
      <c r="AT1087" s="125" t="s">
        <v>71</v>
      </c>
      <c r="AU1087" s="125" t="s">
        <v>80</v>
      </c>
      <c r="AY1087" s="118" t="s">
        <v>137</v>
      </c>
      <c r="BK1087" s="126">
        <f>BK1088</f>
        <v>0</v>
      </c>
    </row>
    <row r="1088" spans="2:65" s="1" customFormat="1" ht="16.5" customHeight="1">
      <c r="B1088" s="33"/>
      <c r="C1088" s="129" t="s">
        <v>1306</v>
      </c>
      <c r="D1088" s="129" t="s">
        <v>140</v>
      </c>
      <c r="E1088" s="130" t="s">
        <v>1307</v>
      </c>
      <c r="F1088" s="131" t="s">
        <v>1308</v>
      </c>
      <c r="G1088" s="132" t="s">
        <v>542</v>
      </c>
      <c r="H1088" s="133">
        <v>1</v>
      </c>
      <c r="I1088" s="134"/>
      <c r="J1088" s="135">
        <f>ROUND(I1088*H1088,2)</f>
        <v>0</v>
      </c>
      <c r="K1088" s="136"/>
      <c r="L1088" s="33"/>
      <c r="M1088" s="137" t="s">
        <v>19</v>
      </c>
      <c r="N1088" s="138" t="s">
        <v>43</v>
      </c>
      <c r="P1088" s="139">
        <f>O1088*H1088</f>
        <v>0</v>
      </c>
      <c r="Q1088" s="139">
        <v>0</v>
      </c>
      <c r="R1088" s="139">
        <f>Q1088*H1088</f>
        <v>0</v>
      </c>
      <c r="S1088" s="139">
        <v>0</v>
      </c>
      <c r="T1088" s="140">
        <f>S1088*H1088</f>
        <v>0</v>
      </c>
      <c r="AR1088" s="141" t="s">
        <v>692</v>
      </c>
      <c r="AT1088" s="141" t="s">
        <v>140</v>
      </c>
      <c r="AU1088" s="141" t="s">
        <v>82</v>
      </c>
      <c r="AY1088" s="18" t="s">
        <v>137</v>
      </c>
      <c r="BE1088" s="142">
        <f>IF(N1088="základní",J1088,0)</f>
        <v>0</v>
      </c>
      <c r="BF1088" s="142">
        <f>IF(N1088="snížená",J1088,0)</f>
        <v>0</v>
      </c>
      <c r="BG1088" s="142">
        <f>IF(N1088="zákl. přenesená",J1088,0)</f>
        <v>0</v>
      </c>
      <c r="BH1088" s="142">
        <f>IF(N1088="sníž. přenesená",J1088,0)</f>
        <v>0</v>
      </c>
      <c r="BI1088" s="142">
        <f>IF(N1088="nulová",J1088,0)</f>
        <v>0</v>
      </c>
      <c r="BJ1088" s="18" t="s">
        <v>80</v>
      </c>
      <c r="BK1088" s="142">
        <f>ROUND(I1088*H1088,2)</f>
        <v>0</v>
      </c>
      <c r="BL1088" s="18" t="s">
        <v>692</v>
      </c>
      <c r="BM1088" s="141" t="s">
        <v>1309</v>
      </c>
    </row>
    <row r="1089" spans="2:65" s="11" customFormat="1" ht="25.9" customHeight="1">
      <c r="B1089" s="117"/>
      <c r="D1089" s="118" t="s">
        <v>71</v>
      </c>
      <c r="E1089" s="119" t="s">
        <v>1310</v>
      </c>
      <c r="F1089" s="119" t="s">
        <v>1311</v>
      </c>
      <c r="I1089" s="120"/>
      <c r="J1089" s="121">
        <f>BK1089</f>
        <v>0</v>
      </c>
      <c r="L1089" s="117"/>
      <c r="M1089" s="122"/>
      <c r="P1089" s="123">
        <f>SUM(P1090:P1091)</f>
        <v>0</v>
      </c>
      <c r="R1089" s="123">
        <f>SUM(R1090:R1091)</f>
        <v>0</v>
      </c>
      <c r="T1089" s="124">
        <f>SUM(T1090:T1091)</f>
        <v>0</v>
      </c>
      <c r="AR1089" s="118" t="s">
        <v>167</v>
      </c>
      <c r="AT1089" s="125" t="s">
        <v>71</v>
      </c>
      <c r="AU1089" s="125" t="s">
        <v>72</v>
      </c>
      <c r="AY1089" s="118" t="s">
        <v>137</v>
      </c>
      <c r="BK1089" s="126">
        <f>SUM(BK1090:BK1091)</f>
        <v>0</v>
      </c>
    </row>
    <row r="1090" spans="2:65" s="1" customFormat="1" ht="16.5" customHeight="1">
      <c r="B1090" s="33"/>
      <c r="C1090" s="129" t="s">
        <v>1312</v>
      </c>
      <c r="D1090" s="129" t="s">
        <v>140</v>
      </c>
      <c r="E1090" s="130" t="s">
        <v>1313</v>
      </c>
      <c r="F1090" s="131" t="s">
        <v>1314</v>
      </c>
      <c r="G1090" s="132" t="s">
        <v>1315</v>
      </c>
      <c r="H1090" s="186"/>
      <c r="I1090" s="134"/>
      <c r="J1090" s="135">
        <f>ROUND(I1090*H1090,2)</f>
        <v>0</v>
      </c>
      <c r="K1090" s="136"/>
      <c r="L1090" s="33"/>
      <c r="M1090" s="137" t="s">
        <v>19</v>
      </c>
      <c r="N1090" s="138" t="s">
        <v>43</v>
      </c>
      <c r="P1090" s="139">
        <f>O1090*H1090</f>
        <v>0</v>
      </c>
      <c r="Q1090" s="139">
        <v>0</v>
      </c>
      <c r="R1090" s="139">
        <f>Q1090*H1090</f>
        <v>0</v>
      </c>
      <c r="S1090" s="139">
        <v>0</v>
      </c>
      <c r="T1090" s="140">
        <f>S1090*H1090</f>
        <v>0</v>
      </c>
      <c r="AR1090" s="141" t="s">
        <v>1316</v>
      </c>
      <c r="AT1090" s="141" t="s">
        <v>140</v>
      </c>
      <c r="AU1090" s="141" t="s">
        <v>80</v>
      </c>
      <c r="AY1090" s="18" t="s">
        <v>137</v>
      </c>
      <c r="BE1090" s="142">
        <f>IF(N1090="základní",J1090,0)</f>
        <v>0</v>
      </c>
      <c r="BF1090" s="142">
        <f>IF(N1090="snížená",J1090,0)</f>
        <v>0</v>
      </c>
      <c r="BG1090" s="142">
        <f>IF(N1090="zákl. přenesená",J1090,0)</f>
        <v>0</v>
      </c>
      <c r="BH1090" s="142">
        <f>IF(N1090="sníž. přenesená",J1090,0)</f>
        <v>0</v>
      </c>
      <c r="BI1090" s="142">
        <f>IF(N1090="nulová",J1090,0)</f>
        <v>0</v>
      </c>
      <c r="BJ1090" s="18" t="s">
        <v>80</v>
      </c>
      <c r="BK1090" s="142">
        <f>ROUND(I1090*H1090,2)</f>
        <v>0</v>
      </c>
      <c r="BL1090" s="18" t="s">
        <v>1316</v>
      </c>
      <c r="BM1090" s="141" t="s">
        <v>1317</v>
      </c>
    </row>
    <row r="1091" spans="2:65" s="1" customFormat="1" ht="11.25">
      <c r="B1091" s="33"/>
      <c r="D1091" s="143" t="s">
        <v>146</v>
      </c>
      <c r="F1091" s="144" t="s">
        <v>1318</v>
      </c>
      <c r="I1091" s="145"/>
      <c r="L1091" s="33"/>
      <c r="M1091" s="187"/>
      <c r="N1091" s="188"/>
      <c r="O1091" s="188"/>
      <c r="P1091" s="188"/>
      <c r="Q1091" s="188"/>
      <c r="R1091" s="188"/>
      <c r="S1091" s="188"/>
      <c r="T1091" s="189"/>
      <c r="AT1091" s="18" t="s">
        <v>146</v>
      </c>
      <c r="AU1091" s="18" t="s">
        <v>80</v>
      </c>
    </row>
    <row r="1092" spans="2:65" s="1" customFormat="1" ht="6.95" customHeight="1">
      <c r="B1092" s="42"/>
      <c r="C1092" s="43"/>
      <c r="D1092" s="43"/>
      <c r="E1092" s="43"/>
      <c r="F1092" s="43"/>
      <c r="G1092" s="43"/>
      <c r="H1092" s="43"/>
      <c r="I1092" s="43"/>
      <c r="J1092" s="43"/>
      <c r="K1092" s="43"/>
      <c r="L1092" s="33"/>
    </row>
  </sheetData>
  <sheetProtection algorithmName="SHA-512" hashValue="LHS1bU70gHkLb9dvqMTZNS2FgHttjiK3wBVY5j5TPHRQMV6ZR/L8qC3PlimdURWRhKoSzEzc1HKpqrHVlJ68GQ==" saltValue="zFrg94v4A/rSeQyazwJVO82rcX52u3GsosZo6m66GFvhBP9CgT41oaJpz0kUvlMQ9wNzxqgOU0h/A+0pWmkbpg==" spinCount="100000" sheet="1" objects="1" scenarios="1" formatColumns="0" formatRows="0" autoFilter="0"/>
  <autoFilter ref="C104:K1091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0100-000000000000}"/>
    <hyperlink ref="F112" r:id="rId2" xr:uid="{00000000-0004-0000-0100-000001000000}"/>
    <hyperlink ref="F115" r:id="rId3" xr:uid="{00000000-0004-0000-0100-000002000000}"/>
    <hyperlink ref="F118" r:id="rId4" xr:uid="{00000000-0004-0000-0100-000003000000}"/>
    <hyperlink ref="F121" r:id="rId5" xr:uid="{00000000-0004-0000-0100-000004000000}"/>
    <hyperlink ref="F125" r:id="rId6" xr:uid="{00000000-0004-0000-0100-000005000000}"/>
    <hyperlink ref="F128" r:id="rId7" xr:uid="{00000000-0004-0000-0100-000006000000}"/>
    <hyperlink ref="F135" r:id="rId8" xr:uid="{00000000-0004-0000-0100-000007000000}"/>
    <hyperlink ref="F142" r:id="rId9" xr:uid="{00000000-0004-0000-0100-000008000000}"/>
    <hyperlink ref="F148" r:id="rId10" xr:uid="{00000000-0004-0000-0100-000009000000}"/>
    <hyperlink ref="F151" r:id="rId11" xr:uid="{00000000-0004-0000-0100-00000A000000}"/>
    <hyperlink ref="F155" r:id="rId12" xr:uid="{00000000-0004-0000-0100-00000B000000}"/>
    <hyperlink ref="F161" r:id="rId13" xr:uid="{00000000-0004-0000-0100-00000C000000}"/>
    <hyperlink ref="F168" r:id="rId14" xr:uid="{00000000-0004-0000-0100-00000D000000}"/>
    <hyperlink ref="F171" r:id="rId15" xr:uid="{00000000-0004-0000-0100-00000E000000}"/>
    <hyperlink ref="F181" r:id="rId16" xr:uid="{00000000-0004-0000-0100-00000F000000}"/>
    <hyperlink ref="F190" r:id="rId17" xr:uid="{00000000-0004-0000-0100-000010000000}"/>
    <hyperlink ref="F264" r:id="rId18" xr:uid="{00000000-0004-0000-0100-000011000000}"/>
    <hyperlink ref="F293" r:id="rId19" xr:uid="{00000000-0004-0000-0100-000012000000}"/>
    <hyperlink ref="F309" r:id="rId20" xr:uid="{00000000-0004-0000-0100-000013000000}"/>
    <hyperlink ref="F335" r:id="rId21" xr:uid="{00000000-0004-0000-0100-000014000000}"/>
    <hyperlink ref="F337" r:id="rId22" xr:uid="{00000000-0004-0000-0100-000015000000}"/>
    <hyperlink ref="F346" r:id="rId23" xr:uid="{00000000-0004-0000-0100-000016000000}"/>
    <hyperlink ref="F373" r:id="rId24" xr:uid="{00000000-0004-0000-0100-000017000000}"/>
    <hyperlink ref="F381" r:id="rId25" xr:uid="{00000000-0004-0000-0100-000018000000}"/>
    <hyperlink ref="F386" r:id="rId26" xr:uid="{00000000-0004-0000-0100-000019000000}"/>
    <hyperlink ref="F390" r:id="rId27" xr:uid="{00000000-0004-0000-0100-00001A000000}"/>
    <hyperlink ref="F400" r:id="rId28" xr:uid="{00000000-0004-0000-0100-00001B000000}"/>
    <hyperlink ref="F403" r:id="rId29" xr:uid="{00000000-0004-0000-0100-00001C000000}"/>
    <hyperlink ref="F405" r:id="rId30" xr:uid="{00000000-0004-0000-0100-00001D000000}"/>
    <hyperlink ref="F408" r:id="rId31" xr:uid="{00000000-0004-0000-0100-00001E000000}"/>
    <hyperlink ref="F410" r:id="rId32" xr:uid="{00000000-0004-0000-0100-00001F000000}"/>
    <hyperlink ref="F417" r:id="rId33" xr:uid="{00000000-0004-0000-0100-000020000000}"/>
    <hyperlink ref="F429" r:id="rId34" xr:uid="{00000000-0004-0000-0100-000021000000}"/>
    <hyperlink ref="F432" r:id="rId35" xr:uid="{00000000-0004-0000-0100-000022000000}"/>
    <hyperlink ref="F434" r:id="rId36" xr:uid="{00000000-0004-0000-0100-000023000000}"/>
    <hyperlink ref="F436" r:id="rId37" xr:uid="{00000000-0004-0000-0100-000024000000}"/>
    <hyperlink ref="F441" r:id="rId38" xr:uid="{00000000-0004-0000-0100-000025000000}"/>
    <hyperlink ref="F444" r:id="rId39" xr:uid="{00000000-0004-0000-0100-000026000000}"/>
    <hyperlink ref="F453" r:id="rId40" xr:uid="{00000000-0004-0000-0100-000027000000}"/>
    <hyperlink ref="F468" r:id="rId41" xr:uid="{00000000-0004-0000-0100-000028000000}"/>
    <hyperlink ref="F477" r:id="rId42" xr:uid="{00000000-0004-0000-0100-000029000000}"/>
    <hyperlink ref="F497" r:id="rId43" xr:uid="{00000000-0004-0000-0100-00002A000000}"/>
    <hyperlink ref="F517" r:id="rId44" xr:uid="{00000000-0004-0000-0100-00002B000000}"/>
    <hyperlink ref="F529" r:id="rId45" xr:uid="{00000000-0004-0000-0100-00002C000000}"/>
    <hyperlink ref="F548" r:id="rId46" xr:uid="{00000000-0004-0000-0100-00002D000000}"/>
    <hyperlink ref="F554" r:id="rId47" xr:uid="{00000000-0004-0000-0100-00002E000000}"/>
    <hyperlink ref="F560" r:id="rId48" xr:uid="{00000000-0004-0000-0100-00002F000000}"/>
    <hyperlink ref="F567" r:id="rId49" xr:uid="{00000000-0004-0000-0100-000030000000}"/>
    <hyperlink ref="F570" r:id="rId50" xr:uid="{00000000-0004-0000-0100-000031000000}"/>
    <hyperlink ref="F573" r:id="rId51" xr:uid="{00000000-0004-0000-0100-000032000000}"/>
    <hyperlink ref="F576" r:id="rId52" xr:uid="{00000000-0004-0000-0100-000033000000}"/>
    <hyperlink ref="F579" r:id="rId53" xr:uid="{00000000-0004-0000-0100-000034000000}"/>
    <hyperlink ref="F582" r:id="rId54" xr:uid="{00000000-0004-0000-0100-000035000000}"/>
    <hyperlink ref="F585" r:id="rId55" xr:uid="{00000000-0004-0000-0100-000036000000}"/>
    <hyperlink ref="F588" r:id="rId56" xr:uid="{00000000-0004-0000-0100-000037000000}"/>
    <hyperlink ref="F652" r:id="rId57" xr:uid="{00000000-0004-0000-0100-000038000000}"/>
    <hyperlink ref="F655" r:id="rId58" xr:uid="{00000000-0004-0000-0100-000039000000}"/>
    <hyperlink ref="F658" r:id="rId59" xr:uid="{00000000-0004-0000-0100-00003A000000}"/>
    <hyperlink ref="F660" r:id="rId60" xr:uid="{00000000-0004-0000-0100-00003B000000}"/>
    <hyperlink ref="F665" r:id="rId61" xr:uid="{00000000-0004-0000-0100-00003C000000}"/>
    <hyperlink ref="F667" r:id="rId62" xr:uid="{00000000-0004-0000-0100-00003D000000}"/>
    <hyperlink ref="F669" r:id="rId63" xr:uid="{00000000-0004-0000-0100-00003E000000}"/>
    <hyperlink ref="F671" r:id="rId64" xr:uid="{00000000-0004-0000-0100-00003F000000}"/>
    <hyperlink ref="F674" r:id="rId65" xr:uid="{00000000-0004-0000-0100-000040000000}"/>
    <hyperlink ref="F678" r:id="rId66" xr:uid="{00000000-0004-0000-0100-000041000000}"/>
    <hyperlink ref="F685" r:id="rId67" xr:uid="{00000000-0004-0000-0100-000042000000}"/>
    <hyperlink ref="F690" r:id="rId68" xr:uid="{00000000-0004-0000-0100-000043000000}"/>
    <hyperlink ref="F694" r:id="rId69" xr:uid="{00000000-0004-0000-0100-000044000000}"/>
    <hyperlink ref="F697" r:id="rId70" xr:uid="{00000000-0004-0000-0100-000045000000}"/>
    <hyperlink ref="F719" r:id="rId71" xr:uid="{00000000-0004-0000-0100-000046000000}"/>
    <hyperlink ref="F737" r:id="rId72" xr:uid="{00000000-0004-0000-0100-000047000000}"/>
    <hyperlink ref="F747" r:id="rId73" xr:uid="{00000000-0004-0000-0100-000048000000}"/>
    <hyperlink ref="F749" r:id="rId74" xr:uid="{00000000-0004-0000-0100-000049000000}"/>
    <hyperlink ref="F753" r:id="rId75" xr:uid="{00000000-0004-0000-0100-00004A000000}"/>
    <hyperlink ref="F759" r:id="rId76" xr:uid="{00000000-0004-0000-0100-00004B000000}"/>
    <hyperlink ref="F762" r:id="rId77" xr:uid="{00000000-0004-0000-0100-00004C000000}"/>
    <hyperlink ref="F765" r:id="rId78" xr:uid="{00000000-0004-0000-0100-00004D000000}"/>
    <hyperlink ref="F773" r:id="rId79" xr:uid="{00000000-0004-0000-0100-00004E000000}"/>
    <hyperlink ref="F779" r:id="rId80" xr:uid="{00000000-0004-0000-0100-00004F000000}"/>
    <hyperlink ref="F781" r:id="rId81" xr:uid="{00000000-0004-0000-0100-000050000000}"/>
    <hyperlink ref="F793" r:id="rId82" xr:uid="{00000000-0004-0000-0100-000051000000}"/>
    <hyperlink ref="F801" r:id="rId83" xr:uid="{00000000-0004-0000-0100-000052000000}"/>
    <hyperlink ref="F804" r:id="rId84" xr:uid="{00000000-0004-0000-0100-000053000000}"/>
    <hyperlink ref="F807" r:id="rId85" xr:uid="{00000000-0004-0000-0100-000054000000}"/>
    <hyperlink ref="F811" r:id="rId86" xr:uid="{00000000-0004-0000-0100-000055000000}"/>
    <hyperlink ref="F814" r:id="rId87" xr:uid="{00000000-0004-0000-0100-000056000000}"/>
    <hyperlink ref="F818" r:id="rId88" xr:uid="{00000000-0004-0000-0100-000057000000}"/>
    <hyperlink ref="F821" r:id="rId89" xr:uid="{00000000-0004-0000-0100-000058000000}"/>
    <hyperlink ref="F823" r:id="rId90" xr:uid="{00000000-0004-0000-0100-000059000000}"/>
    <hyperlink ref="F828" r:id="rId91" xr:uid="{00000000-0004-0000-0100-00005A000000}"/>
    <hyperlink ref="F833" r:id="rId92" xr:uid="{00000000-0004-0000-0100-00005B000000}"/>
    <hyperlink ref="F836" r:id="rId93" xr:uid="{00000000-0004-0000-0100-00005C000000}"/>
    <hyperlink ref="F839" r:id="rId94" xr:uid="{00000000-0004-0000-0100-00005D000000}"/>
    <hyperlink ref="F842" r:id="rId95" xr:uid="{00000000-0004-0000-0100-00005E000000}"/>
    <hyperlink ref="F853" r:id="rId96" xr:uid="{00000000-0004-0000-0100-00005F000000}"/>
    <hyperlink ref="F866" r:id="rId97" xr:uid="{00000000-0004-0000-0100-000060000000}"/>
    <hyperlink ref="F879" r:id="rId98" xr:uid="{00000000-0004-0000-0100-000061000000}"/>
    <hyperlink ref="F885" r:id="rId99" xr:uid="{00000000-0004-0000-0100-000062000000}"/>
    <hyperlink ref="F896" r:id="rId100" xr:uid="{00000000-0004-0000-0100-000063000000}"/>
    <hyperlink ref="F899" r:id="rId101" xr:uid="{00000000-0004-0000-0100-000064000000}"/>
    <hyperlink ref="F909" r:id="rId102" xr:uid="{00000000-0004-0000-0100-000065000000}"/>
    <hyperlink ref="F918" r:id="rId103" xr:uid="{00000000-0004-0000-0100-000066000000}"/>
    <hyperlink ref="F925" r:id="rId104" xr:uid="{00000000-0004-0000-0100-000067000000}"/>
    <hyperlink ref="F945" r:id="rId105" xr:uid="{00000000-0004-0000-0100-000068000000}"/>
    <hyperlink ref="F948" r:id="rId106" xr:uid="{00000000-0004-0000-0100-000069000000}"/>
    <hyperlink ref="F952" r:id="rId107" xr:uid="{00000000-0004-0000-0100-00006A000000}"/>
    <hyperlink ref="F956" r:id="rId108" xr:uid="{00000000-0004-0000-0100-00006B000000}"/>
    <hyperlink ref="F960" r:id="rId109" xr:uid="{00000000-0004-0000-0100-00006C000000}"/>
    <hyperlink ref="F963" r:id="rId110" xr:uid="{00000000-0004-0000-0100-00006D000000}"/>
    <hyperlink ref="F991" r:id="rId111" xr:uid="{00000000-0004-0000-0100-00006E000000}"/>
    <hyperlink ref="F995" r:id="rId112" xr:uid="{00000000-0004-0000-0100-00006F000000}"/>
    <hyperlink ref="F1025" r:id="rId113" xr:uid="{00000000-0004-0000-0100-000070000000}"/>
    <hyperlink ref="F1034" r:id="rId114" xr:uid="{00000000-0004-0000-0100-000071000000}"/>
    <hyperlink ref="F1040" r:id="rId115" xr:uid="{00000000-0004-0000-0100-000072000000}"/>
    <hyperlink ref="F1054" r:id="rId116" xr:uid="{00000000-0004-0000-0100-000073000000}"/>
    <hyperlink ref="F1057" r:id="rId117" xr:uid="{00000000-0004-0000-0100-000074000000}"/>
    <hyperlink ref="F1063" r:id="rId118" xr:uid="{00000000-0004-0000-0100-000075000000}"/>
    <hyperlink ref="F1070" r:id="rId119" xr:uid="{00000000-0004-0000-0100-000076000000}"/>
    <hyperlink ref="F1091" r:id="rId120" xr:uid="{00000000-0004-0000-0100-00007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6" t="str">
        <f>'Rekapitulace stavby'!K6</f>
        <v>REKONSTRUKCE BUDOVY ČP.22  SOU HUBÁLOV</v>
      </c>
      <c r="F7" s="307"/>
      <c r="G7" s="307"/>
      <c r="H7" s="307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6.5" customHeight="1">
      <c r="B9" s="33"/>
      <c r="E9" s="288" t="s">
        <v>1319</v>
      </c>
      <c r="F9" s="308"/>
      <c r="G9" s="308"/>
      <c r="H9" s="30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25. 4. 2023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72"/>
      <c r="G18" s="272"/>
      <c r="H18" s="27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77" t="s">
        <v>19</v>
      </c>
      <c r="F27" s="277"/>
      <c r="G27" s="277"/>
      <c r="H27" s="27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ROUND((SUM(BE99:BE462)),  2)</f>
        <v>0</v>
      </c>
      <c r="I33" s="90">
        <v>0.21</v>
      </c>
      <c r="J33" s="89">
        <f>ROUND(((SUM(BE99:BE462))*I33),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ROUND((SUM(BF99:BF462)),  2)</f>
        <v>0</v>
      </c>
      <c r="I34" s="90">
        <v>0.15</v>
      </c>
      <c r="J34" s="89">
        <f>ROUND(((SUM(BF99:BF462))*I34),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ROUND((SUM(BG99:BG462)),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ROUND((SUM(BH99:BH462)),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ROUND((SUM(BI99:BI462)),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06" t="str">
        <f>E7</f>
        <v>REKONSTRUKCE BUDOVY ČP.22  SOU HUBÁLOV</v>
      </c>
      <c r="F48" s="307"/>
      <c r="G48" s="307"/>
      <c r="H48" s="307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6.5" customHeight="1">
      <c r="B50" s="33"/>
      <c r="E50" s="288" t="str">
        <f>E9</f>
        <v>S 02 - ÚPRAVY BYTU VE 3.NP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LOUKOVEC ST.PČ. 128/3</v>
      </c>
      <c r="I52" s="28" t="s">
        <v>23</v>
      </c>
      <c r="J52" s="50" t="str">
        <f>IF(J12="","",J12)</f>
        <v>25. 4. 2023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SOU HUBÁLOV 17 - LOUKOVEC</v>
      </c>
      <c r="I54" s="28" t="s">
        <v>31</v>
      </c>
      <c r="J54" s="31" t="str">
        <f>E21</f>
        <v>ING.PAVEL MAREK  projekční ateliér TURNOV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JANA VYDROVÁ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93</v>
      </c>
      <c r="D57" s="91"/>
      <c r="E57" s="91"/>
      <c r="F57" s="91"/>
      <c r="G57" s="91"/>
      <c r="H57" s="91"/>
      <c r="I57" s="91"/>
      <c r="J57" s="98" t="s">
        <v>94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J99</f>
        <v>0</v>
      </c>
      <c r="L59" s="33"/>
      <c r="AU59" s="18" t="s">
        <v>95</v>
      </c>
    </row>
    <row r="60" spans="2:47" s="8" customFormat="1" ht="24.95" customHeight="1">
      <c r="B60" s="100"/>
      <c r="D60" s="101" t="s">
        <v>96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>
      <c r="B61" s="104"/>
      <c r="D61" s="105" t="s">
        <v>97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>
      <c r="B62" s="104"/>
      <c r="D62" s="105" t="s">
        <v>99</v>
      </c>
      <c r="E62" s="106"/>
      <c r="F62" s="106"/>
      <c r="G62" s="106"/>
      <c r="H62" s="106"/>
      <c r="I62" s="106"/>
      <c r="J62" s="107">
        <f>J108</f>
        <v>0</v>
      </c>
      <c r="L62" s="104"/>
    </row>
    <row r="63" spans="2:47" s="9" customFormat="1" ht="19.899999999999999" customHeight="1">
      <c r="B63" s="104"/>
      <c r="D63" s="105" t="s">
        <v>100</v>
      </c>
      <c r="E63" s="106"/>
      <c r="F63" s="106"/>
      <c r="G63" s="106"/>
      <c r="H63" s="106"/>
      <c r="I63" s="106"/>
      <c r="J63" s="107">
        <f>J181</f>
        <v>0</v>
      </c>
      <c r="L63" s="104"/>
    </row>
    <row r="64" spans="2:47" s="9" customFormat="1" ht="19.899999999999999" customHeight="1">
      <c r="B64" s="104"/>
      <c r="D64" s="105" t="s">
        <v>101</v>
      </c>
      <c r="E64" s="106"/>
      <c r="F64" s="106"/>
      <c r="G64" s="106"/>
      <c r="H64" s="106"/>
      <c r="I64" s="106"/>
      <c r="J64" s="107">
        <f>J193</f>
        <v>0</v>
      </c>
      <c r="L64" s="104"/>
    </row>
    <row r="65" spans="2:12" s="9" customFormat="1" ht="19.899999999999999" customHeight="1">
      <c r="B65" s="104"/>
      <c r="D65" s="105" t="s">
        <v>102</v>
      </c>
      <c r="E65" s="106"/>
      <c r="F65" s="106"/>
      <c r="G65" s="106"/>
      <c r="H65" s="106"/>
      <c r="I65" s="106"/>
      <c r="J65" s="107">
        <f>J276</f>
        <v>0</v>
      </c>
      <c r="L65" s="104"/>
    </row>
    <row r="66" spans="2:12" s="8" customFormat="1" ht="24.95" customHeight="1">
      <c r="B66" s="100"/>
      <c r="D66" s="101" t="s">
        <v>103</v>
      </c>
      <c r="E66" s="102"/>
      <c r="F66" s="102"/>
      <c r="G66" s="102"/>
      <c r="H66" s="102"/>
      <c r="I66" s="102"/>
      <c r="J66" s="103">
        <f>J279</f>
        <v>0</v>
      </c>
      <c r="L66" s="100"/>
    </row>
    <row r="67" spans="2:12" s="9" customFormat="1" ht="19.899999999999999" customHeight="1">
      <c r="B67" s="104"/>
      <c r="D67" s="105" t="s">
        <v>105</v>
      </c>
      <c r="E67" s="106"/>
      <c r="F67" s="106"/>
      <c r="G67" s="106"/>
      <c r="H67" s="106"/>
      <c r="I67" s="106"/>
      <c r="J67" s="107">
        <f>J280</f>
        <v>0</v>
      </c>
      <c r="L67" s="104"/>
    </row>
    <row r="68" spans="2:12" s="9" customFormat="1" ht="19.899999999999999" customHeight="1">
      <c r="B68" s="104"/>
      <c r="D68" s="105" t="s">
        <v>106</v>
      </c>
      <c r="E68" s="106"/>
      <c r="F68" s="106"/>
      <c r="G68" s="106"/>
      <c r="H68" s="106"/>
      <c r="I68" s="106"/>
      <c r="J68" s="107">
        <f>J297</f>
        <v>0</v>
      </c>
      <c r="L68" s="104"/>
    </row>
    <row r="69" spans="2:12" s="9" customFormat="1" ht="19.899999999999999" customHeight="1">
      <c r="B69" s="104"/>
      <c r="D69" s="105" t="s">
        <v>107</v>
      </c>
      <c r="E69" s="106"/>
      <c r="F69" s="106"/>
      <c r="G69" s="106"/>
      <c r="H69" s="106"/>
      <c r="I69" s="106"/>
      <c r="J69" s="107">
        <f>J301</f>
        <v>0</v>
      </c>
      <c r="L69" s="104"/>
    </row>
    <row r="70" spans="2:12" s="9" customFormat="1" ht="19.899999999999999" customHeight="1">
      <c r="B70" s="104"/>
      <c r="D70" s="105" t="s">
        <v>109</v>
      </c>
      <c r="E70" s="106"/>
      <c r="F70" s="106"/>
      <c r="G70" s="106"/>
      <c r="H70" s="106"/>
      <c r="I70" s="106"/>
      <c r="J70" s="107">
        <f>J303</f>
        <v>0</v>
      </c>
      <c r="L70" s="104"/>
    </row>
    <row r="71" spans="2:12" s="9" customFormat="1" ht="19.899999999999999" customHeight="1">
      <c r="B71" s="104"/>
      <c r="D71" s="105" t="s">
        <v>110</v>
      </c>
      <c r="E71" s="106"/>
      <c r="F71" s="106"/>
      <c r="G71" s="106"/>
      <c r="H71" s="106"/>
      <c r="I71" s="106"/>
      <c r="J71" s="107">
        <f>J319</f>
        <v>0</v>
      </c>
      <c r="L71" s="104"/>
    </row>
    <row r="72" spans="2:12" s="9" customFormat="1" ht="19.899999999999999" customHeight="1">
      <c r="B72" s="104"/>
      <c r="D72" s="105" t="s">
        <v>111</v>
      </c>
      <c r="E72" s="106"/>
      <c r="F72" s="106"/>
      <c r="G72" s="106"/>
      <c r="H72" s="106"/>
      <c r="I72" s="106"/>
      <c r="J72" s="107">
        <f>J340</f>
        <v>0</v>
      </c>
      <c r="L72" s="104"/>
    </row>
    <row r="73" spans="2:12" s="9" customFormat="1" ht="19.899999999999999" customHeight="1">
      <c r="B73" s="104"/>
      <c r="D73" s="105" t="s">
        <v>112</v>
      </c>
      <c r="E73" s="106"/>
      <c r="F73" s="106"/>
      <c r="G73" s="106"/>
      <c r="H73" s="106"/>
      <c r="I73" s="106"/>
      <c r="J73" s="107">
        <f>J362</f>
        <v>0</v>
      </c>
      <c r="L73" s="104"/>
    </row>
    <row r="74" spans="2:12" s="9" customFormat="1" ht="19.899999999999999" customHeight="1">
      <c r="B74" s="104"/>
      <c r="D74" s="105" t="s">
        <v>114</v>
      </c>
      <c r="E74" s="106"/>
      <c r="F74" s="106"/>
      <c r="G74" s="106"/>
      <c r="H74" s="106"/>
      <c r="I74" s="106"/>
      <c r="J74" s="107">
        <f>J385</f>
        <v>0</v>
      </c>
      <c r="L74" s="104"/>
    </row>
    <row r="75" spans="2:12" s="9" customFormat="1" ht="19.899999999999999" customHeight="1">
      <c r="B75" s="104"/>
      <c r="D75" s="105" t="s">
        <v>115</v>
      </c>
      <c r="E75" s="106"/>
      <c r="F75" s="106"/>
      <c r="G75" s="106"/>
      <c r="H75" s="106"/>
      <c r="I75" s="106"/>
      <c r="J75" s="107">
        <f>J434</f>
        <v>0</v>
      </c>
      <c r="L75" s="104"/>
    </row>
    <row r="76" spans="2:12" s="9" customFormat="1" ht="19.899999999999999" customHeight="1">
      <c r="B76" s="104"/>
      <c r="D76" s="105" t="s">
        <v>116</v>
      </c>
      <c r="E76" s="106"/>
      <c r="F76" s="106"/>
      <c r="G76" s="106"/>
      <c r="H76" s="106"/>
      <c r="I76" s="106"/>
      <c r="J76" s="107">
        <f>J449</f>
        <v>0</v>
      </c>
      <c r="L76" s="104"/>
    </row>
    <row r="77" spans="2:12" s="8" customFormat="1" ht="24.95" customHeight="1">
      <c r="B77" s="100"/>
      <c r="D77" s="101" t="s">
        <v>117</v>
      </c>
      <c r="E77" s="102"/>
      <c r="F77" s="102"/>
      <c r="G77" s="102"/>
      <c r="H77" s="102"/>
      <c r="I77" s="102"/>
      <c r="J77" s="103">
        <f>J457</f>
        <v>0</v>
      </c>
      <c r="L77" s="100"/>
    </row>
    <row r="78" spans="2:12" s="9" customFormat="1" ht="19.899999999999999" customHeight="1">
      <c r="B78" s="104"/>
      <c r="D78" s="105" t="s">
        <v>118</v>
      </c>
      <c r="E78" s="106"/>
      <c r="F78" s="106"/>
      <c r="G78" s="106"/>
      <c r="H78" s="106"/>
      <c r="I78" s="106"/>
      <c r="J78" s="107">
        <f>J458</f>
        <v>0</v>
      </c>
      <c r="L78" s="104"/>
    </row>
    <row r="79" spans="2:12" s="8" customFormat="1" ht="24.95" customHeight="1">
      <c r="B79" s="100"/>
      <c r="D79" s="101" t="s">
        <v>121</v>
      </c>
      <c r="E79" s="102"/>
      <c r="F79" s="102"/>
      <c r="G79" s="102"/>
      <c r="H79" s="102"/>
      <c r="I79" s="102"/>
      <c r="J79" s="103">
        <f>J460</f>
        <v>0</v>
      </c>
      <c r="L79" s="100"/>
    </row>
    <row r="80" spans="2:12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2" t="s">
        <v>122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16</v>
      </c>
      <c r="L88" s="33"/>
    </row>
    <row r="89" spans="2:12" s="1" customFormat="1" ht="16.5" customHeight="1">
      <c r="B89" s="33"/>
      <c r="E89" s="306" t="str">
        <f>E7</f>
        <v>REKONSTRUKCE BUDOVY ČP.22  SOU HUBÁLOV</v>
      </c>
      <c r="F89" s="307"/>
      <c r="G89" s="307"/>
      <c r="H89" s="307"/>
      <c r="L89" s="33"/>
    </row>
    <row r="90" spans="2:12" s="1" customFormat="1" ht="12" customHeight="1">
      <c r="B90" s="33"/>
      <c r="C90" s="28" t="s">
        <v>90</v>
      </c>
      <c r="L90" s="33"/>
    </row>
    <row r="91" spans="2:12" s="1" customFormat="1" ht="16.5" customHeight="1">
      <c r="B91" s="33"/>
      <c r="E91" s="288" t="str">
        <f>E9</f>
        <v>S 02 - ÚPRAVY BYTU VE 3.NP</v>
      </c>
      <c r="F91" s="308"/>
      <c r="G91" s="308"/>
      <c r="H91" s="308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F12</f>
        <v>LOUKOVEC ST.PČ. 128/3</v>
      </c>
      <c r="I93" s="28" t="s">
        <v>23</v>
      </c>
      <c r="J93" s="50" t="str">
        <f>IF(J12="","",J12)</f>
        <v>25. 4. 2023</v>
      </c>
      <c r="L93" s="33"/>
    </row>
    <row r="94" spans="2:12" s="1" customFormat="1" ht="6.95" customHeight="1">
      <c r="B94" s="33"/>
      <c r="L94" s="33"/>
    </row>
    <row r="95" spans="2:12" s="1" customFormat="1" ht="40.15" customHeight="1">
      <c r="B95" s="33"/>
      <c r="C95" s="28" t="s">
        <v>25</v>
      </c>
      <c r="F95" s="26" t="str">
        <f>E15</f>
        <v>SOU HUBÁLOV 17 - LOUKOVEC</v>
      </c>
      <c r="I95" s="28" t="s">
        <v>31</v>
      </c>
      <c r="J95" s="31" t="str">
        <f>E21</f>
        <v>ING.PAVEL MAREK  projekční ateliér TURNOV</v>
      </c>
      <c r="L95" s="33"/>
    </row>
    <row r="96" spans="2:12" s="1" customFormat="1" ht="15.2" customHeight="1">
      <c r="B96" s="33"/>
      <c r="C96" s="28" t="s">
        <v>29</v>
      </c>
      <c r="F96" s="26" t="str">
        <f>IF(E18="","",E18)</f>
        <v>Vyplň údaj</v>
      </c>
      <c r="I96" s="28" t="s">
        <v>34</v>
      </c>
      <c r="J96" s="31" t="str">
        <f>E24</f>
        <v>JANA VYDROVÁ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08"/>
      <c r="C98" s="109" t="s">
        <v>123</v>
      </c>
      <c r="D98" s="110" t="s">
        <v>57</v>
      </c>
      <c r="E98" s="110" t="s">
        <v>53</v>
      </c>
      <c r="F98" s="110" t="s">
        <v>54</v>
      </c>
      <c r="G98" s="110" t="s">
        <v>124</v>
      </c>
      <c r="H98" s="110" t="s">
        <v>125</v>
      </c>
      <c r="I98" s="110" t="s">
        <v>126</v>
      </c>
      <c r="J98" s="111" t="s">
        <v>94</v>
      </c>
      <c r="K98" s="112" t="s">
        <v>127</v>
      </c>
      <c r="L98" s="108"/>
      <c r="M98" s="57" t="s">
        <v>19</v>
      </c>
      <c r="N98" s="58" t="s">
        <v>42</v>
      </c>
      <c r="O98" s="58" t="s">
        <v>128</v>
      </c>
      <c r="P98" s="58" t="s">
        <v>129</v>
      </c>
      <c r="Q98" s="58" t="s">
        <v>130</v>
      </c>
      <c r="R98" s="58" t="s">
        <v>131</v>
      </c>
      <c r="S98" s="58" t="s">
        <v>132</v>
      </c>
      <c r="T98" s="59" t="s">
        <v>133</v>
      </c>
    </row>
    <row r="99" spans="2:65" s="1" customFormat="1" ht="22.9" customHeight="1">
      <c r="B99" s="33"/>
      <c r="C99" s="62" t="s">
        <v>134</v>
      </c>
      <c r="J99" s="113">
        <f>BK99</f>
        <v>0</v>
      </c>
      <c r="L99" s="33"/>
      <c r="M99" s="60"/>
      <c r="N99" s="51"/>
      <c r="O99" s="51"/>
      <c r="P99" s="114">
        <f>P100+P279+P457+P460</f>
        <v>0</v>
      </c>
      <c r="Q99" s="51"/>
      <c r="R99" s="114">
        <f>R100+R279+R457+R460</f>
        <v>15.097151499999999</v>
      </c>
      <c r="S99" s="51"/>
      <c r="T99" s="115">
        <f>T100+T279+T457+T460</f>
        <v>22.658304000000005</v>
      </c>
      <c r="AT99" s="18" t="s">
        <v>71</v>
      </c>
      <c r="AU99" s="18" t="s">
        <v>95</v>
      </c>
      <c r="BK99" s="116">
        <f>BK100+BK279+BK457+BK460</f>
        <v>0</v>
      </c>
    </row>
    <row r="100" spans="2:65" s="11" customFormat="1" ht="25.9" customHeight="1">
      <c r="B100" s="117"/>
      <c r="D100" s="118" t="s">
        <v>71</v>
      </c>
      <c r="E100" s="119" t="s">
        <v>135</v>
      </c>
      <c r="F100" s="119" t="s">
        <v>136</v>
      </c>
      <c r="I100" s="120"/>
      <c r="J100" s="121">
        <f>BK100</f>
        <v>0</v>
      </c>
      <c r="L100" s="117"/>
      <c r="M100" s="122"/>
      <c r="P100" s="123">
        <f>P101+P108+P181+P193+P276</f>
        <v>0</v>
      </c>
      <c r="R100" s="123">
        <f>R101+R108+R181+R193+R276</f>
        <v>13.068625269999998</v>
      </c>
      <c r="T100" s="124">
        <f>T101+T108+T181+T193+T276</f>
        <v>22.658304000000005</v>
      </c>
      <c r="AR100" s="118" t="s">
        <v>80</v>
      </c>
      <c r="AT100" s="125" t="s">
        <v>71</v>
      </c>
      <c r="AU100" s="125" t="s">
        <v>72</v>
      </c>
      <c r="AY100" s="118" t="s">
        <v>137</v>
      </c>
      <c r="BK100" s="126">
        <f>BK101+BK108+BK181+BK193+BK276</f>
        <v>0</v>
      </c>
    </row>
    <row r="101" spans="2:65" s="11" customFormat="1" ht="22.9" customHeight="1">
      <c r="B101" s="117"/>
      <c r="D101" s="118" t="s">
        <v>71</v>
      </c>
      <c r="E101" s="127" t="s">
        <v>138</v>
      </c>
      <c r="F101" s="127" t="s">
        <v>139</v>
      </c>
      <c r="I101" s="120"/>
      <c r="J101" s="128">
        <f>BK101</f>
        <v>0</v>
      </c>
      <c r="L101" s="117"/>
      <c r="M101" s="122"/>
      <c r="P101" s="123">
        <f>SUM(P102:P107)</f>
        <v>0</v>
      </c>
      <c r="R101" s="123">
        <f>SUM(R102:R107)</f>
        <v>0.69508765000000006</v>
      </c>
      <c r="T101" s="124">
        <f>SUM(T102:T107)</f>
        <v>0</v>
      </c>
      <c r="AR101" s="118" t="s">
        <v>80</v>
      </c>
      <c r="AT101" s="125" t="s">
        <v>71</v>
      </c>
      <c r="AU101" s="125" t="s">
        <v>80</v>
      </c>
      <c r="AY101" s="118" t="s">
        <v>137</v>
      </c>
      <c r="BK101" s="126">
        <f>SUM(BK102:BK107)</f>
        <v>0</v>
      </c>
    </row>
    <row r="102" spans="2:65" s="1" customFormat="1" ht="24.2" customHeight="1">
      <c r="B102" s="33"/>
      <c r="C102" s="129" t="s">
        <v>80</v>
      </c>
      <c r="D102" s="129" t="s">
        <v>140</v>
      </c>
      <c r="E102" s="130" t="s">
        <v>1320</v>
      </c>
      <c r="F102" s="131" t="s">
        <v>1321</v>
      </c>
      <c r="G102" s="132" t="s">
        <v>143</v>
      </c>
      <c r="H102" s="133">
        <v>0.6</v>
      </c>
      <c r="I102" s="134"/>
      <c r="J102" s="135">
        <f>ROUND(I102*H102,2)</f>
        <v>0</v>
      </c>
      <c r="K102" s="136"/>
      <c r="L102" s="33"/>
      <c r="M102" s="137" t="s">
        <v>19</v>
      </c>
      <c r="N102" s="138" t="s">
        <v>43</v>
      </c>
      <c r="P102" s="139">
        <f>O102*H102</f>
        <v>0</v>
      </c>
      <c r="Q102" s="139">
        <v>0.15414</v>
      </c>
      <c r="R102" s="139">
        <f>Q102*H102</f>
        <v>9.2483999999999997E-2</v>
      </c>
      <c r="S102" s="139">
        <v>0</v>
      </c>
      <c r="T102" s="140">
        <f>S102*H102</f>
        <v>0</v>
      </c>
      <c r="AR102" s="141" t="s">
        <v>144</v>
      </c>
      <c r="AT102" s="141" t="s">
        <v>140</v>
      </c>
      <c r="AU102" s="141" t="s">
        <v>82</v>
      </c>
      <c r="AY102" s="18" t="s">
        <v>137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80</v>
      </c>
      <c r="BK102" s="142">
        <f>ROUND(I102*H102,2)</f>
        <v>0</v>
      </c>
      <c r="BL102" s="18" t="s">
        <v>144</v>
      </c>
      <c r="BM102" s="141" t="s">
        <v>1322</v>
      </c>
    </row>
    <row r="103" spans="2:65" s="1" customFormat="1" ht="11.25">
      <c r="B103" s="33"/>
      <c r="D103" s="143" t="s">
        <v>146</v>
      </c>
      <c r="F103" s="144" t="s">
        <v>1323</v>
      </c>
      <c r="I103" s="145"/>
      <c r="L103" s="33"/>
      <c r="M103" s="146"/>
      <c r="T103" s="54"/>
      <c r="AT103" s="18" t="s">
        <v>146</v>
      </c>
      <c r="AU103" s="18" t="s">
        <v>82</v>
      </c>
    </row>
    <row r="104" spans="2:65" s="12" customFormat="1" ht="11.25">
      <c r="B104" s="147"/>
      <c r="D104" s="148" t="s">
        <v>148</v>
      </c>
      <c r="E104" s="149" t="s">
        <v>19</v>
      </c>
      <c r="F104" s="150" t="s">
        <v>1324</v>
      </c>
      <c r="H104" s="151">
        <v>0.6</v>
      </c>
      <c r="I104" s="152"/>
      <c r="L104" s="147"/>
      <c r="M104" s="153"/>
      <c r="T104" s="154"/>
      <c r="AT104" s="149" t="s">
        <v>148</v>
      </c>
      <c r="AU104" s="149" t="s">
        <v>82</v>
      </c>
      <c r="AV104" s="12" t="s">
        <v>82</v>
      </c>
      <c r="AW104" s="12" t="s">
        <v>33</v>
      </c>
      <c r="AX104" s="12" t="s">
        <v>80</v>
      </c>
      <c r="AY104" s="149" t="s">
        <v>137</v>
      </c>
    </row>
    <row r="105" spans="2:65" s="1" customFormat="1" ht="21.75" customHeight="1">
      <c r="B105" s="33"/>
      <c r="C105" s="129" t="s">
        <v>82</v>
      </c>
      <c r="D105" s="129" t="s">
        <v>140</v>
      </c>
      <c r="E105" s="130" t="s">
        <v>220</v>
      </c>
      <c r="F105" s="131" t="s">
        <v>221</v>
      </c>
      <c r="G105" s="132" t="s">
        <v>143</v>
      </c>
      <c r="H105" s="133">
        <v>2.2549999999999999</v>
      </c>
      <c r="I105" s="134"/>
      <c r="J105" s="135">
        <f>ROUND(I105*H105,2)</f>
        <v>0</v>
      </c>
      <c r="K105" s="136"/>
      <c r="L105" s="33"/>
      <c r="M105" s="137" t="s">
        <v>19</v>
      </c>
      <c r="N105" s="138" t="s">
        <v>43</v>
      </c>
      <c r="P105" s="139">
        <f>O105*H105</f>
        <v>0</v>
      </c>
      <c r="Q105" s="139">
        <v>0.26723000000000002</v>
      </c>
      <c r="R105" s="139">
        <f>Q105*H105</f>
        <v>0.60260365000000005</v>
      </c>
      <c r="S105" s="139">
        <v>0</v>
      </c>
      <c r="T105" s="140">
        <f>S105*H105</f>
        <v>0</v>
      </c>
      <c r="AR105" s="141" t="s">
        <v>144</v>
      </c>
      <c r="AT105" s="141" t="s">
        <v>140</v>
      </c>
      <c r="AU105" s="141" t="s">
        <v>82</v>
      </c>
      <c r="AY105" s="18" t="s">
        <v>137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80</v>
      </c>
      <c r="BK105" s="142">
        <f>ROUND(I105*H105,2)</f>
        <v>0</v>
      </c>
      <c r="BL105" s="18" t="s">
        <v>144</v>
      </c>
      <c r="BM105" s="141" t="s">
        <v>1325</v>
      </c>
    </row>
    <row r="106" spans="2:65" s="1" customFormat="1" ht="11.25">
      <c r="B106" s="33"/>
      <c r="D106" s="143" t="s">
        <v>146</v>
      </c>
      <c r="F106" s="144" t="s">
        <v>223</v>
      </c>
      <c r="I106" s="145"/>
      <c r="L106" s="33"/>
      <c r="M106" s="146"/>
      <c r="T106" s="54"/>
      <c r="AT106" s="18" t="s">
        <v>146</v>
      </c>
      <c r="AU106" s="18" t="s">
        <v>82</v>
      </c>
    </row>
    <row r="107" spans="2:65" s="12" customFormat="1" ht="11.25">
      <c r="B107" s="147"/>
      <c r="D107" s="148" t="s">
        <v>148</v>
      </c>
      <c r="E107" s="149" t="s">
        <v>19</v>
      </c>
      <c r="F107" s="150" t="s">
        <v>1326</v>
      </c>
      <c r="H107" s="151">
        <v>2.2549999999999999</v>
      </c>
      <c r="I107" s="152"/>
      <c r="L107" s="147"/>
      <c r="M107" s="153"/>
      <c r="T107" s="154"/>
      <c r="AT107" s="149" t="s">
        <v>148</v>
      </c>
      <c r="AU107" s="149" t="s">
        <v>82</v>
      </c>
      <c r="AV107" s="12" t="s">
        <v>82</v>
      </c>
      <c r="AW107" s="12" t="s">
        <v>33</v>
      </c>
      <c r="AX107" s="12" t="s">
        <v>80</v>
      </c>
      <c r="AY107" s="149" t="s">
        <v>137</v>
      </c>
    </row>
    <row r="108" spans="2:65" s="11" customFormat="1" ht="22.9" customHeight="1">
      <c r="B108" s="117"/>
      <c r="D108" s="118" t="s">
        <v>71</v>
      </c>
      <c r="E108" s="127" t="s">
        <v>175</v>
      </c>
      <c r="F108" s="127" t="s">
        <v>238</v>
      </c>
      <c r="I108" s="120"/>
      <c r="J108" s="128">
        <f>BK108</f>
        <v>0</v>
      </c>
      <c r="L108" s="117"/>
      <c r="M108" s="122"/>
      <c r="P108" s="123">
        <f>SUM(P109:P180)</f>
        <v>0</v>
      </c>
      <c r="R108" s="123">
        <f>SUM(R109:R180)</f>
        <v>12.363270099999999</v>
      </c>
      <c r="T108" s="124">
        <f>SUM(T109:T180)</f>
        <v>0</v>
      </c>
      <c r="AR108" s="118" t="s">
        <v>80</v>
      </c>
      <c r="AT108" s="125" t="s">
        <v>71</v>
      </c>
      <c r="AU108" s="125" t="s">
        <v>80</v>
      </c>
      <c r="AY108" s="118" t="s">
        <v>137</v>
      </c>
      <c r="BK108" s="126">
        <f>SUM(BK109:BK180)</f>
        <v>0</v>
      </c>
    </row>
    <row r="109" spans="2:65" s="1" customFormat="1" ht="21.75" customHeight="1">
      <c r="B109" s="33"/>
      <c r="C109" s="129" t="s">
        <v>138</v>
      </c>
      <c r="D109" s="129" t="s">
        <v>140</v>
      </c>
      <c r="E109" s="130" t="s">
        <v>239</v>
      </c>
      <c r="F109" s="131" t="s">
        <v>240</v>
      </c>
      <c r="G109" s="132" t="s">
        <v>143</v>
      </c>
      <c r="H109" s="133">
        <v>182.20400000000001</v>
      </c>
      <c r="I109" s="134"/>
      <c r="J109" s="135">
        <f>ROUND(I109*H109,2)</f>
        <v>0</v>
      </c>
      <c r="K109" s="136"/>
      <c r="L109" s="33"/>
      <c r="M109" s="137" t="s">
        <v>19</v>
      </c>
      <c r="N109" s="138" t="s">
        <v>43</v>
      </c>
      <c r="P109" s="139">
        <f>O109*H109</f>
        <v>0</v>
      </c>
      <c r="Q109" s="139">
        <v>7.3499999999999998E-3</v>
      </c>
      <c r="R109" s="139">
        <f>Q109*H109</f>
        <v>1.3391994</v>
      </c>
      <c r="S109" s="139">
        <v>0</v>
      </c>
      <c r="T109" s="140">
        <f>S109*H109</f>
        <v>0</v>
      </c>
      <c r="AR109" s="141" t="s">
        <v>144</v>
      </c>
      <c r="AT109" s="141" t="s">
        <v>140</v>
      </c>
      <c r="AU109" s="141" t="s">
        <v>82</v>
      </c>
      <c r="AY109" s="18" t="s">
        <v>137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80</v>
      </c>
      <c r="BK109" s="142">
        <f>ROUND(I109*H109,2)</f>
        <v>0</v>
      </c>
      <c r="BL109" s="18" t="s">
        <v>144</v>
      </c>
      <c r="BM109" s="141" t="s">
        <v>1327</v>
      </c>
    </row>
    <row r="110" spans="2:65" s="1" customFormat="1" ht="11.25">
      <c r="B110" s="33"/>
      <c r="D110" s="143" t="s">
        <v>146</v>
      </c>
      <c r="F110" s="144" t="s">
        <v>242</v>
      </c>
      <c r="I110" s="145"/>
      <c r="L110" s="33"/>
      <c r="M110" s="146"/>
      <c r="T110" s="54"/>
      <c r="AT110" s="18" t="s">
        <v>146</v>
      </c>
      <c r="AU110" s="18" t="s">
        <v>82</v>
      </c>
    </row>
    <row r="111" spans="2:65" s="12" customFormat="1" ht="11.25">
      <c r="B111" s="147"/>
      <c r="D111" s="148" t="s">
        <v>148</v>
      </c>
      <c r="E111" s="149" t="s">
        <v>19</v>
      </c>
      <c r="F111" s="150" t="s">
        <v>1328</v>
      </c>
      <c r="H111" s="151">
        <v>182.20400000000001</v>
      </c>
      <c r="I111" s="152"/>
      <c r="L111" s="147"/>
      <c r="M111" s="153"/>
      <c r="T111" s="154"/>
      <c r="AT111" s="149" t="s">
        <v>148</v>
      </c>
      <c r="AU111" s="149" t="s">
        <v>82</v>
      </c>
      <c r="AV111" s="12" t="s">
        <v>82</v>
      </c>
      <c r="AW111" s="12" t="s">
        <v>33</v>
      </c>
      <c r="AX111" s="12" t="s">
        <v>80</v>
      </c>
      <c r="AY111" s="149" t="s">
        <v>137</v>
      </c>
    </row>
    <row r="112" spans="2:65" s="1" customFormat="1" ht="24.2" customHeight="1">
      <c r="B112" s="33"/>
      <c r="C112" s="129" t="s">
        <v>144</v>
      </c>
      <c r="D112" s="129" t="s">
        <v>140</v>
      </c>
      <c r="E112" s="130" t="s">
        <v>262</v>
      </c>
      <c r="F112" s="131" t="s">
        <v>263</v>
      </c>
      <c r="G112" s="132" t="s">
        <v>143</v>
      </c>
      <c r="H112" s="133">
        <v>145.46299999999999</v>
      </c>
      <c r="I112" s="134"/>
      <c r="J112" s="135">
        <f>ROUND(I112*H112,2)</f>
        <v>0</v>
      </c>
      <c r="K112" s="136"/>
      <c r="L112" s="33"/>
      <c r="M112" s="137" t="s">
        <v>19</v>
      </c>
      <c r="N112" s="138" t="s">
        <v>43</v>
      </c>
      <c r="P112" s="139">
        <f>O112*H112</f>
        <v>0</v>
      </c>
      <c r="Q112" s="139">
        <v>1.8380000000000001E-2</v>
      </c>
      <c r="R112" s="139">
        <f>Q112*H112</f>
        <v>2.67360994</v>
      </c>
      <c r="S112" s="139">
        <v>0</v>
      </c>
      <c r="T112" s="140">
        <f>S112*H112</f>
        <v>0</v>
      </c>
      <c r="AR112" s="141" t="s">
        <v>144</v>
      </c>
      <c r="AT112" s="141" t="s">
        <v>140</v>
      </c>
      <c r="AU112" s="141" t="s">
        <v>82</v>
      </c>
      <c r="AY112" s="18" t="s">
        <v>137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80</v>
      </c>
      <c r="BK112" s="142">
        <f>ROUND(I112*H112,2)</f>
        <v>0</v>
      </c>
      <c r="BL112" s="18" t="s">
        <v>144</v>
      </c>
      <c r="BM112" s="141" t="s">
        <v>1329</v>
      </c>
    </row>
    <row r="113" spans="2:51" s="1" customFormat="1" ht="11.25">
      <c r="B113" s="33"/>
      <c r="D113" s="143" t="s">
        <v>146</v>
      </c>
      <c r="F113" s="144" t="s">
        <v>265</v>
      </c>
      <c r="I113" s="145"/>
      <c r="L113" s="33"/>
      <c r="M113" s="146"/>
      <c r="T113" s="54"/>
      <c r="AT113" s="18" t="s">
        <v>146</v>
      </c>
      <c r="AU113" s="18" t="s">
        <v>82</v>
      </c>
    </row>
    <row r="114" spans="2:51" s="12" customFormat="1" ht="11.25">
      <c r="B114" s="147"/>
      <c r="D114" s="148" t="s">
        <v>148</v>
      </c>
      <c r="E114" s="149" t="s">
        <v>19</v>
      </c>
      <c r="F114" s="150" t="s">
        <v>1330</v>
      </c>
      <c r="H114" s="151">
        <v>49.28</v>
      </c>
      <c r="I114" s="152"/>
      <c r="L114" s="147"/>
      <c r="M114" s="153"/>
      <c r="T114" s="154"/>
      <c r="AT114" s="149" t="s">
        <v>148</v>
      </c>
      <c r="AU114" s="149" t="s">
        <v>82</v>
      </c>
      <c r="AV114" s="12" t="s">
        <v>82</v>
      </c>
      <c r="AW114" s="12" t="s">
        <v>33</v>
      </c>
      <c r="AX114" s="12" t="s">
        <v>72</v>
      </c>
      <c r="AY114" s="149" t="s">
        <v>137</v>
      </c>
    </row>
    <row r="115" spans="2:51" s="12" customFormat="1" ht="11.25">
      <c r="B115" s="147"/>
      <c r="D115" s="148" t="s">
        <v>148</v>
      </c>
      <c r="E115" s="149" t="s">
        <v>19</v>
      </c>
      <c r="F115" s="150" t="s">
        <v>1331</v>
      </c>
      <c r="H115" s="151">
        <v>-6.4</v>
      </c>
      <c r="I115" s="152"/>
      <c r="L115" s="147"/>
      <c r="M115" s="153"/>
      <c r="T115" s="154"/>
      <c r="AT115" s="149" t="s">
        <v>148</v>
      </c>
      <c r="AU115" s="149" t="s">
        <v>82</v>
      </c>
      <c r="AV115" s="12" t="s">
        <v>82</v>
      </c>
      <c r="AW115" s="12" t="s">
        <v>33</v>
      </c>
      <c r="AX115" s="12" t="s">
        <v>72</v>
      </c>
      <c r="AY115" s="149" t="s">
        <v>137</v>
      </c>
    </row>
    <row r="116" spans="2:51" s="12" customFormat="1" ht="11.25">
      <c r="B116" s="147"/>
      <c r="D116" s="148" t="s">
        <v>148</v>
      </c>
      <c r="E116" s="149" t="s">
        <v>19</v>
      </c>
      <c r="F116" s="150" t="s">
        <v>1332</v>
      </c>
      <c r="H116" s="151">
        <v>6.2720000000000002</v>
      </c>
      <c r="I116" s="152"/>
      <c r="L116" s="147"/>
      <c r="M116" s="153"/>
      <c r="T116" s="154"/>
      <c r="AT116" s="149" t="s">
        <v>148</v>
      </c>
      <c r="AU116" s="149" t="s">
        <v>82</v>
      </c>
      <c r="AV116" s="12" t="s">
        <v>82</v>
      </c>
      <c r="AW116" s="12" t="s">
        <v>33</v>
      </c>
      <c r="AX116" s="12" t="s">
        <v>72</v>
      </c>
      <c r="AY116" s="149" t="s">
        <v>137</v>
      </c>
    </row>
    <row r="117" spans="2:51" s="12" customFormat="1" ht="11.25">
      <c r="B117" s="147"/>
      <c r="D117" s="148" t="s">
        <v>148</v>
      </c>
      <c r="E117" s="149" t="s">
        <v>19</v>
      </c>
      <c r="F117" s="150" t="s">
        <v>1333</v>
      </c>
      <c r="H117" s="151">
        <v>5.0960000000000001</v>
      </c>
      <c r="I117" s="152"/>
      <c r="L117" s="147"/>
      <c r="M117" s="153"/>
      <c r="T117" s="154"/>
      <c r="AT117" s="149" t="s">
        <v>148</v>
      </c>
      <c r="AU117" s="149" t="s">
        <v>82</v>
      </c>
      <c r="AV117" s="12" t="s">
        <v>82</v>
      </c>
      <c r="AW117" s="12" t="s">
        <v>33</v>
      </c>
      <c r="AX117" s="12" t="s">
        <v>72</v>
      </c>
      <c r="AY117" s="149" t="s">
        <v>137</v>
      </c>
    </row>
    <row r="118" spans="2:51" s="12" customFormat="1" ht="11.25">
      <c r="B118" s="147"/>
      <c r="D118" s="148" t="s">
        <v>148</v>
      </c>
      <c r="E118" s="149" t="s">
        <v>19</v>
      </c>
      <c r="F118" s="150" t="s">
        <v>1334</v>
      </c>
      <c r="H118" s="151">
        <v>4.3220000000000001</v>
      </c>
      <c r="I118" s="152"/>
      <c r="L118" s="147"/>
      <c r="M118" s="153"/>
      <c r="T118" s="154"/>
      <c r="AT118" s="149" t="s">
        <v>148</v>
      </c>
      <c r="AU118" s="149" t="s">
        <v>82</v>
      </c>
      <c r="AV118" s="12" t="s">
        <v>82</v>
      </c>
      <c r="AW118" s="12" t="s">
        <v>33</v>
      </c>
      <c r="AX118" s="12" t="s">
        <v>72</v>
      </c>
      <c r="AY118" s="149" t="s">
        <v>137</v>
      </c>
    </row>
    <row r="119" spans="2:51" s="12" customFormat="1" ht="11.25">
      <c r="B119" s="147"/>
      <c r="D119" s="148" t="s">
        <v>148</v>
      </c>
      <c r="E119" s="149" t="s">
        <v>19</v>
      </c>
      <c r="F119" s="150" t="s">
        <v>1335</v>
      </c>
      <c r="H119" s="151">
        <v>49.526000000000003</v>
      </c>
      <c r="I119" s="152"/>
      <c r="L119" s="147"/>
      <c r="M119" s="153"/>
      <c r="T119" s="154"/>
      <c r="AT119" s="149" t="s">
        <v>148</v>
      </c>
      <c r="AU119" s="149" t="s">
        <v>82</v>
      </c>
      <c r="AV119" s="12" t="s">
        <v>82</v>
      </c>
      <c r="AW119" s="12" t="s">
        <v>33</v>
      </c>
      <c r="AX119" s="12" t="s">
        <v>72</v>
      </c>
      <c r="AY119" s="149" t="s">
        <v>137</v>
      </c>
    </row>
    <row r="120" spans="2:51" s="12" customFormat="1" ht="11.25">
      <c r="B120" s="147"/>
      <c r="D120" s="148" t="s">
        <v>148</v>
      </c>
      <c r="E120" s="149" t="s">
        <v>19</v>
      </c>
      <c r="F120" s="150" t="s">
        <v>1336</v>
      </c>
      <c r="H120" s="151">
        <v>46.076999999999998</v>
      </c>
      <c r="I120" s="152"/>
      <c r="L120" s="147"/>
      <c r="M120" s="153"/>
      <c r="T120" s="154"/>
      <c r="AT120" s="149" t="s">
        <v>148</v>
      </c>
      <c r="AU120" s="149" t="s">
        <v>82</v>
      </c>
      <c r="AV120" s="12" t="s">
        <v>82</v>
      </c>
      <c r="AW120" s="12" t="s">
        <v>33</v>
      </c>
      <c r="AX120" s="12" t="s">
        <v>72</v>
      </c>
      <c r="AY120" s="149" t="s">
        <v>137</v>
      </c>
    </row>
    <row r="121" spans="2:51" s="15" customFormat="1" ht="11.25">
      <c r="B121" s="168"/>
      <c r="D121" s="148" t="s">
        <v>148</v>
      </c>
      <c r="E121" s="169" t="s">
        <v>19</v>
      </c>
      <c r="F121" s="170" t="s">
        <v>808</v>
      </c>
      <c r="H121" s="171">
        <v>154.173</v>
      </c>
      <c r="I121" s="172"/>
      <c r="L121" s="168"/>
      <c r="M121" s="173"/>
      <c r="T121" s="174"/>
      <c r="AT121" s="169" t="s">
        <v>148</v>
      </c>
      <c r="AU121" s="169" t="s">
        <v>82</v>
      </c>
      <c r="AV121" s="15" t="s">
        <v>138</v>
      </c>
      <c r="AW121" s="15" t="s">
        <v>33</v>
      </c>
      <c r="AX121" s="15" t="s">
        <v>72</v>
      </c>
      <c r="AY121" s="169" t="s">
        <v>137</v>
      </c>
    </row>
    <row r="122" spans="2:51" s="13" customFormat="1" ht="11.25">
      <c r="B122" s="155"/>
      <c r="D122" s="148" t="s">
        <v>148</v>
      </c>
      <c r="E122" s="156" t="s">
        <v>19</v>
      </c>
      <c r="F122" s="157" t="s">
        <v>187</v>
      </c>
      <c r="H122" s="156" t="s">
        <v>19</v>
      </c>
      <c r="I122" s="158"/>
      <c r="L122" s="155"/>
      <c r="M122" s="159"/>
      <c r="T122" s="160"/>
      <c r="AT122" s="156" t="s">
        <v>148</v>
      </c>
      <c r="AU122" s="156" t="s">
        <v>82</v>
      </c>
      <c r="AV122" s="13" t="s">
        <v>80</v>
      </c>
      <c r="AW122" s="13" t="s">
        <v>33</v>
      </c>
      <c r="AX122" s="13" t="s">
        <v>72</v>
      </c>
      <c r="AY122" s="156" t="s">
        <v>137</v>
      </c>
    </row>
    <row r="123" spans="2:51" s="12" customFormat="1" ht="11.25">
      <c r="B123" s="147"/>
      <c r="D123" s="148" t="s">
        <v>148</v>
      </c>
      <c r="E123" s="149" t="s">
        <v>19</v>
      </c>
      <c r="F123" s="150" t="s">
        <v>1337</v>
      </c>
      <c r="H123" s="151">
        <v>-0.5</v>
      </c>
      <c r="I123" s="152"/>
      <c r="L123" s="147"/>
      <c r="M123" s="153"/>
      <c r="T123" s="154"/>
      <c r="AT123" s="149" t="s">
        <v>148</v>
      </c>
      <c r="AU123" s="149" t="s">
        <v>82</v>
      </c>
      <c r="AV123" s="12" t="s">
        <v>82</v>
      </c>
      <c r="AW123" s="12" t="s">
        <v>33</v>
      </c>
      <c r="AX123" s="12" t="s">
        <v>72</v>
      </c>
      <c r="AY123" s="149" t="s">
        <v>137</v>
      </c>
    </row>
    <row r="124" spans="2:51" s="12" customFormat="1" ht="11.25">
      <c r="B124" s="147"/>
      <c r="D124" s="148" t="s">
        <v>148</v>
      </c>
      <c r="E124" s="149" t="s">
        <v>19</v>
      </c>
      <c r="F124" s="150" t="s">
        <v>1338</v>
      </c>
      <c r="H124" s="151">
        <v>-10.353</v>
      </c>
      <c r="I124" s="152"/>
      <c r="L124" s="147"/>
      <c r="M124" s="153"/>
      <c r="T124" s="154"/>
      <c r="AT124" s="149" t="s">
        <v>148</v>
      </c>
      <c r="AU124" s="149" t="s">
        <v>82</v>
      </c>
      <c r="AV124" s="12" t="s">
        <v>82</v>
      </c>
      <c r="AW124" s="12" t="s">
        <v>33</v>
      </c>
      <c r="AX124" s="12" t="s">
        <v>72</v>
      </c>
      <c r="AY124" s="149" t="s">
        <v>137</v>
      </c>
    </row>
    <row r="125" spans="2:51" s="12" customFormat="1" ht="11.25">
      <c r="B125" s="147"/>
      <c r="D125" s="148" t="s">
        <v>148</v>
      </c>
      <c r="E125" s="149" t="s">
        <v>19</v>
      </c>
      <c r="F125" s="150" t="s">
        <v>188</v>
      </c>
      <c r="H125" s="151">
        <v>-1.379</v>
      </c>
      <c r="I125" s="152"/>
      <c r="L125" s="147"/>
      <c r="M125" s="153"/>
      <c r="T125" s="154"/>
      <c r="AT125" s="149" t="s">
        <v>148</v>
      </c>
      <c r="AU125" s="149" t="s">
        <v>82</v>
      </c>
      <c r="AV125" s="12" t="s">
        <v>82</v>
      </c>
      <c r="AW125" s="12" t="s">
        <v>33</v>
      </c>
      <c r="AX125" s="12" t="s">
        <v>72</v>
      </c>
      <c r="AY125" s="149" t="s">
        <v>137</v>
      </c>
    </row>
    <row r="126" spans="2:51" s="12" customFormat="1" ht="11.25">
      <c r="B126" s="147"/>
      <c r="D126" s="148" t="s">
        <v>148</v>
      </c>
      <c r="E126" s="149" t="s">
        <v>19</v>
      </c>
      <c r="F126" s="150" t="s">
        <v>1339</v>
      </c>
      <c r="H126" s="151">
        <v>-4.7279999999999998</v>
      </c>
      <c r="I126" s="152"/>
      <c r="L126" s="147"/>
      <c r="M126" s="153"/>
      <c r="T126" s="154"/>
      <c r="AT126" s="149" t="s">
        <v>148</v>
      </c>
      <c r="AU126" s="149" t="s">
        <v>82</v>
      </c>
      <c r="AV126" s="12" t="s">
        <v>82</v>
      </c>
      <c r="AW126" s="12" t="s">
        <v>33</v>
      </c>
      <c r="AX126" s="12" t="s">
        <v>72</v>
      </c>
      <c r="AY126" s="149" t="s">
        <v>137</v>
      </c>
    </row>
    <row r="127" spans="2:51" s="13" customFormat="1" ht="11.25">
      <c r="B127" s="155"/>
      <c r="D127" s="148" t="s">
        <v>148</v>
      </c>
      <c r="E127" s="156" t="s">
        <v>19</v>
      </c>
      <c r="F127" s="157" t="s">
        <v>279</v>
      </c>
      <c r="H127" s="156" t="s">
        <v>19</v>
      </c>
      <c r="I127" s="158"/>
      <c r="L127" s="155"/>
      <c r="M127" s="159"/>
      <c r="T127" s="160"/>
      <c r="AT127" s="156" t="s">
        <v>148</v>
      </c>
      <c r="AU127" s="156" t="s">
        <v>82</v>
      </c>
      <c r="AV127" s="13" t="s">
        <v>80</v>
      </c>
      <c r="AW127" s="13" t="s">
        <v>33</v>
      </c>
      <c r="AX127" s="13" t="s">
        <v>72</v>
      </c>
      <c r="AY127" s="156" t="s">
        <v>137</v>
      </c>
    </row>
    <row r="128" spans="2:51" s="12" customFormat="1" ht="11.25">
      <c r="B128" s="147"/>
      <c r="D128" s="148" t="s">
        <v>148</v>
      </c>
      <c r="E128" s="149" t="s">
        <v>19</v>
      </c>
      <c r="F128" s="150" t="s">
        <v>1340</v>
      </c>
      <c r="H128" s="151">
        <v>0.40600000000000003</v>
      </c>
      <c r="I128" s="152"/>
      <c r="L128" s="147"/>
      <c r="M128" s="153"/>
      <c r="T128" s="154"/>
      <c r="AT128" s="149" t="s">
        <v>148</v>
      </c>
      <c r="AU128" s="149" t="s">
        <v>82</v>
      </c>
      <c r="AV128" s="12" t="s">
        <v>82</v>
      </c>
      <c r="AW128" s="12" t="s">
        <v>33</v>
      </c>
      <c r="AX128" s="12" t="s">
        <v>72</v>
      </c>
      <c r="AY128" s="149" t="s">
        <v>137</v>
      </c>
    </row>
    <row r="129" spans="2:65" s="12" customFormat="1" ht="11.25">
      <c r="B129" s="147"/>
      <c r="D129" s="148" t="s">
        <v>148</v>
      </c>
      <c r="E129" s="149" t="s">
        <v>19</v>
      </c>
      <c r="F129" s="150" t="s">
        <v>1341</v>
      </c>
      <c r="H129" s="151">
        <v>4.9080000000000004</v>
      </c>
      <c r="I129" s="152"/>
      <c r="L129" s="147"/>
      <c r="M129" s="153"/>
      <c r="T129" s="154"/>
      <c r="AT129" s="149" t="s">
        <v>148</v>
      </c>
      <c r="AU129" s="149" t="s">
        <v>82</v>
      </c>
      <c r="AV129" s="12" t="s">
        <v>82</v>
      </c>
      <c r="AW129" s="12" t="s">
        <v>33</v>
      </c>
      <c r="AX129" s="12" t="s">
        <v>72</v>
      </c>
      <c r="AY129" s="149" t="s">
        <v>137</v>
      </c>
    </row>
    <row r="130" spans="2:65" s="12" customFormat="1" ht="11.25">
      <c r="B130" s="147"/>
      <c r="D130" s="148" t="s">
        <v>148</v>
      </c>
      <c r="E130" s="149" t="s">
        <v>19</v>
      </c>
      <c r="F130" s="150" t="s">
        <v>1342</v>
      </c>
      <c r="H130" s="151">
        <v>0.36099999999999999</v>
      </c>
      <c r="I130" s="152"/>
      <c r="L130" s="147"/>
      <c r="M130" s="153"/>
      <c r="T130" s="154"/>
      <c r="AT130" s="149" t="s">
        <v>148</v>
      </c>
      <c r="AU130" s="149" t="s">
        <v>82</v>
      </c>
      <c r="AV130" s="12" t="s">
        <v>82</v>
      </c>
      <c r="AW130" s="12" t="s">
        <v>33</v>
      </c>
      <c r="AX130" s="12" t="s">
        <v>72</v>
      </c>
      <c r="AY130" s="149" t="s">
        <v>137</v>
      </c>
    </row>
    <row r="131" spans="2:65" s="12" customFormat="1" ht="11.25">
      <c r="B131" s="147"/>
      <c r="D131" s="148" t="s">
        <v>148</v>
      </c>
      <c r="E131" s="149" t="s">
        <v>19</v>
      </c>
      <c r="F131" s="150" t="s">
        <v>343</v>
      </c>
      <c r="H131" s="151">
        <v>2.5750000000000002</v>
      </c>
      <c r="I131" s="152"/>
      <c r="L131" s="147"/>
      <c r="M131" s="153"/>
      <c r="T131" s="154"/>
      <c r="AT131" s="149" t="s">
        <v>148</v>
      </c>
      <c r="AU131" s="149" t="s">
        <v>82</v>
      </c>
      <c r="AV131" s="12" t="s">
        <v>82</v>
      </c>
      <c r="AW131" s="12" t="s">
        <v>33</v>
      </c>
      <c r="AX131" s="12" t="s">
        <v>72</v>
      </c>
      <c r="AY131" s="149" t="s">
        <v>137</v>
      </c>
    </row>
    <row r="132" spans="2:65" s="14" customFormat="1" ht="11.25">
      <c r="B132" s="161"/>
      <c r="D132" s="148" t="s">
        <v>148</v>
      </c>
      <c r="E132" s="162" t="s">
        <v>19</v>
      </c>
      <c r="F132" s="163" t="s">
        <v>189</v>
      </c>
      <c r="H132" s="164">
        <v>145.46299999999999</v>
      </c>
      <c r="I132" s="165"/>
      <c r="L132" s="161"/>
      <c r="M132" s="166"/>
      <c r="T132" s="167"/>
      <c r="AT132" s="162" t="s">
        <v>148</v>
      </c>
      <c r="AU132" s="162" t="s">
        <v>82</v>
      </c>
      <c r="AV132" s="14" t="s">
        <v>144</v>
      </c>
      <c r="AW132" s="14" t="s">
        <v>33</v>
      </c>
      <c r="AX132" s="14" t="s">
        <v>80</v>
      </c>
      <c r="AY132" s="162" t="s">
        <v>137</v>
      </c>
    </row>
    <row r="133" spans="2:65" s="1" customFormat="1" ht="24.2" customHeight="1">
      <c r="B133" s="33"/>
      <c r="C133" s="129" t="s">
        <v>167</v>
      </c>
      <c r="D133" s="129" t="s">
        <v>140</v>
      </c>
      <c r="E133" s="130" t="s">
        <v>328</v>
      </c>
      <c r="F133" s="131" t="s">
        <v>329</v>
      </c>
      <c r="G133" s="132" t="s">
        <v>143</v>
      </c>
      <c r="H133" s="133">
        <v>36.743000000000002</v>
      </c>
      <c r="I133" s="134"/>
      <c r="J133" s="135">
        <f>ROUND(I133*H133,2)</f>
        <v>0</v>
      </c>
      <c r="K133" s="136"/>
      <c r="L133" s="33"/>
      <c r="M133" s="137" t="s">
        <v>19</v>
      </c>
      <c r="N133" s="138" t="s">
        <v>43</v>
      </c>
      <c r="P133" s="139">
        <f>O133*H133</f>
        <v>0</v>
      </c>
      <c r="Q133" s="139">
        <v>2.1000000000000001E-2</v>
      </c>
      <c r="R133" s="139">
        <f>Q133*H133</f>
        <v>0.77160300000000004</v>
      </c>
      <c r="S133" s="139">
        <v>0</v>
      </c>
      <c r="T133" s="140">
        <f>S133*H133</f>
        <v>0</v>
      </c>
      <c r="AR133" s="141" t="s">
        <v>144</v>
      </c>
      <c r="AT133" s="141" t="s">
        <v>140</v>
      </c>
      <c r="AU133" s="141" t="s">
        <v>82</v>
      </c>
      <c r="AY133" s="18" t="s">
        <v>137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80</v>
      </c>
      <c r="BK133" s="142">
        <f>ROUND(I133*H133,2)</f>
        <v>0</v>
      </c>
      <c r="BL133" s="18" t="s">
        <v>144</v>
      </c>
      <c r="BM133" s="141" t="s">
        <v>1343</v>
      </c>
    </row>
    <row r="134" spans="2:65" s="1" customFormat="1" ht="11.25">
      <c r="B134" s="33"/>
      <c r="D134" s="143" t="s">
        <v>146</v>
      </c>
      <c r="F134" s="144" t="s">
        <v>331</v>
      </c>
      <c r="I134" s="145"/>
      <c r="L134" s="33"/>
      <c r="M134" s="146"/>
      <c r="T134" s="54"/>
      <c r="AT134" s="18" t="s">
        <v>146</v>
      </c>
      <c r="AU134" s="18" t="s">
        <v>82</v>
      </c>
    </row>
    <row r="135" spans="2:65" s="12" customFormat="1" ht="11.25">
      <c r="B135" s="147"/>
      <c r="D135" s="148" t="s">
        <v>148</v>
      </c>
      <c r="E135" s="149" t="s">
        <v>19</v>
      </c>
      <c r="F135" s="150" t="s">
        <v>1344</v>
      </c>
      <c r="H135" s="151">
        <v>6.4</v>
      </c>
      <c r="I135" s="152"/>
      <c r="L135" s="147"/>
      <c r="M135" s="153"/>
      <c r="T135" s="154"/>
      <c r="AT135" s="149" t="s">
        <v>148</v>
      </c>
      <c r="AU135" s="149" t="s">
        <v>82</v>
      </c>
      <c r="AV135" s="12" t="s">
        <v>82</v>
      </c>
      <c r="AW135" s="12" t="s">
        <v>33</v>
      </c>
      <c r="AX135" s="12" t="s">
        <v>72</v>
      </c>
      <c r="AY135" s="149" t="s">
        <v>137</v>
      </c>
    </row>
    <row r="136" spans="2:65" s="12" customFormat="1" ht="11.25">
      <c r="B136" s="147"/>
      <c r="D136" s="148" t="s">
        <v>148</v>
      </c>
      <c r="E136" s="149" t="s">
        <v>19</v>
      </c>
      <c r="F136" s="150" t="s">
        <v>1345</v>
      </c>
      <c r="H136" s="151">
        <v>13.44</v>
      </c>
      <c r="I136" s="152"/>
      <c r="L136" s="147"/>
      <c r="M136" s="153"/>
      <c r="T136" s="154"/>
      <c r="AT136" s="149" t="s">
        <v>148</v>
      </c>
      <c r="AU136" s="149" t="s">
        <v>82</v>
      </c>
      <c r="AV136" s="12" t="s">
        <v>82</v>
      </c>
      <c r="AW136" s="12" t="s">
        <v>33</v>
      </c>
      <c r="AX136" s="12" t="s">
        <v>72</v>
      </c>
      <c r="AY136" s="149" t="s">
        <v>137</v>
      </c>
    </row>
    <row r="137" spans="2:65" s="12" customFormat="1" ht="11.25">
      <c r="B137" s="147"/>
      <c r="D137" s="148" t="s">
        <v>148</v>
      </c>
      <c r="E137" s="149" t="s">
        <v>19</v>
      </c>
      <c r="F137" s="150" t="s">
        <v>1346</v>
      </c>
      <c r="H137" s="151">
        <v>11.55</v>
      </c>
      <c r="I137" s="152"/>
      <c r="L137" s="147"/>
      <c r="M137" s="153"/>
      <c r="T137" s="154"/>
      <c r="AT137" s="149" t="s">
        <v>148</v>
      </c>
      <c r="AU137" s="149" t="s">
        <v>82</v>
      </c>
      <c r="AV137" s="12" t="s">
        <v>82</v>
      </c>
      <c r="AW137" s="12" t="s">
        <v>33</v>
      </c>
      <c r="AX137" s="12" t="s">
        <v>72</v>
      </c>
      <c r="AY137" s="149" t="s">
        <v>137</v>
      </c>
    </row>
    <row r="138" spans="2:65" s="12" customFormat="1" ht="11.25">
      <c r="B138" s="147"/>
      <c r="D138" s="148" t="s">
        <v>148</v>
      </c>
      <c r="E138" s="149" t="s">
        <v>19</v>
      </c>
      <c r="F138" s="150" t="s">
        <v>1347</v>
      </c>
      <c r="H138" s="151">
        <v>9.2609999999999992</v>
      </c>
      <c r="I138" s="152"/>
      <c r="L138" s="147"/>
      <c r="M138" s="153"/>
      <c r="T138" s="154"/>
      <c r="AT138" s="149" t="s">
        <v>148</v>
      </c>
      <c r="AU138" s="149" t="s">
        <v>82</v>
      </c>
      <c r="AV138" s="12" t="s">
        <v>82</v>
      </c>
      <c r="AW138" s="12" t="s">
        <v>33</v>
      </c>
      <c r="AX138" s="12" t="s">
        <v>72</v>
      </c>
      <c r="AY138" s="149" t="s">
        <v>137</v>
      </c>
    </row>
    <row r="139" spans="2:65" s="15" customFormat="1" ht="11.25">
      <c r="B139" s="168"/>
      <c r="D139" s="148" t="s">
        <v>148</v>
      </c>
      <c r="E139" s="169" t="s">
        <v>19</v>
      </c>
      <c r="F139" s="170" t="s">
        <v>808</v>
      </c>
      <c r="H139" s="171">
        <v>40.651000000000003</v>
      </c>
      <c r="I139" s="172"/>
      <c r="L139" s="168"/>
      <c r="M139" s="173"/>
      <c r="T139" s="174"/>
      <c r="AT139" s="169" t="s">
        <v>148</v>
      </c>
      <c r="AU139" s="169" t="s">
        <v>82</v>
      </c>
      <c r="AV139" s="15" t="s">
        <v>138</v>
      </c>
      <c r="AW139" s="15" t="s">
        <v>33</v>
      </c>
      <c r="AX139" s="15" t="s">
        <v>72</v>
      </c>
      <c r="AY139" s="169" t="s">
        <v>137</v>
      </c>
    </row>
    <row r="140" spans="2:65" s="13" customFormat="1" ht="11.25">
      <c r="B140" s="155"/>
      <c r="D140" s="148" t="s">
        <v>148</v>
      </c>
      <c r="E140" s="156" t="s">
        <v>19</v>
      </c>
      <c r="F140" s="157" t="s">
        <v>187</v>
      </c>
      <c r="H140" s="156" t="s">
        <v>19</v>
      </c>
      <c r="I140" s="158"/>
      <c r="L140" s="155"/>
      <c r="M140" s="159"/>
      <c r="T140" s="160"/>
      <c r="AT140" s="156" t="s">
        <v>148</v>
      </c>
      <c r="AU140" s="156" t="s">
        <v>82</v>
      </c>
      <c r="AV140" s="13" t="s">
        <v>80</v>
      </c>
      <c r="AW140" s="13" t="s">
        <v>33</v>
      </c>
      <c r="AX140" s="13" t="s">
        <v>72</v>
      </c>
      <c r="AY140" s="156" t="s">
        <v>137</v>
      </c>
    </row>
    <row r="141" spans="2:65" s="12" customFormat="1" ht="11.25">
      <c r="B141" s="147"/>
      <c r="D141" s="148" t="s">
        <v>148</v>
      </c>
      <c r="E141" s="149" t="s">
        <v>19</v>
      </c>
      <c r="F141" s="150" t="s">
        <v>1348</v>
      </c>
      <c r="H141" s="151">
        <v>-0.86899999999999999</v>
      </c>
      <c r="I141" s="152"/>
      <c r="L141" s="147"/>
      <c r="M141" s="153"/>
      <c r="T141" s="154"/>
      <c r="AT141" s="149" t="s">
        <v>148</v>
      </c>
      <c r="AU141" s="149" t="s">
        <v>82</v>
      </c>
      <c r="AV141" s="12" t="s">
        <v>82</v>
      </c>
      <c r="AW141" s="12" t="s">
        <v>33</v>
      </c>
      <c r="AX141" s="12" t="s">
        <v>72</v>
      </c>
      <c r="AY141" s="149" t="s">
        <v>137</v>
      </c>
    </row>
    <row r="142" spans="2:65" s="12" customFormat="1" ht="11.25">
      <c r="B142" s="147"/>
      <c r="D142" s="148" t="s">
        <v>148</v>
      </c>
      <c r="E142" s="149" t="s">
        <v>19</v>
      </c>
      <c r="F142" s="150" t="s">
        <v>188</v>
      </c>
      <c r="H142" s="151">
        <v>-1.379</v>
      </c>
      <c r="I142" s="152"/>
      <c r="L142" s="147"/>
      <c r="M142" s="153"/>
      <c r="T142" s="154"/>
      <c r="AT142" s="149" t="s">
        <v>148</v>
      </c>
      <c r="AU142" s="149" t="s">
        <v>82</v>
      </c>
      <c r="AV142" s="12" t="s">
        <v>82</v>
      </c>
      <c r="AW142" s="12" t="s">
        <v>33</v>
      </c>
      <c r="AX142" s="12" t="s">
        <v>72</v>
      </c>
      <c r="AY142" s="149" t="s">
        <v>137</v>
      </c>
    </row>
    <row r="143" spans="2:65" s="12" customFormat="1" ht="11.25">
      <c r="B143" s="147"/>
      <c r="D143" s="148" t="s">
        <v>148</v>
      </c>
      <c r="E143" s="149" t="s">
        <v>19</v>
      </c>
      <c r="F143" s="150" t="s">
        <v>1349</v>
      </c>
      <c r="H143" s="151">
        <v>-2.3639999999999999</v>
      </c>
      <c r="I143" s="152"/>
      <c r="L143" s="147"/>
      <c r="M143" s="153"/>
      <c r="T143" s="154"/>
      <c r="AT143" s="149" t="s">
        <v>148</v>
      </c>
      <c r="AU143" s="149" t="s">
        <v>82</v>
      </c>
      <c r="AV143" s="12" t="s">
        <v>82</v>
      </c>
      <c r="AW143" s="12" t="s">
        <v>33</v>
      </c>
      <c r="AX143" s="12" t="s">
        <v>72</v>
      </c>
      <c r="AY143" s="149" t="s">
        <v>137</v>
      </c>
    </row>
    <row r="144" spans="2:65" s="13" customFormat="1" ht="11.25">
      <c r="B144" s="155"/>
      <c r="D144" s="148" t="s">
        <v>148</v>
      </c>
      <c r="E144" s="156" t="s">
        <v>19</v>
      </c>
      <c r="F144" s="157" t="s">
        <v>279</v>
      </c>
      <c r="H144" s="156" t="s">
        <v>19</v>
      </c>
      <c r="I144" s="158"/>
      <c r="L144" s="155"/>
      <c r="M144" s="159"/>
      <c r="T144" s="160"/>
      <c r="AT144" s="156" t="s">
        <v>148</v>
      </c>
      <c r="AU144" s="156" t="s">
        <v>82</v>
      </c>
      <c r="AV144" s="13" t="s">
        <v>80</v>
      </c>
      <c r="AW144" s="13" t="s">
        <v>33</v>
      </c>
      <c r="AX144" s="13" t="s">
        <v>72</v>
      </c>
      <c r="AY144" s="156" t="s">
        <v>137</v>
      </c>
    </row>
    <row r="145" spans="2:65" s="12" customFormat="1" ht="11.25">
      <c r="B145" s="147"/>
      <c r="D145" s="148" t="s">
        <v>148</v>
      </c>
      <c r="E145" s="149" t="s">
        <v>19</v>
      </c>
      <c r="F145" s="150" t="s">
        <v>1350</v>
      </c>
      <c r="H145" s="151">
        <v>0.29199999999999998</v>
      </c>
      <c r="I145" s="152"/>
      <c r="L145" s="147"/>
      <c r="M145" s="153"/>
      <c r="T145" s="154"/>
      <c r="AT145" s="149" t="s">
        <v>148</v>
      </c>
      <c r="AU145" s="149" t="s">
        <v>82</v>
      </c>
      <c r="AV145" s="12" t="s">
        <v>82</v>
      </c>
      <c r="AW145" s="12" t="s">
        <v>33</v>
      </c>
      <c r="AX145" s="12" t="s">
        <v>72</v>
      </c>
      <c r="AY145" s="149" t="s">
        <v>137</v>
      </c>
    </row>
    <row r="146" spans="2:65" s="12" customFormat="1" ht="11.25">
      <c r="B146" s="147"/>
      <c r="D146" s="148" t="s">
        <v>148</v>
      </c>
      <c r="E146" s="149" t="s">
        <v>19</v>
      </c>
      <c r="F146" s="150" t="s">
        <v>1351</v>
      </c>
      <c r="H146" s="151">
        <v>0.41199999999999998</v>
      </c>
      <c r="I146" s="152"/>
      <c r="L146" s="147"/>
      <c r="M146" s="153"/>
      <c r="T146" s="154"/>
      <c r="AT146" s="149" t="s">
        <v>148</v>
      </c>
      <c r="AU146" s="149" t="s">
        <v>82</v>
      </c>
      <c r="AV146" s="12" t="s">
        <v>82</v>
      </c>
      <c r="AW146" s="12" t="s">
        <v>33</v>
      </c>
      <c r="AX146" s="12" t="s">
        <v>72</v>
      </c>
      <c r="AY146" s="149" t="s">
        <v>137</v>
      </c>
    </row>
    <row r="147" spans="2:65" s="14" customFormat="1" ht="11.25">
      <c r="B147" s="161"/>
      <c r="D147" s="148" t="s">
        <v>148</v>
      </c>
      <c r="E147" s="162" t="s">
        <v>19</v>
      </c>
      <c r="F147" s="163" t="s">
        <v>189</v>
      </c>
      <c r="H147" s="164">
        <v>36.743000000000002</v>
      </c>
      <c r="I147" s="165"/>
      <c r="L147" s="161"/>
      <c r="M147" s="166"/>
      <c r="T147" s="167"/>
      <c r="AT147" s="162" t="s">
        <v>148</v>
      </c>
      <c r="AU147" s="162" t="s">
        <v>82</v>
      </c>
      <c r="AV147" s="14" t="s">
        <v>144</v>
      </c>
      <c r="AW147" s="14" t="s">
        <v>33</v>
      </c>
      <c r="AX147" s="14" t="s">
        <v>80</v>
      </c>
      <c r="AY147" s="162" t="s">
        <v>137</v>
      </c>
    </row>
    <row r="148" spans="2:65" s="1" customFormat="1" ht="21.75" customHeight="1">
      <c r="B148" s="33"/>
      <c r="C148" s="129" t="s">
        <v>175</v>
      </c>
      <c r="D148" s="129" t="s">
        <v>140</v>
      </c>
      <c r="E148" s="130" t="s">
        <v>351</v>
      </c>
      <c r="F148" s="131" t="s">
        <v>352</v>
      </c>
      <c r="G148" s="132" t="s">
        <v>143</v>
      </c>
      <c r="H148" s="133">
        <v>55.753999999999998</v>
      </c>
      <c r="I148" s="134"/>
      <c r="J148" s="135">
        <f>ROUND(I148*H148,2)</f>
        <v>0</v>
      </c>
      <c r="K148" s="136"/>
      <c r="L148" s="33"/>
      <c r="M148" s="137" t="s">
        <v>19</v>
      </c>
      <c r="N148" s="138" t="s">
        <v>43</v>
      </c>
      <c r="P148" s="139">
        <f>O148*H148</f>
        <v>0</v>
      </c>
      <c r="Q148" s="139">
        <v>4.5500000000000002E-3</v>
      </c>
      <c r="R148" s="139">
        <f>Q148*H148</f>
        <v>0.25368069999999998</v>
      </c>
      <c r="S148" s="139">
        <v>0</v>
      </c>
      <c r="T148" s="140">
        <f>S148*H148</f>
        <v>0</v>
      </c>
      <c r="AR148" s="141" t="s">
        <v>144</v>
      </c>
      <c r="AT148" s="141" t="s">
        <v>140</v>
      </c>
      <c r="AU148" s="141" t="s">
        <v>82</v>
      </c>
      <c r="AY148" s="18" t="s">
        <v>137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80</v>
      </c>
      <c r="BK148" s="142">
        <f>ROUND(I148*H148,2)</f>
        <v>0</v>
      </c>
      <c r="BL148" s="18" t="s">
        <v>144</v>
      </c>
      <c r="BM148" s="141" t="s">
        <v>1352</v>
      </c>
    </row>
    <row r="149" spans="2:65" s="1" customFormat="1" ht="11.25">
      <c r="B149" s="33"/>
      <c r="D149" s="143" t="s">
        <v>146</v>
      </c>
      <c r="F149" s="144" t="s">
        <v>354</v>
      </c>
      <c r="I149" s="145"/>
      <c r="L149" s="33"/>
      <c r="M149" s="146"/>
      <c r="T149" s="54"/>
      <c r="AT149" s="18" t="s">
        <v>146</v>
      </c>
      <c r="AU149" s="18" t="s">
        <v>82</v>
      </c>
    </row>
    <row r="150" spans="2:65" s="12" customFormat="1" ht="11.25">
      <c r="B150" s="147"/>
      <c r="D150" s="148" t="s">
        <v>148</v>
      </c>
      <c r="E150" s="149" t="s">
        <v>19</v>
      </c>
      <c r="F150" s="150" t="s">
        <v>1353</v>
      </c>
      <c r="H150" s="151">
        <v>16.663</v>
      </c>
      <c r="I150" s="152"/>
      <c r="L150" s="147"/>
      <c r="M150" s="153"/>
      <c r="T150" s="154"/>
      <c r="AT150" s="149" t="s">
        <v>148</v>
      </c>
      <c r="AU150" s="149" t="s">
        <v>82</v>
      </c>
      <c r="AV150" s="12" t="s">
        <v>82</v>
      </c>
      <c r="AW150" s="12" t="s">
        <v>33</v>
      </c>
      <c r="AX150" s="12" t="s">
        <v>72</v>
      </c>
      <c r="AY150" s="149" t="s">
        <v>137</v>
      </c>
    </row>
    <row r="151" spans="2:65" s="12" customFormat="1" ht="11.25">
      <c r="B151" s="147"/>
      <c r="D151" s="148" t="s">
        <v>148</v>
      </c>
      <c r="E151" s="149" t="s">
        <v>19</v>
      </c>
      <c r="F151" s="150" t="s">
        <v>1354</v>
      </c>
      <c r="H151" s="151">
        <v>0.39100000000000001</v>
      </c>
      <c r="I151" s="152"/>
      <c r="L151" s="147"/>
      <c r="M151" s="153"/>
      <c r="T151" s="154"/>
      <c r="AT151" s="149" t="s">
        <v>148</v>
      </c>
      <c r="AU151" s="149" t="s">
        <v>82</v>
      </c>
      <c r="AV151" s="12" t="s">
        <v>82</v>
      </c>
      <c r="AW151" s="12" t="s">
        <v>33</v>
      </c>
      <c r="AX151" s="12" t="s">
        <v>72</v>
      </c>
      <c r="AY151" s="149" t="s">
        <v>137</v>
      </c>
    </row>
    <row r="152" spans="2:65" s="12" customFormat="1" ht="11.25">
      <c r="B152" s="147"/>
      <c r="D152" s="148" t="s">
        <v>148</v>
      </c>
      <c r="E152" s="149" t="s">
        <v>19</v>
      </c>
      <c r="F152" s="150" t="s">
        <v>1355</v>
      </c>
      <c r="H152" s="151">
        <v>38.700000000000003</v>
      </c>
      <c r="I152" s="152"/>
      <c r="L152" s="147"/>
      <c r="M152" s="153"/>
      <c r="T152" s="154"/>
      <c r="AT152" s="149" t="s">
        <v>148</v>
      </c>
      <c r="AU152" s="149" t="s">
        <v>82</v>
      </c>
      <c r="AV152" s="12" t="s">
        <v>82</v>
      </c>
      <c r="AW152" s="12" t="s">
        <v>33</v>
      </c>
      <c r="AX152" s="12" t="s">
        <v>72</v>
      </c>
      <c r="AY152" s="149" t="s">
        <v>137</v>
      </c>
    </row>
    <row r="153" spans="2:65" s="14" customFormat="1" ht="11.25">
      <c r="B153" s="161"/>
      <c r="D153" s="148" t="s">
        <v>148</v>
      </c>
      <c r="E153" s="162" t="s">
        <v>19</v>
      </c>
      <c r="F153" s="163" t="s">
        <v>189</v>
      </c>
      <c r="H153" s="164">
        <v>55.753999999999998</v>
      </c>
      <c r="I153" s="165"/>
      <c r="L153" s="161"/>
      <c r="M153" s="166"/>
      <c r="T153" s="167"/>
      <c r="AT153" s="162" t="s">
        <v>148</v>
      </c>
      <c r="AU153" s="162" t="s">
        <v>82</v>
      </c>
      <c r="AV153" s="14" t="s">
        <v>144</v>
      </c>
      <c r="AW153" s="14" t="s">
        <v>33</v>
      </c>
      <c r="AX153" s="14" t="s">
        <v>80</v>
      </c>
      <c r="AY153" s="162" t="s">
        <v>137</v>
      </c>
    </row>
    <row r="154" spans="2:65" s="1" customFormat="1" ht="21.75" customHeight="1">
      <c r="B154" s="33"/>
      <c r="C154" s="129" t="s">
        <v>181</v>
      </c>
      <c r="D154" s="129" t="s">
        <v>140</v>
      </c>
      <c r="E154" s="130" t="s">
        <v>365</v>
      </c>
      <c r="F154" s="131" t="s">
        <v>366</v>
      </c>
      <c r="G154" s="132" t="s">
        <v>163</v>
      </c>
      <c r="H154" s="133">
        <v>3.0459999999999998</v>
      </c>
      <c r="I154" s="134"/>
      <c r="J154" s="135">
        <f>ROUND(I154*H154,2)</f>
        <v>0</v>
      </c>
      <c r="K154" s="136"/>
      <c r="L154" s="33"/>
      <c r="M154" s="137" t="s">
        <v>19</v>
      </c>
      <c r="N154" s="138" t="s">
        <v>43</v>
      </c>
      <c r="P154" s="139">
        <f>O154*H154</f>
        <v>0</v>
      </c>
      <c r="Q154" s="139">
        <v>2.2563399999999998</v>
      </c>
      <c r="R154" s="139">
        <f>Q154*H154</f>
        <v>6.8728116399999992</v>
      </c>
      <c r="S154" s="139">
        <v>0</v>
      </c>
      <c r="T154" s="140">
        <f>S154*H154</f>
        <v>0</v>
      </c>
      <c r="AR154" s="141" t="s">
        <v>144</v>
      </c>
      <c r="AT154" s="141" t="s">
        <v>140</v>
      </c>
      <c r="AU154" s="141" t="s">
        <v>82</v>
      </c>
      <c r="AY154" s="18" t="s">
        <v>137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80</v>
      </c>
      <c r="BK154" s="142">
        <f>ROUND(I154*H154,2)</f>
        <v>0</v>
      </c>
      <c r="BL154" s="18" t="s">
        <v>144</v>
      </c>
      <c r="BM154" s="141" t="s">
        <v>1356</v>
      </c>
    </row>
    <row r="155" spans="2:65" s="1" customFormat="1" ht="11.25">
      <c r="B155" s="33"/>
      <c r="D155" s="143" t="s">
        <v>146</v>
      </c>
      <c r="F155" s="144" t="s">
        <v>368</v>
      </c>
      <c r="I155" s="145"/>
      <c r="L155" s="33"/>
      <c r="M155" s="146"/>
      <c r="T155" s="54"/>
      <c r="AT155" s="18" t="s">
        <v>146</v>
      </c>
      <c r="AU155" s="18" t="s">
        <v>82</v>
      </c>
    </row>
    <row r="156" spans="2:65" s="12" customFormat="1" ht="11.25">
      <c r="B156" s="147"/>
      <c r="D156" s="148" t="s">
        <v>148</v>
      </c>
      <c r="E156" s="149" t="s">
        <v>19</v>
      </c>
      <c r="F156" s="150" t="s">
        <v>1357</v>
      </c>
      <c r="H156" s="151">
        <v>0.91600000000000004</v>
      </c>
      <c r="I156" s="152"/>
      <c r="L156" s="147"/>
      <c r="M156" s="153"/>
      <c r="T156" s="154"/>
      <c r="AT156" s="149" t="s">
        <v>148</v>
      </c>
      <c r="AU156" s="149" t="s">
        <v>82</v>
      </c>
      <c r="AV156" s="12" t="s">
        <v>82</v>
      </c>
      <c r="AW156" s="12" t="s">
        <v>33</v>
      </c>
      <c r="AX156" s="12" t="s">
        <v>72</v>
      </c>
      <c r="AY156" s="149" t="s">
        <v>137</v>
      </c>
    </row>
    <row r="157" spans="2:65" s="12" customFormat="1" ht="11.25">
      <c r="B157" s="147"/>
      <c r="D157" s="148" t="s">
        <v>148</v>
      </c>
      <c r="E157" s="149" t="s">
        <v>19</v>
      </c>
      <c r="F157" s="150" t="s">
        <v>1358</v>
      </c>
      <c r="H157" s="151">
        <v>0.39100000000000001</v>
      </c>
      <c r="I157" s="152"/>
      <c r="L157" s="147"/>
      <c r="M157" s="153"/>
      <c r="T157" s="154"/>
      <c r="AT157" s="149" t="s">
        <v>148</v>
      </c>
      <c r="AU157" s="149" t="s">
        <v>82</v>
      </c>
      <c r="AV157" s="12" t="s">
        <v>82</v>
      </c>
      <c r="AW157" s="12" t="s">
        <v>33</v>
      </c>
      <c r="AX157" s="12" t="s">
        <v>72</v>
      </c>
      <c r="AY157" s="149" t="s">
        <v>137</v>
      </c>
    </row>
    <row r="158" spans="2:65" s="12" customFormat="1" ht="11.25">
      <c r="B158" s="147"/>
      <c r="D158" s="148" t="s">
        <v>148</v>
      </c>
      <c r="E158" s="149" t="s">
        <v>19</v>
      </c>
      <c r="F158" s="150" t="s">
        <v>1359</v>
      </c>
      <c r="H158" s="151">
        <v>6.0999999999999999E-2</v>
      </c>
      <c r="I158" s="152"/>
      <c r="L158" s="147"/>
      <c r="M158" s="153"/>
      <c r="T158" s="154"/>
      <c r="AT158" s="149" t="s">
        <v>148</v>
      </c>
      <c r="AU158" s="149" t="s">
        <v>82</v>
      </c>
      <c r="AV158" s="12" t="s">
        <v>82</v>
      </c>
      <c r="AW158" s="12" t="s">
        <v>33</v>
      </c>
      <c r="AX158" s="12" t="s">
        <v>72</v>
      </c>
      <c r="AY158" s="149" t="s">
        <v>137</v>
      </c>
    </row>
    <row r="159" spans="2:65" s="12" customFormat="1" ht="11.25">
      <c r="B159" s="147"/>
      <c r="D159" s="148" t="s">
        <v>148</v>
      </c>
      <c r="E159" s="149" t="s">
        <v>19</v>
      </c>
      <c r="F159" s="150" t="s">
        <v>1360</v>
      </c>
      <c r="H159" s="151">
        <v>0.91300000000000003</v>
      </c>
      <c r="I159" s="152"/>
      <c r="L159" s="147"/>
      <c r="M159" s="153"/>
      <c r="T159" s="154"/>
      <c r="AT159" s="149" t="s">
        <v>148</v>
      </c>
      <c r="AU159" s="149" t="s">
        <v>82</v>
      </c>
      <c r="AV159" s="12" t="s">
        <v>82</v>
      </c>
      <c r="AW159" s="12" t="s">
        <v>33</v>
      </c>
      <c r="AX159" s="12" t="s">
        <v>72</v>
      </c>
      <c r="AY159" s="149" t="s">
        <v>137</v>
      </c>
    </row>
    <row r="160" spans="2:65" s="12" customFormat="1" ht="11.25">
      <c r="B160" s="147"/>
      <c r="D160" s="148" t="s">
        <v>148</v>
      </c>
      <c r="E160" s="149" t="s">
        <v>19</v>
      </c>
      <c r="F160" s="150" t="s">
        <v>1361</v>
      </c>
      <c r="H160" s="151">
        <v>0.76500000000000001</v>
      </c>
      <c r="I160" s="152"/>
      <c r="L160" s="147"/>
      <c r="M160" s="153"/>
      <c r="T160" s="154"/>
      <c r="AT160" s="149" t="s">
        <v>148</v>
      </c>
      <c r="AU160" s="149" t="s">
        <v>82</v>
      </c>
      <c r="AV160" s="12" t="s">
        <v>82</v>
      </c>
      <c r="AW160" s="12" t="s">
        <v>33</v>
      </c>
      <c r="AX160" s="12" t="s">
        <v>72</v>
      </c>
      <c r="AY160" s="149" t="s">
        <v>137</v>
      </c>
    </row>
    <row r="161" spans="2:65" s="14" customFormat="1" ht="11.25">
      <c r="B161" s="161"/>
      <c r="D161" s="148" t="s">
        <v>148</v>
      </c>
      <c r="E161" s="162" t="s">
        <v>19</v>
      </c>
      <c r="F161" s="163" t="s">
        <v>189</v>
      </c>
      <c r="H161" s="164">
        <v>3.0459999999999998</v>
      </c>
      <c r="I161" s="165"/>
      <c r="L161" s="161"/>
      <c r="M161" s="166"/>
      <c r="T161" s="167"/>
      <c r="AT161" s="162" t="s">
        <v>148</v>
      </c>
      <c r="AU161" s="162" t="s">
        <v>82</v>
      </c>
      <c r="AV161" s="14" t="s">
        <v>144</v>
      </c>
      <c r="AW161" s="14" t="s">
        <v>33</v>
      </c>
      <c r="AX161" s="14" t="s">
        <v>80</v>
      </c>
      <c r="AY161" s="162" t="s">
        <v>137</v>
      </c>
    </row>
    <row r="162" spans="2:65" s="1" customFormat="1" ht="24.2" customHeight="1">
      <c r="B162" s="33"/>
      <c r="C162" s="129" t="s">
        <v>190</v>
      </c>
      <c r="D162" s="129" t="s">
        <v>140</v>
      </c>
      <c r="E162" s="130" t="s">
        <v>386</v>
      </c>
      <c r="F162" s="131" t="s">
        <v>387</v>
      </c>
      <c r="G162" s="132" t="s">
        <v>163</v>
      </c>
      <c r="H162" s="133">
        <v>3.0459999999999998</v>
      </c>
      <c r="I162" s="134"/>
      <c r="J162" s="135">
        <f>ROUND(I162*H162,2)</f>
        <v>0</v>
      </c>
      <c r="K162" s="136"/>
      <c r="L162" s="33"/>
      <c r="M162" s="137" t="s">
        <v>19</v>
      </c>
      <c r="N162" s="138" t="s">
        <v>43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144</v>
      </c>
      <c r="AT162" s="141" t="s">
        <v>140</v>
      </c>
      <c r="AU162" s="141" t="s">
        <v>82</v>
      </c>
      <c r="AY162" s="18" t="s">
        <v>137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80</v>
      </c>
      <c r="BK162" s="142">
        <f>ROUND(I162*H162,2)</f>
        <v>0</v>
      </c>
      <c r="BL162" s="18" t="s">
        <v>144</v>
      </c>
      <c r="BM162" s="141" t="s">
        <v>1362</v>
      </c>
    </row>
    <row r="163" spans="2:65" s="1" customFormat="1" ht="11.25">
      <c r="B163" s="33"/>
      <c r="D163" s="143" t="s">
        <v>146</v>
      </c>
      <c r="F163" s="144" t="s">
        <v>389</v>
      </c>
      <c r="I163" s="145"/>
      <c r="L163" s="33"/>
      <c r="M163" s="146"/>
      <c r="T163" s="54"/>
      <c r="AT163" s="18" t="s">
        <v>146</v>
      </c>
      <c r="AU163" s="18" t="s">
        <v>82</v>
      </c>
    </row>
    <row r="164" spans="2:65" s="1" customFormat="1" ht="16.5" customHeight="1">
      <c r="B164" s="33"/>
      <c r="C164" s="129" t="s">
        <v>197</v>
      </c>
      <c r="D164" s="129" t="s">
        <v>140</v>
      </c>
      <c r="E164" s="130" t="s">
        <v>391</v>
      </c>
      <c r="F164" s="131" t="s">
        <v>392</v>
      </c>
      <c r="G164" s="132" t="s">
        <v>170</v>
      </c>
      <c r="H164" s="133">
        <v>0.14599999999999999</v>
      </c>
      <c r="I164" s="134"/>
      <c r="J164" s="135">
        <f>ROUND(I164*H164,2)</f>
        <v>0</v>
      </c>
      <c r="K164" s="136"/>
      <c r="L164" s="33"/>
      <c r="M164" s="137" t="s">
        <v>19</v>
      </c>
      <c r="N164" s="138" t="s">
        <v>43</v>
      </c>
      <c r="P164" s="139">
        <f>O164*H164</f>
        <v>0</v>
      </c>
      <c r="Q164" s="139">
        <v>1.06277</v>
      </c>
      <c r="R164" s="139">
        <f>Q164*H164</f>
        <v>0.15516442</v>
      </c>
      <c r="S164" s="139">
        <v>0</v>
      </c>
      <c r="T164" s="140">
        <f>S164*H164</f>
        <v>0</v>
      </c>
      <c r="AR164" s="141" t="s">
        <v>144</v>
      </c>
      <c r="AT164" s="141" t="s">
        <v>140</v>
      </c>
      <c r="AU164" s="141" t="s">
        <v>82</v>
      </c>
      <c r="AY164" s="18" t="s">
        <v>137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80</v>
      </c>
      <c r="BK164" s="142">
        <f>ROUND(I164*H164,2)</f>
        <v>0</v>
      </c>
      <c r="BL164" s="18" t="s">
        <v>144</v>
      </c>
      <c r="BM164" s="141" t="s">
        <v>1363</v>
      </c>
    </row>
    <row r="165" spans="2:65" s="1" customFormat="1" ht="11.25">
      <c r="B165" s="33"/>
      <c r="D165" s="143" t="s">
        <v>146</v>
      </c>
      <c r="F165" s="144" t="s">
        <v>394</v>
      </c>
      <c r="I165" s="145"/>
      <c r="L165" s="33"/>
      <c r="M165" s="146"/>
      <c r="T165" s="54"/>
      <c r="AT165" s="18" t="s">
        <v>146</v>
      </c>
      <c r="AU165" s="18" t="s">
        <v>82</v>
      </c>
    </row>
    <row r="166" spans="2:65" s="12" customFormat="1" ht="11.25">
      <c r="B166" s="147"/>
      <c r="D166" s="148" t="s">
        <v>148</v>
      </c>
      <c r="E166" s="149" t="s">
        <v>19</v>
      </c>
      <c r="F166" s="150" t="s">
        <v>1364</v>
      </c>
      <c r="H166" s="151">
        <v>0.14599999999999999</v>
      </c>
      <c r="I166" s="152"/>
      <c r="L166" s="147"/>
      <c r="M166" s="153"/>
      <c r="T166" s="154"/>
      <c r="AT166" s="149" t="s">
        <v>148</v>
      </c>
      <c r="AU166" s="149" t="s">
        <v>82</v>
      </c>
      <c r="AV166" s="12" t="s">
        <v>82</v>
      </c>
      <c r="AW166" s="12" t="s">
        <v>33</v>
      </c>
      <c r="AX166" s="12" t="s">
        <v>80</v>
      </c>
      <c r="AY166" s="149" t="s">
        <v>137</v>
      </c>
    </row>
    <row r="167" spans="2:65" s="1" customFormat="1" ht="24.2" customHeight="1">
      <c r="B167" s="33"/>
      <c r="C167" s="129" t="s">
        <v>206</v>
      </c>
      <c r="D167" s="129" t="s">
        <v>140</v>
      </c>
      <c r="E167" s="130" t="s">
        <v>399</v>
      </c>
      <c r="F167" s="131" t="s">
        <v>400</v>
      </c>
      <c r="G167" s="132" t="s">
        <v>200</v>
      </c>
      <c r="H167" s="133">
        <v>63.55</v>
      </c>
      <c r="I167" s="134"/>
      <c r="J167" s="135">
        <f>ROUND(I167*H167,2)</f>
        <v>0</v>
      </c>
      <c r="K167" s="136"/>
      <c r="L167" s="33"/>
      <c r="M167" s="137" t="s">
        <v>19</v>
      </c>
      <c r="N167" s="138" t="s">
        <v>43</v>
      </c>
      <c r="P167" s="139">
        <f>O167*H167</f>
        <v>0</v>
      </c>
      <c r="Q167" s="139">
        <v>2.0000000000000002E-5</v>
      </c>
      <c r="R167" s="139">
        <f>Q167*H167</f>
        <v>1.271E-3</v>
      </c>
      <c r="S167" s="139">
        <v>0</v>
      </c>
      <c r="T167" s="140">
        <f>S167*H167</f>
        <v>0</v>
      </c>
      <c r="AR167" s="141" t="s">
        <v>144</v>
      </c>
      <c r="AT167" s="141" t="s">
        <v>140</v>
      </c>
      <c r="AU167" s="141" t="s">
        <v>82</v>
      </c>
      <c r="AY167" s="18" t="s">
        <v>137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8" t="s">
        <v>80</v>
      </c>
      <c r="BK167" s="142">
        <f>ROUND(I167*H167,2)</f>
        <v>0</v>
      </c>
      <c r="BL167" s="18" t="s">
        <v>144</v>
      </c>
      <c r="BM167" s="141" t="s">
        <v>1365</v>
      </c>
    </row>
    <row r="168" spans="2:65" s="1" customFormat="1" ht="11.25">
      <c r="B168" s="33"/>
      <c r="D168" s="143" t="s">
        <v>146</v>
      </c>
      <c r="F168" s="144" t="s">
        <v>402</v>
      </c>
      <c r="I168" s="145"/>
      <c r="L168" s="33"/>
      <c r="M168" s="146"/>
      <c r="T168" s="54"/>
      <c r="AT168" s="18" t="s">
        <v>146</v>
      </c>
      <c r="AU168" s="18" t="s">
        <v>82</v>
      </c>
    </row>
    <row r="169" spans="2:65" s="12" customFormat="1" ht="11.25">
      <c r="B169" s="147"/>
      <c r="D169" s="148" t="s">
        <v>148</v>
      </c>
      <c r="E169" s="149" t="s">
        <v>19</v>
      </c>
      <c r="F169" s="150" t="s">
        <v>1366</v>
      </c>
      <c r="H169" s="151">
        <v>16.5</v>
      </c>
      <c r="I169" s="152"/>
      <c r="L169" s="147"/>
      <c r="M169" s="153"/>
      <c r="T169" s="154"/>
      <c r="AT169" s="149" t="s">
        <v>148</v>
      </c>
      <c r="AU169" s="149" t="s">
        <v>82</v>
      </c>
      <c r="AV169" s="12" t="s">
        <v>82</v>
      </c>
      <c r="AW169" s="12" t="s">
        <v>33</v>
      </c>
      <c r="AX169" s="12" t="s">
        <v>72</v>
      </c>
      <c r="AY169" s="149" t="s">
        <v>137</v>
      </c>
    </row>
    <row r="170" spans="2:65" s="12" customFormat="1" ht="11.25">
      <c r="B170" s="147"/>
      <c r="D170" s="148" t="s">
        <v>148</v>
      </c>
      <c r="E170" s="149" t="s">
        <v>19</v>
      </c>
      <c r="F170" s="150" t="s">
        <v>1367</v>
      </c>
      <c r="H170" s="151">
        <v>4.7</v>
      </c>
      <c r="I170" s="152"/>
      <c r="L170" s="147"/>
      <c r="M170" s="153"/>
      <c r="T170" s="154"/>
      <c r="AT170" s="149" t="s">
        <v>148</v>
      </c>
      <c r="AU170" s="149" t="s">
        <v>82</v>
      </c>
      <c r="AV170" s="12" t="s">
        <v>82</v>
      </c>
      <c r="AW170" s="12" t="s">
        <v>33</v>
      </c>
      <c r="AX170" s="12" t="s">
        <v>72</v>
      </c>
      <c r="AY170" s="149" t="s">
        <v>137</v>
      </c>
    </row>
    <row r="171" spans="2:65" s="12" customFormat="1" ht="11.25">
      <c r="B171" s="147"/>
      <c r="D171" s="148" t="s">
        <v>148</v>
      </c>
      <c r="E171" s="149" t="s">
        <v>19</v>
      </c>
      <c r="F171" s="150" t="s">
        <v>1368</v>
      </c>
      <c r="H171" s="151">
        <v>6.9</v>
      </c>
      <c r="I171" s="152"/>
      <c r="L171" s="147"/>
      <c r="M171" s="153"/>
      <c r="T171" s="154"/>
      <c r="AT171" s="149" t="s">
        <v>148</v>
      </c>
      <c r="AU171" s="149" t="s">
        <v>82</v>
      </c>
      <c r="AV171" s="12" t="s">
        <v>82</v>
      </c>
      <c r="AW171" s="12" t="s">
        <v>33</v>
      </c>
      <c r="AX171" s="12" t="s">
        <v>72</v>
      </c>
      <c r="AY171" s="149" t="s">
        <v>137</v>
      </c>
    </row>
    <row r="172" spans="2:65" s="12" customFormat="1" ht="11.25">
      <c r="B172" s="147"/>
      <c r="D172" s="148" t="s">
        <v>148</v>
      </c>
      <c r="E172" s="149" t="s">
        <v>19</v>
      </c>
      <c r="F172" s="150" t="s">
        <v>1369</v>
      </c>
      <c r="H172" s="151">
        <v>4.41</v>
      </c>
      <c r="I172" s="152"/>
      <c r="L172" s="147"/>
      <c r="M172" s="153"/>
      <c r="T172" s="154"/>
      <c r="AT172" s="149" t="s">
        <v>148</v>
      </c>
      <c r="AU172" s="149" t="s">
        <v>82</v>
      </c>
      <c r="AV172" s="12" t="s">
        <v>82</v>
      </c>
      <c r="AW172" s="12" t="s">
        <v>33</v>
      </c>
      <c r="AX172" s="12" t="s">
        <v>72</v>
      </c>
      <c r="AY172" s="149" t="s">
        <v>137</v>
      </c>
    </row>
    <row r="173" spans="2:65" s="12" customFormat="1" ht="11.25">
      <c r="B173" s="147"/>
      <c r="D173" s="148" t="s">
        <v>148</v>
      </c>
      <c r="E173" s="149" t="s">
        <v>19</v>
      </c>
      <c r="F173" s="150" t="s">
        <v>1370</v>
      </c>
      <c r="H173" s="151">
        <v>16.079999999999998</v>
      </c>
      <c r="I173" s="152"/>
      <c r="L173" s="147"/>
      <c r="M173" s="153"/>
      <c r="T173" s="154"/>
      <c r="AT173" s="149" t="s">
        <v>148</v>
      </c>
      <c r="AU173" s="149" t="s">
        <v>82</v>
      </c>
      <c r="AV173" s="12" t="s">
        <v>82</v>
      </c>
      <c r="AW173" s="12" t="s">
        <v>33</v>
      </c>
      <c r="AX173" s="12" t="s">
        <v>72</v>
      </c>
      <c r="AY173" s="149" t="s">
        <v>137</v>
      </c>
    </row>
    <row r="174" spans="2:65" s="12" customFormat="1" ht="11.25">
      <c r="B174" s="147"/>
      <c r="D174" s="148" t="s">
        <v>148</v>
      </c>
      <c r="E174" s="149" t="s">
        <v>19</v>
      </c>
      <c r="F174" s="150" t="s">
        <v>1371</v>
      </c>
      <c r="H174" s="151">
        <v>14.96</v>
      </c>
      <c r="I174" s="152"/>
      <c r="L174" s="147"/>
      <c r="M174" s="153"/>
      <c r="T174" s="154"/>
      <c r="AT174" s="149" t="s">
        <v>148</v>
      </c>
      <c r="AU174" s="149" t="s">
        <v>82</v>
      </c>
      <c r="AV174" s="12" t="s">
        <v>82</v>
      </c>
      <c r="AW174" s="12" t="s">
        <v>33</v>
      </c>
      <c r="AX174" s="12" t="s">
        <v>72</v>
      </c>
      <c r="AY174" s="149" t="s">
        <v>137</v>
      </c>
    </row>
    <row r="175" spans="2:65" s="14" customFormat="1" ht="11.25">
      <c r="B175" s="161"/>
      <c r="D175" s="148" t="s">
        <v>148</v>
      </c>
      <c r="E175" s="162" t="s">
        <v>19</v>
      </c>
      <c r="F175" s="163" t="s">
        <v>189</v>
      </c>
      <c r="H175" s="164">
        <v>63.55</v>
      </c>
      <c r="I175" s="165"/>
      <c r="L175" s="161"/>
      <c r="M175" s="166"/>
      <c r="T175" s="167"/>
      <c r="AT175" s="162" t="s">
        <v>148</v>
      </c>
      <c r="AU175" s="162" t="s">
        <v>82</v>
      </c>
      <c r="AV175" s="14" t="s">
        <v>144</v>
      </c>
      <c r="AW175" s="14" t="s">
        <v>33</v>
      </c>
      <c r="AX175" s="14" t="s">
        <v>80</v>
      </c>
      <c r="AY175" s="162" t="s">
        <v>137</v>
      </c>
    </row>
    <row r="176" spans="2:65" s="1" customFormat="1" ht="24.2" customHeight="1">
      <c r="B176" s="33"/>
      <c r="C176" s="129" t="s">
        <v>212</v>
      </c>
      <c r="D176" s="129" t="s">
        <v>140</v>
      </c>
      <c r="E176" s="130" t="s">
        <v>426</v>
      </c>
      <c r="F176" s="131" t="s">
        <v>427</v>
      </c>
      <c r="G176" s="132" t="s">
        <v>152</v>
      </c>
      <c r="H176" s="133">
        <v>5</v>
      </c>
      <c r="I176" s="134"/>
      <c r="J176" s="135">
        <f>ROUND(I176*H176,2)</f>
        <v>0</v>
      </c>
      <c r="K176" s="136"/>
      <c r="L176" s="33"/>
      <c r="M176" s="137" t="s">
        <v>19</v>
      </c>
      <c r="N176" s="138" t="s">
        <v>43</v>
      </c>
      <c r="P176" s="139">
        <f>O176*H176</f>
        <v>0</v>
      </c>
      <c r="Q176" s="139">
        <v>4.684E-2</v>
      </c>
      <c r="R176" s="139">
        <f>Q176*H176</f>
        <v>0.23419999999999999</v>
      </c>
      <c r="S176" s="139">
        <v>0</v>
      </c>
      <c r="T176" s="140">
        <f>S176*H176</f>
        <v>0</v>
      </c>
      <c r="AR176" s="141" t="s">
        <v>144</v>
      </c>
      <c r="AT176" s="141" t="s">
        <v>140</v>
      </c>
      <c r="AU176" s="141" t="s">
        <v>82</v>
      </c>
      <c r="AY176" s="18" t="s">
        <v>137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80</v>
      </c>
      <c r="BK176" s="142">
        <f>ROUND(I176*H176,2)</f>
        <v>0</v>
      </c>
      <c r="BL176" s="18" t="s">
        <v>144</v>
      </c>
      <c r="BM176" s="141" t="s">
        <v>1372</v>
      </c>
    </row>
    <row r="177" spans="2:65" s="1" customFormat="1" ht="11.25">
      <c r="B177" s="33"/>
      <c r="D177" s="143" t="s">
        <v>146</v>
      </c>
      <c r="F177" s="144" t="s">
        <v>429</v>
      </c>
      <c r="I177" s="145"/>
      <c r="L177" s="33"/>
      <c r="M177" s="146"/>
      <c r="T177" s="54"/>
      <c r="AT177" s="18" t="s">
        <v>146</v>
      </c>
      <c r="AU177" s="18" t="s">
        <v>82</v>
      </c>
    </row>
    <row r="178" spans="2:65" s="1" customFormat="1" ht="16.5" customHeight="1">
      <c r="B178" s="33"/>
      <c r="C178" s="175" t="s">
        <v>219</v>
      </c>
      <c r="D178" s="175" t="s">
        <v>434</v>
      </c>
      <c r="E178" s="176" t="s">
        <v>1373</v>
      </c>
      <c r="F178" s="177" t="s">
        <v>1374</v>
      </c>
      <c r="G178" s="178" t="s">
        <v>152</v>
      </c>
      <c r="H178" s="179">
        <v>1</v>
      </c>
      <c r="I178" s="180"/>
      <c r="J178" s="181">
        <f>ROUND(I178*H178,2)</f>
        <v>0</v>
      </c>
      <c r="K178" s="182"/>
      <c r="L178" s="183"/>
      <c r="M178" s="184" t="s">
        <v>19</v>
      </c>
      <c r="N178" s="185" t="s">
        <v>43</v>
      </c>
      <c r="P178" s="139">
        <f>O178*H178</f>
        <v>0</v>
      </c>
      <c r="Q178" s="139">
        <v>1.201E-2</v>
      </c>
      <c r="R178" s="139">
        <f>Q178*H178</f>
        <v>1.201E-2</v>
      </c>
      <c r="S178" s="139">
        <v>0</v>
      </c>
      <c r="T178" s="140">
        <f>S178*H178</f>
        <v>0</v>
      </c>
      <c r="AR178" s="141" t="s">
        <v>190</v>
      </c>
      <c r="AT178" s="141" t="s">
        <v>434</v>
      </c>
      <c r="AU178" s="141" t="s">
        <v>82</v>
      </c>
      <c r="AY178" s="18" t="s">
        <v>137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80</v>
      </c>
      <c r="BK178" s="142">
        <f>ROUND(I178*H178,2)</f>
        <v>0</v>
      </c>
      <c r="BL178" s="18" t="s">
        <v>144</v>
      </c>
      <c r="BM178" s="141" t="s">
        <v>1375</v>
      </c>
    </row>
    <row r="179" spans="2:65" s="1" customFormat="1" ht="16.5" customHeight="1">
      <c r="B179" s="33"/>
      <c r="C179" s="175" t="s">
        <v>227</v>
      </c>
      <c r="D179" s="175" t="s">
        <v>434</v>
      </c>
      <c r="E179" s="176" t="s">
        <v>449</v>
      </c>
      <c r="F179" s="177" t="s">
        <v>450</v>
      </c>
      <c r="G179" s="178" t="s">
        <v>152</v>
      </c>
      <c r="H179" s="179">
        <v>1</v>
      </c>
      <c r="I179" s="180"/>
      <c r="J179" s="181">
        <f>ROUND(I179*H179,2)</f>
        <v>0</v>
      </c>
      <c r="K179" s="182"/>
      <c r="L179" s="183"/>
      <c r="M179" s="184" t="s">
        <v>19</v>
      </c>
      <c r="N179" s="185" t="s">
        <v>43</v>
      </c>
      <c r="P179" s="139">
        <f>O179*H179</f>
        <v>0</v>
      </c>
      <c r="Q179" s="139">
        <v>1.225E-2</v>
      </c>
      <c r="R179" s="139">
        <f>Q179*H179</f>
        <v>1.225E-2</v>
      </c>
      <c r="S179" s="139">
        <v>0</v>
      </c>
      <c r="T179" s="140">
        <f>S179*H179</f>
        <v>0</v>
      </c>
      <c r="AR179" s="141" t="s">
        <v>190</v>
      </c>
      <c r="AT179" s="141" t="s">
        <v>434</v>
      </c>
      <c r="AU179" s="141" t="s">
        <v>82</v>
      </c>
      <c r="AY179" s="18" t="s">
        <v>137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8" t="s">
        <v>80</v>
      </c>
      <c r="BK179" s="142">
        <f>ROUND(I179*H179,2)</f>
        <v>0</v>
      </c>
      <c r="BL179" s="18" t="s">
        <v>144</v>
      </c>
      <c r="BM179" s="141" t="s">
        <v>1376</v>
      </c>
    </row>
    <row r="180" spans="2:65" s="1" customFormat="1" ht="16.5" customHeight="1">
      <c r="B180" s="33"/>
      <c r="C180" s="175" t="s">
        <v>234</v>
      </c>
      <c r="D180" s="175" t="s">
        <v>434</v>
      </c>
      <c r="E180" s="176" t="s">
        <v>1377</v>
      </c>
      <c r="F180" s="177" t="s">
        <v>1378</v>
      </c>
      <c r="G180" s="178" t="s">
        <v>152</v>
      </c>
      <c r="H180" s="179">
        <v>3</v>
      </c>
      <c r="I180" s="180"/>
      <c r="J180" s="181">
        <f>ROUND(I180*H180,2)</f>
        <v>0</v>
      </c>
      <c r="K180" s="182"/>
      <c r="L180" s="183"/>
      <c r="M180" s="184" t="s">
        <v>19</v>
      </c>
      <c r="N180" s="185" t="s">
        <v>43</v>
      </c>
      <c r="P180" s="139">
        <f>O180*H180</f>
        <v>0</v>
      </c>
      <c r="Q180" s="139">
        <v>1.2489999999999999E-2</v>
      </c>
      <c r="R180" s="139">
        <f>Q180*H180</f>
        <v>3.7469999999999996E-2</v>
      </c>
      <c r="S180" s="139">
        <v>0</v>
      </c>
      <c r="T180" s="140">
        <f>S180*H180</f>
        <v>0</v>
      </c>
      <c r="AR180" s="141" t="s">
        <v>190</v>
      </c>
      <c r="AT180" s="141" t="s">
        <v>434</v>
      </c>
      <c r="AU180" s="141" t="s">
        <v>82</v>
      </c>
      <c r="AY180" s="18" t="s">
        <v>137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8" t="s">
        <v>80</v>
      </c>
      <c r="BK180" s="142">
        <f>ROUND(I180*H180,2)</f>
        <v>0</v>
      </c>
      <c r="BL180" s="18" t="s">
        <v>144</v>
      </c>
      <c r="BM180" s="141" t="s">
        <v>1379</v>
      </c>
    </row>
    <row r="181" spans="2:65" s="11" customFormat="1" ht="22.9" customHeight="1">
      <c r="B181" s="117"/>
      <c r="D181" s="118" t="s">
        <v>71</v>
      </c>
      <c r="E181" s="127" t="s">
        <v>197</v>
      </c>
      <c r="F181" s="127" t="s">
        <v>463</v>
      </c>
      <c r="I181" s="120"/>
      <c r="J181" s="128">
        <f>BK181</f>
        <v>0</v>
      </c>
      <c r="L181" s="117"/>
      <c r="M181" s="122"/>
      <c r="P181" s="123">
        <f>SUM(P182:P192)</f>
        <v>0</v>
      </c>
      <c r="R181" s="123">
        <f>SUM(R182:R192)</f>
        <v>1.0267519999999999E-2</v>
      </c>
      <c r="T181" s="124">
        <f>SUM(T182:T192)</f>
        <v>0</v>
      </c>
      <c r="AR181" s="118" t="s">
        <v>80</v>
      </c>
      <c r="AT181" s="125" t="s">
        <v>71</v>
      </c>
      <c r="AU181" s="125" t="s">
        <v>80</v>
      </c>
      <c r="AY181" s="118" t="s">
        <v>137</v>
      </c>
      <c r="BK181" s="126">
        <f>SUM(BK182:BK192)</f>
        <v>0</v>
      </c>
    </row>
    <row r="182" spans="2:65" s="1" customFormat="1" ht="24.2" customHeight="1">
      <c r="B182" s="33"/>
      <c r="C182" s="129" t="s">
        <v>8</v>
      </c>
      <c r="D182" s="129" t="s">
        <v>140</v>
      </c>
      <c r="E182" s="130" t="s">
        <v>465</v>
      </c>
      <c r="F182" s="131" t="s">
        <v>466</v>
      </c>
      <c r="G182" s="132" t="s">
        <v>143</v>
      </c>
      <c r="H182" s="133">
        <v>55.1</v>
      </c>
      <c r="I182" s="134"/>
      <c r="J182" s="135">
        <f>ROUND(I182*H182,2)</f>
        <v>0</v>
      </c>
      <c r="K182" s="136"/>
      <c r="L182" s="33"/>
      <c r="M182" s="137" t="s">
        <v>19</v>
      </c>
      <c r="N182" s="138" t="s">
        <v>43</v>
      </c>
      <c r="P182" s="139">
        <f>O182*H182</f>
        <v>0</v>
      </c>
      <c r="Q182" s="139">
        <v>1.2999999999999999E-4</v>
      </c>
      <c r="R182" s="139">
        <f>Q182*H182</f>
        <v>7.1629999999999992E-3</v>
      </c>
      <c r="S182" s="139">
        <v>0</v>
      </c>
      <c r="T182" s="140">
        <f>S182*H182</f>
        <v>0</v>
      </c>
      <c r="AR182" s="141" t="s">
        <v>144</v>
      </c>
      <c r="AT182" s="141" t="s">
        <v>140</v>
      </c>
      <c r="AU182" s="141" t="s">
        <v>82</v>
      </c>
      <c r="AY182" s="18" t="s">
        <v>137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80</v>
      </c>
      <c r="BK182" s="142">
        <f>ROUND(I182*H182,2)</f>
        <v>0</v>
      </c>
      <c r="BL182" s="18" t="s">
        <v>144</v>
      </c>
      <c r="BM182" s="141" t="s">
        <v>1380</v>
      </c>
    </row>
    <row r="183" spans="2:65" s="1" customFormat="1" ht="11.25">
      <c r="B183" s="33"/>
      <c r="D183" s="143" t="s">
        <v>146</v>
      </c>
      <c r="F183" s="144" t="s">
        <v>468</v>
      </c>
      <c r="I183" s="145"/>
      <c r="L183" s="33"/>
      <c r="M183" s="146"/>
      <c r="T183" s="54"/>
      <c r="AT183" s="18" t="s">
        <v>146</v>
      </c>
      <c r="AU183" s="18" t="s">
        <v>82</v>
      </c>
    </row>
    <row r="184" spans="2:65" s="13" customFormat="1" ht="11.25">
      <c r="B184" s="155"/>
      <c r="D184" s="148" t="s">
        <v>148</v>
      </c>
      <c r="E184" s="156" t="s">
        <v>19</v>
      </c>
      <c r="F184" s="157" t="s">
        <v>1381</v>
      </c>
      <c r="H184" s="156" t="s">
        <v>19</v>
      </c>
      <c r="I184" s="158"/>
      <c r="L184" s="155"/>
      <c r="M184" s="159"/>
      <c r="T184" s="160"/>
      <c r="AT184" s="156" t="s">
        <v>148</v>
      </c>
      <c r="AU184" s="156" t="s">
        <v>82</v>
      </c>
      <c r="AV184" s="13" t="s">
        <v>80</v>
      </c>
      <c r="AW184" s="13" t="s">
        <v>33</v>
      </c>
      <c r="AX184" s="13" t="s">
        <v>72</v>
      </c>
      <c r="AY184" s="156" t="s">
        <v>137</v>
      </c>
    </row>
    <row r="185" spans="2:65" s="12" customFormat="1" ht="11.25">
      <c r="B185" s="147"/>
      <c r="D185" s="148" t="s">
        <v>148</v>
      </c>
      <c r="E185" s="149" t="s">
        <v>19</v>
      </c>
      <c r="F185" s="150" t="s">
        <v>1382</v>
      </c>
      <c r="H185" s="151">
        <v>55.1</v>
      </c>
      <c r="I185" s="152"/>
      <c r="L185" s="147"/>
      <c r="M185" s="153"/>
      <c r="T185" s="154"/>
      <c r="AT185" s="149" t="s">
        <v>148</v>
      </c>
      <c r="AU185" s="149" t="s">
        <v>82</v>
      </c>
      <c r="AV185" s="12" t="s">
        <v>82</v>
      </c>
      <c r="AW185" s="12" t="s">
        <v>33</v>
      </c>
      <c r="AX185" s="12" t="s">
        <v>80</v>
      </c>
      <c r="AY185" s="149" t="s">
        <v>137</v>
      </c>
    </row>
    <row r="186" spans="2:65" s="1" customFormat="1" ht="24.2" customHeight="1">
      <c r="B186" s="33"/>
      <c r="C186" s="129" t="s">
        <v>244</v>
      </c>
      <c r="D186" s="129" t="s">
        <v>140</v>
      </c>
      <c r="E186" s="130" t="s">
        <v>496</v>
      </c>
      <c r="F186" s="131" t="s">
        <v>497</v>
      </c>
      <c r="G186" s="132" t="s">
        <v>143</v>
      </c>
      <c r="H186" s="133">
        <v>77.613</v>
      </c>
      <c r="I186" s="134"/>
      <c r="J186" s="135">
        <f>ROUND(I186*H186,2)</f>
        <v>0</v>
      </c>
      <c r="K186" s="136"/>
      <c r="L186" s="33"/>
      <c r="M186" s="137" t="s">
        <v>19</v>
      </c>
      <c r="N186" s="138" t="s">
        <v>43</v>
      </c>
      <c r="P186" s="139">
        <f>O186*H186</f>
        <v>0</v>
      </c>
      <c r="Q186" s="139">
        <v>4.0000000000000003E-5</v>
      </c>
      <c r="R186" s="139">
        <f>Q186*H186</f>
        <v>3.1045200000000004E-3</v>
      </c>
      <c r="S186" s="139">
        <v>0</v>
      </c>
      <c r="T186" s="140">
        <f>S186*H186</f>
        <v>0</v>
      </c>
      <c r="AR186" s="141" t="s">
        <v>144</v>
      </c>
      <c r="AT186" s="141" t="s">
        <v>140</v>
      </c>
      <c r="AU186" s="141" t="s">
        <v>82</v>
      </c>
      <c r="AY186" s="18" t="s">
        <v>137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8" t="s">
        <v>80</v>
      </c>
      <c r="BK186" s="142">
        <f>ROUND(I186*H186,2)</f>
        <v>0</v>
      </c>
      <c r="BL186" s="18" t="s">
        <v>144</v>
      </c>
      <c r="BM186" s="141" t="s">
        <v>1383</v>
      </c>
    </row>
    <row r="187" spans="2:65" s="1" customFormat="1" ht="11.25">
      <c r="B187" s="33"/>
      <c r="D187" s="143" t="s">
        <v>146</v>
      </c>
      <c r="F187" s="144" t="s">
        <v>499</v>
      </c>
      <c r="I187" s="145"/>
      <c r="L187" s="33"/>
      <c r="M187" s="146"/>
      <c r="T187" s="54"/>
      <c r="AT187" s="18" t="s">
        <v>146</v>
      </c>
      <c r="AU187" s="18" t="s">
        <v>82</v>
      </c>
    </row>
    <row r="188" spans="2:65" s="12" customFormat="1" ht="11.25">
      <c r="B188" s="147"/>
      <c r="D188" s="148" t="s">
        <v>148</v>
      </c>
      <c r="E188" s="149" t="s">
        <v>19</v>
      </c>
      <c r="F188" s="150" t="s">
        <v>1384</v>
      </c>
      <c r="H188" s="151">
        <v>77.613</v>
      </c>
      <c r="I188" s="152"/>
      <c r="L188" s="147"/>
      <c r="M188" s="153"/>
      <c r="T188" s="154"/>
      <c r="AT188" s="149" t="s">
        <v>148</v>
      </c>
      <c r="AU188" s="149" t="s">
        <v>82</v>
      </c>
      <c r="AV188" s="12" t="s">
        <v>82</v>
      </c>
      <c r="AW188" s="12" t="s">
        <v>33</v>
      </c>
      <c r="AX188" s="12" t="s">
        <v>80</v>
      </c>
      <c r="AY188" s="149" t="s">
        <v>137</v>
      </c>
    </row>
    <row r="189" spans="2:65" s="1" customFormat="1" ht="16.5" customHeight="1">
      <c r="B189" s="33"/>
      <c r="C189" s="129" t="s">
        <v>255</v>
      </c>
      <c r="D189" s="129" t="s">
        <v>140</v>
      </c>
      <c r="E189" s="130" t="s">
        <v>505</v>
      </c>
      <c r="F189" s="131" t="s">
        <v>506</v>
      </c>
      <c r="G189" s="132" t="s">
        <v>143</v>
      </c>
      <c r="H189" s="133">
        <v>55.1</v>
      </c>
      <c r="I189" s="134"/>
      <c r="J189" s="135">
        <f>ROUND(I189*H189,2)</f>
        <v>0</v>
      </c>
      <c r="K189" s="136"/>
      <c r="L189" s="33"/>
      <c r="M189" s="137" t="s">
        <v>19</v>
      </c>
      <c r="N189" s="138" t="s">
        <v>43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144</v>
      </c>
      <c r="AT189" s="141" t="s">
        <v>140</v>
      </c>
      <c r="AU189" s="141" t="s">
        <v>82</v>
      </c>
      <c r="AY189" s="18" t="s">
        <v>137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80</v>
      </c>
      <c r="BK189" s="142">
        <f>ROUND(I189*H189,2)</f>
        <v>0</v>
      </c>
      <c r="BL189" s="18" t="s">
        <v>144</v>
      </c>
      <c r="BM189" s="141" t="s">
        <v>1385</v>
      </c>
    </row>
    <row r="190" spans="2:65" s="1" customFormat="1" ht="11.25">
      <c r="B190" s="33"/>
      <c r="D190" s="143" t="s">
        <v>146</v>
      </c>
      <c r="F190" s="144" t="s">
        <v>508</v>
      </c>
      <c r="I190" s="145"/>
      <c r="L190" s="33"/>
      <c r="M190" s="146"/>
      <c r="T190" s="54"/>
      <c r="AT190" s="18" t="s">
        <v>146</v>
      </c>
      <c r="AU190" s="18" t="s">
        <v>82</v>
      </c>
    </row>
    <row r="191" spans="2:65" s="13" customFormat="1" ht="11.25">
      <c r="B191" s="155"/>
      <c r="D191" s="148" t="s">
        <v>148</v>
      </c>
      <c r="E191" s="156" t="s">
        <v>19</v>
      </c>
      <c r="F191" s="157" t="s">
        <v>1381</v>
      </c>
      <c r="H191" s="156" t="s">
        <v>19</v>
      </c>
      <c r="I191" s="158"/>
      <c r="L191" s="155"/>
      <c r="M191" s="159"/>
      <c r="T191" s="160"/>
      <c r="AT191" s="156" t="s">
        <v>148</v>
      </c>
      <c r="AU191" s="156" t="s">
        <v>82</v>
      </c>
      <c r="AV191" s="13" t="s">
        <v>80</v>
      </c>
      <c r="AW191" s="13" t="s">
        <v>33</v>
      </c>
      <c r="AX191" s="13" t="s">
        <v>72</v>
      </c>
      <c r="AY191" s="156" t="s">
        <v>137</v>
      </c>
    </row>
    <row r="192" spans="2:65" s="12" customFormat="1" ht="11.25">
      <c r="B192" s="147"/>
      <c r="D192" s="148" t="s">
        <v>148</v>
      </c>
      <c r="E192" s="149" t="s">
        <v>19</v>
      </c>
      <c r="F192" s="150" t="s">
        <v>1382</v>
      </c>
      <c r="H192" s="151">
        <v>55.1</v>
      </c>
      <c r="I192" s="152"/>
      <c r="L192" s="147"/>
      <c r="M192" s="153"/>
      <c r="T192" s="154"/>
      <c r="AT192" s="149" t="s">
        <v>148</v>
      </c>
      <c r="AU192" s="149" t="s">
        <v>82</v>
      </c>
      <c r="AV192" s="12" t="s">
        <v>82</v>
      </c>
      <c r="AW192" s="12" t="s">
        <v>33</v>
      </c>
      <c r="AX192" s="12" t="s">
        <v>80</v>
      </c>
      <c r="AY192" s="149" t="s">
        <v>137</v>
      </c>
    </row>
    <row r="193" spans="2:65" s="11" customFormat="1" ht="22.9" customHeight="1">
      <c r="B193" s="117"/>
      <c r="D193" s="118" t="s">
        <v>71</v>
      </c>
      <c r="E193" s="127" t="s">
        <v>544</v>
      </c>
      <c r="F193" s="127" t="s">
        <v>545</v>
      </c>
      <c r="I193" s="120"/>
      <c r="J193" s="128">
        <f>BK193</f>
        <v>0</v>
      </c>
      <c r="L193" s="117"/>
      <c r="M193" s="122"/>
      <c r="P193" s="123">
        <f>SUM(P194:P275)</f>
        <v>0</v>
      </c>
      <c r="R193" s="123">
        <f>SUM(R194:R275)</f>
        <v>0</v>
      </c>
      <c r="T193" s="124">
        <f>SUM(T194:T275)</f>
        <v>22.658304000000005</v>
      </c>
      <c r="AR193" s="118" t="s">
        <v>80</v>
      </c>
      <c r="AT193" s="125" t="s">
        <v>71</v>
      </c>
      <c r="AU193" s="125" t="s">
        <v>80</v>
      </c>
      <c r="AY193" s="118" t="s">
        <v>137</v>
      </c>
      <c r="BK193" s="126">
        <f>SUM(BK194:BK275)</f>
        <v>0</v>
      </c>
    </row>
    <row r="194" spans="2:65" s="1" customFormat="1" ht="24.2" customHeight="1">
      <c r="B194" s="33"/>
      <c r="C194" s="129" t="s">
        <v>261</v>
      </c>
      <c r="D194" s="129" t="s">
        <v>140</v>
      </c>
      <c r="E194" s="130" t="s">
        <v>562</v>
      </c>
      <c r="F194" s="131" t="s">
        <v>563</v>
      </c>
      <c r="G194" s="132" t="s">
        <v>143</v>
      </c>
      <c r="H194" s="133">
        <v>8.4700000000000006</v>
      </c>
      <c r="I194" s="134"/>
      <c r="J194" s="135">
        <f>ROUND(I194*H194,2)</f>
        <v>0</v>
      </c>
      <c r="K194" s="136"/>
      <c r="L194" s="33"/>
      <c r="M194" s="137" t="s">
        <v>19</v>
      </c>
      <c r="N194" s="138" t="s">
        <v>43</v>
      </c>
      <c r="P194" s="139">
        <f>O194*H194</f>
        <v>0</v>
      </c>
      <c r="Q194" s="139">
        <v>0</v>
      </c>
      <c r="R194" s="139">
        <f>Q194*H194</f>
        <v>0</v>
      </c>
      <c r="S194" s="139">
        <v>0.13100000000000001</v>
      </c>
      <c r="T194" s="140">
        <f>S194*H194</f>
        <v>1.1095700000000002</v>
      </c>
      <c r="AR194" s="141" t="s">
        <v>144</v>
      </c>
      <c r="AT194" s="141" t="s">
        <v>140</v>
      </c>
      <c r="AU194" s="141" t="s">
        <v>82</v>
      </c>
      <c r="AY194" s="18" t="s">
        <v>137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80</v>
      </c>
      <c r="BK194" s="142">
        <f>ROUND(I194*H194,2)</f>
        <v>0</v>
      </c>
      <c r="BL194" s="18" t="s">
        <v>144</v>
      </c>
      <c r="BM194" s="141" t="s">
        <v>1386</v>
      </c>
    </row>
    <row r="195" spans="2:65" s="1" customFormat="1" ht="11.25">
      <c r="B195" s="33"/>
      <c r="D195" s="143" t="s">
        <v>146</v>
      </c>
      <c r="F195" s="144" t="s">
        <v>565</v>
      </c>
      <c r="I195" s="145"/>
      <c r="L195" s="33"/>
      <c r="M195" s="146"/>
      <c r="T195" s="54"/>
      <c r="AT195" s="18" t="s">
        <v>146</v>
      </c>
      <c r="AU195" s="18" t="s">
        <v>82</v>
      </c>
    </row>
    <row r="196" spans="2:65" s="12" customFormat="1" ht="11.25">
      <c r="B196" s="147"/>
      <c r="D196" s="148" t="s">
        <v>148</v>
      </c>
      <c r="E196" s="149" t="s">
        <v>19</v>
      </c>
      <c r="F196" s="150" t="s">
        <v>1387</v>
      </c>
      <c r="H196" s="151">
        <v>8.4700000000000006</v>
      </c>
      <c r="I196" s="152"/>
      <c r="L196" s="147"/>
      <c r="M196" s="153"/>
      <c r="T196" s="154"/>
      <c r="AT196" s="149" t="s">
        <v>148</v>
      </c>
      <c r="AU196" s="149" t="s">
        <v>82</v>
      </c>
      <c r="AV196" s="12" t="s">
        <v>82</v>
      </c>
      <c r="AW196" s="12" t="s">
        <v>33</v>
      </c>
      <c r="AX196" s="12" t="s">
        <v>80</v>
      </c>
      <c r="AY196" s="149" t="s">
        <v>137</v>
      </c>
    </row>
    <row r="197" spans="2:65" s="1" customFormat="1" ht="16.5" customHeight="1">
      <c r="B197" s="33"/>
      <c r="C197" s="129" t="s">
        <v>327</v>
      </c>
      <c r="D197" s="129" t="s">
        <v>140</v>
      </c>
      <c r="E197" s="130" t="s">
        <v>573</v>
      </c>
      <c r="F197" s="131" t="s">
        <v>574</v>
      </c>
      <c r="G197" s="132" t="s">
        <v>163</v>
      </c>
      <c r="H197" s="133">
        <v>0.11</v>
      </c>
      <c r="I197" s="134"/>
      <c r="J197" s="135">
        <f>ROUND(I197*H197,2)</f>
        <v>0</v>
      </c>
      <c r="K197" s="136"/>
      <c r="L197" s="33"/>
      <c r="M197" s="137" t="s">
        <v>19</v>
      </c>
      <c r="N197" s="138" t="s">
        <v>43</v>
      </c>
      <c r="P197" s="139">
        <f>O197*H197</f>
        <v>0</v>
      </c>
      <c r="Q197" s="139">
        <v>0</v>
      </c>
      <c r="R197" s="139">
        <f>Q197*H197</f>
        <v>0</v>
      </c>
      <c r="S197" s="139">
        <v>1.6</v>
      </c>
      <c r="T197" s="140">
        <f>S197*H197</f>
        <v>0.17600000000000002</v>
      </c>
      <c r="AR197" s="141" t="s">
        <v>144</v>
      </c>
      <c r="AT197" s="141" t="s">
        <v>140</v>
      </c>
      <c r="AU197" s="141" t="s">
        <v>82</v>
      </c>
      <c r="AY197" s="18" t="s">
        <v>137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8" t="s">
        <v>80</v>
      </c>
      <c r="BK197" s="142">
        <f>ROUND(I197*H197,2)</f>
        <v>0</v>
      </c>
      <c r="BL197" s="18" t="s">
        <v>144</v>
      </c>
      <c r="BM197" s="141" t="s">
        <v>1388</v>
      </c>
    </row>
    <row r="198" spans="2:65" s="1" customFormat="1" ht="11.25">
      <c r="B198" s="33"/>
      <c r="D198" s="143" t="s">
        <v>146</v>
      </c>
      <c r="F198" s="144" t="s">
        <v>576</v>
      </c>
      <c r="I198" s="145"/>
      <c r="L198" s="33"/>
      <c r="M198" s="146"/>
      <c r="T198" s="54"/>
      <c r="AT198" s="18" t="s">
        <v>146</v>
      </c>
      <c r="AU198" s="18" t="s">
        <v>82</v>
      </c>
    </row>
    <row r="199" spans="2:65" s="12" customFormat="1" ht="11.25">
      <c r="B199" s="147"/>
      <c r="D199" s="148" t="s">
        <v>148</v>
      </c>
      <c r="E199" s="149" t="s">
        <v>19</v>
      </c>
      <c r="F199" s="150" t="s">
        <v>1389</v>
      </c>
      <c r="H199" s="151">
        <v>0.11</v>
      </c>
      <c r="I199" s="152"/>
      <c r="L199" s="147"/>
      <c r="M199" s="153"/>
      <c r="T199" s="154"/>
      <c r="AT199" s="149" t="s">
        <v>148</v>
      </c>
      <c r="AU199" s="149" t="s">
        <v>82</v>
      </c>
      <c r="AV199" s="12" t="s">
        <v>82</v>
      </c>
      <c r="AW199" s="12" t="s">
        <v>33</v>
      </c>
      <c r="AX199" s="12" t="s">
        <v>80</v>
      </c>
      <c r="AY199" s="149" t="s">
        <v>137</v>
      </c>
    </row>
    <row r="200" spans="2:65" s="1" customFormat="1" ht="16.5" customHeight="1">
      <c r="B200" s="33"/>
      <c r="C200" s="129" t="s">
        <v>350</v>
      </c>
      <c r="D200" s="129" t="s">
        <v>140</v>
      </c>
      <c r="E200" s="130" t="s">
        <v>581</v>
      </c>
      <c r="F200" s="131" t="s">
        <v>582</v>
      </c>
      <c r="G200" s="132" t="s">
        <v>163</v>
      </c>
      <c r="H200" s="133">
        <v>5.4</v>
      </c>
      <c r="I200" s="134"/>
      <c r="J200" s="135">
        <f>ROUND(I200*H200,2)</f>
        <v>0</v>
      </c>
      <c r="K200" s="136"/>
      <c r="L200" s="33"/>
      <c r="M200" s="137" t="s">
        <v>19</v>
      </c>
      <c r="N200" s="138" t="s">
        <v>43</v>
      </c>
      <c r="P200" s="139">
        <f>O200*H200</f>
        <v>0</v>
      </c>
      <c r="Q200" s="139">
        <v>0</v>
      </c>
      <c r="R200" s="139">
        <f>Q200*H200</f>
        <v>0</v>
      </c>
      <c r="S200" s="139">
        <v>1.6</v>
      </c>
      <c r="T200" s="140">
        <f>S200*H200</f>
        <v>8.64</v>
      </c>
      <c r="AR200" s="141" t="s">
        <v>144</v>
      </c>
      <c r="AT200" s="141" t="s">
        <v>140</v>
      </c>
      <c r="AU200" s="141" t="s">
        <v>82</v>
      </c>
      <c r="AY200" s="18" t="s">
        <v>137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80</v>
      </c>
      <c r="BK200" s="142">
        <f>ROUND(I200*H200,2)</f>
        <v>0</v>
      </c>
      <c r="BL200" s="18" t="s">
        <v>144</v>
      </c>
      <c r="BM200" s="141" t="s">
        <v>1390</v>
      </c>
    </row>
    <row r="201" spans="2:65" s="1" customFormat="1" ht="11.25">
      <c r="B201" s="33"/>
      <c r="D201" s="143" t="s">
        <v>146</v>
      </c>
      <c r="F201" s="144" t="s">
        <v>584</v>
      </c>
      <c r="I201" s="145"/>
      <c r="L201" s="33"/>
      <c r="M201" s="146"/>
      <c r="T201" s="54"/>
      <c r="AT201" s="18" t="s">
        <v>146</v>
      </c>
      <c r="AU201" s="18" t="s">
        <v>82</v>
      </c>
    </row>
    <row r="202" spans="2:65" s="13" customFormat="1" ht="11.25">
      <c r="B202" s="155"/>
      <c r="D202" s="148" t="s">
        <v>148</v>
      </c>
      <c r="E202" s="156" t="s">
        <v>19</v>
      </c>
      <c r="F202" s="157" t="s">
        <v>1391</v>
      </c>
      <c r="H202" s="156" t="s">
        <v>19</v>
      </c>
      <c r="I202" s="158"/>
      <c r="L202" s="155"/>
      <c r="M202" s="159"/>
      <c r="T202" s="160"/>
      <c r="AT202" s="156" t="s">
        <v>148</v>
      </c>
      <c r="AU202" s="156" t="s">
        <v>82</v>
      </c>
      <c r="AV202" s="13" t="s">
        <v>80</v>
      </c>
      <c r="AW202" s="13" t="s">
        <v>33</v>
      </c>
      <c r="AX202" s="13" t="s">
        <v>72</v>
      </c>
      <c r="AY202" s="156" t="s">
        <v>137</v>
      </c>
    </row>
    <row r="203" spans="2:65" s="12" customFormat="1" ht="11.25">
      <c r="B203" s="147"/>
      <c r="D203" s="148" t="s">
        <v>148</v>
      </c>
      <c r="E203" s="149" t="s">
        <v>19</v>
      </c>
      <c r="F203" s="150" t="s">
        <v>1392</v>
      </c>
      <c r="H203" s="151">
        <v>5.4</v>
      </c>
      <c r="I203" s="152"/>
      <c r="L203" s="147"/>
      <c r="M203" s="153"/>
      <c r="T203" s="154"/>
      <c r="AT203" s="149" t="s">
        <v>148</v>
      </c>
      <c r="AU203" s="149" t="s">
        <v>82</v>
      </c>
      <c r="AV203" s="12" t="s">
        <v>82</v>
      </c>
      <c r="AW203" s="12" t="s">
        <v>33</v>
      </c>
      <c r="AX203" s="12" t="s">
        <v>80</v>
      </c>
      <c r="AY203" s="149" t="s">
        <v>137</v>
      </c>
    </row>
    <row r="204" spans="2:65" s="1" customFormat="1" ht="16.5" customHeight="1">
      <c r="B204" s="33"/>
      <c r="C204" s="129" t="s">
        <v>7</v>
      </c>
      <c r="D204" s="129" t="s">
        <v>140</v>
      </c>
      <c r="E204" s="130" t="s">
        <v>553</v>
      </c>
      <c r="F204" s="131" t="s">
        <v>554</v>
      </c>
      <c r="G204" s="132" t="s">
        <v>163</v>
      </c>
      <c r="H204" s="133">
        <v>3.3000000000000002E-2</v>
      </c>
      <c r="I204" s="134"/>
      <c r="J204" s="135">
        <f>ROUND(I204*H204,2)</f>
        <v>0</v>
      </c>
      <c r="K204" s="136"/>
      <c r="L204" s="33"/>
      <c r="M204" s="137" t="s">
        <v>19</v>
      </c>
      <c r="N204" s="138" t="s">
        <v>43</v>
      </c>
      <c r="P204" s="139">
        <f>O204*H204</f>
        <v>0</v>
      </c>
      <c r="Q204" s="139">
        <v>0</v>
      </c>
      <c r="R204" s="139">
        <f>Q204*H204</f>
        <v>0</v>
      </c>
      <c r="S204" s="139">
        <v>2.2000000000000002</v>
      </c>
      <c r="T204" s="140">
        <f>S204*H204</f>
        <v>7.2600000000000012E-2</v>
      </c>
      <c r="AR204" s="141" t="s">
        <v>144</v>
      </c>
      <c r="AT204" s="141" t="s">
        <v>140</v>
      </c>
      <c r="AU204" s="141" t="s">
        <v>82</v>
      </c>
      <c r="AY204" s="18" t="s">
        <v>137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80</v>
      </c>
      <c r="BK204" s="142">
        <f>ROUND(I204*H204,2)</f>
        <v>0</v>
      </c>
      <c r="BL204" s="18" t="s">
        <v>144</v>
      </c>
      <c r="BM204" s="141" t="s">
        <v>1393</v>
      </c>
    </row>
    <row r="205" spans="2:65" s="1" customFormat="1" ht="11.25">
      <c r="B205" s="33"/>
      <c r="D205" s="143" t="s">
        <v>146</v>
      </c>
      <c r="F205" s="144" t="s">
        <v>556</v>
      </c>
      <c r="I205" s="145"/>
      <c r="L205" s="33"/>
      <c r="M205" s="146"/>
      <c r="T205" s="54"/>
      <c r="AT205" s="18" t="s">
        <v>146</v>
      </c>
      <c r="AU205" s="18" t="s">
        <v>82</v>
      </c>
    </row>
    <row r="206" spans="2:65" s="12" customFormat="1" ht="11.25">
      <c r="B206" s="147"/>
      <c r="D206" s="148" t="s">
        <v>148</v>
      </c>
      <c r="E206" s="149" t="s">
        <v>19</v>
      </c>
      <c r="F206" s="150" t="s">
        <v>1394</v>
      </c>
      <c r="H206" s="151">
        <v>3.3000000000000002E-2</v>
      </c>
      <c r="I206" s="152"/>
      <c r="L206" s="147"/>
      <c r="M206" s="153"/>
      <c r="T206" s="154"/>
      <c r="AT206" s="149" t="s">
        <v>148</v>
      </c>
      <c r="AU206" s="149" t="s">
        <v>82</v>
      </c>
      <c r="AV206" s="12" t="s">
        <v>82</v>
      </c>
      <c r="AW206" s="12" t="s">
        <v>33</v>
      </c>
      <c r="AX206" s="12" t="s">
        <v>80</v>
      </c>
      <c r="AY206" s="149" t="s">
        <v>137</v>
      </c>
    </row>
    <row r="207" spans="2:65" s="1" customFormat="1" ht="16.5" customHeight="1">
      <c r="B207" s="33"/>
      <c r="C207" s="129" t="s">
        <v>385</v>
      </c>
      <c r="D207" s="129" t="s">
        <v>140</v>
      </c>
      <c r="E207" s="130" t="s">
        <v>594</v>
      </c>
      <c r="F207" s="131" t="s">
        <v>595</v>
      </c>
      <c r="G207" s="132" t="s">
        <v>163</v>
      </c>
      <c r="H207" s="133">
        <v>1.855</v>
      </c>
      <c r="I207" s="134"/>
      <c r="J207" s="135">
        <f>ROUND(I207*H207,2)</f>
        <v>0</v>
      </c>
      <c r="K207" s="136"/>
      <c r="L207" s="33"/>
      <c r="M207" s="137" t="s">
        <v>19</v>
      </c>
      <c r="N207" s="138" t="s">
        <v>43</v>
      </c>
      <c r="P207" s="139">
        <f>O207*H207</f>
        <v>0</v>
      </c>
      <c r="Q207" s="139">
        <v>0</v>
      </c>
      <c r="R207" s="139">
        <f>Q207*H207</f>
        <v>0</v>
      </c>
      <c r="S207" s="139">
        <v>2.2000000000000002</v>
      </c>
      <c r="T207" s="140">
        <f>S207*H207</f>
        <v>4.0810000000000004</v>
      </c>
      <c r="AR207" s="141" t="s">
        <v>144</v>
      </c>
      <c r="AT207" s="141" t="s">
        <v>140</v>
      </c>
      <c r="AU207" s="141" t="s">
        <v>82</v>
      </c>
      <c r="AY207" s="18" t="s">
        <v>137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8" t="s">
        <v>80</v>
      </c>
      <c r="BK207" s="142">
        <f>ROUND(I207*H207,2)</f>
        <v>0</v>
      </c>
      <c r="BL207" s="18" t="s">
        <v>144</v>
      </c>
      <c r="BM207" s="141" t="s">
        <v>1395</v>
      </c>
    </row>
    <row r="208" spans="2:65" s="1" customFormat="1" ht="11.25">
      <c r="B208" s="33"/>
      <c r="D208" s="143" t="s">
        <v>146</v>
      </c>
      <c r="F208" s="144" t="s">
        <v>597</v>
      </c>
      <c r="I208" s="145"/>
      <c r="L208" s="33"/>
      <c r="M208" s="146"/>
      <c r="T208" s="54"/>
      <c r="AT208" s="18" t="s">
        <v>146</v>
      </c>
      <c r="AU208" s="18" t="s">
        <v>82</v>
      </c>
    </row>
    <row r="209" spans="2:65" s="13" customFormat="1" ht="11.25">
      <c r="B209" s="155"/>
      <c r="D209" s="148" t="s">
        <v>148</v>
      </c>
      <c r="E209" s="156" t="s">
        <v>19</v>
      </c>
      <c r="F209" s="157" t="s">
        <v>1396</v>
      </c>
      <c r="H209" s="156" t="s">
        <v>19</v>
      </c>
      <c r="I209" s="158"/>
      <c r="L209" s="155"/>
      <c r="M209" s="159"/>
      <c r="T209" s="160"/>
      <c r="AT209" s="156" t="s">
        <v>148</v>
      </c>
      <c r="AU209" s="156" t="s">
        <v>82</v>
      </c>
      <c r="AV209" s="13" t="s">
        <v>80</v>
      </c>
      <c r="AW209" s="13" t="s">
        <v>33</v>
      </c>
      <c r="AX209" s="13" t="s">
        <v>72</v>
      </c>
      <c r="AY209" s="156" t="s">
        <v>137</v>
      </c>
    </row>
    <row r="210" spans="2:65" s="12" customFormat="1" ht="11.25">
      <c r="B210" s="147"/>
      <c r="D210" s="148" t="s">
        <v>148</v>
      </c>
      <c r="E210" s="149" t="s">
        <v>19</v>
      </c>
      <c r="F210" s="150" t="s">
        <v>1397</v>
      </c>
      <c r="H210" s="151">
        <v>1.6419999999999999</v>
      </c>
      <c r="I210" s="152"/>
      <c r="L210" s="147"/>
      <c r="M210" s="153"/>
      <c r="T210" s="154"/>
      <c r="AT210" s="149" t="s">
        <v>148</v>
      </c>
      <c r="AU210" s="149" t="s">
        <v>82</v>
      </c>
      <c r="AV210" s="12" t="s">
        <v>82</v>
      </c>
      <c r="AW210" s="12" t="s">
        <v>33</v>
      </c>
      <c r="AX210" s="12" t="s">
        <v>72</v>
      </c>
      <c r="AY210" s="149" t="s">
        <v>137</v>
      </c>
    </row>
    <row r="211" spans="2:65" s="12" customFormat="1" ht="11.25">
      <c r="B211" s="147"/>
      <c r="D211" s="148" t="s">
        <v>148</v>
      </c>
      <c r="E211" s="149" t="s">
        <v>19</v>
      </c>
      <c r="F211" s="150" t="s">
        <v>1398</v>
      </c>
      <c r="H211" s="151">
        <v>0.21299999999999999</v>
      </c>
      <c r="I211" s="152"/>
      <c r="L211" s="147"/>
      <c r="M211" s="153"/>
      <c r="T211" s="154"/>
      <c r="AT211" s="149" t="s">
        <v>148</v>
      </c>
      <c r="AU211" s="149" t="s">
        <v>82</v>
      </c>
      <c r="AV211" s="12" t="s">
        <v>82</v>
      </c>
      <c r="AW211" s="12" t="s">
        <v>33</v>
      </c>
      <c r="AX211" s="12" t="s">
        <v>72</v>
      </c>
      <c r="AY211" s="149" t="s">
        <v>137</v>
      </c>
    </row>
    <row r="212" spans="2:65" s="14" customFormat="1" ht="11.25">
      <c r="B212" s="161"/>
      <c r="D212" s="148" t="s">
        <v>148</v>
      </c>
      <c r="E212" s="162" t="s">
        <v>19</v>
      </c>
      <c r="F212" s="163" t="s">
        <v>189</v>
      </c>
      <c r="H212" s="164">
        <v>1.855</v>
      </c>
      <c r="I212" s="165"/>
      <c r="L212" s="161"/>
      <c r="M212" s="166"/>
      <c r="T212" s="167"/>
      <c r="AT212" s="162" t="s">
        <v>148</v>
      </c>
      <c r="AU212" s="162" t="s">
        <v>82</v>
      </c>
      <c r="AV212" s="14" t="s">
        <v>144</v>
      </c>
      <c r="AW212" s="14" t="s">
        <v>33</v>
      </c>
      <c r="AX212" s="14" t="s">
        <v>80</v>
      </c>
      <c r="AY212" s="162" t="s">
        <v>137</v>
      </c>
    </row>
    <row r="213" spans="2:65" s="1" customFormat="1" ht="24.2" customHeight="1">
      <c r="B213" s="33"/>
      <c r="C213" s="129" t="s">
        <v>390</v>
      </c>
      <c r="D213" s="129" t="s">
        <v>140</v>
      </c>
      <c r="E213" s="130" t="s">
        <v>607</v>
      </c>
      <c r="F213" s="131" t="s">
        <v>608</v>
      </c>
      <c r="G213" s="132" t="s">
        <v>143</v>
      </c>
      <c r="H213" s="133">
        <v>8.1999999999999993</v>
      </c>
      <c r="I213" s="134"/>
      <c r="J213" s="135">
        <f>ROUND(I213*H213,2)</f>
        <v>0</v>
      </c>
      <c r="K213" s="136"/>
      <c r="L213" s="33"/>
      <c r="M213" s="137" t="s">
        <v>19</v>
      </c>
      <c r="N213" s="138" t="s">
        <v>43</v>
      </c>
      <c r="P213" s="139">
        <f>O213*H213</f>
        <v>0</v>
      </c>
      <c r="Q213" s="139">
        <v>0</v>
      </c>
      <c r="R213" s="139">
        <f>Q213*H213</f>
        <v>0</v>
      </c>
      <c r="S213" s="139">
        <v>3.5000000000000003E-2</v>
      </c>
      <c r="T213" s="140">
        <f>S213*H213</f>
        <v>0.28699999999999998</v>
      </c>
      <c r="AR213" s="141" t="s">
        <v>144</v>
      </c>
      <c r="AT213" s="141" t="s">
        <v>140</v>
      </c>
      <c r="AU213" s="141" t="s">
        <v>82</v>
      </c>
      <c r="AY213" s="18" t="s">
        <v>137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80</v>
      </c>
      <c r="BK213" s="142">
        <f>ROUND(I213*H213,2)</f>
        <v>0</v>
      </c>
      <c r="BL213" s="18" t="s">
        <v>144</v>
      </c>
      <c r="BM213" s="141" t="s">
        <v>1399</v>
      </c>
    </row>
    <row r="214" spans="2:65" s="1" customFormat="1" ht="11.25">
      <c r="B214" s="33"/>
      <c r="D214" s="143" t="s">
        <v>146</v>
      </c>
      <c r="F214" s="144" t="s">
        <v>610</v>
      </c>
      <c r="I214" s="145"/>
      <c r="L214" s="33"/>
      <c r="M214" s="146"/>
      <c r="T214" s="54"/>
      <c r="AT214" s="18" t="s">
        <v>146</v>
      </c>
      <c r="AU214" s="18" t="s">
        <v>82</v>
      </c>
    </row>
    <row r="215" spans="2:65" s="13" customFormat="1" ht="11.25">
      <c r="B215" s="155"/>
      <c r="D215" s="148" t="s">
        <v>148</v>
      </c>
      <c r="E215" s="156" t="s">
        <v>19</v>
      </c>
      <c r="F215" s="157" t="s">
        <v>1400</v>
      </c>
      <c r="H215" s="156" t="s">
        <v>19</v>
      </c>
      <c r="I215" s="158"/>
      <c r="L215" s="155"/>
      <c r="M215" s="159"/>
      <c r="T215" s="160"/>
      <c r="AT215" s="156" t="s">
        <v>148</v>
      </c>
      <c r="AU215" s="156" t="s">
        <v>82</v>
      </c>
      <c r="AV215" s="13" t="s">
        <v>80</v>
      </c>
      <c r="AW215" s="13" t="s">
        <v>33</v>
      </c>
      <c r="AX215" s="13" t="s">
        <v>72</v>
      </c>
      <c r="AY215" s="156" t="s">
        <v>137</v>
      </c>
    </row>
    <row r="216" spans="2:65" s="12" customFormat="1" ht="11.25">
      <c r="B216" s="147"/>
      <c r="D216" s="148" t="s">
        <v>148</v>
      </c>
      <c r="E216" s="149" t="s">
        <v>19</v>
      </c>
      <c r="F216" s="150" t="s">
        <v>1401</v>
      </c>
      <c r="H216" s="151">
        <v>8.1999999999999993</v>
      </c>
      <c r="I216" s="152"/>
      <c r="L216" s="147"/>
      <c r="M216" s="153"/>
      <c r="T216" s="154"/>
      <c r="AT216" s="149" t="s">
        <v>148</v>
      </c>
      <c r="AU216" s="149" t="s">
        <v>82</v>
      </c>
      <c r="AV216" s="12" t="s">
        <v>82</v>
      </c>
      <c r="AW216" s="12" t="s">
        <v>33</v>
      </c>
      <c r="AX216" s="12" t="s">
        <v>80</v>
      </c>
      <c r="AY216" s="149" t="s">
        <v>137</v>
      </c>
    </row>
    <row r="217" spans="2:65" s="1" customFormat="1" ht="16.5" customHeight="1">
      <c r="B217" s="33"/>
      <c r="C217" s="129" t="s">
        <v>398</v>
      </c>
      <c r="D217" s="129" t="s">
        <v>140</v>
      </c>
      <c r="E217" s="130" t="s">
        <v>616</v>
      </c>
      <c r="F217" s="131" t="s">
        <v>617</v>
      </c>
      <c r="G217" s="132" t="s">
        <v>143</v>
      </c>
      <c r="H217" s="133">
        <v>46.9</v>
      </c>
      <c r="I217" s="134"/>
      <c r="J217" s="135">
        <f>ROUND(I217*H217,2)</f>
        <v>0</v>
      </c>
      <c r="K217" s="136"/>
      <c r="L217" s="33"/>
      <c r="M217" s="137" t="s">
        <v>19</v>
      </c>
      <c r="N217" s="138" t="s">
        <v>43</v>
      </c>
      <c r="P217" s="139">
        <f>O217*H217</f>
        <v>0</v>
      </c>
      <c r="Q217" s="139">
        <v>0</v>
      </c>
      <c r="R217" s="139">
        <f>Q217*H217</f>
        <v>0</v>
      </c>
      <c r="S217" s="139">
        <v>2.5000000000000001E-3</v>
      </c>
      <c r="T217" s="140">
        <f>S217*H217</f>
        <v>0.11724999999999999</v>
      </c>
      <c r="AR217" s="141" t="s">
        <v>144</v>
      </c>
      <c r="AT217" s="141" t="s">
        <v>140</v>
      </c>
      <c r="AU217" s="141" t="s">
        <v>82</v>
      </c>
      <c r="AY217" s="18" t="s">
        <v>137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8" t="s">
        <v>80</v>
      </c>
      <c r="BK217" s="142">
        <f>ROUND(I217*H217,2)</f>
        <v>0</v>
      </c>
      <c r="BL217" s="18" t="s">
        <v>144</v>
      </c>
      <c r="BM217" s="141" t="s">
        <v>1402</v>
      </c>
    </row>
    <row r="218" spans="2:65" s="1" customFormat="1" ht="11.25">
      <c r="B218" s="33"/>
      <c r="D218" s="143" t="s">
        <v>146</v>
      </c>
      <c r="F218" s="144" t="s">
        <v>619</v>
      </c>
      <c r="I218" s="145"/>
      <c r="L218" s="33"/>
      <c r="M218" s="146"/>
      <c r="T218" s="54"/>
      <c r="AT218" s="18" t="s">
        <v>146</v>
      </c>
      <c r="AU218" s="18" t="s">
        <v>82</v>
      </c>
    </row>
    <row r="219" spans="2:65" s="13" customFormat="1" ht="11.25">
      <c r="B219" s="155"/>
      <c r="D219" s="148" t="s">
        <v>148</v>
      </c>
      <c r="E219" s="156" t="s">
        <v>19</v>
      </c>
      <c r="F219" s="157" t="s">
        <v>1396</v>
      </c>
      <c r="H219" s="156" t="s">
        <v>19</v>
      </c>
      <c r="I219" s="158"/>
      <c r="L219" s="155"/>
      <c r="M219" s="159"/>
      <c r="T219" s="160"/>
      <c r="AT219" s="156" t="s">
        <v>148</v>
      </c>
      <c r="AU219" s="156" t="s">
        <v>82</v>
      </c>
      <c r="AV219" s="13" t="s">
        <v>80</v>
      </c>
      <c r="AW219" s="13" t="s">
        <v>33</v>
      </c>
      <c r="AX219" s="13" t="s">
        <v>72</v>
      </c>
      <c r="AY219" s="156" t="s">
        <v>137</v>
      </c>
    </row>
    <row r="220" spans="2:65" s="12" customFormat="1" ht="11.25">
      <c r="B220" s="147"/>
      <c r="D220" s="148" t="s">
        <v>148</v>
      </c>
      <c r="E220" s="149" t="s">
        <v>19</v>
      </c>
      <c r="F220" s="150" t="s">
        <v>1403</v>
      </c>
      <c r="H220" s="151">
        <v>46.9</v>
      </c>
      <c r="I220" s="152"/>
      <c r="L220" s="147"/>
      <c r="M220" s="153"/>
      <c r="T220" s="154"/>
      <c r="AT220" s="149" t="s">
        <v>148</v>
      </c>
      <c r="AU220" s="149" t="s">
        <v>82</v>
      </c>
      <c r="AV220" s="12" t="s">
        <v>82</v>
      </c>
      <c r="AW220" s="12" t="s">
        <v>33</v>
      </c>
      <c r="AX220" s="12" t="s">
        <v>80</v>
      </c>
      <c r="AY220" s="149" t="s">
        <v>137</v>
      </c>
    </row>
    <row r="221" spans="2:65" s="1" customFormat="1" ht="24.2" customHeight="1">
      <c r="B221" s="33"/>
      <c r="C221" s="129" t="s">
        <v>425</v>
      </c>
      <c r="D221" s="129" t="s">
        <v>140</v>
      </c>
      <c r="E221" s="130" t="s">
        <v>628</v>
      </c>
      <c r="F221" s="131" t="s">
        <v>629</v>
      </c>
      <c r="G221" s="132" t="s">
        <v>143</v>
      </c>
      <c r="H221" s="133">
        <v>0.308</v>
      </c>
      <c r="I221" s="134"/>
      <c r="J221" s="135">
        <f>ROUND(I221*H221,2)</f>
        <v>0</v>
      </c>
      <c r="K221" s="136"/>
      <c r="L221" s="33"/>
      <c r="M221" s="137" t="s">
        <v>19</v>
      </c>
      <c r="N221" s="138" t="s">
        <v>43</v>
      </c>
      <c r="P221" s="139">
        <f>O221*H221</f>
        <v>0</v>
      </c>
      <c r="Q221" s="139">
        <v>0</v>
      </c>
      <c r="R221" s="139">
        <f>Q221*H221</f>
        <v>0</v>
      </c>
      <c r="S221" s="139">
        <v>0.183</v>
      </c>
      <c r="T221" s="140">
        <f>S221*H221</f>
        <v>5.6363999999999997E-2</v>
      </c>
      <c r="AR221" s="141" t="s">
        <v>144</v>
      </c>
      <c r="AT221" s="141" t="s">
        <v>140</v>
      </c>
      <c r="AU221" s="141" t="s">
        <v>82</v>
      </c>
      <c r="AY221" s="18" t="s">
        <v>137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80</v>
      </c>
      <c r="BK221" s="142">
        <f>ROUND(I221*H221,2)</f>
        <v>0</v>
      </c>
      <c r="BL221" s="18" t="s">
        <v>144</v>
      </c>
      <c r="BM221" s="141" t="s">
        <v>1404</v>
      </c>
    </row>
    <row r="222" spans="2:65" s="1" customFormat="1" ht="11.25">
      <c r="B222" s="33"/>
      <c r="D222" s="143" t="s">
        <v>146</v>
      </c>
      <c r="F222" s="144" t="s">
        <v>631</v>
      </c>
      <c r="I222" s="145"/>
      <c r="L222" s="33"/>
      <c r="M222" s="146"/>
      <c r="T222" s="54"/>
      <c r="AT222" s="18" t="s">
        <v>146</v>
      </c>
      <c r="AU222" s="18" t="s">
        <v>82</v>
      </c>
    </row>
    <row r="223" spans="2:65" s="12" customFormat="1" ht="11.25">
      <c r="B223" s="147"/>
      <c r="D223" s="148" t="s">
        <v>148</v>
      </c>
      <c r="E223" s="149" t="s">
        <v>19</v>
      </c>
      <c r="F223" s="150" t="s">
        <v>1405</v>
      </c>
      <c r="H223" s="151">
        <v>0.308</v>
      </c>
      <c r="I223" s="152"/>
      <c r="L223" s="147"/>
      <c r="M223" s="153"/>
      <c r="T223" s="154"/>
      <c r="AT223" s="149" t="s">
        <v>148</v>
      </c>
      <c r="AU223" s="149" t="s">
        <v>82</v>
      </c>
      <c r="AV223" s="12" t="s">
        <v>82</v>
      </c>
      <c r="AW223" s="12" t="s">
        <v>33</v>
      </c>
      <c r="AX223" s="12" t="s">
        <v>80</v>
      </c>
      <c r="AY223" s="149" t="s">
        <v>137</v>
      </c>
    </row>
    <row r="224" spans="2:65" s="1" customFormat="1" ht="16.5" customHeight="1">
      <c r="B224" s="33"/>
      <c r="C224" s="129" t="s">
        <v>433</v>
      </c>
      <c r="D224" s="129" t="s">
        <v>140</v>
      </c>
      <c r="E224" s="130" t="s">
        <v>644</v>
      </c>
      <c r="F224" s="131" t="s">
        <v>645</v>
      </c>
      <c r="G224" s="132" t="s">
        <v>143</v>
      </c>
      <c r="H224" s="133">
        <v>7.2889999999999997</v>
      </c>
      <c r="I224" s="134"/>
      <c r="J224" s="135">
        <f>ROUND(I224*H224,2)</f>
        <v>0</v>
      </c>
      <c r="K224" s="136"/>
      <c r="L224" s="33"/>
      <c r="M224" s="137" t="s">
        <v>19</v>
      </c>
      <c r="N224" s="138" t="s">
        <v>43</v>
      </c>
      <c r="P224" s="139">
        <f>O224*H224</f>
        <v>0</v>
      </c>
      <c r="Q224" s="139">
        <v>0</v>
      </c>
      <c r="R224" s="139">
        <f>Q224*H224</f>
        <v>0</v>
      </c>
      <c r="S224" s="139">
        <v>7.5999999999999998E-2</v>
      </c>
      <c r="T224" s="140">
        <f>S224*H224</f>
        <v>0.55396400000000001</v>
      </c>
      <c r="AR224" s="141" t="s">
        <v>144</v>
      </c>
      <c r="AT224" s="141" t="s">
        <v>140</v>
      </c>
      <c r="AU224" s="141" t="s">
        <v>82</v>
      </c>
      <c r="AY224" s="18" t="s">
        <v>137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8" t="s">
        <v>80</v>
      </c>
      <c r="BK224" s="142">
        <f>ROUND(I224*H224,2)</f>
        <v>0</v>
      </c>
      <c r="BL224" s="18" t="s">
        <v>144</v>
      </c>
      <c r="BM224" s="141" t="s">
        <v>1406</v>
      </c>
    </row>
    <row r="225" spans="2:65" s="1" customFormat="1" ht="11.25">
      <c r="B225" s="33"/>
      <c r="D225" s="143" t="s">
        <v>146</v>
      </c>
      <c r="F225" s="144" t="s">
        <v>647</v>
      </c>
      <c r="I225" s="145"/>
      <c r="L225" s="33"/>
      <c r="M225" s="146"/>
      <c r="T225" s="54"/>
      <c r="AT225" s="18" t="s">
        <v>146</v>
      </c>
      <c r="AU225" s="18" t="s">
        <v>82</v>
      </c>
    </row>
    <row r="226" spans="2:65" s="12" customFormat="1" ht="11.25">
      <c r="B226" s="147"/>
      <c r="D226" s="148" t="s">
        <v>148</v>
      </c>
      <c r="E226" s="149" t="s">
        <v>19</v>
      </c>
      <c r="F226" s="150" t="s">
        <v>1407</v>
      </c>
      <c r="H226" s="151">
        <v>7.2889999999999997</v>
      </c>
      <c r="I226" s="152"/>
      <c r="L226" s="147"/>
      <c r="M226" s="153"/>
      <c r="T226" s="154"/>
      <c r="AT226" s="149" t="s">
        <v>148</v>
      </c>
      <c r="AU226" s="149" t="s">
        <v>82</v>
      </c>
      <c r="AV226" s="12" t="s">
        <v>82</v>
      </c>
      <c r="AW226" s="12" t="s">
        <v>33</v>
      </c>
      <c r="AX226" s="12" t="s">
        <v>80</v>
      </c>
      <c r="AY226" s="149" t="s">
        <v>137</v>
      </c>
    </row>
    <row r="227" spans="2:65" s="1" customFormat="1" ht="24.2" customHeight="1">
      <c r="B227" s="33"/>
      <c r="C227" s="129" t="s">
        <v>438</v>
      </c>
      <c r="D227" s="129" t="s">
        <v>140</v>
      </c>
      <c r="E227" s="130" t="s">
        <v>693</v>
      </c>
      <c r="F227" s="131" t="s">
        <v>694</v>
      </c>
      <c r="G227" s="132" t="s">
        <v>143</v>
      </c>
      <c r="H227" s="133">
        <v>140.80799999999999</v>
      </c>
      <c r="I227" s="134"/>
      <c r="J227" s="135">
        <f>ROUND(I227*H227,2)</f>
        <v>0</v>
      </c>
      <c r="K227" s="136"/>
      <c r="L227" s="33"/>
      <c r="M227" s="137" t="s">
        <v>19</v>
      </c>
      <c r="N227" s="138" t="s">
        <v>43</v>
      </c>
      <c r="P227" s="139">
        <f>O227*H227</f>
        <v>0</v>
      </c>
      <c r="Q227" s="139">
        <v>0</v>
      </c>
      <c r="R227" s="139">
        <f>Q227*H227</f>
        <v>0</v>
      </c>
      <c r="S227" s="139">
        <v>4.5999999999999999E-2</v>
      </c>
      <c r="T227" s="140">
        <f>S227*H227</f>
        <v>6.4771679999999998</v>
      </c>
      <c r="AR227" s="141" t="s">
        <v>144</v>
      </c>
      <c r="AT227" s="141" t="s">
        <v>140</v>
      </c>
      <c r="AU227" s="141" t="s">
        <v>82</v>
      </c>
      <c r="AY227" s="18" t="s">
        <v>137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8" t="s">
        <v>80</v>
      </c>
      <c r="BK227" s="142">
        <f>ROUND(I227*H227,2)</f>
        <v>0</v>
      </c>
      <c r="BL227" s="18" t="s">
        <v>144</v>
      </c>
      <c r="BM227" s="141" t="s">
        <v>1408</v>
      </c>
    </row>
    <row r="228" spans="2:65" s="1" customFormat="1" ht="11.25">
      <c r="B228" s="33"/>
      <c r="D228" s="143" t="s">
        <v>146</v>
      </c>
      <c r="F228" s="144" t="s">
        <v>696</v>
      </c>
      <c r="I228" s="145"/>
      <c r="L228" s="33"/>
      <c r="M228" s="146"/>
      <c r="T228" s="54"/>
      <c r="AT228" s="18" t="s">
        <v>146</v>
      </c>
      <c r="AU228" s="18" t="s">
        <v>82</v>
      </c>
    </row>
    <row r="229" spans="2:65" s="12" customFormat="1" ht="11.25">
      <c r="B229" s="147"/>
      <c r="D229" s="148" t="s">
        <v>148</v>
      </c>
      <c r="E229" s="149" t="s">
        <v>19</v>
      </c>
      <c r="F229" s="150" t="s">
        <v>1409</v>
      </c>
      <c r="H229" s="151">
        <v>47.68</v>
      </c>
      <c r="I229" s="152"/>
      <c r="L229" s="147"/>
      <c r="M229" s="153"/>
      <c r="T229" s="154"/>
      <c r="AT229" s="149" t="s">
        <v>148</v>
      </c>
      <c r="AU229" s="149" t="s">
        <v>82</v>
      </c>
      <c r="AV229" s="12" t="s">
        <v>82</v>
      </c>
      <c r="AW229" s="12" t="s">
        <v>33</v>
      </c>
      <c r="AX229" s="12" t="s">
        <v>72</v>
      </c>
      <c r="AY229" s="149" t="s">
        <v>137</v>
      </c>
    </row>
    <row r="230" spans="2:65" s="13" customFormat="1" ht="11.25">
      <c r="B230" s="155"/>
      <c r="D230" s="148" t="s">
        <v>148</v>
      </c>
      <c r="E230" s="156" t="s">
        <v>19</v>
      </c>
      <c r="F230" s="157" t="s">
        <v>1410</v>
      </c>
      <c r="H230" s="156" t="s">
        <v>19</v>
      </c>
      <c r="I230" s="158"/>
      <c r="L230" s="155"/>
      <c r="M230" s="159"/>
      <c r="T230" s="160"/>
      <c r="AT230" s="156" t="s">
        <v>148</v>
      </c>
      <c r="AU230" s="156" t="s">
        <v>82</v>
      </c>
      <c r="AV230" s="13" t="s">
        <v>80</v>
      </c>
      <c r="AW230" s="13" t="s">
        <v>33</v>
      </c>
      <c r="AX230" s="13" t="s">
        <v>72</v>
      </c>
      <c r="AY230" s="156" t="s">
        <v>137</v>
      </c>
    </row>
    <row r="231" spans="2:65" s="12" customFormat="1" ht="11.25">
      <c r="B231" s="147"/>
      <c r="D231" s="148" t="s">
        <v>148</v>
      </c>
      <c r="E231" s="149" t="s">
        <v>19</v>
      </c>
      <c r="F231" s="150" t="s">
        <v>1333</v>
      </c>
      <c r="H231" s="151">
        <v>5.0960000000000001</v>
      </c>
      <c r="I231" s="152"/>
      <c r="L231" s="147"/>
      <c r="M231" s="153"/>
      <c r="T231" s="154"/>
      <c r="AT231" s="149" t="s">
        <v>148</v>
      </c>
      <c r="AU231" s="149" t="s">
        <v>82</v>
      </c>
      <c r="AV231" s="12" t="s">
        <v>82</v>
      </c>
      <c r="AW231" s="12" t="s">
        <v>33</v>
      </c>
      <c r="AX231" s="12" t="s">
        <v>72</v>
      </c>
      <c r="AY231" s="149" t="s">
        <v>137</v>
      </c>
    </row>
    <row r="232" spans="2:65" s="12" customFormat="1" ht="11.25">
      <c r="B232" s="147"/>
      <c r="D232" s="148" t="s">
        <v>148</v>
      </c>
      <c r="E232" s="149" t="s">
        <v>19</v>
      </c>
      <c r="F232" s="150" t="s">
        <v>1334</v>
      </c>
      <c r="H232" s="151">
        <v>4.3220000000000001</v>
      </c>
      <c r="I232" s="152"/>
      <c r="L232" s="147"/>
      <c r="M232" s="153"/>
      <c r="T232" s="154"/>
      <c r="AT232" s="149" t="s">
        <v>148</v>
      </c>
      <c r="AU232" s="149" t="s">
        <v>82</v>
      </c>
      <c r="AV232" s="12" t="s">
        <v>82</v>
      </c>
      <c r="AW232" s="12" t="s">
        <v>33</v>
      </c>
      <c r="AX232" s="12" t="s">
        <v>72</v>
      </c>
      <c r="AY232" s="149" t="s">
        <v>137</v>
      </c>
    </row>
    <row r="233" spans="2:65" s="12" customFormat="1" ht="11.25">
      <c r="B233" s="147"/>
      <c r="D233" s="148" t="s">
        <v>148</v>
      </c>
      <c r="E233" s="149" t="s">
        <v>19</v>
      </c>
      <c r="F233" s="150" t="s">
        <v>1411</v>
      </c>
      <c r="H233" s="151">
        <v>47.917999999999999</v>
      </c>
      <c r="I233" s="152"/>
      <c r="L233" s="147"/>
      <c r="M233" s="153"/>
      <c r="T233" s="154"/>
      <c r="AT233" s="149" t="s">
        <v>148</v>
      </c>
      <c r="AU233" s="149" t="s">
        <v>82</v>
      </c>
      <c r="AV233" s="12" t="s">
        <v>82</v>
      </c>
      <c r="AW233" s="12" t="s">
        <v>33</v>
      </c>
      <c r="AX233" s="12" t="s">
        <v>72</v>
      </c>
      <c r="AY233" s="149" t="s">
        <v>137</v>
      </c>
    </row>
    <row r="234" spans="2:65" s="12" customFormat="1" ht="11.25">
      <c r="B234" s="147"/>
      <c r="D234" s="148" t="s">
        <v>148</v>
      </c>
      <c r="E234" s="149" t="s">
        <v>19</v>
      </c>
      <c r="F234" s="150" t="s">
        <v>1412</v>
      </c>
      <c r="H234" s="151">
        <v>44.581000000000003</v>
      </c>
      <c r="I234" s="152"/>
      <c r="L234" s="147"/>
      <c r="M234" s="153"/>
      <c r="T234" s="154"/>
      <c r="AT234" s="149" t="s">
        <v>148</v>
      </c>
      <c r="AU234" s="149" t="s">
        <v>82</v>
      </c>
      <c r="AV234" s="12" t="s">
        <v>82</v>
      </c>
      <c r="AW234" s="12" t="s">
        <v>33</v>
      </c>
      <c r="AX234" s="12" t="s">
        <v>72</v>
      </c>
      <c r="AY234" s="149" t="s">
        <v>137</v>
      </c>
    </row>
    <row r="235" spans="2:65" s="13" customFormat="1" ht="11.25">
      <c r="B235" s="155"/>
      <c r="D235" s="148" t="s">
        <v>148</v>
      </c>
      <c r="E235" s="156" t="s">
        <v>19</v>
      </c>
      <c r="F235" s="157" t="s">
        <v>187</v>
      </c>
      <c r="H235" s="156" t="s">
        <v>19</v>
      </c>
      <c r="I235" s="158"/>
      <c r="L235" s="155"/>
      <c r="M235" s="159"/>
      <c r="T235" s="160"/>
      <c r="AT235" s="156" t="s">
        <v>148</v>
      </c>
      <c r="AU235" s="156" t="s">
        <v>82</v>
      </c>
      <c r="AV235" s="13" t="s">
        <v>80</v>
      </c>
      <c r="AW235" s="13" t="s">
        <v>33</v>
      </c>
      <c r="AX235" s="13" t="s">
        <v>72</v>
      </c>
      <c r="AY235" s="156" t="s">
        <v>137</v>
      </c>
    </row>
    <row r="236" spans="2:65" s="12" customFormat="1" ht="11.25">
      <c r="B236" s="147"/>
      <c r="D236" s="148" t="s">
        <v>148</v>
      </c>
      <c r="E236" s="149" t="s">
        <v>19</v>
      </c>
      <c r="F236" s="150" t="s">
        <v>1413</v>
      </c>
      <c r="H236" s="151">
        <v>-0.61899999999999999</v>
      </c>
      <c r="I236" s="152"/>
      <c r="L236" s="147"/>
      <c r="M236" s="153"/>
      <c r="T236" s="154"/>
      <c r="AT236" s="149" t="s">
        <v>148</v>
      </c>
      <c r="AU236" s="149" t="s">
        <v>82</v>
      </c>
      <c r="AV236" s="12" t="s">
        <v>82</v>
      </c>
      <c r="AW236" s="12" t="s">
        <v>33</v>
      </c>
      <c r="AX236" s="12" t="s">
        <v>72</v>
      </c>
      <c r="AY236" s="149" t="s">
        <v>137</v>
      </c>
    </row>
    <row r="237" spans="2:65" s="12" customFormat="1" ht="11.25">
      <c r="B237" s="147"/>
      <c r="D237" s="148" t="s">
        <v>148</v>
      </c>
      <c r="E237" s="149" t="s">
        <v>19</v>
      </c>
      <c r="F237" s="150" t="s">
        <v>1338</v>
      </c>
      <c r="H237" s="151">
        <v>-10.353</v>
      </c>
      <c r="I237" s="152"/>
      <c r="L237" s="147"/>
      <c r="M237" s="153"/>
      <c r="T237" s="154"/>
      <c r="AT237" s="149" t="s">
        <v>148</v>
      </c>
      <c r="AU237" s="149" t="s">
        <v>82</v>
      </c>
      <c r="AV237" s="12" t="s">
        <v>82</v>
      </c>
      <c r="AW237" s="12" t="s">
        <v>33</v>
      </c>
      <c r="AX237" s="12" t="s">
        <v>72</v>
      </c>
      <c r="AY237" s="149" t="s">
        <v>137</v>
      </c>
    </row>
    <row r="238" spans="2:65" s="12" customFormat="1" ht="11.25">
      <c r="B238" s="147"/>
      <c r="D238" s="148" t="s">
        <v>148</v>
      </c>
      <c r="E238" s="149" t="s">
        <v>19</v>
      </c>
      <c r="F238" s="150" t="s">
        <v>188</v>
      </c>
      <c r="H238" s="151">
        <v>-1.379</v>
      </c>
      <c r="I238" s="152"/>
      <c r="L238" s="147"/>
      <c r="M238" s="153"/>
      <c r="T238" s="154"/>
      <c r="AT238" s="149" t="s">
        <v>148</v>
      </c>
      <c r="AU238" s="149" t="s">
        <v>82</v>
      </c>
      <c r="AV238" s="12" t="s">
        <v>82</v>
      </c>
      <c r="AW238" s="12" t="s">
        <v>33</v>
      </c>
      <c r="AX238" s="12" t="s">
        <v>72</v>
      </c>
      <c r="AY238" s="149" t="s">
        <v>137</v>
      </c>
    </row>
    <row r="239" spans="2:65" s="12" customFormat="1" ht="11.25">
      <c r="B239" s="147"/>
      <c r="D239" s="148" t="s">
        <v>148</v>
      </c>
      <c r="E239" s="149" t="s">
        <v>19</v>
      </c>
      <c r="F239" s="150" t="s">
        <v>1339</v>
      </c>
      <c r="H239" s="151">
        <v>-4.7279999999999998</v>
      </c>
      <c r="I239" s="152"/>
      <c r="L239" s="147"/>
      <c r="M239" s="153"/>
      <c r="T239" s="154"/>
      <c r="AT239" s="149" t="s">
        <v>148</v>
      </c>
      <c r="AU239" s="149" t="s">
        <v>82</v>
      </c>
      <c r="AV239" s="12" t="s">
        <v>82</v>
      </c>
      <c r="AW239" s="12" t="s">
        <v>33</v>
      </c>
      <c r="AX239" s="12" t="s">
        <v>72</v>
      </c>
      <c r="AY239" s="149" t="s">
        <v>137</v>
      </c>
    </row>
    <row r="240" spans="2:65" s="13" customFormat="1" ht="11.25">
      <c r="B240" s="155"/>
      <c r="D240" s="148" t="s">
        <v>148</v>
      </c>
      <c r="E240" s="156" t="s">
        <v>19</v>
      </c>
      <c r="F240" s="157" t="s">
        <v>279</v>
      </c>
      <c r="H240" s="156" t="s">
        <v>19</v>
      </c>
      <c r="I240" s="158"/>
      <c r="L240" s="155"/>
      <c r="M240" s="159"/>
      <c r="T240" s="160"/>
      <c r="AT240" s="156" t="s">
        <v>148</v>
      </c>
      <c r="AU240" s="156" t="s">
        <v>82</v>
      </c>
      <c r="AV240" s="13" t="s">
        <v>80</v>
      </c>
      <c r="AW240" s="13" t="s">
        <v>33</v>
      </c>
      <c r="AX240" s="13" t="s">
        <v>72</v>
      </c>
      <c r="AY240" s="156" t="s">
        <v>137</v>
      </c>
    </row>
    <row r="241" spans="2:65" s="12" customFormat="1" ht="11.25">
      <c r="B241" s="147"/>
      <c r="D241" s="148" t="s">
        <v>148</v>
      </c>
      <c r="E241" s="149" t="s">
        <v>19</v>
      </c>
      <c r="F241" s="150" t="s">
        <v>1414</v>
      </c>
      <c r="H241" s="151">
        <v>0.44600000000000001</v>
      </c>
      <c r="I241" s="152"/>
      <c r="L241" s="147"/>
      <c r="M241" s="153"/>
      <c r="T241" s="154"/>
      <c r="AT241" s="149" t="s">
        <v>148</v>
      </c>
      <c r="AU241" s="149" t="s">
        <v>82</v>
      </c>
      <c r="AV241" s="12" t="s">
        <v>82</v>
      </c>
      <c r="AW241" s="12" t="s">
        <v>33</v>
      </c>
      <c r="AX241" s="12" t="s">
        <v>72</v>
      </c>
      <c r="AY241" s="149" t="s">
        <v>137</v>
      </c>
    </row>
    <row r="242" spans="2:65" s="12" customFormat="1" ht="11.25">
      <c r="B242" s="147"/>
      <c r="D242" s="148" t="s">
        <v>148</v>
      </c>
      <c r="E242" s="149" t="s">
        <v>19</v>
      </c>
      <c r="F242" s="150" t="s">
        <v>1341</v>
      </c>
      <c r="H242" s="151">
        <v>4.9080000000000004</v>
      </c>
      <c r="I242" s="152"/>
      <c r="L242" s="147"/>
      <c r="M242" s="153"/>
      <c r="T242" s="154"/>
      <c r="AT242" s="149" t="s">
        <v>148</v>
      </c>
      <c r="AU242" s="149" t="s">
        <v>82</v>
      </c>
      <c r="AV242" s="12" t="s">
        <v>82</v>
      </c>
      <c r="AW242" s="12" t="s">
        <v>33</v>
      </c>
      <c r="AX242" s="12" t="s">
        <v>72</v>
      </c>
      <c r="AY242" s="149" t="s">
        <v>137</v>
      </c>
    </row>
    <row r="243" spans="2:65" s="12" customFormat="1" ht="11.25">
      <c r="B243" s="147"/>
      <c r="D243" s="148" t="s">
        <v>148</v>
      </c>
      <c r="E243" s="149" t="s">
        <v>19</v>
      </c>
      <c r="F243" s="150" t="s">
        <v>1342</v>
      </c>
      <c r="H243" s="151">
        <v>0.36099999999999999</v>
      </c>
      <c r="I243" s="152"/>
      <c r="L243" s="147"/>
      <c r="M243" s="153"/>
      <c r="T243" s="154"/>
      <c r="AT243" s="149" t="s">
        <v>148</v>
      </c>
      <c r="AU243" s="149" t="s">
        <v>82</v>
      </c>
      <c r="AV243" s="12" t="s">
        <v>82</v>
      </c>
      <c r="AW243" s="12" t="s">
        <v>33</v>
      </c>
      <c r="AX243" s="12" t="s">
        <v>72</v>
      </c>
      <c r="AY243" s="149" t="s">
        <v>137</v>
      </c>
    </row>
    <row r="244" spans="2:65" s="12" customFormat="1" ht="11.25">
      <c r="B244" s="147"/>
      <c r="D244" s="148" t="s">
        <v>148</v>
      </c>
      <c r="E244" s="149" t="s">
        <v>19</v>
      </c>
      <c r="F244" s="150" t="s">
        <v>343</v>
      </c>
      <c r="H244" s="151">
        <v>2.5750000000000002</v>
      </c>
      <c r="I244" s="152"/>
      <c r="L244" s="147"/>
      <c r="M244" s="153"/>
      <c r="T244" s="154"/>
      <c r="AT244" s="149" t="s">
        <v>148</v>
      </c>
      <c r="AU244" s="149" t="s">
        <v>82</v>
      </c>
      <c r="AV244" s="12" t="s">
        <v>82</v>
      </c>
      <c r="AW244" s="12" t="s">
        <v>33</v>
      </c>
      <c r="AX244" s="12" t="s">
        <v>72</v>
      </c>
      <c r="AY244" s="149" t="s">
        <v>137</v>
      </c>
    </row>
    <row r="245" spans="2:65" s="14" customFormat="1" ht="11.25">
      <c r="B245" s="161"/>
      <c r="D245" s="148" t="s">
        <v>148</v>
      </c>
      <c r="E245" s="162" t="s">
        <v>19</v>
      </c>
      <c r="F245" s="163" t="s">
        <v>189</v>
      </c>
      <c r="H245" s="164">
        <v>140.80799999999999</v>
      </c>
      <c r="I245" s="165"/>
      <c r="L245" s="161"/>
      <c r="M245" s="166"/>
      <c r="T245" s="167"/>
      <c r="AT245" s="162" t="s">
        <v>148</v>
      </c>
      <c r="AU245" s="162" t="s">
        <v>82</v>
      </c>
      <c r="AV245" s="14" t="s">
        <v>144</v>
      </c>
      <c r="AW245" s="14" t="s">
        <v>33</v>
      </c>
      <c r="AX245" s="14" t="s">
        <v>80</v>
      </c>
      <c r="AY245" s="162" t="s">
        <v>137</v>
      </c>
    </row>
    <row r="246" spans="2:65" s="1" customFormat="1" ht="24.2" customHeight="1">
      <c r="B246" s="33"/>
      <c r="C246" s="129" t="s">
        <v>442</v>
      </c>
      <c r="D246" s="129" t="s">
        <v>140</v>
      </c>
      <c r="E246" s="130" t="s">
        <v>1415</v>
      </c>
      <c r="F246" s="131" t="s">
        <v>1416</v>
      </c>
      <c r="G246" s="132" t="s">
        <v>143</v>
      </c>
      <c r="H246" s="133">
        <v>15.991</v>
      </c>
      <c r="I246" s="134"/>
      <c r="J246" s="135">
        <f>ROUND(I246*H246,2)</f>
        <v>0</v>
      </c>
      <c r="K246" s="136"/>
      <c r="L246" s="33"/>
      <c r="M246" s="137" t="s">
        <v>19</v>
      </c>
      <c r="N246" s="138" t="s">
        <v>43</v>
      </c>
      <c r="P246" s="139">
        <f>O246*H246</f>
        <v>0</v>
      </c>
      <c r="Q246" s="139">
        <v>0</v>
      </c>
      <c r="R246" s="139">
        <f>Q246*H246</f>
        <v>0</v>
      </c>
      <c r="S246" s="139">
        <v>6.8000000000000005E-2</v>
      </c>
      <c r="T246" s="140">
        <f>S246*H246</f>
        <v>1.087388</v>
      </c>
      <c r="AR246" s="141" t="s">
        <v>144</v>
      </c>
      <c r="AT246" s="141" t="s">
        <v>140</v>
      </c>
      <c r="AU246" s="141" t="s">
        <v>82</v>
      </c>
      <c r="AY246" s="18" t="s">
        <v>137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8" t="s">
        <v>80</v>
      </c>
      <c r="BK246" s="142">
        <f>ROUND(I246*H246,2)</f>
        <v>0</v>
      </c>
      <c r="BL246" s="18" t="s">
        <v>144</v>
      </c>
      <c r="BM246" s="141" t="s">
        <v>1417</v>
      </c>
    </row>
    <row r="247" spans="2:65" s="1" customFormat="1" ht="11.25">
      <c r="B247" s="33"/>
      <c r="D247" s="143" t="s">
        <v>146</v>
      </c>
      <c r="F247" s="144" t="s">
        <v>1418</v>
      </c>
      <c r="I247" s="145"/>
      <c r="L247" s="33"/>
      <c r="M247" s="146"/>
      <c r="T247" s="54"/>
      <c r="AT247" s="18" t="s">
        <v>146</v>
      </c>
      <c r="AU247" s="18" t="s">
        <v>82</v>
      </c>
    </row>
    <row r="248" spans="2:65" s="13" customFormat="1" ht="11.25">
      <c r="B248" s="155"/>
      <c r="D248" s="148" t="s">
        <v>148</v>
      </c>
      <c r="E248" s="156" t="s">
        <v>19</v>
      </c>
      <c r="F248" s="157" t="s">
        <v>1419</v>
      </c>
      <c r="H248" s="156" t="s">
        <v>19</v>
      </c>
      <c r="I248" s="158"/>
      <c r="L248" s="155"/>
      <c r="M248" s="159"/>
      <c r="T248" s="160"/>
      <c r="AT248" s="156" t="s">
        <v>148</v>
      </c>
      <c r="AU248" s="156" t="s">
        <v>82</v>
      </c>
      <c r="AV248" s="13" t="s">
        <v>80</v>
      </c>
      <c r="AW248" s="13" t="s">
        <v>33</v>
      </c>
      <c r="AX248" s="13" t="s">
        <v>72</v>
      </c>
      <c r="AY248" s="156" t="s">
        <v>137</v>
      </c>
    </row>
    <row r="249" spans="2:65" s="12" customFormat="1" ht="11.25">
      <c r="B249" s="147"/>
      <c r="D249" s="148" t="s">
        <v>148</v>
      </c>
      <c r="E249" s="149" t="s">
        <v>19</v>
      </c>
      <c r="F249" s="150" t="s">
        <v>1420</v>
      </c>
      <c r="H249" s="151">
        <v>11</v>
      </c>
      <c r="I249" s="152"/>
      <c r="L249" s="147"/>
      <c r="M249" s="153"/>
      <c r="T249" s="154"/>
      <c r="AT249" s="149" t="s">
        <v>148</v>
      </c>
      <c r="AU249" s="149" t="s">
        <v>82</v>
      </c>
      <c r="AV249" s="12" t="s">
        <v>82</v>
      </c>
      <c r="AW249" s="12" t="s">
        <v>33</v>
      </c>
      <c r="AX249" s="12" t="s">
        <v>72</v>
      </c>
      <c r="AY249" s="149" t="s">
        <v>137</v>
      </c>
    </row>
    <row r="250" spans="2:65" s="12" customFormat="1" ht="11.25">
      <c r="B250" s="147"/>
      <c r="D250" s="148" t="s">
        <v>148</v>
      </c>
      <c r="E250" s="149" t="s">
        <v>19</v>
      </c>
      <c r="F250" s="150" t="s">
        <v>1421</v>
      </c>
      <c r="H250" s="151">
        <v>8.82</v>
      </c>
      <c r="I250" s="152"/>
      <c r="L250" s="147"/>
      <c r="M250" s="153"/>
      <c r="T250" s="154"/>
      <c r="AT250" s="149" t="s">
        <v>148</v>
      </c>
      <c r="AU250" s="149" t="s">
        <v>82</v>
      </c>
      <c r="AV250" s="12" t="s">
        <v>82</v>
      </c>
      <c r="AW250" s="12" t="s">
        <v>33</v>
      </c>
      <c r="AX250" s="12" t="s">
        <v>72</v>
      </c>
      <c r="AY250" s="149" t="s">
        <v>137</v>
      </c>
    </row>
    <row r="251" spans="2:65" s="13" customFormat="1" ht="11.25">
      <c r="B251" s="155"/>
      <c r="D251" s="148" t="s">
        <v>148</v>
      </c>
      <c r="E251" s="156" t="s">
        <v>19</v>
      </c>
      <c r="F251" s="157" t="s">
        <v>187</v>
      </c>
      <c r="H251" s="156" t="s">
        <v>19</v>
      </c>
      <c r="I251" s="158"/>
      <c r="L251" s="155"/>
      <c r="M251" s="159"/>
      <c r="T251" s="160"/>
      <c r="AT251" s="156" t="s">
        <v>148</v>
      </c>
      <c r="AU251" s="156" t="s">
        <v>82</v>
      </c>
      <c r="AV251" s="13" t="s">
        <v>80</v>
      </c>
      <c r="AW251" s="13" t="s">
        <v>33</v>
      </c>
      <c r="AX251" s="13" t="s">
        <v>72</v>
      </c>
      <c r="AY251" s="156" t="s">
        <v>137</v>
      </c>
    </row>
    <row r="252" spans="2:65" s="12" customFormat="1" ht="11.25">
      <c r="B252" s="147"/>
      <c r="D252" s="148" t="s">
        <v>148</v>
      </c>
      <c r="E252" s="149" t="s">
        <v>19</v>
      </c>
      <c r="F252" s="150" t="s">
        <v>1422</v>
      </c>
      <c r="H252" s="151">
        <v>-0.75</v>
      </c>
      <c r="I252" s="152"/>
      <c r="L252" s="147"/>
      <c r="M252" s="153"/>
      <c r="T252" s="154"/>
      <c r="AT252" s="149" t="s">
        <v>148</v>
      </c>
      <c r="AU252" s="149" t="s">
        <v>82</v>
      </c>
      <c r="AV252" s="12" t="s">
        <v>82</v>
      </c>
      <c r="AW252" s="12" t="s">
        <v>33</v>
      </c>
      <c r="AX252" s="12" t="s">
        <v>72</v>
      </c>
      <c r="AY252" s="149" t="s">
        <v>137</v>
      </c>
    </row>
    <row r="253" spans="2:65" s="12" customFormat="1" ht="11.25">
      <c r="B253" s="147"/>
      <c r="D253" s="148" t="s">
        <v>148</v>
      </c>
      <c r="E253" s="149" t="s">
        <v>19</v>
      </c>
      <c r="F253" s="150" t="s">
        <v>188</v>
      </c>
      <c r="H253" s="151">
        <v>-1.379</v>
      </c>
      <c r="I253" s="152"/>
      <c r="L253" s="147"/>
      <c r="M253" s="153"/>
      <c r="T253" s="154"/>
      <c r="AT253" s="149" t="s">
        <v>148</v>
      </c>
      <c r="AU253" s="149" t="s">
        <v>82</v>
      </c>
      <c r="AV253" s="12" t="s">
        <v>82</v>
      </c>
      <c r="AW253" s="12" t="s">
        <v>33</v>
      </c>
      <c r="AX253" s="12" t="s">
        <v>72</v>
      </c>
      <c r="AY253" s="149" t="s">
        <v>137</v>
      </c>
    </row>
    <row r="254" spans="2:65" s="12" customFormat="1" ht="11.25">
      <c r="B254" s="147"/>
      <c r="D254" s="148" t="s">
        <v>148</v>
      </c>
      <c r="E254" s="149" t="s">
        <v>19</v>
      </c>
      <c r="F254" s="150" t="s">
        <v>1349</v>
      </c>
      <c r="H254" s="151">
        <v>-2.3639999999999999</v>
      </c>
      <c r="I254" s="152"/>
      <c r="L254" s="147"/>
      <c r="M254" s="153"/>
      <c r="T254" s="154"/>
      <c r="AT254" s="149" t="s">
        <v>148</v>
      </c>
      <c r="AU254" s="149" t="s">
        <v>82</v>
      </c>
      <c r="AV254" s="12" t="s">
        <v>82</v>
      </c>
      <c r="AW254" s="12" t="s">
        <v>33</v>
      </c>
      <c r="AX254" s="12" t="s">
        <v>72</v>
      </c>
      <c r="AY254" s="149" t="s">
        <v>137</v>
      </c>
    </row>
    <row r="255" spans="2:65" s="13" customFormat="1" ht="11.25">
      <c r="B255" s="155"/>
      <c r="D255" s="148" t="s">
        <v>148</v>
      </c>
      <c r="E255" s="156" t="s">
        <v>19</v>
      </c>
      <c r="F255" s="157" t="s">
        <v>279</v>
      </c>
      <c r="H255" s="156" t="s">
        <v>19</v>
      </c>
      <c r="I255" s="158"/>
      <c r="L255" s="155"/>
      <c r="M255" s="159"/>
      <c r="T255" s="160"/>
      <c r="AT255" s="156" t="s">
        <v>148</v>
      </c>
      <c r="AU255" s="156" t="s">
        <v>82</v>
      </c>
      <c r="AV255" s="13" t="s">
        <v>80</v>
      </c>
      <c r="AW255" s="13" t="s">
        <v>33</v>
      </c>
      <c r="AX255" s="13" t="s">
        <v>72</v>
      </c>
      <c r="AY255" s="156" t="s">
        <v>137</v>
      </c>
    </row>
    <row r="256" spans="2:65" s="12" customFormat="1" ht="11.25">
      <c r="B256" s="147"/>
      <c r="D256" s="148" t="s">
        <v>148</v>
      </c>
      <c r="E256" s="149" t="s">
        <v>19</v>
      </c>
      <c r="F256" s="150" t="s">
        <v>1423</v>
      </c>
      <c r="H256" s="151">
        <v>0.252</v>
      </c>
      <c r="I256" s="152"/>
      <c r="L256" s="147"/>
      <c r="M256" s="153"/>
      <c r="T256" s="154"/>
      <c r="AT256" s="149" t="s">
        <v>148</v>
      </c>
      <c r="AU256" s="149" t="s">
        <v>82</v>
      </c>
      <c r="AV256" s="12" t="s">
        <v>82</v>
      </c>
      <c r="AW256" s="12" t="s">
        <v>33</v>
      </c>
      <c r="AX256" s="12" t="s">
        <v>72</v>
      </c>
      <c r="AY256" s="149" t="s">
        <v>137</v>
      </c>
    </row>
    <row r="257" spans="2:65" s="12" customFormat="1" ht="11.25">
      <c r="B257" s="147"/>
      <c r="D257" s="148" t="s">
        <v>148</v>
      </c>
      <c r="E257" s="149" t="s">
        <v>19</v>
      </c>
      <c r="F257" s="150" t="s">
        <v>1351</v>
      </c>
      <c r="H257" s="151">
        <v>0.41199999999999998</v>
      </c>
      <c r="I257" s="152"/>
      <c r="L257" s="147"/>
      <c r="M257" s="153"/>
      <c r="T257" s="154"/>
      <c r="AT257" s="149" t="s">
        <v>148</v>
      </c>
      <c r="AU257" s="149" t="s">
        <v>82</v>
      </c>
      <c r="AV257" s="12" t="s">
        <v>82</v>
      </c>
      <c r="AW257" s="12" t="s">
        <v>33</v>
      </c>
      <c r="AX257" s="12" t="s">
        <v>72</v>
      </c>
      <c r="AY257" s="149" t="s">
        <v>137</v>
      </c>
    </row>
    <row r="258" spans="2:65" s="14" customFormat="1" ht="11.25">
      <c r="B258" s="161"/>
      <c r="D258" s="148" t="s">
        <v>148</v>
      </c>
      <c r="E258" s="162" t="s">
        <v>19</v>
      </c>
      <c r="F258" s="163" t="s">
        <v>189</v>
      </c>
      <c r="H258" s="164">
        <v>15.991</v>
      </c>
      <c r="I258" s="165"/>
      <c r="L258" s="161"/>
      <c r="M258" s="166"/>
      <c r="T258" s="167"/>
      <c r="AT258" s="162" t="s">
        <v>148</v>
      </c>
      <c r="AU258" s="162" t="s">
        <v>82</v>
      </c>
      <c r="AV258" s="14" t="s">
        <v>144</v>
      </c>
      <c r="AW258" s="14" t="s">
        <v>33</v>
      </c>
      <c r="AX258" s="14" t="s">
        <v>80</v>
      </c>
      <c r="AY258" s="162" t="s">
        <v>137</v>
      </c>
    </row>
    <row r="259" spans="2:65" s="1" customFormat="1" ht="16.5" customHeight="1">
      <c r="B259" s="33"/>
      <c r="C259" s="129" t="s">
        <v>448</v>
      </c>
      <c r="D259" s="129" t="s">
        <v>140</v>
      </c>
      <c r="E259" s="130" t="s">
        <v>715</v>
      </c>
      <c r="F259" s="131" t="s">
        <v>716</v>
      </c>
      <c r="G259" s="132" t="s">
        <v>200</v>
      </c>
      <c r="H259" s="133">
        <v>9.5</v>
      </c>
      <c r="I259" s="134"/>
      <c r="J259" s="135">
        <f>ROUND(I259*H259,2)</f>
        <v>0</v>
      </c>
      <c r="K259" s="136"/>
      <c r="L259" s="33"/>
      <c r="M259" s="137" t="s">
        <v>19</v>
      </c>
      <c r="N259" s="138" t="s">
        <v>43</v>
      </c>
      <c r="P259" s="139">
        <f>O259*H259</f>
        <v>0</v>
      </c>
      <c r="Q259" s="139">
        <v>0</v>
      </c>
      <c r="R259" s="139">
        <f>Q259*H259</f>
        <v>0</v>
      </c>
      <c r="S259" s="139">
        <v>0</v>
      </c>
      <c r="T259" s="140">
        <f>S259*H259</f>
        <v>0</v>
      </c>
      <c r="AR259" s="141" t="s">
        <v>144</v>
      </c>
      <c r="AT259" s="141" t="s">
        <v>140</v>
      </c>
      <c r="AU259" s="141" t="s">
        <v>82</v>
      </c>
      <c r="AY259" s="18" t="s">
        <v>137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80</v>
      </c>
      <c r="BK259" s="142">
        <f>ROUND(I259*H259,2)</f>
        <v>0</v>
      </c>
      <c r="BL259" s="18" t="s">
        <v>144</v>
      </c>
      <c r="BM259" s="141" t="s">
        <v>1424</v>
      </c>
    </row>
    <row r="260" spans="2:65" s="1" customFormat="1" ht="11.25">
      <c r="B260" s="33"/>
      <c r="D260" s="143" t="s">
        <v>146</v>
      </c>
      <c r="F260" s="144" t="s">
        <v>718</v>
      </c>
      <c r="I260" s="145"/>
      <c r="L260" s="33"/>
      <c r="M260" s="146"/>
      <c r="T260" s="54"/>
      <c r="AT260" s="18" t="s">
        <v>146</v>
      </c>
      <c r="AU260" s="18" t="s">
        <v>82</v>
      </c>
    </row>
    <row r="261" spans="2:65" s="1" customFormat="1" ht="16.5" customHeight="1">
      <c r="B261" s="33"/>
      <c r="C261" s="129" t="s">
        <v>452</v>
      </c>
      <c r="D261" s="129" t="s">
        <v>140</v>
      </c>
      <c r="E261" s="130" t="s">
        <v>721</v>
      </c>
      <c r="F261" s="131" t="s">
        <v>722</v>
      </c>
      <c r="G261" s="132" t="s">
        <v>200</v>
      </c>
      <c r="H261" s="133">
        <v>95</v>
      </c>
      <c r="I261" s="134"/>
      <c r="J261" s="135">
        <f>ROUND(I261*H261,2)</f>
        <v>0</v>
      </c>
      <c r="K261" s="136"/>
      <c r="L261" s="33"/>
      <c r="M261" s="137" t="s">
        <v>19</v>
      </c>
      <c r="N261" s="138" t="s">
        <v>43</v>
      </c>
      <c r="P261" s="139">
        <f>O261*H261</f>
        <v>0</v>
      </c>
      <c r="Q261" s="139">
        <v>0</v>
      </c>
      <c r="R261" s="139">
        <f>Q261*H261</f>
        <v>0</v>
      </c>
      <c r="S261" s="139">
        <v>0</v>
      </c>
      <c r="T261" s="140">
        <f>S261*H261</f>
        <v>0</v>
      </c>
      <c r="AR261" s="141" t="s">
        <v>144</v>
      </c>
      <c r="AT261" s="141" t="s">
        <v>140</v>
      </c>
      <c r="AU261" s="141" t="s">
        <v>82</v>
      </c>
      <c r="AY261" s="18" t="s">
        <v>137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8" t="s">
        <v>80</v>
      </c>
      <c r="BK261" s="142">
        <f>ROUND(I261*H261,2)</f>
        <v>0</v>
      </c>
      <c r="BL261" s="18" t="s">
        <v>144</v>
      </c>
      <c r="BM261" s="141" t="s">
        <v>1425</v>
      </c>
    </row>
    <row r="262" spans="2:65" s="1" customFormat="1" ht="11.25">
      <c r="B262" s="33"/>
      <c r="D262" s="143" t="s">
        <v>146</v>
      </c>
      <c r="F262" s="144" t="s">
        <v>724</v>
      </c>
      <c r="I262" s="145"/>
      <c r="L262" s="33"/>
      <c r="M262" s="146"/>
      <c r="T262" s="54"/>
      <c r="AT262" s="18" t="s">
        <v>146</v>
      </c>
      <c r="AU262" s="18" t="s">
        <v>82</v>
      </c>
    </row>
    <row r="263" spans="2:65" s="12" customFormat="1" ht="11.25">
      <c r="B263" s="147"/>
      <c r="D263" s="148" t="s">
        <v>148</v>
      </c>
      <c r="F263" s="150" t="s">
        <v>1426</v>
      </c>
      <c r="H263" s="151">
        <v>95</v>
      </c>
      <c r="I263" s="152"/>
      <c r="L263" s="147"/>
      <c r="M263" s="153"/>
      <c r="T263" s="154"/>
      <c r="AT263" s="149" t="s">
        <v>148</v>
      </c>
      <c r="AU263" s="149" t="s">
        <v>82</v>
      </c>
      <c r="AV263" s="12" t="s">
        <v>82</v>
      </c>
      <c r="AW263" s="12" t="s">
        <v>4</v>
      </c>
      <c r="AX263" s="12" t="s">
        <v>80</v>
      </c>
      <c r="AY263" s="149" t="s">
        <v>137</v>
      </c>
    </row>
    <row r="264" spans="2:65" s="1" customFormat="1" ht="21.75" customHeight="1">
      <c r="B264" s="33"/>
      <c r="C264" s="129" t="s">
        <v>454</v>
      </c>
      <c r="D264" s="129" t="s">
        <v>140</v>
      </c>
      <c r="E264" s="130" t="s">
        <v>727</v>
      </c>
      <c r="F264" s="131" t="s">
        <v>728</v>
      </c>
      <c r="G264" s="132" t="s">
        <v>170</v>
      </c>
      <c r="H264" s="133">
        <v>22.658000000000001</v>
      </c>
      <c r="I264" s="134"/>
      <c r="J264" s="135">
        <f>ROUND(I264*H264,2)</f>
        <v>0</v>
      </c>
      <c r="K264" s="136"/>
      <c r="L264" s="33"/>
      <c r="M264" s="137" t="s">
        <v>19</v>
      </c>
      <c r="N264" s="138" t="s">
        <v>43</v>
      </c>
      <c r="P264" s="139">
        <f>O264*H264</f>
        <v>0</v>
      </c>
      <c r="Q264" s="139">
        <v>0</v>
      </c>
      <c r="R264" s="139">
        <f>Q264*H264</f>
        <v>0</v>
      </c>
      <c r="S264" s="139">
        <v>0</v>
      </c>
      <c r="T264" s="140">
        <f>S264*H264</f>
        <v>0</v>
      </c>
      <c r="AR264" s="141" t="s">
        <v>144</v>
      </c>
      <c r="AT264" s="141" t="s">
        <v>140</v>
      </c>
      <c r="AU264" s="141" t="s">
        <v>82</v>
      </c>
      <c r="AY264" s="18" t="s">
        <v>137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8" t="s">
        <v>80</v>
      </c>
      <c r="BK264" s="142">
        <f>ROUND(I264*H264,2)</f>
        <v>0</v>
      </c>
      <c r="BL264" s="18" t="s">
        <v>144</v>
      </c>
      <c r="BM264" s="141" t="s">
        <v>1427</v>
      </c>
    </row>
    <row r="265" spans="2:65" s="1" customFormat="1" ht="11.25">
      <c r="B265" s="33"/>
      <c r="D265" s="143" t="s">
        <v>146</v>
      </c>
      <c r="F265" s="144" t="s">
        <v>730</v>
      </c>
      <c r="I265" s="145"/>
      <c r="L265" s="33"/>
      <c r="M265" s="146"/>
      <c r="T265" s="54"/>
      <c r="AT265" s="18" t="s">
        <v>146</v>
      </c>
      <c r="AU265" s="18" t="s">
        <v>82</v>
      </c>
    </row>
    <row r="266" spans="2:65" s="1" customFormat="1" ht="16.5" customHeight="1">
      <c r="B266" s="33"/>
      <c r="C266" s="129" t="s">
        <v>459</v>
      </c>
      <c r="D266" s="129" t="s">
        <v>140</v>
      </c>
      <c r="E266" s="130" t="s">
        <v>732</v>
      </c>
      <c r="F266" s="131" t="s">
        <v>733</v>
      </c>
      <c r="G266" s="132" t="s">
        <v>170</v>
      </c>
      <c r="H266" s="133">
        <v>198.93600000000001</v>
      </c>
      <c r="I266" s="134"/>
      <c r="J266" s="135">
        <f>ROUND(I266*H266,2)</f>
        <v>0</v>
      </c>
      <c r="K266" s="136"/>
      <c r="L266" s="33"/>
      <c r="M266" s="137" t="s">
        <v>19</v>
      </c>
      <c r="N266" s="138" t="s">
        <v>43</v>
      </c>
      <c r="P266" s="139">
        <f>O266*H266</f>
        <v>0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144</v>
      </c>
      <c r="AT266" s="141" t="s">
        <v>140</v>
      </c>
      <c r="AU266" s="141" t="s">
        <v>82</v>
      </c>
      <c r="AY266" s="18" t="s">
        <v>137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8" t="s">
        <v>80</v>
      </c>
      <c r="BK266" s="142">
        <f>ROUND(I266*H266,2)</f>
        <v>0</v>
      </c>
      <c r="BL266" s="18" t="s">
        <v>144</v>
      </c>
      <c r="BM266" s="141" t="s">
        <v>1428</v>
      </c>
    </row>
    <row r="267" spans="2:65" s="1" customFormat="1" ht="11.25">
      <c r="B267" s="33"/>
      <c r="D267" s="143" t="s">
        <v>146</v>
      </c>
      <c r="F267" s="144" t="s">
        <v>735</v>
      </c>
      <c r="I267" s="145"/>
      <c r="L267" s="33"/>
      <c r="M267" s="146"/>
      <c r="T267" s="54"/>
      <c r="AT267" s="18" t="s">
        <v>146</v>
      </c>
      <c r="AU267" s="18" t="s">
        <v>82</v>
      </c>
    </row>
    <row r="268" spans="2:65" s="13" customFormat="1" ht="11.25">
      <c r="B268" s="155"/>
      <c r="D268" s="148" t="s">
        <v>148</v>
      </c>
      <c r="E268" s="156" t="s">
        <v>19</v>
      </c>
      <c r="F268" s="157" t="s">
        <v>736</v>
      </c>
      <c r="H268" s="156" t="s">
        <v>19</v>
      </c>
      <c r="I268" s="158"/>
      <c r="L268" s="155"/>
      <c r="M268" s="159"/>
      <c r="T268" s="160"/>
      <c r="AT268" s="156" t="s">
        <v>148</v>
      </c>
      <c r="AU268" s="156" t="s">
        <v>82</v>
      </c>
      <c r="AV268" s="13" t="s">
        <v>80</v>
      </c>
      <c r="AW268" s="13" t="s">
        <v>33</v>
      </c>
      <c r="AX268" s="13" t="s">
        <v>72</v>
      </c>
      <c r="AY268" s="156" t="s">
        <v>137</v>
      </c>
    </row>
    <row r="269" spans="2:65" s="12" customFormat="1" ht="11.25">
      <c r="B269" s="147"/>
      <c r="D269" s="148" t="s">
        <v>148</v>
      </c>
      <c r="E269" s="149" t="s">
        <v>19</v>
      </c>
      <c r="F269" s="150" t="s">
        <v>1429</v>
      </c>
      <c r="H269" s="151">
        <v>22.103999999999999</v>
      </c>
      <c r="I269" s="152"/>
      <c r="L269" s="147"/>
      <c r="M269" s="153"/>
      <c r="T269" s="154"/>
      <c r="AT269" s="149" t="s">
        <v>148</v>
      </c>
      <c r="AU269" s="149" t="s">
        <v>82</v>
      </c>
      <c r="AV269" s="12" t="s">
        <v>82</v>
      </c>
      <c r="AW269" s="12" t="s">
        <v>33</v>
      </c>
      <c r="AX269" s="12" t="s">
        <v>80</v>
      </c>
      <c r="AY269" s="149" t="s">
        <v>137</v>
      </c>
    </row>
    <row r="270" spans="2:65" s="12" customFormat="1" ht="11.25">
      <c r="B270" s="147"/>
      <c r="D270" s="148" t="s">
        <v>148</v>
      </c>
      <c r="F270" s="150" t="s">
        <v>1430</v>
      </c>
      <c r="H270" s="151">
        <v>198.93600000000001</v>
      </c>
      <c r="I270" s="152"/>
      <c r="L270" s="147"/>
      <c r="M270" s="153"/>
      <c r="T270" s="154"/>
      <c r="AT270" s="149" t="s">
        <v>148</v>
      </c>
      <c r="AU270" s="149" t="s">
        <v>82</v>
      </c>
      <c r="AV270" s="12" t="s">
        <v>82</v>
      </c>
      <c r="AW270" s="12" t="s">
        <v>4</v>
      </c>
      <c r="AX270" s="12" t="s">
        <v>80</v>
      </c>
      <c r="AY270" s="149" t="s">
        <v>137</v>
      </c>
    </row>
    <row r="271" spans="2:65" s="1" customFormat="1" ht="24.2" customHeight="1">
      <c r="B271" s="33"/>
      <c r="C271" s="129" t="s">
        <v>464</v>
      </c>
      <c r="D271" s="129" t="s">
        <v>140</v>
      </c>
      <c r="E271" s="130" t="s">
        <v>740</v>
      </c>
      <c r="F271" s="131" t="s">
        <v>741</v>
      </c>
      <c r="G271" s="132" t="s">
        <v>170</v>
      </c>
      <c r="H271" s="133">
        <v>12.97</v>
      </c>
      <c r="I271" s="134"/>
      <c r="J271" s="135">
        <f>ROUND(I271*H271,2)</f>
        <v>0</v>
      </c>
      <c r="K271" s="136"/>
      <c r="L271" s="33"/>
      <c r="M271" s="137" t="s">
        <v>19</v>
      </c>
      <c r="N271" s="138" t="s">
        <v>43</v>
      </c>
      <c r="P271" s="139">
        <f>O271*H271</f>
        <v>0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AR271" s="141" t="s">
        <v>144</v>
      </c>
      <c r="AT271" s="141" t="s">
        <v>140</v>
      </c>
      <c r="AU271" s="141" t="s">
        <v>82</v>
      </c>
      <c r="AY271" s="18" t="s">
        <v>137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8" t="s">
        <v>80</v>
      </c>
      <c r="BK271" s="142">
        <f>ROUND(I271*H271,2)</f>
        <v>0</v>
      </c>
      <c r="BL271" s="18" t="s">
        <v>144</v>
      </c>
      <c r="BM271" s="141" t="s">
        <v>1431</v>
      </c>
    </row>
    <row r="272" spans="2:65" s="1" customFormat="1" ht="11.25">
      <c r="B272" s="33"/>
      <c r="D272" s="143" t="s">
        <v>146</v>
      </c>
      <c r="F272" s="144" t="s">
        <v>743</v>
      </c>
      <c r="I272" s="145"/>
      <c r="L272" s="33"/>
      <c r="M272" s="146"/>
      <c r="T272" s="54"/>
      <c r="AT272" s="18" t="s">
        <v>146</v>
      </c>
      <c r="AU272" s="18" t="s">
        <v>82</v>
      </c>
    </row>
    <row r="273" spans="2:65" s="1" customFormat="1" ht="24.2" customHeight="1">
      <c r="B273" s="33"/>
      <c r="C273" s="129" t="s">
        <v>472</v>
      </c>
      <c r="D273" s="129" t="s">
        <v>140</v>
      </c>
      <c r="E273" s="130" t="s">
        <v>745</v>
      </c>
      <c r="F273" s="131" t="s">
        <v>746</v>
      </c>
      <c r="G273" s="132" t="s">
        <v>170</v>
      </c>
      <c r="H273" s="133">
        <v>9.0169999999999995</v>
      </c>
      <c r="I273" s="134"/>
      <c r="J273" s="135">
        <f>ROUND(I273*H273,2)</f>
        <v>0</v>
      </c>
      <c r="K273" s="136"/>
      <c r="L273" s="33"/>
      <c r="M273" s="137" t="s">
        <v>19</v>
      </c>
      <c r="N273" s="138" t="s">
        <v>43</v>
      </c>
      <c r="P273" s="139">
        <f>O273*H273</f>
        <v>0</v>
      </c>
      <c r="Q273" s="139">
        <v>0</v>
      </c>
      <c r="R273" s="139">
        <f>Q273*H273</f>
        <v>0</v>
      </c>
      <c r="S273" s="139">
        <v>0</v>
      </c>
      <c r="T273" s="140">
        <f>S273*H273</f>
        <v>0</v>
      </c>
      <c r="AR273" s="141" t="s">
        <v>144</v>
      </c>
      <c r="AT273" s="141" t="s">
        <v>140</v>
      </c>
      <c r="AU273" s="141" t="s">
        <v>82</v>
      </c>
      <c r="AY273" s="18" t="s">
        <v>137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8" t="s">
        <v>80</v>
      </c>
      <c r="BK273" s="142">
        <f>ROUND(I273*H273,2)</f>
        <v>0</v>
      </c>
      <c r="BL273" s="18" t="s">
        <v>144</v>
      </c>
      <c r="BM273" s="141" t="s">
        <v>1432</v>
      </c>
    </row>
    <row r="274" spans="2:65" s="1" customFormat="1" ht="11.25">
      <c r="B274" s="33"/>
      <c r="D274" s="143" t="s">
        <v>146</v>
      </c>
      <c r="F274" s="144" t="s">
        <v>748</v>
      </c>
      <c r="I274" s="145"/>
      <c r="L274" s="33"/>
      <c r="M274" s="146"/>
      <c r="T274" s="54"/>
      <c r="AT274" s="18" t="s">
        <v>146</v>
      </c>
      <c r="AU274" s="18" t="s">
        <v>82</v>
      </c>
    </row>
    <row r="275" spans="2:65" s="1" customFormat="1" ht="24.2" customHeight="1">
      <c r="B275" s="33"/>
      <c r="C275" s="129" t="s">
        <v>478</v>
      </c>
      <c r="D275" s="129" t="s">
        <v>140</v>
      </c>
      <c r="E275" s="130" t="s">
        <v>755</v>
      </c>
      <c r="F275" s="131" t="s">
        <v>756</v>
      </c>
      <c r="G275" s="132" t="s">
        <v>170</v>
      </c>
      <c r="H275" s="133">
        <v>0.11700000000000001</v>
      </c>
      <c r="I275" s="134"/>
      <c r="J275" s="135">
        <f>ROUND(I275*H275,2)</f>
        <v>0</v>
      </c>
      <c r="K275" s="136"/>
      <c r="L275" s="33"/>
      <c r="M275" s="137" t="s">
        <v>19</v>
      </c>
      <c r="N275" s="138" t="s">
        <v>43</v>
      </c>
      <c r="P275" s="139">
        <f>O275*H275</f>
        <v>0</v>
      </c>
      <c r="Q275" s="139">
        <v>0</v>
      </c>
      <c r="R275" s="139">
        <f>Q275*H275</f>
        <v>0</v>
      </c>
      <c r="S275" s="139">
        <v>0</v>
      </c>
      <c r="T275" s="140">
        <f>S275*H275</f>
        <v>0</v>
      </c>
      <c r="AR275" s="141" t="s">
        <v>144</v>
      </c>
      <c r="AT275" s="141" t="s">
        <v>140</v>
      </c>
      <c r="AU275" s="141" t="s">
        <v>82</v>
      </c>
      <c r="AY275" s="18" t="s">
        <v>137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80</v>
      </c>
      <c r="BK275" s="142">
        <f>ROUND(I275*H275,2)</f>
        <v>0</v>
      </c>
      <c r="BL275" s="18" t="s">
        <v>144</v>
      </c>
      <c r="BM275" s="141" t="s">
        <v>1433</v>
      </c>
    </row>
    <row r="276" spans="2:65" s="11" customFormat="1" ht="22.9" customHeight="1">
      <c r="B276" s="117"/>
      <c r="D276" s="118" t="s">
        <v>71</v>
      </c>
      <c r="E276" s="127" t="s">
        <v>759</v>
      </c>
      <c r="F276" s="127" t="s">
        <v>760</v>
      </c>
      <c r="I276" s="120"/>
      <c r="J276" s="128">
        <f>BK276</f>
        <v>0</v>
      </c>
      <c r="L276" s="117"/>
      <c r="M276" s="122"/>
      <c r="P276" s="123">
        <f>SUM(P277:P278)</f>
        <v>0</v>
      </c>
      <c r="R276" s="123">
        <f>SUM(R277:R278)</f>
        <v>0</v>
      </c>
      <c r="T276" s="124">
        <f>SUM(T277:T278)</f>
        <v>0</v>
      </c>
      <c r="AR276" s="118" t="s">
        <v>80</v>
      </c>
      <c r="AT276" s="125" t="s">
        <v>71</v>
      </c>
      <c r="AU276" s="125" t="s">
        <v>80</v>
      </c>
      <c r="AY276" s="118" t="s">
        <v>137</v>
      </c>
      <c r="BK276" s="126">
        <f>SUM(BK277:BK278)</f>
        <v>0</v>
      </c>
    </row>
    <row r="277" spans="2:65" s="1" customFormat="1" ht="33" customHeight="1">
      <c r="B277" s="33"/>
      <c r="C277" s="129" t="s">
        <v>484</v>
      </c>
      <c r="D277" s="129" t="s">
        <v>140</v>
      </c>
      <c r="E277" s="130" t="s">
        <v>762</v>
      </c>
      <c r="F277" s="131" t="s">
        <v>763</v>
      </c>
      <c r="G277" s="132" t="s">
        <v>170</v>
      </c>
      <c r="H277" s="133">
        <v>13.069000000000001</v>
      </c>
      <c r="I277" s="134"/>
      <c r="J277" s="135">
        <f>ROUND(I277*H277,2)</f>
        <v>0</v>
      </c>
      <c r="K277" s="136"/>
      <c r="L277" s="33"/>
      <c r="M277" s="137" t="s">
        <v>19</v>
      </c>
      <c r="N277" s="138" t="s">
        <v>43</v>
      </c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144</v>
      </c>
      <c r="AT277" s="141" t="s">
        <v>140</v>
      </c>
      <c r="AU277" s="141" t="s">
        <v>82</v>
      </c>
      <c r="AY277" s="18" t="s">
        <v>137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8" t="s">
        <v>80</v>
      </c>
      <c r="BK277" s="142">
        <f>ROUND(I277*H277,2)</f>
        <v>0</v>
      </c>
      <c r="BL277" s="18" t="s">
        <v>144</v>
      </c>
      <c r="BM277" s="141" t="s">
        <v>1434</v>
      </c>
    </row>
    <row r="278" spans="2:65" s="1" customFormat="1" ht="11.25">
      <c r="B278" s="33"/>
      <c r="D278" s="143" t="s">
        <v>146</v>
      </c>
      <c r="F278" s="144" t="s">
        <v>765</v>
      </c>
      <c r="I278" s="145"/>
      <c r="L278" s="33"/>
      <c r="M278" s="146"/>
      <c r="T278" s="54"/>
      <c r="AT278" s="18" t="s">
        <v>146</v>
      </c>
      <c r="AU278" s="18" t="s">
        <v>82</v>
      </c>
    </row>
    <row r="279" spans="2:65" s="11" customFormat="1" ht="25.9" customHeight="1">
      <c r="B279" s="117"/>
      <c r="D279" s="118" t="s">
        <v>71</v>
      </c>
      <c r="E279" s="119" t="s">
        <v>766</v>
      </c>
      <c r="F279" s="119" t="s">
        <v>767</v>
      </c>
      <c r="I279" s="120"/>
      <c r="J279" s="121">
        <f>BK279</f>
        <v>0</v>
      </c>
      <c r="L279" s="117"/>
      <c r="M279" s="122"/>
      <c r="P279" s="123">
        <f>P280+P297+P301+P303+P319+P340+P362+P385+P434+P449</f>
        <v>0</v>
      </c>
      <c r="R279" s="123">
        <f>R280+R297+R301+R303+R319+R340+R362+R385+R434+R449</f>
        <v>2.0285262300000002</v>
      </c>
      <c r="T279" s="124">
        <f>T280+T297+T301+T303+T319+T340+T362+T385+T434+T449</f>
        <v>0</v>
      </c>
      <c r="AR279" s="118" t="s">
        <v>82</v>
      </c>
      <c r="AT279" s="125" t="s">
        <v>71</v>
      </c>
      <c r="AU279" s="125" t="s">
        <v>72</v>
      </c>
      <c r="AY279" s="118" t="s">
        <v>137</v>
      </c>
      <c r="BK279" s="126">
        <f>BK280+BK297+BK301+BK303+BK319+BK340+BK362+BK385+BK434+BK449</f>
        <v>0</v>
      </c>
    </row>
    <row r="280" spans="2:65" s="11" customFormat="1" ht="22.9" customHeight="1">
      <c r="B280" s="117"/>
      <c r="D280" s="118" t="s">
        <v>71</v>
      </c>
      <c r="E280" s="127" t="s">
        <v>801</v>
      </c>
      <c r="F280" s="127" t="s">
        <v>802</v>
      </c>
      <c r="I280" s="120"/>
      <c r="J280" s="128">
        <f>BK280</f>
        <v>0</v>
      </c>
      <c r="L280" s="117"/>
      <c r="M280" s="122"/>
      <c r="P280" s="123">
        <f>SUM(P281:P296)</f>
        <v>0</v>
      </c>
      <c r="R280" s="123">
        <f>SUM(R281:R296)</f>
        <v>3.6498240000000001E-2</v>
      </c>
      <c r="T280" s="124">
        <f>SUM(T281:T296)</f>
        <v>0</v>
      </c>
      <c r="AR280" s="118" t="s">
        <v>82</v>
      </c>
      <c r="AT280" s="125" t="s">
        <v>71</v>
      </c>
      <c r="AU280" s="125" t="s">
        <v>80</v>
      </c>
      <c r="AY280" s="118" t="s">
        <v>137</v>
      </c>
      <c r="BK280" s="126">
        <f>SUM(BK281:BK296)</f>
        <v>0</v>
      </c>
    </row>
    <row r="281" spans="2:65" s="1" customFormat="1" ht="24.2" customHeight="1">
      <c r="B281" s="33"/>
      <c r="C281" s="129" t="s">
        <v>490</v>
      </c>
      <c r="D281" s="129" t="s">
        <v>140</v>
      </c>
      <c r="E281" s="130" t="s">
        <v>804</v>
      </c>
      <c r="F281" s="131" t="s">
        <v>805</v>
      </c>
      <c r="G281" s="132" t="s">
        <v>143</v>
      </c>
      <c r="H281" s="133">
        <v>55.1</v>
      </c>
      <c r="I281" s="134"/>
      <c r="J281" s="135">
        <f>ROUND(I281*H281,2)</f>
        <v>0</v>
      </c>
      <c r="K281" s="136"/>
      <c r="L281" s="33"/>
      <c r="M281" s="137" t="s">
        <v>19</v>
      </c>
      <c r="N281" s="138" t="s">
        <v>43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244</v>
      </c>
      <c r="AT281" s="141" t="s">
        <v>140</v>
      </c>
      <c r="AU281" s="141" t="s">
        <v>82</v>
      </c>
      <c r="AY281" s="18" t="s">
        <v>137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8" t="s">
        <v>80</v>
      </c>
      <c r="BK281" s="142">
        <f>ROUND(I281*H281,2)</f>
        <v>0</v>
      </c>
      <c r="BL281" s="18" t="s">
        <v>244</v>
      </c>
      <c r="BM281" s="141" t="s">
        <v>1435</v>
      </c>
    </row>
    <row r="282" spans="2:65" s="1" customFormat="1" ht="11.25">
      <c r="B282" s="33"/>
      <c r="D282" s="143" t="s">
        <v>146</v>
      </c>
      <c r="F282" s="144" t="s">
        <v>807</v>
      </c>
      <c r="I282" s="145"/>
      <c r="L282" s="33"/>
      <c r="M282" s="146"/>
      <c r="T282" s="54"/>
      <c r="AT282" s="18" t="s">
        <v>146</v>
      </c>
      <c r="AU282" s="18" t="s">
        <v>82</v>
      </c>
    </row>
    <row r="283" spans="2:65" s="13" customFormat="1" ht="11.25">
      <c r="B283" s="155"/>
      <c r="D283" s="148" t="s">
        <v>148</v>
      </c>
      <c r="E283" s="156" t="s">
        <v>19</v>
      </c>
      <c r="F283" s="157" t="s">
        <v>1436</v>
      </c>
      <c r="H283" s="156" t="s">
        <v>19</v>
      </c>
      <c r="I283" s="158"/>
      <c r="L283" s="155"/>
      <c r="M283" s="159"/>
      <c r="T283" s="160"/>
      <c r="AT283" s="156" t="s">
        <v>148</v>
      </c>
      <c r="AU283" s="156" t="s">
        <v>82</v>
      </c>
      <c r="AV283" s="13" t="s">
        <v>80</v>
      </c>
      <c r="AW283" s="13" t="s">
        <v>33</v>
      </c>
      <c r="AX283" s="13" t="s">
        <v>72</v>
      </c>
      <c r="AY283" s="156" t="s">
        <v>137</v>
      </c>
    </row>
    <row r="284" spans="2:65" s="13" customFormat="1" ht="11.25">
      <c r="B284" s="155"/>
      <c r="D284" s="148" t="s">
        <v>148</v>
      </c>
      <c r="E284" s="156" t="s">
        <v>19</v>
      </c>
      <c r="F284" s="157" t="s">
        <v>1381</v>
      </c>
      <c r="H284" s="156" t="s">
        <v>19</v>
      </c>
      <c r="I284" s="158"/>
      <c r="L284" s="155"/>
      <c r="M284" s="159"/>
      <c r="T284" s="160"/>
      <c r="AT284" s="156" t="s">
        <v>148</v>
      </c>
      <c r="AU284" s="156" t="s">
        <v>82</v>
      </c>
      <c r="AV284" s="13" t="s">
        <v>80</v>
      </c>
      <c r="AW284" s="13" t="s">
        <v>33</v>
      </c>
      <c r="AX284" s="13" t="s">
        <v>72</v>
      </c>
      <c r="AY284" s="156" t="s">
        <v>137</v>
      </c>
    </row>
    <row r="285" spans="2:65" s="12" customFormat="1" ht="11.25">
      <c r="B285" s="147"/>
      <c r="D285" s="148" t="s">
        <v>148</v>
      </c>
      <c r="E285" s="149" t="s">
        <v>19</v>
      </c>
      <c r="F285" s="150" t="s">
        <v>1382</v>
      </c>
      <c r="H285" s="151">
        <v>55.1</v>
      </c>
      <c r="I285" s="152"/>
      <c r="L285" s="147"/>
      <c r="M285" s="153"/>
      <c r="T285" s="154"/>
      <c r="AT285" s="149" t="s">
        <v>148</v>
      </c>
      <c r="AU285" s="149" t="s">
        <v>82</v>
      </c>
      <c r="AV285" s="12" t="s">
        <v>82</v>
      </c>
      <c r="AW285" s="12" t="s">
        <v>33</v>
      </c>
      <c r="AX285" s="12" t="s">
        <v>80</v>
      </c>
      <c r="AY285" s="149" t="s">
        <v>137</v>
      </c>
    </row>
    <row r="286" spans="2:65" s="1" customFormat="1" ht="16.5" customHeight="1">
      <c r="B286" s="33"/>
      <c r="C286" s="175" t="s">
        <v>495</v>
      </c>
      <c r="D286" s="175" t="s">
        <v>434</v>
      </c>
      <c r="E286" s="176" t="s">
        <v>817</v>
      </c>
      <c r="F286" s="177" t="s">
        <v>818</v>
      </c>
      <c r="G286" s="178" t="s">
        <v>143</v>
      </c>
      <c r="H286" s="179">
        <v>56.201999999999998</v>
      </c>
      <c r="I286" s="180"/>
      <c r="J286" s="181">
        <f>ROUND(I286*H286,2)</f>
        <v>0</v>
      </c>
      <c r="K286" s="182"/>
      <c r="L286" s="183"/>
      <c r="M286" s="184" t="s">
        <v>19</v>
      </c>
      <c r="N286" s="185" t="s">
        <v>43</v>
      </c>
      <c r="P286" s="139">
        <f>O286*H286</f>
        <v>0</v>
      </c>
      <c r="Q286" s="139">
        <v>5.1999999999999995E-4</v>
      </c>
      <c r="R286" s="139">
        <f>Q286*H286</f>
        <v>2.9225039999999997E-2</v>
      </c>
      <c r="S286" s="139">
        <v>0</v>
      </c>
      <c r="T286" s="140">
        <f>S286*H286</f>
        <v>0</v>
      </c>
      <c r="AR286" s="141" t="s">
        <v>459</v>
      </c>
      <c r="AT286" s="141" t="s">
        <v>434</v>
      </c>
      <c r="AU286" s="141" t="s">
        <v>82</v>
      </c>
      <c r="AY286" s="18" t="s">
        <v>137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8" t="s">
        <v>80</v>
      </c>
      <c r="BK286" s="142">
        <f>ROUND(I286*H286,2)</f>
        <v>0</v>
      </c>
      <c r="BL286" s="18" t="s">
        <v>244</v>
      </c>
      <c r="BM286" s="141" t="s">
        <v>1437</v>
      </c>
    </row>
    <row r="287" spans="2:65" s="12" customFormat="1" ht="11.25">
      <c r="B287" s="147"/>
      <c r="D287" s="148" t="s">
        <v>148</v>
      </c>
      <c r="F287" s="150" t="s">
        <v>1438</v>
      </c>
      <c r="H287" s="151">
        <v>56.201999999999998</v>
      </c>
      <c r="I287" s="152"/>
      <c r="L287" s="147"/>
      <c r="M287" s="153"/>
      <c r="T287" s="154"/>
      <c r="AT287" s="149" t="s">
        <v>148</v>
      </c>
      <c r="AU287" s="149" t="s">
        <v>82</v>
      </c>
      <c r="AV287" s="12" t="s">
        <v>82</v>
      </c>
      <c r="AW287" s="12" t="s">
        <v>4</v>
      </c>
      <c r="AX287" s="12" t="s">
        <v>80</v>
      </c>
      <c r="AY287" s="149" t="s">
        <v>137</v>
      </c>
    </row>
    <row r="288" spans="2:65" s="1" customFormat="1" ht="24.2" customHeight="1">
      <c r="B288" s="33"/>
      <c r="C288" s="129" t="s">
        <v>504</v>
      </c>
      <c r="D288" s="129" t="s">
        <v>140</v>
      </c>
      <c r="E288" s="130" t="s">
        <v>822</v>
      </c>
      <c r="F288" s="131" t="s">
        <v>823</v>
      </c>
      <c r="G288" s="132" t="s">
        <v>143</v>
      </c>
      <c r="H288" s="133">
        <v>55.1</v>
      </c>
      <c r="I288" s="134"/>
      <c r="J288" s="135">
        <f>ROUND(I288*H288,2)</f>
        <v>0</v>
      </c>
      <c r="K288" s="136"/>
      <c r="L288" s="33"/>
      <c r="M288" s="137" t="s">
        <v>19</v>
      </c>
      <c r="N288" s="138" t="s">
        <v>43</v>
      </c>
      <c r="P288" s="139">
        <f>O288*H288</f>
        <v>0</v>
      </c>
      <c r="Q288" s="139">
        <v>0</v>
      </c>
      <c r="R288" s="139">
        <f>Q288*H288</f>
        <v>0</v>
      </c>
      <c r="S288" s="139">
        <v>0</v>
      </c>
      <c r="T288" s="140">
        <f>S288*H288</f>
        <v>0</v>
      </c>
      <c r="AR288" s="141" t="s">
        <v>244</v>
      </c>
      <c r="AT288" s="141" t="s">
        <v>140</v>
      </c>
      <c r="AU288" s="141" t="s">
        <v>82</v>
      </c>
      <c r="AY288" s="18" t="s">
        <v>137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8" t="s">
        <v>80</v>
      </c>
      <c r="BK288" s="142">
        <f>ROUND(I288*H288,2)</f>
        <v>0</v>
      </c>
      <c r="BL288" s="18" t="s">
        <v>244</v>
      </c>
      <c r="BM288" s="141" t="s">
        <v>1439</v>
      </c>
    </row>
    <row r="289" spans="2:65" s="1" customFormat="1" ht="11.25">
      <c r="B289" s="33"/>
      <c r="D289" s="143" t="s">
        <v>146</v>
      </c>
      <c r="F289" s="144" t="s">
        <v>825</v>
      </c>
      <c r="I289" s="145"/>
      <c r="L289" s="33"/>
      <c r="M289" s="146"/>
      <c r="T289" s="54"/>
      <c r="AT289" s="18" t="s">
        <v>146</v>
      </c>
      <c r="AU289" s="18" t="s">
        <v>82</v>
      </c>
    </row>
    <row r="290" spans="2:65" s="13" customFormat="1" ht="11.25">
      <c r="B290" s="155"/>
      <c r="D290" s="148" t="s">
        <v>148</v>
      </c>
      <c r="E290" s="156" t="s">
        <v>19</v>
      </c>
      <c r="F290" s="157" t="s">
        <v>1436</v>
      </c>
      <c r="H290" s="156" t="s">
        <v>19</v>
      </c>
      <c r="I290" s="158"/>
      <c r="L290" s="155"/>
      <c r="M290" s="159"/>
      <c r="T290" s="160"/>
      <c r="AT290" s="156" t="s">
        <v>148</v>
      </c>
      <c r="AU290" s="156" t="s">
        <v>82</v>
      </c>
      <c r="AV290" s="13" t="s">
        <v>80</v>
      </c>
      <c r="AW290" s="13" t="s">
        <v>33</v>
      </c>
      <c r="AX290" s="13" t="s">
        <v>72</v>
      </c>
      <c r="AY290" s="156" t="s">
        <v>137</v>
      </c>
    </row>
    <row r="291" spans="2:65" s="13" customFormat="1" ht="11.25">
      <c r="B291" s="155"/>
      <c r="D291" s="148" t="s">
        <v>148</v>
      </c>
      <c r="E291" s="156" t="s">
        <v>19</v>
      </c>
      <c r="F291" s="157" t="s">
        <v>1381</v>
      </c>
      <c r="H291" s="156" t="s">
        <v>19</v>
      </c>
      <c r="I291" s="158"/>
      <c r="L291" s="155"/>
      <c r="M291" s="159"/>
      <c r="T291" s="160"/>
      <c r="AT291" s="156" t="s">
        <v>148</v>
      </c>
      <c r="AU291" s="156" t="s">
        <v>82</v>
      </c>
      <c r="AV291" s="13" t="s">
        <v>80</v>
      </c>
      <c r="AW291" s="13" t="s">
        <v>33</v>
      </c>
      <c r="AX291" s="13" t="s">
        <v>72</v>
      </c>
      <c r="AY291" s="156" t="s">
        <v>137</v>
      </c>
    </row>
    <row r="292" spans="2:65" s="12" customFormat="1" ht="11.25">
      <c r="B292" s="147"/>
      <c r="D292" s="148" t="s">
        <v>148</v>
      </c>
      <c r="E292" s="149" t="s">
        <v>19</v>
      </c>
      <c r="F292" s="150" t="s">
        <v>1382</v>
      </c>
      <c r="H292" s="151">
        <v>55.1</v>
      </c>
      <c r="I292" s="152"/>
      <c r="L292" s="147"/>
      <c r="M292" s="153"/>
      <c r="T292" s="154"/>
      <c r="AT292" s="149" t="s">
        <v>148</v>
      </c>
      <c r="AU292" s="149" t="s">
        <v>82</v>
      </c>
      <c r="AV292" s="12" t="s">
        <v>82</v>
      </c>
      <c r="AW292" s="12" t="s">
        <v>33</v>
      </c>
      <c r="AX292" s="12" t="s">
        <v>80</v>
      </c>
      <c r="AY292" s="149" t="s">
        <v>137</v>
      </c>
    </row>
    <row r="293" spans="2:65" s="1" customFormat="1" ht="16.5" customHeight="1">
      <c r="B293" s="33"/>
      <c r="C293" s="175" t="s">
        <v>513</v>
      </c>
      <c r="D293" s="175" t="s">
        <v>434</v>
      </c>
      <c r="E293" s="176" t="s">
        <v>827</v>
      </c>
      <c r="F293" s="177" t="s">
        <v>828</v>
      </c>
      <c r="G293" s="178" t="s">
        <v>143</v>
      </c>
      <c r="H293" s="179">
        <v>60.61</v>
      </c>
      <c r="I293" s="180"/>
      <c r="J293" s="181">
        <f>ROUND(I293*H293,2)</f>
        <v>0</v>
      </c>
      <c r="K293" s="182"/>
      <c r="L293" s="183"/>
      <c r="M293" s="184" t="s">
        <v>19</v>
      </c>
      <c r="N293" s="185" t="s">
        <v>43</v>
      </c>
      <c r="P293" s="139">
        <f>O293*H293</f>
        <v>0</v>
      </c>
      <c r="Q293" s="139">
        <v>1.2E-4</v>
      </c>
      <c r="R293" s="139">
        <f>Q293*H293</f>
        <v>7.2732000000000005E-3</v>
      </c>
      <c r="S293" s="139">
        <v>0</v>
      </c>
      <c r="T293" s="140">
        <f>S293*H293</f>
        <v>0</v>
      </c>
      <c r="AR293" s="141" t="s">
        <v>459</v>
      </c>
      <c r="AT293" s="141" t="s">
        <v>434</v>
      </c>
      <c r="AU293" s="141" t="s">
        <v>82</v>
      </c>
      <c r="AY293" s="18" t="s">
        <v>137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80</v>
      </c>
      <c r="BK293" s="142">
        <f>ROUND(I293*H293,2)</f>
        <v>0</v>
      </c>
      <c r="BL293" s="18" t="s">
        <v>244</v>
      </c>
      <c r="BM293" s="141" t="s">
        <v>1440</v>
      </c>
    </row>
    <row r="294" spans="2:65" s="12" customFormat="1" ht="11.25">
      <c r="B294" s="147"/>
      <c r="D294" s="148" t="s">
        <v>148</v>
      </c>
      <c r="F294" s="150" t="s">
        <v>1441</v>
      </c>
      <c r="H294" s="151">
        <v>60.61</v>
      </c>
      <c r="I294" s="152"/>
      <c r="L294" s="147"/>
      <c r="M294" s="153"/>
      <c r="T294" s="154"/>
      <c r="AT294" s="149" t="s">
        <v>148</v>
      </c>
      <c r="AU294" s="149" t="s">
        <v>82</v>
      </c>
      <c r="AV294" s="12" t="s">
        <v>82</v>
      </c>
      <c r="AW294" s="12" t="s">
        <v>4</v>
      </c>
      <c r="AX294" s="12" t="s">
        <v>80</v>
      </c>
      <c r="AY294" s="149" t="s">
        <v>137</v>
      </c>
    </row>
    <row r="295" spans="2:65" s="1" customFormat="1" ht="24.2" customHeight="1">
      <c r="B295" s="33"/>
      <c r="C295" s="129" t="s">
        <v>519</v>
      </c>
      <c r="D295" s="129" t="s">
        <v>140</v>
      </c>
      <c r="E295" s="130" t="s">
        <v>832</v>
      </c>
      <c r="F295" s="131" t="s">
        <v>833</v>
      </c>
      <c r="G295" s="132" t="s">
        <v>170</v>
      </c>
      <c r="H295" s="133">
        <v>3.5999999999999997E-2</v>
      </c>
      <c r="I295" s="134"/>
      <c r="J295" s="135">
        <f>ROUND(I295*H295,2)</f>
        <v>0</v>
      </c>
      <c r="K295" s="136"/>
      <c r="L295" s="33"/>
      <c r="M295" s="137" t="s">
        <v>19</v>
      </c>
      <c r="N295" s="138" t="s">
        <v>43</v>
      </c>
      <c r="P295" s="139">
        <f>O295*H295</f>
        <v>0</v>
      </c>
      <c r="Q295" s="139">
        <v>0</v>
      </c>
      <c r="R295" s="139">
        <f>Q295*H295</f>
        <v>0</v>
      </c>
      <c r="S295" s="139">
        <v>0</v>
      </c>
      <c r="T295" s="140">
        <f>S295*H295</f>
        <v>0</v>
      </c>
      <c r="AR295" s="141" t="s">
        <v>244</v>
      </c>
      <c r="AT295" s="141" t="s">
        <v>140</v>
      </c>
      <c r="AU295" s="141" t="s">
        <v>82</v>
      </c>
      <c r="AY295" s="18" t="s">
        <v>137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8" t="s">
        <v>80</v>
      </c>
      <c r="BK295" s="142">
        <f>ROUND(I295*H295,2)</f>
        <v>0</v>
      </c>
      <c r="BL295" s="18" t="s">
        <v>244</v>
      </c>
      <c r="BM295" s="141" t="s">
        <v>1442</v>
      </c>
    </row>
    <row r="296" spans="2:65" s="1" customFormat="1" ht="11.25">
      <c r="B296" s="33"/>
      <c r="D296" s="143" t="s">
        <v>146</v>
      </c>
      <c r="F296" s="144" t="s">
        <v>835</v>
      </c>
      <c r="I296" s="145"/>
      <c r="L296" s="33"/>
      <c r="M296" s="146"/>
      <c r="T296" s="54"/>
      <c r="AT296" s="18" t="s">
        <v>146</v>
      </c>
      <c r="AU296" s="18" t="s">
        <v>82</v>
      </c>
    </row>
    <row r="297" spans="2:65" s="11" customFormat="1" ht="22.9" customHeight="1">
      <c r="B297" s="117"/>
      <c r="D297" s="118" t="s">
        <v>71</v>
      </c>
      <c r="E297" s="127" t="s">
        <v>836</v>
      </c>
      <c r="F297" s="127" t="s">
        <v>837</v>
      </c>
      <c r="I297" s="120"/>
      <c r="J297" s="128">
        <f>BK297</f>
        <v>0</v>
      </c>
      <c r="L297" s="117"/>
      <c r="M297" s="122"/>
      <c r="P297" s="123">
        <f>SUM(P298:P300)</f>
        <v>0</v>
      </c>
      <c r="R297" s="123">
        <f>SUM(R298:R300)</f>
        <v>0</v>
      </c>
      <c r="T297" s="124">
        <f>SUM(T298:T300)</f>
        <v>0</v>
      </c>
      <c r="AR297" s="118" t="s">
        <v>82</v>
      </c>
      <c r="AT297" s="125" t="s">
        <v>71</v>
      </c>
      <c r="AU297" s="125" t="s">
        <v>80</v>
      </c>
      <c r="AY297" s="118" t="s">
        <v>137</v>
      </c>
      <c r="BK297" s="126">
        <f>SUM(BK298:BK300)</f>
        <v>0</v>
      </c>
    </row>
    <row r="298" spans="2:65" s="1" customFormat="1" ht="16.5" customHeight="1">
      <c r="B298" s="33"/>
      <c r="C298" s="129" t="s">
        <v>525</v>
      </c>
      <c r="D298" s="129" t="s">
        <v>140</v>
      </c>
      <c r="E298" s="130" t="s">
        <v>839</v>
      </c>
      <c r="F298" s="131" t="s">
        <v>1443</v>
      </c>
      <c r="G298" s="132" t="s">
        <v>542</v>
      </c>
      <c r="H298" s="133">
        <v>1</v>
      </c>
      <c r="I298" s="134"/>
      <c r="J298" s="135">
        <f>ROUND(I298*H298,2)</f>
        <v>0</v>
      </c>
      <c r="K298" s="136"/>
      <c r="L298" s="33"/>
      <c r="M298" s="137" t="s">
        <v>19</v>
      </c>
      <c r="N298" s="138" t="s">
        <v>43</v>
      </c>
      <c r="P298" s="139">
        <f>O298*H298</f>
        <v>0</v>
      </c>
      <c r="Q298" s="139">
        <v>0</v>
      </c>
      <c r="R298" s="139">
        <f>Q298*H298</f>
        <v>0</v>
      </c>
      <c r="S298" s="139">
        <v>0</v>
      </c>
      <c r="T298" s="140">
        <f>S298*H298</f>
        <v>0</v>
      </c>
      <c r="AR298" s="141" t="s">
        <v>244</v>
      </c>
      <c r="AT298" s="141" t="s">
        <v>140</v>
      </c>
      <c r="AU298" s="141" t="s">
        <v>82</v>
      </c>
      <c r="AY298" s="18" t="s">
        <v>137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80</v>
      </c>
      <c r="BK298" s="142">
        <f>ROUND(I298*H298,2)</f>
        <v>0</v>
      </c>
      <c r="BL298" s="18" t="s">
        <v>244</v>
      </c>
      <c r="BM298" s="141" t="s">
        <v>1444</v>
      </c>
    </row>
    <row r="299" spans="2:65" s="1" customFormat="1" ht="16.5" customHeight="1">
      <c r="B299" s="33"/>
      <c r="C299" s="129" t="s">
        <v>530</v>
      </c>
      <c r="D299" s="129" t="s">
        <v>140</v>
      </c>
      <c r="E299" s="130" t="s">
        <v>843</v>
      </c>
      <c r="F299" s="131" t="s">
        <v>844</v>
      </c>
      <c r="G299" s="132" t="s">
        <v>542</v>
      </c>
      <c r="H299" s="133">
        <v>1</v>
      </c>
      <c r="I299" s="134"/>
      <c r="J299" s="135">
        <f>ROUND(I299*H299,2)</f>
        <v>0</v>
      </c>
      <c r="K299" s="136"/>
      <c r="L299" s="33"/>
      <c r="M299" s="137" t="s">
        <v>19</v>
      </c>
      <c r="N299" s="138" t="s">
        <v>43</v>
      </c>
      <c r="P299" s="139">
        <f>O299*H299</f>
        <v>0</v>
      </c>
      <c r="Q299" s="139">
        <v>0</v>
      </c>
      <c r="R299" s="139">
        <f>Q299*H299</f>
        <v>0</v>
      </c>
      <c r="S299" s="139">
        <v>0</v>
      </c>
      <c r="T299" s="140">
        <f>S299*H299</f>
        <v>0</v>
      </c>
      <c r="AR299" s="141" t="s">
        <v>244</v>
      </c>
      <c r="AT299" s="141" t="s">
        <v>140</v>
      </c>
      <c r="AU299" s="141" t="s">
        <v>82</v>
      </c>
      <c r="AY299" s="18" t="s">
        <v>137</v>
      </c>
      <c r="BE299" s="142">
        <f>IF(N299="základní",J299,0)</f>
        <v>0</v>
      </c>
      <c r="BF299" s="142">
        <f>IF(N299="snížená",J299,0)</f>
        <v>0</v>
      </c>
      <c r="BG299" s="142">
        <f>IF(N299="zákl. přenesená",J299,0)</f>
        <v>0</v>
      </c>
      <c r="BH299" s="142">
        <f>IF(N299="sníž. přenesená",J299,0)</f>
        <v>0</v>
      </c>
      <c r="BI299" s="142">
        <f>IF(N299="nulová",J299,0)</f>
        <v>0</v>
      </c>
      <c r="BJ299" s="18" t="s">
        <v>80</v>
      </c>
      <c r="BK299" s="142">
        <f>ROUND(I299*H299,2)</f>
        <v>0</v>
      </c>
      <c r="BL299" s="18" t="s">
        <v>244</v>
      </c>
      <c r="BM299" s="141" t="s">
        <v>1445</v>
      </c>
    </row>
    <row r="300" spans="2:65" s="1" customFormat="1" ht="16.5" customHeight="1">
      <c r="B300" s="33"/>
      <c r="C300" s="129" t="s">
        <v>535</v>
      </c>
      <c r="D300" s="129" t="s">
        <v>140</v>
      </c>
      <c r="E300" s="130" t="s">
        <v>847</v>
      </c>
      <c r="F300" s="131" t="s">
        <v>848</v>
      </c>
      <c r="G300" s="132" t="s">
        <v>542</v>
      </c>
      <c r="H300" s="133">
        <v>1</v>
      </c>
      <c r="I300" s="134"/>
      <c r="J300" s="135">
        <f>ROUND(I300*H300,2)</f>
        <v>0</v>
      </c>
      <c r="K300" s="136"/>
      <c r="L300" s="33"/>
      <c r="M300" s="137" t="s">
        <v>19</v>
      </c>
      <c r="N300" s="138" t="s">
        <v>43</v>
      </c>
      <c r="P300" s="139">
        <f>O300*H300</f>
        <v>0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244</v>
      </c>
      <c r="AT300" s="141" t="s">
        <v>140</v>
      </c>
      <c r="AU300" s="141" t="s">
        <v>82</v>
      </c>
      <c r="AY300" s="18" t="s">
        <v>137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80</v>
      </c>
      <c r="BK300" s="142">
        <f>ROUND(I300*H300,2)</f>
        <v>0</v>
      </c>
      <c r="BL300" s="18" t="s">
        <v>244</v>
      </c>
      <c r="BM300" s="141" t="s">
        <v>1446</v>
      </c>
    </row>
    <row r="301" spans="2:65" s="11" customFormat="1" ht="22.9" customHeight="1">
      <c r="B301" s="117"/>
      <c r="D301" s="118" t="s">
        <v>71</v>
      </c>
      <c r="E301" s="127" t="s">
        <v>854</v>
      </c>
      <c r="F301" s="127" t="s">
        <v>855</v>
      </c>
      <c r="I301" s="120"/>
      <c r="J301" s="128">
        <f>BK301</f>
        <v>0</v>
      </c>
      <c r="L301" s="117"/>
      <c r="M301" s="122"/>
      <c r="P301" s="123">
        <f>P302</f>
        <v>0</v>
      </c>
      <c r="R301" s="123">
        <f>R302</f>
        <v>0</v>
      </c>
      <c r="T301" s="124">
        <f>T302</f>
        <v>0</v>
      </c>
      <c r="AR301" s="118" t="s">
        <v>82</v>
      </c>
      <c r="AT301" s="125" t="s">
        <v>71</v>
      </c>
      <c r="AU301" s="125" t="s">
        <v>80</v>
      </c>
      <c r="AY301" s="118" t="s">
        <v>137</v>
      </c>
      <c r="BK301" s="126">
        <f>BK302</f>
        <v>0</v>
      </c>
    </row>
    <row r="302" spans="2:65" s="1" customFormat="1" ht="16.5" customHeight="1">
      <c r="B302" s="33"/>
      <c r="C302" s="129" t="s">
        <v>539</v>
      </c>
      <c r="D302" s="129" t="s">
        <v>140</v>
      </c>
      <c r="E302" s="130" t="s">
        <v>1447</v>
      </c>
      <c r="F302" s="131" t="s">
        <v>855</v>
      </c>
      <c r="G302" s="132" t="s">
        <v>542</v>
      </c>
      <c r="H302" s="133">
        <v>1</v>
      </c>
      <c r="I302" s="134"/>
      <c r="J302" s="135">
        <f>ROUND(I302*H302,2)</f>
        <v>0</v>
      </c>
      <c r="K302" s="136"/>
      <c r="L302" s="33"/>
      <c r="M302" s="137" t="s">
        <v>19</v>
      </c>
      <c r="N302" s="138" t="s">
        <v>43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244</v>
      </c>
      <c r="AT302" s="141" t="s">
        <v>140</v>
      </c>
      <c r="AU302" s="141" t="s">
        <v>82</v>
      </c>
      <c r="AY302" s="18" t="s">
        <v>137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80</v>
      </c>
      <c r="BK302" s="142">
        <f>ROUND(I302*H302,2)</f>
        <v>0</v>
      </c>
      <c r="BL302" s="18" t="s">
        <v>244</v>
      </c>
      <c r="BM302" s="141" t="s">
        <v>1448</v>
      </c>
    </row>
    <row r="303" spans="2:65" s="11" customFormat="1" ht="22.9" customHeight="1">
      <c r="B303" s="117"/>
      <c r="D303" s="118" t="s">
        <v>71</v>
      </c>
      <c r="E303" s="127" t="s">
        <v>894</v>
      </c>
      <c r="F303" s="127" t="s">
        <v>895</v>
      </c>
      <c r="I303" s="120"/>
      <c r="J303" s="128">
        <f>BK303</f>
        <v>0</v>
      </c>
      <c r="L303" s="117"/>
      <c r="M303" s="122"/>
      <c r="P303" s="123">
        <f>SUM(P304:P318)</f>
        <v>0</v>
      </c>
      <c r="R303" s="123">
        <f>SUM(R304:R318)</f>
        <v>0.68092800000000009</v>
      </c>
      <c r="T303" s="124">
        <f>SUM(T304:T318)</f>
        <v>0</v>
      </c>
      <c r="AR303" s="118" t="s">
        <v>82</v>
      </c>
      <c r="AT303" s="125" t="s">
        <v>71</v>
      </c>
      <c r="AU303" s="125" t="s">
        <v>80</v>
      </c>
      <c r="AY303" s="118" t="s">
        <v>137</v>
      </c>
      <c r="BK303" s="126">
        <f>SUM(BK304:BK318)</f>
        <v>0</v>
      </c>
    </row>
    <row r="304" spans="2:65" s="1" customFormat="1" ht="24.2" customHeight="1">
      <c r="B304" s="33"/>
      <c r="C304" s="129" t="s">
        <v>546</v>
      </c>
      <c r="D304" s="129" t="s">
        <v>140</v>
      </c>
      <c r="E304" s="130" t="s">
        <v>919</v>
      </c>
      <c r="F304" s="131" t="s">
        <v>920</v>
      </c>
      <c r="G304" s="132" t="s">
        <v>143</v>
      </c>
      <c r="H304" s="133">
        <v>46.9</v>
      </c>
      <c r="I304" s="134"/>
      <c r="J304" s="135">
        <f>ROUND(I304*H304,2)</f>
        <v>0</v>
      </c>
      <c r="K304" s="136"/>
      <c r="L304" s="33"/>
      <c r="M304" s="137" t="s">
        <v>19</v>
      </c>
      <c r="N304" s="138" t="s">
        <v>43</v>
      </c>
      <c r="P304" s="139">
        <f>O304*H304</f>
        <v>0</v>
      </c>
      <c r="Q304" s="139">
        <v>1.2200000000000001E-2</v>
      </c>
      <c r="R304" s="139">
        <f>Q304*H304</f>
        <v>0.57218000000000002</v>
      </c>
      <c r="S304" s="139">
        <v>0</v>
      </c>
      <c r="T304" s="140">
        <f>S304*H304</f>
        <v>0</v>
      </c>
      <c r="AR304" s="141" t="s">
        <v>244</v>
      </c>
      <c r="AT304" s="141" t="s">
        <v>140</v>
      </c>
      <c r="AU304" s="141" t="s">
        <v>82</v>
      </c>
      <c r="AY304" s="18" t="s">
        <v>137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8" t="s">
        <v>80</v>
      </c>
      <c r="BK304" s="142">
        <f>ROUND(I304*H304,2)</f>
        <v>0</v>
      </c>
      <c r="BL304" s="18" t="s">
        <v>244</v>
      </c>
      <c r="BM304" s="141" t="s">
        <v>1449</v>
      </c>
    </row>
    <row r="305" spans="2:65" s="1" customFormat="1" ht="11.25">
      <c r="B305" s="33"/>
      <c r="D305" s="143" t="s">
        <v>146</v>
      </c>
      <c r="F305" s="144" t="s">
        <v>922</v>
      </c>
      <c r="I305" s="145"/>
      <c r="L305" s="33"/>
      <c r="M305" s="146"/>
      <c r="T305" s="54"/>
      <c r="AT305" s="18" t="s">
        <v>146</v>
      </c>
      <c r="AU305" s="18" t="s">
        <v>82</v>
      </c>
    </row>
    <row r="306" spans="2:65" s="13" customFormat="1" ht="11.25">
      <c r="B306" s="155"/>
      <c r="D306" s="148" t="s">
        <v>148</v>
      </c>
      <c r="E306" s="156" t="s">
        <v>19</v>
      </c>
      <c r="F306" s="157" t="s">
        <v>1396</v>
      </c>
      <c r="H306" s="156" t="s">
        <v>19</v>
      </c>
      <c r="I306" s="158"/>
      <c r="L306" s="155"/>
      <c r="M306" s="159"/>
      <c r="T306" s="160"/>
      <c r="AT306" s="156" t="s">
        <v>148</v>
      </c>
      <c r="AU306" s="156" t="s">
        <v>82</v>
      </c>
      <c r="AV306" s="13" t="s">
        <v>80</v>
      </c>
      <c r="AW306" s="13" t="s">
        <v>33</v>
      </c>
      <c r="AX306" s="13" t="s">
        <v>72</v>
      </c>
      <c r="AY306" s="156" t="s">
        <v>137</v>
      </c>
    </row>
    <row r="307" spans="2:65" s="12" customFormat="1" ht="11.25">
      <c r="B307" s="147"/>
      <c r="D307" s="148" t="s">
        <v>148</v>
      </c>
      <c r="E307" s="149" t="s">
        <v>19</v>
      </c>
      <c r="F307" s="150" t="s">
        <v>1403</v>
      </c>
      <c r="H307" s="151">
        <v>46.9</v>
      </c>
      <c r="I307" s="152"/>
      <c r="L307" s="147"/>
      <c r="M307" s="153"/>
      <c r="T307" s="154"/>
      <c r="AT307" s="149" t="s">
        <v>148</v>
      </c>
      <c r="AU307" s="149" t="s">
        <v>82</v>
      </c>
      <c r="AV307" s="12" t="s">
        <v>82</v>
      </c>
      <c r="AW307" s="12" t="s">
        <v>33</v>
      </c>
      <c r="AX307" s="12" t="s">
        <v>80</v>
      </c>
      <c r="AY307" s="149" t="s">
        <v>137</v>
      </c>
    </row>
    <row r="308" spans="2:65" s="1" customFormat="1" ht="24.2" customHeight="1">
      <c r="B308" s="33"/>
      <c r="C308" s="129" t="s">
        <v>552</v>
      </c>
      <c r="D308" s="129" t="s">
        <v>140</v>
      </c>
      <c r="E308" s="130" t="s">
        <v>929</v>
      </c>
      <c r="F308" s="131" t="s">
        <v>930</v>
      </c>
      <c r="G308" s="132" t="s">
        <v>143</v>
      </c>
      <c r="H308" s="133">
        <v>8.1999999999999993</v>
      </c>
      <c r="I308" s="134"/>
      <c r="J308" s="135">
        <f>ROUND(I308*H308,2)</f>
        <v>0</v>
      </c>
      <c r="K308" s="136"/>
      <c r="L308" s="33"/>
      <c r="M308" s="137" t="s">
        <v>19</v>
      </c>
      <c r="N308" s="138" t="s">
        <v>43</v>
      </c>
      <c r="P308" s="139">
        <f>O308*H308</f>
        <v>0</v>
      </c>
      <c r="Q308" s="139">
        <v>1.259E-2</v>
      </c>
      <c r="R308" s="139">
        <f>Q308*H308</f>
        <v>0.103238</v>
      </c>
      <c r="S308" s="139">
        <v>0</v>
      </c>
      <c r="T308" s="140">
        <f>S308*H308</f>
        <v>0</v>
      </c>
      <c r="AR308" s="141" t="s">
        <v>244</v>
      </c>
      <c r="AT308" s="141" t="s">
        <v>140</v>
      </c>
      <c r="AU308" s="141" t="s">
        <v>82</v>
      </c>
      <c r="AY308" s="18" t="s">
        <v>137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8" t="s">
        <v>80</v>
      </c>
      <c r="BK308" s="142">
        <f>ROUND(I308*H308,2)</f>
        <v>0</v>
      </c>
      <c r="BL308" s="18" t="s">
        <v>244</v>
      </c>
      <c r="BM308" s="141" t="s">
        <v>1450</v>
      </c>
    </row>
    <row r="309" spans="2:65" s="1" customFormat="1" ht="11.25">
      <c r="B309" s="33"/>
      <c r="D309" s="143" t="s">
        <v>146</v>
      </c>
      <c r="F309" s="144" t="s">
        <v>932</v>
      </c>
      <c r="I309" s="145"/>
      <c r="L309" s="33"/>
      <c r="M309" s="146"/>
      <c r="T309" s="54"/>
      <c r="AT309" s="18" t="s">
        <v>146</v>
      </c>
      <c r="AU309" s="18" t="s">
        <v>82</v>
      </c>
    </row>
    <row r="310" spans="2:65" s="13" customFormat="1" ht="11.25">
      <c r="B310" s="155"/>
      <c r="D310" s="148" t="s">
        <v>148</v>
      </c>
      <c r="E310" s="156" t="s">
        <v>19</v>
      </c>
      <c r="F310" s="157" t="s">
        <v>1400</v>
      </c>
      <c r="H310" s="156" t="s">
        <v>19</v>
      </c>
      <c r="I310" s="158"/>
      <c r="L310" s="155"/>
      <c r="M310" s="159"/>
      <c r="T310" s="160"/>
      <c r="AT310" s="156" t="s">
        <v>148</v>
      </c>
      <c r="AU310" s="156" t="s">
        <v>82</v>
      </c>
      <c r="AV310" s="13" t="s">
        <v>80</v>
      </c>
      <c r="AW310" s="13" t="s">
        <v>33</v>
      </c>
      <c r="AX310" s="13" t="s">
        <v>72</v>
      </c>
      <c r="AY310" s="156" t="s">
        <v>137</v>
      </c>
    </row>
    <row r="311" spans="2:65" s="12" customFormat="1" ht="11.25">
      <c r="B311" s="147"/>
      <c r="D311" s="148" t="s">
        <v>148</v>
      </c>
      <c r="E311" s="149" t="s">
        <v>19</v>
      </c>
      <c r="F311" s="150" t="s">
        <v>1401</v>
      </c>
      <c r="H311" s="151">
        <v>8.1999999999999993</v>
      </c>
      <c r="I311" s="152"/>
      <c r="L311" s="147"/>
      <c r="M311" s="153"/>
      <c r="T311" s="154"/>
      <c r="AT311" s="149" t="s">
        <v>148</v>
      </c>
      <c r="AU311" s="149" t="s">
        <v>82</v>
      </c>
      <c r="AV311" s="12" t="s">
        <v>82</v>
      </c>
      <c r="AW311" s="12" t="s">
        <v>33</v>
      </c>
      <c r="AX311" s="12" t="s">
        <v>80</v>
      </c>
      <c r="AY311" s="149" t="s">
        <v>137</v>
      </c>
    </row>
    <row r="312" spans="2:65" s="1" customFormat="1" ht="16.5" customHeight="1">
      <c r="B312" s="33"/>
      <c r="C312" s="129" t="s">
        <v>561</v>
      </c>
      <c r="D312" s="129" t="s">
        <v>140</v>
      </c>
      <c r="E312" s="130" t="s">
        <v>937</v>
      </c>
      <c r="F312" s="131" t="s">
        <v>1451</v>
      </c>
      <c r="G312" s="132" t="s">
        <v>143</v>
      </c>
      <c r="H312" s="133">
        <v>55.1</v>
      </c>
      <c r="I312" s="134"/>
      <c r="J312" s="135">
        <f>ROUND(I312*H312,2)</f>
        <v>0</v>
      </c>
      <c r="K312" s="136"/>
      <c r="L312" s="33"/>
      <c r="M312" s="137" t="s">
        <v>19</v>
      </c>
      <c r="N312" s="138" t="s">
        <v>43</v>
      </c>
      <c r="P312" s="139">
        <f>O312*H312</f>
        <v>0</v>
      </c>
      <c r="Q312" s="139">
        <v>1E-4</v>
      </c>
      <c r="R312" s="139">
        <f>Q312*H312</f>
        <v>5.5100000000000001E-3</v>
      </c>
      <c r="S312" s="139">
        <v>0</v>
      </c>
      <c r="T312" s="140">
        <f>S312*H312</f>
        <v>0</v>
      </c>
      <c r="AR312" s="141" t="s">
        <v>244</v>
      </c>
      <c r="AT312" s="141" t="s">
        <v>140</v>
      </c>
      <c r="AU312" s="141" t="s">
        <v>82</v>
      </c>
      <c r="AY312" s="18" t="s">
        <v>137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80</v>
      </c>
      <c r="BK312" s="142">
        <f>ROUND(I312*H312,2)</f>
        <v>0</v>
      </c>
      <c r="BL312" s="18" t="s">
        <v>244</v>
      </c>
      <c r="BM312" s="141" t="s">
        <v>1452</v>
      </c>
    </row>
    <row r="313" spans="2:65" s="1" customFormat="1" ht="11.25">
      <c r="B313" s="33"/>
      <c r="D313" s="143" t="s">
        <v>146</v>
      </c>
      <c r="F313" s="144" t="s">
        <v>940</v>
      </c>
      <c r="I313" s="145"/>
      <c r="L313" s="33"/>
      <c r="M313" s="146"/>
      <c r="T313" s="54"/>
      <c r="AT313" s="18" t="s">
        <v>146</v>
      </c>
      <c r="AU313" s="18" t="s">
        <v>82</v>
      </c>
    </row>
    <row r="314" spans="2:65" s="12" customFormat="1" ht="11.25">
      <c r="B314" s="147"/>
      <c r="D314" s="148" t="s">
        <v>148</v>
      </c>
      <c r="E314" s="149" t="s">
        <v>19</v>
      </c>
      <c r="F314" s="150" t="s">
        <v>1453</v>
      </c>
      <c r="H314" s="151">
        <v>55.1</v>
      </c>
      <c r="I314" s="152"/>
      <c r="L314" s="147"/>
      <c r="M314" s="153"/>
      <c r="T314" s="154"/>
      <c r="AT314" s="149" t="s">
        <v>148</v>
      </c>
      <c r="AU314" s="149" t="s">
        <v>82</v>
      </c>
      <c r="AV314" s="12" t="s">
        <v>82</v>
      </c>
      <c r="AW314" s="12" t="s">
        <v>33</v>
      </c>
      <c r="AX314" s="12" t="s">
        <v>80</v>
      </c>
      <c r="AY314" s="149" t="s">
        <v>137</v>
      </c>
    </row>
    <row r="315" spans="2:65" s="1" customFormat="1" ht="16.5" customHeight="1">
      <c r="B315" s="33"/>
      <c r="C315" s="129" t="s">
        <v>572</v>
      </c>
      <c r="D315" s="129" t="s">
        <v>140</v>
      </c>
      <c r="E315" s="130" t="s">
        <v>943</v>
      </c>
      <c r="F315" s="131" t="s">
        <v>944</v>
      </c>
      <c r="G315" s="132" t="s">
        <v>143</v>
      </c>
      <c r="H315" s="133">
        <v>1.1000000000000001</v>
      </c>
      <c r="I315" s="134"/>
      <c r="J315" s="135">
        <f>ROUND(I315*H315,2)</f>
        <v>0</v>
      </c>
      <c r="K315" s="136"/>
      <c r="L315" s="33"/>
      <c r="M315" s="137" t="s">
        <v>19</v>
      </c>
      <c r="N315" s="138" t="s">
        <v>43</v>
      </c>
      <c r="P315" s="139">
        <f>O315*H315</f>
        <v>0</v>
      </c>
      <c r="Q315" s="139">
        <v>0</v>
      </c>
      <c r="R315" s="139">
        <f>Q315*H315</f>
        <v>0</v>
      </c>
      <c r="S315" s="139">
        <v>0</v>
      </c>
      <c r="T315" s="140">
        <f>S315*H315</f>
        <v>0</v>
      </c>
      <c r="AR315" s="141" t="s">
        <v>244</v>
      </c>
      <c r="AT315" s="141" t="s">
        <v>140</v>
      </c>
      <c r="AU315" s="141" t="s">
        <v>82</v>
      </c>
      <c r="AY315" s="18" t="s">
        <v>137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8" t="s">
        <v>80</v>
      </c>
      <c r="BK315" s="142">
        <f>ROUND(I315*H315,2)</f>
        <v>0</v>
      </c>
      <c r="BL315" s="18" t="s">
        <v>244</v>
      </c>
      <c r="BM315" s="141" t="s">
        <v>1454</v>
      </c>
    </row>
    <row r="316" spans="2:65" s="1" customFormat="1" ht="11.25">
      <c r="B316" s="33"/>
      <c r="D316" s="143" t="s">
        <v>146</v>
      </c>
      <c r="F316" s="144" t="s">
        <v>946</v>
      </c>
      <c r="I316" s="145"/>
      <c r="L316" s="33"/>
      <c r="M316" s="146"/>
      <c r="T316" s="54"/>
      <c r="AT316" s="18" t="s">
        <v>146</v>
      </c>
      <c r="AU316" s="18" t="s">
        <v>82</v>
      </c>
    </row>
    <row r="317" spans="2:65" s="1" customFormat="1" ht="37.9" customHeight="1">
      <c r="B317" s="33"/>
      <c r="C317" s="129" t="s">
        <v>580</v>
      </c>
      <c r="D317" s="129" t="s">
        <v>140</v>
      </c>
      <c r="E317" s="130" t="s">
        <v>955</v>
      </c>
      <c r="F317" s="131" t="s">
        <v>956</v>
      </c>
      <c r="G317" s="132" t="s">
        <v>170</v>
      </c>
      <c r="H317" s="133">
        <v>0.68100000000000005</v>
      </c>
      <c r="I317" s="134"/>
      <c r="J317" s="135">
        <f>ROUND(I317*H317,2)</f>
        <v>0</v>
      </c>
      <c r="K317" s="136"/>
      <c r="L317" s="33"/>
      <c r="M317" s="137" t="s">
        <v>19</v>
      </c>
      <c r="N317" s="138" t="s">
        <v>43</v>
      </c>
      <c r="P317" s="139">
        <f>O317*H317</f>
        <v>0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AR317" s="141" t="s">
        <v>244</v>
      </c>
      <c r="AT317" s="141" t="s">
        <v>140</v>
      </c>
      <c r="AU317" s="141" t="s">
        <v>82</v>
      </c>
      <c r="AY317" s="18" t="s">
        <v>137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80</v>
      </c>
      <c r="BK317" s="142">
        <f>ROUND(I317*H317,2)</f>
        <v>0</v>
      </c>
      <c r="BL317" s="18" t="s">
        <v>244</v>
      </c>
      <c r="BM317" s="141" t="s">
        <v>1455</v>
      </c>
    </row>
    <row r="318" spans="2:65" s="1" customFormat="1" ht="11.25">
      <c r="B318" s="33"/>
      <c r="D318" s="143" t="s">
        <v>146</v>
      </c>
      <c r="F318" s="144" t="s">
        <v>958</v>
      </c>
      <c r="I318" s="145"/>
      <c r="L318" s="33"/>
      <c r="M318" s="146"/>
      <c r="T318" s="54"/>
      <c r="AT318" s="18" t="s">
        <v>146</v>
      </c>
      <c r="AU318" s="18" t="s">
        <v>82</v>
      </c>
    </row>
    <row r="319" spans="2:65" s="11" customFormat="1" ht="22.9" customHeight="1">
      <c r="B319" s="117"/>
      <c r="D319" s="118" t="s">
        <v>71</v>
      </c>
      <c r="E319" s="127" t="s">
        <v>959</v>
      </c>
      <c r="F319" s="127" t="s">
        <v>960</v>
      </c>
      <c r="I319" s="120"/>
      <c r="J319" s="128">
        <f>BK319</f>
        <v>0</v>
      </c>
      <c r="L319" s="117"/>
      <c r="M319" s="122"/>
      <c r="P319" s="123">
        <f>SUM(P320:P339)</f>
        <v>0</v>
      </c>
      <c r="R319" s="123">
        <f>SUM(R320:R339)</f>
        <v>0.10028000000000001</v>
      </c>
      <c r="T319" s="124">
        <f>SUM(T320:T339)</f>
        <v>0</v>
      </c>
      <c r="AR319" s="118" t="s">
        <v>82</v>
      </c>
      <c r="AT319" s="125" t="s">
        <v>71</v>
      </c>
      <c r="AU319" s="125" t="s">
        <v>80</v>
      </c>
      <c r="AY319" s="118" t="s">
        <v>137</v>
      </c>
      <c r="BK319" s="126">
        <f>SUM(BK320:BK339)</f>
        <v>0</v>
      </c>
    </row>
    <row r="320" spans="2:65" s="1" customFormat="1" ht="24.2" customHeight="1">
      <c r="B320" s="33"/>
      <c r="C320" s="129" t="s">
        <v>593</v>
      </c>
      <c r="D320" s="129" t="s">
        <v>140</v>
      </c>
      <c r="E320" s="130" t="s">
        <v>987</v>
      </c>
      <c r="F320" s="131" t="s">
        <v>988</v>
      </c>
      <c r="G320" s="132" t="s">
        <v>152</v>
      </c>
      <c r="H320" s="133">
        <v>4</v>
      </c>
      <c r="I320" s="134"/>
      <c r="J320" s="135">
        <f>ROUND(I320*H320,2)</f>
        <v>0</v>
      </c>
      <c r="K320" s="136"/>
      <c r="L320" s="33"/>
      <c r="M320" s="137" t="s">
        <v>19</v>
      </c>
      <c r="N320" s="138" t="s">
        <v>43</v>
      </c>
      <c r="P320" s="139">
        <f>O320*H320</f>
        <v>0</v>
      </c>
      <c r="Q320" s="139">
        <v>0</v>
      </c>
      <c r="R320" s="139">
        <f>Q320*H320</f>
        <v>0</v>
      </c>
      <c r="S320" s="139">
        <v>0</v>
      </c>
      <c r="T320" s="140">
        <f>S320*H320</f>
        <v>0</v>
      </c>
      <c r="AR320" s="141" t="s">
        <v>244</v>
      </c>
      <c r="AT320" s="141" t="s">
        <v>140</v>
      </c>
      <c r="AU320" s="141" t="s">
        <v>82</v>
      </c>
      <c r="AY320" s="18" t="s">
        <v>137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80</v>
      </c>
      <c r="BK320" s="142">
        <f>ROUND(I320*H320,2)</f>
        <v>0</v>
      </c>
      <c r="BL320" s="18" t="s">
        <v>244</v>
      </c>
      <c r="BM320" s="141" t="s">
        <v>1456</v>
      </c>
    </row>
    <row r="321" spans="2:65" s="1" customFormat="1" ht="11.25">
      <c r="B321" s="33"/>
      <c r="D321" s="143" t="s">
        <v>146</v>
      </c>
      <c r="F321" s="144" t="s">
        <v>990</v>
      </c>
      <c r="I321" s="145"/>
      <c r="L321" s="33"/>
      <c r="M321" s="146"/>
      <c r="T321" s="54"/>
      <c r="AT321" s="18" t="s">
        <v>146</v>
      </c>
      <c r="AU321" s="18" t="s">
        <v>82</v>
      </c>
    </row>
    <row r="322" spans="2:65" s="1" customFormat="1" ht="16.5" customHeight="1">
      <c r="B322" s="33"/>
      <c r="C322" s="175" t="s">
        <v>606</v>
      </c>
      <c r="D322" s="175" t="s">
        <v>434</v>
      </c>
      <c r="E322" s="176" t="s">
        <v>1457</v>
      </c>
      <c r="F322" s="177" t="s">
        <v>1458</v>
      </c>
      <c r="G322" s="178" t="s">
        <v>152</v>
      </c>
      <c r="H322" s="179">
        <v>1</v>
      </c>
      <c r="I322" s="180"/>
      <c r="J322" s="181">
        <f>ROUND(I322*H322,2)</f>
        <v>0</v>
      </c>
      <c r="K322" s="182"/>
      <c r="L322" s="183"/>
      <c r="M322" s="184" t="s">
        <v>19</v>
      </c>
      <c r="N322" s="185" t="s">
        <v>43</v>
      </c>
      <c r="P322" s="139">
        <f>O322*H322</f>
        <v>0</v>
      </c>
      <c r="Q322" s="139">
        <v>1.6E-2</v>
      </c>
      <c r="R322" s="139">
        <f>Q322*H322</f>
        <v>1.6E-2</v>
      </c>
      <c r="S322" s="139">
        <v>0</v>
      </c>
      <c r="T322" s="140">
        <f>S322*H322</f>
        <v>0</v>
      </c>
      <c r="AR322" s="141" t="s">
        <v>459</v>
      </c>
      <c r="AT322" s="141" t="s">
        <v>434</v>
      </c>
      <c r="AU322" s="141" t="s">
        <v>82</v>
      </c>
      <c r="AY322" s="18" t="s">
        <v>137</v>
      </c>
      <c r="BE322" s="142">
        <f>IF(N322="základní",J322,0)</f>
        <v>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8" t="s">
        <v>80</v>
      </c>
      <c r="BK322" s="142">
        <f>ROUND(I322*H322,2)</f>
        <v>0</v>
      </c>
      <c r="BL322" s="18" t="s">
        <v>244</v>
      </c>
      <c r="BM322" s="141" t="s">
        <v>1459</v>
      </c>
    </row>
    <row r="323" spans="2:65" s="1" customFormat="1" ht="16.5" customHeight="1">
      <c r="B323" s="33"/>
      <c r="C323" s="175" t="s">
        <v>615</v>
      </c>
      <c r="D323" s="175" t="s">
        <v>434</v>
      </c>
      <c r="E323" s="176" t="s">
        <v>993</v>
      </c>
      <c r="F323" s="177" t="s">
        <v>994</v>
      </c>
      <c r="G323" s="178" t="s">
        <v>152</v>
      </c>
      <c r="H323" s="179">
        <v>1</v>
      </c>
      <c r="I323" s="180"/>
      <c r="J323" s="181">
        <f>ROUND(I323*H323,2)</f>
        <v>0</v>
      </c>
      <c r="K323" s="182"/>
      <c r="L323" s="183"/>
      <c r="M323" s="184" t="s">
        <v>19</v>
      </c>
      <c r="N323" s="185" t="s">
        <v>43</v>
      </c>
      <c r="P323" s="139">
        <f>O323*H323</f>
        <v>0</v>
      </c>
      <c r="Q323" s="139">
        <v>1.7500000000000002E-2</v>
      </c>
      <c r="R323" s="139">
        <f>Q323*H323</f>
        <v>1.7500000000000002E-2</v>
      </c>
      <c r="S323" s="139">
        <v>0</v>
      </c>
      <c r="T323" s="140">
        <f>S323*H323</f>
        <v>0</v>
      </c>
      <c r="AR323" s="141" t="s">
        <v>459</v>
      </c>
      <c r="AT323" s="141" t="s">
        <v>434</v>
      </c>
      <c r="AU323" s="141" t="s">
        <v>82</v>
      </c>
      <c r="AY323" s="18" t="s">
        <v>137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8" t="s">
        <v>80</v>
      </c>
      <c r="BK323" s="142">
        <f>ROUND(I323*H323,2)</f>
        <v>0</v>
      </c>
      <c r="BL323" s="18" t="s">
        <v>244</v>
      </c>
      <c r="BM323" s="141" t="s">
        <v>1460</v>
      </c>
    </row>
    <row r="324" spans="2:65" s="1" customFormat="1" ht="16.5" customHeight="1">
      <c r="B324" s="33"/>
      <c r="C324" s="175" t="s">
        <v>627</v>
      </c>
      <c r="D324" s="175" t="s">
        <v>434</v>
      </c>
      <c r="E324" s="176" t="s">
        <v>997</v>
      </c>
      <c r="F324" s="177" t="s">
        <v>998</v>
      </c>
      <c r="G324" s="178" t="s">
        <v>152</v>
      </c>
      <c r="H324" s="179">
        <v>2</v>
      </c>
      <c r="I324" s="180"/>
      <c r="J324" s="181">
        <f>ROUND(I324*H324,2)</f>
        <v>0</v>
      </c>
      <c r="K324" s="182"/>
      <c r="L324" s="183"/>
      <c r="M324" s="184" t="s">
        <v>19</v>
      </c>
      <c r="N324" s="185" t="s">
        <v>43</v>
      </c>
      <c r="P324" s="139">
        <f>O324*H324</f>
        <v>0</v>
      </c>
      <c r="Q324" s="139">
        <v>1.95E-2</v>
      </c>
      <c r="R324" s="139">
        <f>Q324*H324</f>
        <v>3.9E-2</v>
      </c>
      <c r="S324" s="139">
        <v>0</v>
      </c>
      <c r="T324" s="140">
        <f>S324*H324</f>
        <v>0</v>
      </c>
      <c r="AR324" s="141" t="s">
        <v>459</v>
      </c>
      <c r="AT324" s="141" t="s">
        <v>434</v>
      </c>
      <c r="AU324" s="141" t="s">
        <v>82</v>
      </c>
      <c r="AY324" s="18" t="s">
        <v>137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8" t="s">
        <v>80</v>
      </c>
      <c r="BK324" s="142">
        <f>ROUND(I324*H324,2)</f>
        <v>0</v>
      </c>
      <c r="BL324" s="18" t="s">
        <v>244</v>
      </c>
      <c r="BM324" s="141" t="s">
        <v>1461</v>
      </c>
    </row>
    <row r="325" spans="2:65" s="1" customFormat="1" ht="24.2" customHeight="1">
      <c r="B325" s="33"/>
      <c r="C325" s="129" t="s">
        <v>635</v>
      </c>
      <c r="D325" s="129" t="s">
        <v>140</v>
      </c>
      <c r="E325" s="130" t="s">
        <v>1001</v>
      </c>
      <c r="F325" s="131" t="s">
        <v>1002</v>
      </c>
      <c r="G325" s="132" t="s">
        <v>152</v>
      </c>
      <c r="H325" s="133">
        <v>1</v>
      </c>
      <c r="I325" s="134"/>
      <c r="J325" s="135">
        <f>ROUND(I325*H325,2)</f>
        <v>0</v>
      </c>
      <c r="K325" s="136"/>
      <c r="L325" s="33"/>
      <c r="M325" s="137" t="s">
        <v>19</v>
      </c>
      <c r="N325" s="138" t="s">
        <v>43</v>
      </c>
      <c r="P325" s="139">
        <f>O325*H325</f>
        <v>0</v>
      </c>
      <c r="Q325" s="139">
        <v>0</v>
      </c>
      <c r="R325" s="139">
        <f>Q325*H325</f>
        <v>0</v>
      </c>
      <c r="S325" s="139">
        <v>0</v>
      </c>
      <c r="T325" s="140">
        <f>S325*H325</f>
        <v>0</v>
      </c>
      <c r="AR325" s="141" t="s">
        <v>244</v>
      </c>
      <c r="AT325" s="141" t="s">
        <v>140</v>
      </c>
      <c r="AU325" s="141" t="s">
        <v>82</v>
      </c>
      <c r="AY325" s="18" t="s">
        <v>137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8" t="s">
        <v>80</v>
      </c>
      <c r="BK325" s="142">
        <f>ROUND(I325*H325,2)</f>
        <v>0</v>
      </c>
      <c r="BL325" s="18" t="s">
        <v>244</v>
      </c>
      <c r="BM325" s="141" t="s">
        <v>1462</v>
      </c>
    </row>
    <row r="326" spans="2:65" s="1" customFormat="1" ht="11.25">
      <c r="B326" s="33"/>
      <c r="D326" s="143" t="s">
        <v>146</v>
      </c>
      <c r="F326" s="144" t="s">
        <v>1004</v>
      </c>
      <c r="I326" s="145"/>
      <c r="L326" s="33"/>
      <c r="M326" s="146"/>
      <c r="T326" s="54"/>
      <c r="AT326" s="18" t="s">
        <v>146</v>
      </c>
      <c r="AU326" s="18" t="s">
        <v>82</v>
      </c>
    </row>
    <row r="327" spans="2:65" s="1" customFormat="1" ht="16.5" customHeight="1">
      <c r="B327" s="33"/>
      <c r="C327" s="175" t="s">
        <v>643</v>
      </c>
      <c r="D327" s="175" t="s">
        <v>434</v>
      </c>
      <c r="E327" s="176" t="s">
        <v>1011</v>
      </c>
      <c r="F327" s="177" t="s">
        <v>1012</v>
      </c>
      <c r="G327" s="178" t="s">
        <v>152</v>
      </c>
      <c r="H327" s="179">
        <v>1</v>
      </c>
      <c r="I327" s="180"/>
      <c r="J327" s="181">
        <f>ROUND(I327*H327,2)</f>
        <v>0</v>
      </c>
      <c r="K327" s="182"/>
      <c r="L327" s="183"/>
      <c r="M327" s="184" t="s">
        <v>19</v>
      </c>
      <c r="N327" s="185" t="s">
        <v>43</v>
      </c>
      <c r="P327" s="139">
        <f>O327*H327</f>
        <v>0</v>
      </c>
      <c r="Q327" s="139">
        <v>1.95E-2</v>
      </c>
      <c r="R327" s="139">
        <f>Q327*H327</f>
        <v>1.95E-2</v>
      </c>
      <c r="S327" s="139">
        <v>0</v>
      </c>
      <c r="T327" s="140">
        <f>S327*H327</f>
        <v>0</v>
      </c>
      <c r="AR327" s="141" t="s">
        <v>459</v>
      </c>
      <c r="AT327" s="141" t="s">
        <v>434</v>
      </c>
      <c r="AU327" s="141" t="s">
        <v>82</v>
      </c>
      <c r="AY327" s="18" t="s">
        <v>137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8" t="s">
        <v>80</v>
      </c>
      <c r="BK327" s="142">
        <f>ROUND(I327*H327,2)</f>
        <v>0</v>
      </c>
      <c r="BL327" s="18" t="s">
        <v>244</v>
      </c>
      <c r="BM327" s="141" t="s">
        <v>1463</v>
      </c>
    </row>
    <row r="328" spans="2:65" s="1" customFormat="1" ht="16.5" customHeight="1">
      <c r="B328" s="33"/>
      <c r="C328" s="129" t="s">
        <v>651</v>
      </c>
      <c r="D328" s="129" t="s">
        <v>140</v>
      </c>
      <c r="E328" s="130" t="s">
        <v>1024</v>
      </c>
      <c r="F328" s="131" t="s">
        <v>1025</v>
      </c>
      <c r="G328" s="132" t="s">
        <v>152</v>
      </c>
      <c r="H328" s="133">
        <v>4</v>
      </c>
      <c r="I328" s="134"/>
      <c r="J328" s="135">
        <f>ROUND(I328*H328,2)</f>
        <v>0</v>
      </c>
      <c r="K328" s="136"/>
      <c r="L328" s="33"/>
      <c r="M328" s="137" t="s">
        <v>19</v>
      </c>
      <c r="N328" s="138" t="s">
        <v>43</v>
      </c>
      <c r="P328" s="139">
        <f>O328*H328</f>
        <v>0</v>
      </c>
      <c r="Q328" s="139">
        <v>0</v>
      </c>
      <c r="R328" s="139">
        <f>Q328*H328</f>
        <v>0</v>
      </c>
      <c r="S328" s="139">
        <v>0</v>
      </c>
      <c r="T328" s="140">
        <f>S328*H328</f>
        <v>0</v>
      </c>
      <c r="AR328" s="141" t="s">
        <v>244</v>
      </c>
      <c r="AT328" s="141" t="s">
        <v>140</v>
      </c>
      <c r="AU328" s="141" t="s">
        <v>82</v>
      </c>
      <c r="AY328" s="18" t="s">
        <v>137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80</v>
      </c>
      <c r="BK328" s="142">
        <f>ROUND(I328*H328,2)</f>
        <v>0</v>
      </c>
      <c r="BL328" s="18" t="s">
        <v>244</v>
      </c>
      <c r="BM328" s="141" t="s">
        <v>1464</v>
      </c>
    </row>
    <row r="329" spans="2:65" s="1" customFormat="1" ht="11.25">
      <c r="B329" s="33"/>
      <c r="D329" s="143" t="s">
        <v>146</v>
      </c>
      <c r="F329" s="144" t="s">
        <v>1027</v>
      </c>
      <c r="I329" s="145"/>
      <c r="L329" s="33"/>
      <c r="M329" s="146"/>
      <c r="T329" s="54"/>
      <c r="AT329" s="18" t="s">
        <v>146</v>
      </c>
      <c r="AU329" s="18" t="s">
        <v>82</v>
      </c>
    </row>
    <row r="330" spans="2:65" s="1" customFormat="1" ht="16.5" customHeight="1">
      <c r="B330" s="33"/>
      <c r="C330" s="175" t="s">
        <v>657</v>
      </c>
      <c r="D330" s="175" t="s">
        <v>434</v>
      </c>
      <c r="E330" s="176" t="s">
        <v>1029</v>
      </c>
      <c r="F330" s="177" t="s">
        <v>1030</v>
      </c>
      <c r="G330" s="178" t="s">
        <v>152</v>
      </c>
      <c r="H330" s="179">
        <v>4</v>
      </c>
      <c r="I330" s="180"/>
      <c r="J330" s="181">
        <f>ROUND(I330*H330,2)</f>
        <v>0</v>
      </c>
      <c r="K330" s="182"/>
      <c r="L330" s="183"/>
      <c r="M330" s="184" t="s">
        <v>19</v>
      </c>
      <c r="N330" s="185" t="s">
        <v>43</v>
      </c>
      <c r="P330" s="139">
        <f>O330*H330</f>
        <v>0</v>
      </c>
      <c r="Q330" s="139">
        <v>1.1999999999999999E-3</v>
      </c>
      <c r="R330" s="139">
        <f>Q330*H330</f>
        <v>4.7999999999999996E-3</v>
      </c>
      <c r="S330" s="139">
        <v>0</v>
      </c>
      <c r="T330" s="140">
        <f>S330*H330</f>
        <v>0</v>
      </c>
      <c r="AR330" s="141" t="s">
        <v>459</v>
      </c>
      <c r="AT330" s="141" t="s">
        <v>434</v>
      </c>
      <c r="AU330" s="141" t="s">
        <v>82</v>
      </c>
      <c r="AY330" s="18" t="s">
        <v>137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80</v>
      </c>
      <c r="BK330" s="142">
        <f>ROUND(I330*H330,2)</f>
        <v>0</v>
      </c>
      <c r="BL330" s="18" t="s">
        <v>244</v>
      </c>
      <c r="BM330" s="141" t="s">
        <v>1465</v>
      </c>
    </row>
    <row r="331" spans="2:65" s="1" customFormat="1" ht="16.5" customHeight="1">
      <c r="B331" s="33"/>
      <c r="C331" s="129" t="s">
        <v>663</v>
      </c>
      <c r="D331" s="129" t="s">
        <v>140</v>
      </c>
      <c r="E331" s="130" t="s">
        <v>1466</v>
      </c>
      <c r="F331" s="131" t="s">
        <v>1467</v>
      </c>
      <c r="G331" s="132" t="s">
        <v>152</v>
      </c>
      <c r="H331" s="133">
        <v>1</v>
      </c>
      <c r="I331" s="134"/>
      <c r="J331" s="135">
        <f>ROUND(I331*H331,2)</f>
        <v>0</v>
      </c>
      <c r="K331" s="136"/>
      <c r="L331" s="33"/>
      <c r="M331" s="137" t="s">
        <v>19</v>
      </c>
      <c r="N331" s="138" t="s">
        <v>43</v>
      </c>
      <c r="P331" s="139">
        <f>O331*H331</f>
        <v>0</v>
      </c>
      <c r="Q331" s="139">
        <v>0</v>
      </c>
      <c r="R331" s="139">
        <f>Q331*H331</f>
        <v>0</v>
      </c>
      <c r="S331" s="139">
        <v>0</v>
      </c>
      <c r="T331" s="140">
        <f>S331*H331</f>
        <v>0</v>
      </c>
      <c r="AR331" s="141" t="s">
        <v>244</v>
      </c>
      <c r="AT331" s="141" t="s">
        <v>140</v>
      </c>
      <c r="AU331" s="141" t="s">
        <v>82</v>
      </c>
      <c r="AY331" s="18" t="s">
        <v>137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80</v>
      </c>
      <c r="BK331" s="142">
        <f>ROUND(I331*H331,2)</f>
        <v>0</v>
      </c>
      <c r="BL331" s="18" t="s">
        <v>244</v>
      </c>
      <c r="BM331" s="141" t="s">
        <v>1468</v>
      </c>
    </row>
    <row r="332" spans="2:65" s="1" customFormat="1" ht="11.25">
      <c r="B332" s="33"/>
      <c r="D332" s="143" t="s">
        <v>146</v>
      </c>
      <c r="F332" s="144" t="s">
        <v>1469</v>
      </c>
      <c r="I332" s="145"/>
      <c r="L332" s="33"/>
      <c r="M332" s="146"/>
      <c r="T332" s="54"/>
      <c r="AT332" s="18" t="s">
        <v>146</v>
      </c>
      <c r="AU332" s="18" t="s">
        <v>82</v>
      </c>
    </row>
    <row r="333" spans="2:65" s="1" customFormat="1" ht="16.5" customHeight="1">
      <c r="B333" s="33"/>
      <c r="C333" s="175" t="s">
        <v>669</v>
      </c>
      <c r="D333" s="175" t="s">
        <v>434</v>
      </c>
      <c r="E333" s="176" t="s">
        <v>1470</v>
      </c>
      <c r="F333" s="177" t="s">
        <v>1471</v>
      </c>
      <c r="G333" s="178" t="s">
        <v>152</v>
      </c>
      <c r="H333" s="179">
        <v>1</v>
      </c>
      <c r="I333" s="180"/>
      <c r="J333" s="181">
        <f>ROUND(I333*H333,2)</f>
        <v>0</v>
      </c>
      <c r="K333" s="182"/>
      <c r="L333" s="183"/>
      <c r="M333" s="184" t="s">
        <v>19</v>
      </c>
      <c r="N333" s="185" t="s">
        <v>43</v>
      </c>
      <c r="P333" s="139">
        <f>O333*H333</f>
        <v>0</v>
      </c>
      <c r="Q333" s="139">
        <v>1.4E-3</v>
      </c>
      <c r="R333" s="139">
        <f>Q333*H333</f>
        <v>1.4E-3</v>
      </c>
      <c r="S333" s="139">
        <v>0</v>
      </c>
      <c r="T333" s="140">
        <f>S333*H333</f>
        <v>0</v>
      </c>
      <c r="AR333" s="141" t="s">
        <v>459</v>
      </c>
      <c r="AT333" s="141" t="s">
        <v>434</v>
      </c>
      <c r="AU333" s="141" t="s">
        <v>82</v>
      </c>
      <c r="AY333" s="18" t="s">
        <v>137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8" t="s">
        <v>80</v>
      </c>
      <c r="BK333" s="142">
        <f>ROUND(I333*H333,2)</f>
        <v>0</v>
      </c>
      <c r="BL333" s="18" t="s">
        <v>244</v>
      </c>
      <c r="BM333" s="141" t="s">
        <v>1472</v>
      </c>
    </row>
    <row r="334" spans="2:65" s="1" customFormat="1" ht="16.5" customHeight="1">
      <c r="B334" s="33"/>
      <c r="C334" s="129" t="s">
        <v>674</v>
      </c>
      <c r="D334" s="129" t="s">
        <v>140</v>
      </c>
      <c r="E334" s="130" t="s">
        <v>1473</v>
      </c>
      <c r="F334" s="131" t="s">
        <v>1474</v>
      </c>
      <c r="G334" s="132" t="s">
        <v>152</v>
      </c>
      <c r="H334" s="133">
        <v>1</v>
      </c>
      <c r="I334" s="134"/>
      <c r="J334" s="135">
        <f>ROUND(I334*H334,2)</f>
        <v>0</v>
      </c>
      <c r="K334" s="136"/>
      <c r="L334" s="33"/>
      <c r="M334" s="137" t="s">
        <v>19</v>
      </c>
      <c r="N334" s="138" t="s">
        <v>43</v>
      </c>
      <c r="P334" s="139">
        <f>O334*H334</f>
        <v>0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AR334" s="141" t="s">
        <v>244</v>
      </c>
      <c r="AT334" s="141" t="s">
        <v>140</v>
      </c>
      <c r="AU334" s="141" t="s">
        <v>82</v>
      </c>
      <c r="AY334" s="18" t="s">
        <v>137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8" t="s">
        <v>80</v>
      </c>
      <c r="BK334" s="142">
        <f>ROUND(I334*H334,2)</f>
        <v>0</v>
      </c>
      <c r="BL334" s="18" t="s">
        <v>244</v>
      </c>
      <c r="BM334" s="141" t="s">
        <v>1475</v>
      </c>
    </row>
    <row r="335" spans="2:65" s="1" customFormat="1" ht="11.25">
      <c r="B335" s="33"/>
      <c r="D335" s="143" t="s">
        <v>146</v>
      </c>
      <c r="F335" s="144" t="s">
        <v>1476</v>
      </c>
      <c r="I335" s="145"/>
      <c r="L335" s="33"/>
      <c r="M335" s="146"/>
      <c r="T335" s="54"/>
      <c r="AT335" s="18" t="s">
        <v>146</v>
      </c>
      <c r="AU335" s="18" t="s">
        <v>82</v>
      </c>
    </row>
    <row r="336" spans="2:65" s="1" customFormat="1" ht="16.5" customHeight="1">
      <c r="B336" s="33"/>
      <c r="C336" s="175" t="s">
        <v>680</v>
      </c>
      <c r="D336" s="175" t="s">
        <v>434</v>
      </c>
      <c r="E336" s="176" t="s">
        <v>1477</v>
      </c>
      <c r="F336" s="177" t="s">
        <v>1478</v>
      </c>
      <c r="G336" s="178" t="s">
        <v>152</v>
      </c>
      <c r="H336" s="179">
        <v>1</v>
      </c>
      <c r="I336" s="180"/>
      <c r="J336" s="181">
        <f>ROUND(I336*H336,2)</f>
        <v>0</v>
      </c>
      <c r="K336" s="182"/>
      <c r="L336" s="183"/>
      <c r="M336" s="184" t="s">
        <v>19</v>
      </c>
      <c r="N336" s="185" t="s">
        <v>43</v>
      </c>
      <c r="P336" s="139">
        <f>O336*H336</f>
        <v>0</v>
      </c>
      <c r="Q336" s="139">
        <v>2.0799999999999998E-3</v>
      </c>
      <c r="R336" s="139">
        <f>Q336*H336</f>
        <v>2.0799999999999998E-3</v>
      </c>
      <c r="S336" s="139">
        <v>0</v>
      </c>
      <c r="T336" s="140">
        <f>S336*H336</f>
        <v>0</v>
      </c>
      <c r="AR336" s="141" t="s">
        <v>459</v>
      </c>
      <c r="AT336" s="141" t="s">
        <v>434</v>
      </c>
      <c r="AU336" s="141" t="s">
        <v>82</v>
      </c>
      <c r="AY336" s="18" t="s">
        <v>137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8" t="s">
        <v>80</v>
      </c>
      <c r="BK336" s="142">
        <f>ROUND(I336*H336,2)</f>
        <v>0</v>
      </c>
      <c r="BL336" s="18" t="s">
        <v>244</v>
      </c>
      <c r="BM336" s="141" t="s">
        <v>1479</v>
      </c>
    </row>
    <row r="337" spans="2:65" s="1" customFormat="1" ht="16.5" customHeight="1">
      <c r="B337" s="33"/>
      <c r="C337" s="129" t="s">
        <v>686</v>
      </c>
      <c r="D337" s="129" t="s">
        <v>140</v>
      </c>
      <c r="E337" s="130" t="s">
        <v>1480</v>
      </c>
      <c r="F337" s="131" t="s">
        <v>1481</v>
      </c>
      <c r="G337" s="132" t="s">
        <v>542</v>
      </c>
      <c r="H337" s="133">
        <v>1</v>
      </c>
      <c r="I337" s="134"/>
      <c r="J337" s="135">
        <f>ROUND(I337*H337,2)</f>
        <v>0</v>
      </c>
      <c r="K337" s="136"/>
      <c r="L337" s="33"/>
      <c r="M337" s="137" t="s">
        <v>19</v>
      </c>
      <c r="N337" s="138" t="s">
        <v>43</v>
      </c>
      <c r="P337" s="139">
        <f>O337*H337</f>
        <v>0</v>
      </c>
      <c r="Q337" s="139">
        <v>0</v>
      </c>
      <c r="R337" s="139">
        <f>Q337*H337</f>
        <v>0</v>
      </c>
      <c r="S337" s="139">
        <v>0</v>
      </c>
      <c r="T337" s="140">
        <f>S337*H337</f>
        <v>0</v>
      </c>
      <c r="AR337" s="141" t="s">
        <v>244</v>
      </c>
      <c r="AT337" s="141" t="s">
        <v>140</v>
      </c>
      <c r="AU337" s="141" t="s">
        <v>82</v>
      </c>
      <c r="AY337" s="18" t="s">
        <v>137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8" t="s">
        <v>80</v>
      </c>
      <c r="BK337" s="142">
        <f>ROUND(I337*H337,2)</f>
        <v>0</v>
      </c>
      <c r="BL337" s="18" t="s">
        <v>244</v>
      </c>
      <c r="BM337" s="141" t="s">
        <v>1482</v>
      </c>
    </row>
    <row r="338" spans="2:65" s="1" customFormat="1" ht="24.2" customHeight="1">
      <c r="B338" s="33"/>
      <c r="C338" s="129" t="s">
        <v>692</v>
      </c>
      <c r="D338" s="129" t="s">
        <v>140</v>
      </c>
      <c r="E338" s="130" t="s">
        <v>1033</v>
      </c>
      <c r="F338" s="131" t="s">
        <v>1034</v>
      </c>
      <c r="G338" s="132" t="s">
        <v>170</v>
      </c>
      <c r="H338" s="133">
        <v>0.1</v>
      </c>
      <c r="I338" s="134"/>
      <c r="J338" s="135">
        <f>ROUND(I338*H338,2)</f>
        <v>0</v>
      </c>
      <c r="K338" s="136"/>
      <c r="L338" s="33"/>
      <c r="M338" s="137" t="s">
        <v>19</v>
      </c>
      <c r="N338" s="138" t="s">
        <v>43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244</v>
      </c>
      <c r="AT338" s="141" t="s">
        <v>140</v>
      </c>
      <c r="AU338" s="141" t="s">
        <v>82</v>
      </c>
      <c r="AY338" s="18" t="s">
        <v>137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8" t="s">
        <v>80</v>
      </c>
      <c r="BK338" s="142">
        <f>ROUND(I338*H338,2)</f>
        <v>0</v>
      </c>
      <c r="BL338" s="18" t="s">
        <v>244</v>
      </c>
      <c r="BM338" s="141" t="s">
        <v>1483</v>
      </c>
    </row>
    <row r="339" spans="2:65" s="1" customFormat="1" ht="11.25">
      <c r="B339" s="33"/>
      <c r="D339" s="143" t="s">
        <v>146</v>
      </c>
      <c r="F339" s="144" t="s">
        <v>1036</v>
      </c>
      <c r="I339" s="145"/>
      <c r="L339" s="33"/>
      <c r="M339" s="146"/>
      <c r="T339" s="54"/>
      <c r="AT339" s="18" t="s">
        <v>146</v>
      </c>
      <c r="AU339" s="18" t="s">
        <v>82</v>
      </c>
    </row>
    <row r="340" spans="2:65" s="11" customFormat="1" ht="22.9" customHeight="1">
      <c r="B340" s="117"/>
      <c r="D340" s="118" t="s">
        <v>71</v>
      </c>
      <c r="E340" s="127" t="s">
        <v>1037</v>
      </c>
      <c r="F340" s="127" t="s">
        <v>1038</v>
      </c>
      <c r="I340" s="120"/>
      <c r="J340" s="128">
        <f>BK340</f>
        <v>0</v>
      </c>
      <c r="L340" s="117"/>
      <c r="M340" s="122"/>
      <c r="P340" s="123">
        <f>SUM(P341:P361)</f>
        <v>0</v>
      </c>
      <c r="R340" s="123">
        <f>SUM(R341:R361)</f>
        <v>0.23158499999999999</v>
      </c>
      <c r="T340" s="124">
        <f>SUM(T341:T361)</f>
        <v>0</v>
      </c>
      <c r="AR340" s="118" t="s">
        <v>82</v>
      </c>
      <c r="AT340" s="125" t="s">
        <v>71</v>
      </c>
      <c r="AU340" s="125" t="s">
        <v>80</v>
      </c>
      <c r="AY340" s="118" t="s">
        <v>137</v>
      </c>
      <c r="BK340" s="126">
        <f>SUM(BK341:BK361)</f>
        <v>0</v>
      </c>
    </row>
    <row r="341" spans="2:65" s="1" customFormat="1" ht="16.5" customHeight="1">
      <c r="B341" s="33"/>
      <c r="C341" s="129" t="s">
        <v>714</v>
      </c>
      <c r="D341" s="129" t="s">
        <v>140</v>
      </c>
      <c r="E341" s="130" t="s">
        <v>1040</v>
      </c>
      <c r="F341" s="131" t="s">
        <v>1041</v>
      </c>
      <c r="G341" s="132" t="s">
        <v>143</v>
      </c>
      <c r="H341" s="133">
        <v>8.1999999999999993</v>
      </c>
      <c r="I341" s="134"/>
      <c r="J341" s="135">
        <f>ROUND(I341*H341,2)</f>
        <v>0</v>
      </c>
      <c r="K341" s="136"/>
      <c r="L341" s="33"/>
      <c r="M341" s="137" t="s">
        <v>19</v>
      </c>
      <c r="N341" s="138" t="s">
        <v>43</v>
      </c>
      <c r="P341" s="139">
        <f>O341*H341</f>
        <v>0</v>
      </c>
      <c r="Q341" s="139">
        <v>2.9999999999999997E-4</v>
      </c>
      <c r="R341" s="139">
        <f>Q341*H341</f>
        <v>2.4599999999999995E-3</v>
      </c>
      <c r="S341" s="139">
        <v>0</v>
      </c>
      <c r="T341" s="140">
        <f>S341*H341</f>
        <v>0</v>
      </c>
      <c r="AR341" s="141" t="s">
        <v>244</v>
      </c>
      <c r="AT341" s="141" t="s">
        <v>140</v>
      </c>
      <c r="AU341" s="141" t="s">
        <v>82</v>
      </c>
      <c r="AY341" s="18" t="s">
        <v>137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80</v>
      </c>
      <c r="BK341" s="142">
        <f>ROUND(I341*H341,2)</f>
        <v>0</v>
      </c>
      <c r="BL341" s="18" t="s">
        <v>244</v>
      </c>
      <c r="BM341" s="141" t="s">
        <v>1484</v>
      </c>
    </row>
    <row r="342" spans="2:65" s="1" customFormat="1" ht="11.25">
      <c r="B342" s="33"/>
      <c r="D342" s="143" t="s">
        <v>146</v>
      </c>
      <c r="F342" s="144" t="s">
        <v>1043</v>
      </c>
      <c r="I342" s="145"/>
      <c r="L342" s="33"/>
      <c r="M342" s="146"/>
      <c r="T342" s="54"/>
      <c r="AT342" s="18" t="s">
        <v>146</v>
      </c>
      <c r="AU342" s="18" t="s">
        <v>82</v>
      </c>
    </row>
    <row r="343" spans="2:65" s="13" customFormat="1" ht="11.25">
      <c r="B343" s="155"/>
      <c r="D343" s="148" t="s">
        <v>148</v>
      </c>
      <c r="E343" s="156" t="s">
        <v>19</v>
      </c>
      <c r="F343" s="157" t="s">
        <v>1485</v>
      </c>
      <c r="H343" s="156" t="s">
        <v>19</v>
      </c>
      <c r="I343" s="158"/>
      <c r="L343" s="155"/>
      <c r="M343" s="159"/>
      <c r="T343" s="160"/>
      <c r="AT343" s="156" t="s">
        <v>148</v>
      </c>
      <c r="AU343" s="156" t="s">
        <v>82</v>
      </c>
      <c r="AV343" s="13" t="s">
        <v>80</v>
      </c>
      <c r="AW343" s="13" t="s">
        <v>33</v>
      </c>
      <c r="AX343" s="13" t="s">
        <v>72</v>
      </c>
      <c r="AY343" s="156" t="s">
        <v>137</v>
      </c>
    </row>
    <row r="344" spans="2:65" s="12" customFormat="1" ht="11.25">
      <c r="B344" s="147"/>
      <c r="D344" s="148" t="s">
        <v>148</v>
      </c>
      <c r="E344" s="149" t="s">
        <v>19</v>
      </c>
      <c r="F344" s="150" t="s">
        <v>1486</v>
      </c>
      <c r="H344" s="151">
        <v>8.1999999999999993</v>
      </c>
      <c r="I344" s="152"/>
      <c r="L344" s="147"/>
      <c r="M344" s="153"/>
      <c r="T344" s="154"/>
      <c r="AT344" s="149" t="s">
        <v>148</v>
      </c>
      <c r="AU344" s="149" t="s">
        <v>82</v>
      </c>
      <c r="AV344" s="12" t="s">
        <v>82</v>
      </c>
      <c r="AW344" s="12" t="s">
        <v>33</v>
      </c>
      <c r="AX344" s="12" t="s">
        <v>80</v>
      </c>
      <c r="AY344" s="149" t="s">
        <v>137</v>
      </c>
    </row>
    <row r="345" spans="2:65" s="1" customFormat="1" ht="24.2" customHeight="1">
      <c r="B345" s="33"/>
      <c r="C345" s="129" t="s">
        <v>720</v>
      </c>
      <c r="D345" s="129" t="s">
        <v>140</v>
      </c>
      <c r="E345" s="130" t="s">
        <v>1068</v>
      </c>
      <c r="F345" s="131" t="s">
        <v>1069</v>
      </c>
      <c r="G345" s="132" t="s">
        <v>143</v>
      </c>
      <c r="H345" s="133">
        <v>8.1999999999999993</v>
      </c>
      <c r="I345" s="134"/>
      <c r="J345" s="135">
        <f>ROUND(I345*H345,2)</f>
        <v>0</v>
      </c>
      <c r="K345" s="136"/>
      <c r="L345" s="33"/>
      <c r="M345" s="137" t="s">
        <v>19</v>
      </c>
      <c r="N345" s="138" t="s">
        <v>43</v>
      </c>
      <c r="P345" s="139">
        <f>O345*H345</f>
        <v>0</v>
      </c>
      <c r="Q345" s="139">
        <v>6.3E-3</v>
      </c>
      <c r="R345" s="139">
        <f>Q345*H345</f>
        <v>5.1659999999999998E-2</v>
      </c>
      <c r="S345" s="139">
        <v>0</v>
      </c>
      <c r="T345" s="140">
        <f>S345*H345</f>
        <v>0</v>
      </c>
      <c r="AR345" s="141" t="s">
        <v>244</v>
      </c>
      <c r="AT345" s="141" t="s">
        <v>140</v>
      </c>
      <c r="AU345" s="141" t="s">
        <v>82</v>
      </c>
      <c r="AY345" s="18" t="s">
        <v>137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8" t="s">
        <v>80</v>
      </c>
      <c r="BK345" s="142">
        <f>ROUND(I345*H345,2)</f>
        <v>0</v>
      </c>
      <c r="BL345" s="18" t="s">
        <v>244</v>
      </c>
      <c r="BM345" s="141" t="s">
        <v>1487</v>
      </c>
    </row>
    <row r="346" spans="2:65" s="1" customFormat="1" ht="11.25">
      <c r="B346" s="33"/>
      <c r="D346" s="143" t="s">
        <v>146</v>
      </c>
      <c r="F346" s="144" t="s">
        <v>1071</v>
      </c>
      <c r="I346" s="145"/>
      <c r="L346" s="33"/>
      <c r="M346" s="146"/>
      <c r="T346" s="54"/>
      <c r="AT346" s="18" t="s">
        <v>146</v>
      </c>
      <c r="AU346" s="18" t="s">
        <v>82</v>
      </c>
    </row>
    <row r="347" spans="2:65" s="13" customFormat="1" ht="11.25">
      <c r="B347" s="155"/>
      <c r="D347" s="148" t="s">
        <v>148</v>
      </c>
      <c r="E347" s="156" t="s">
        <v>19</v>
      </c>
      <c r="F347" s="157" t="s">
        <v>1485</v>
      </c>
      <c r="H347" s="156" t="s">
        <v>19</v>
      </c>
      <c r="I347" s="158"/>
      <c r="L347" s="155"/>
      <c r="M347" s="159"/>
      <c r="T347" s="160"/>
      <c r="AT347" s="156" t="s">
        <v>148</v>
      </c>
      <c r="AU347" s="156" t="s">
        <v>82</v>
      </c>
      <c r="AV347" s="13" t="s">
        <v>80</v>
      </c>
      <c r="AW347" s="13" t="s">
        <v>33</v>
      </c>
      <c r="AX347" s="13" t="s">
        <v>72</v>
      </c>
      <c r="AY347" s="156" t="s">
        <v>137</v>
      </c>
    </row>
    <row r="348" spans="2:65" s="12" customFormat="1" ht="11.25">
      <c r="B348" s="147"/>
      <c r="D348" s="148" t="s">
        <v>148</v>
      </c>
      <c r="E348" s="149" t="s">
        <v>19</v>
      </c>
      <c r="F348" s="150" t="s">
        <v>1486</v>
      </c>
      <c r="H348" s="151">
        <v>8.1999999999999993</v>
      </c>
      <c r="I348" s="152"/>
      <c r="L348" s="147"/>
      <c r="M348" s="153"/>
      <c r="T348" s="154"/>
      <c r="AT348" s="149" t="s">
        <v>148</v>
      </c>
      <c r="AU348" s="149" t="s">
        <v>82</v>
      </c>
      <c r="AV348" s="12" t="s">
        <v>82</v>
      </c>
      <c r="AW348" s="12" t="s">
        <v>33</v>
      </c>
      <c r="AX348" s="12" t="s">
        <v>80</v>
      </c>
      <c r="AY348" s="149" t="s">
        <v>137</v>
      </c>
    </row>
    <row r="349" spans="2:65" s="1" customFormat="1" ht="16.5" customHeight="1">
      <c r="B349" s="33"/>
      <c r="C349" s="175" t="s">
        <v>726</v>
      </c>
      <c r="D349" s="175" t="s">
        <v>434</v>
      </c>
      <c r="E349" s="176" t="s">
        <v>1073</v>
      </c>
      <c r="F349" s="177" t="s">
        <v>1074</v>
      </c>
      <c r="G349" s="178" t="s">
        <v>143</v>
      </c>
      <c r="H349" s="179">
        <v>9.02</v>
      </c>
      <c r="I349" s="180"/>
      <c r="J349" s="181">
        <f>ROUND(I349*H349,2)</f>
        <v>0</v>
      </c>
      <c r="K349" s="182"/>
      <c r="L349" s="183"/>
      <c r="M349" s="184" t="s">
        <v>19</v>
      </c>
      <c r="N349" s="185" t="s">
        <v>43</v>
      </c>
      <c r="P349" s="139">
        <f>O349*H349</f>
        <v>0</v>
      </c>
      <c r="Q349" s="139">
        <v>1.7999999999999999E-2</v>
      </c>
      <c r="R349" s="139">
        <f>Q349*H349</f>
        <v>0.16235999999999998</v>
      </c>
      <c r="S349" s="139">
        <v>0</v>
      </c>
      <c r="T349" s="140">
        <f>S349*H349</f>
        <v>0</v>
      </c>
      <c r="AR349" s="141" t="s">
        <v>459</v>
      </c>
      <c r="AT349" s="141" t="s">
        <v>434</v>
      </c>
      <c r="AU349" s="141" t="s">
        <v>82</v>
      </c>
      <c r="AY349" s="18" t="s">
        <v>137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8" t="s">
        <v>80</v>
      </c>
      <c r="BK349" s="142">
        <f>ROUND(I349*H349,2)</f>
        <v>0</v>
      </c>
      <c r="BL349" s="18" t="s">
        <v>244</v>
      </c>
      <c r="BM349" s="141" t="s">
        <v>1488</v>
      </c>
    </row>
    <row r="350" spans="2:65" s="12" customFormat="1" ht="11.25">
      <c r="B350" s="147"/>
      <c r="D350" s="148" t="s">
        <v>148</v>
      </c>
      <c r="F350" s="150" t="s">
        <v>1489</v>
      </c>
      <c r="H350" s="151">
        <v>9.02</v>
      </c>
      <c r="I350" s="152"/>
      <c r="L350" s="147"/>
      <c r="M350" s="153"/>
      <c r="T350" s="154"/>
      <c r="AT350" s="149" t="s">
        <v>148</v>
      </c>
      <c r="AU350" s="149" t="s">
        <v>82</v>
      </c>
      <c r="AV350" s="12" t="s">
        <v>82</v>
      </c>
      <c r="AW350" s="12" t="s">
        <v>4</v>
      </c>
      <c r="AX350" s="12" t="s">
        <v>80</v>
      </c>
      <c r="AY350" s="149" t="s">
        <v>137</v>
      </c>
    </row>
    <row r="351" spans="2:65" s="1" customFormat="1" ht="16.5" customHeight="1">
      <c r="B351" s="33"/>
      <c r="C351" s="129" t="s">
        <v>731</v>
      </c>
      <c r="D351" s="129" t="s">
        <v>140</v>
      </c>
      <c r="E351" s="130" t="s">
        <v>1078</v>
      </c>
      <c r="F351" s="131" t="s">
        <v>1079</v>
      </c>
      <c r="G351" s="132" t="s">
        <v>143</v>
      </c>
      <c r="H351" s="133">
        <v>1.1000000000000001</v>
      </c>
      <c r="I351" s="134"/>
      <c r="J351" s="135">
        <f>ROUND(I351*H351,2)</f>
        <v>0</v>
      </c>
      <c r="K351" s="136"/>
      <c r="L351" s="33"/>
      <c r="M351" s="137" t="s">
        <v>19</v>
      </c>
      <c r="N351" s="138" t="s">
        <v>43</v>
      </c>
      <c r="P351" s="139">
        <f>O351*H351</f>
        <v>0</v>
      </c>
      <c r="Q351" s="139">
        <v>0</v>
      </c>
      <c r="R351" s="139">
        <f>Q351*H351</f>
        <v>0</v>
      </c>
      <c r="S351" s="139">
        <v>0</v>
      </c>
      <c r="T351" s="140">
        <f>S351*H351</f>
        <v>0</v>
      </c>
      <c r="AR351" s="141" t="s">
        <v>244</v>
      </c>
      <c r="AT351" s="141" t="s">
        <v>140</v>
      </c>
      <c r="AU351" s="141" t="s">
        <v>82</v>
      </c>
      <c r="AY351" s="18" t="s">
        <v>137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18" t="s">
        <v>80</v>
      </c>
      <c r="BK351" s="142">
        <f>ROUND(I351*H351,2)</f>
        <v>0</v>
      </c>
      <c r="BL351" s="18" t="s">
        <v>244</v>
      </c>
      <c r="BM351" s="141" t="s">
        <v>1490</v>
      </c>
    </row>
    <row r="352" spans="2:65" s="1" customFormat="1" ht="11.25">
      <c r="B352" s="33"/>
      <c r="D352" s="143" t="s">
        <v>146</v>
      </c>
      <c r="F352" s="144" t="s">
        <v>1081</v>
      </c>
      <c r="I352" s="145"/>
      <c r="L352" s="33"/>
      <c r="M352" s="146"/>
      <c r="T352" s="54"/>
      <c r="AT352" s="18" t="s">
        <v>146</v>
      </c>
      <c r="AU352" s="18" t="s">
        <v>82</v>
      </c>
    </row>
    <row r="353" spans="2:65" s="1" customFormat="1" ht="16.5" customHeight="1">
      <c r="B353" s="33"/>
      <c r="C353" s="129" t="s">
        <v>739</v>
      </c>
      <c r="D353" s="129" t="s">
        <v>140</v>
      </c>
      <c r="E353" s="130" t="s">
        <v>1086</v>
      </c>
      <c r="F353" s="131" t="s">
        <v>1087</v>
      </c>
      <c r="G353" s="132" t="s">
        <v>143</v>
      </c>
      <c r="H353" s="133">
        <v>10.07</v>
      </c>
      <c r="I353" s="134"/>
      <c r="J353" s="135">
        <f>ROUND(I353*H353,2)</f>
        <v>0</v>
      </c>
      <c r="K353" s="136"/>
      <c r="L353" s="33"/>
      <c r="M353" s="137" t="s">
        <v>19</v>
      </c>
      <c r="N353" s="138" t="s">
        <v>43</v>
      </c>
      <c r="P353" s="139">
        <f>O353*H353</f>
        <v>0</v>
      </c>
      <c r="Q353" s="139">
        <v>1.5E-3</v>
      </c>
      <c r="R353" s="139">
        <f>Q353*H353</f>
        <v>1.5105E-2</v>
      </c>
      <c r="S353" s="139">
        <v>0</v>
      </c>
      <c r="T353" s="140">
        <f>S353*H353</f>
        <v>0</v>
      </c>
      <c r="AR353" s="141" t="s">
        <v>244</v>
      </c>
      <c r="AT353" s="141" t="s">
        <v>140</v>
      </c>
      <c r="AU353" s="141" t="s">
        <v>82</v>
      </c>
      <c r="AY353" s="18" t="s">
        <v>137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8" t="s">
        <v>80</v>
      </c>
      <c r="BK353" s="142">
        <f>ROUND(I353*H353,2)</f>
        <v>0</v>
      </c>
      <c r="BL353" s="18" t="s">
        <v>244</v>
      </c>
      <c r="BM353" s="141" t="s">
        <v>1491</v>
      </c>
    </row>
    <row r="354" spans="2:65" s="1" customFormat="1" ht="11.25">
      <c r="B354" s="33"/>
      <c r="D354" s="143" t="s">
        <v>146</v>
      </c>
      <c r="F354" s="144" t="s">
        <v>1089</v>
      </c>
      <c r="I354" s="145"/>
      <c r="L354" s="33"/>
      <c r="M354" s="146"/>
      <c r="T354" s="54"/>
      <c r="AT354" s="18" t="s">
        <v>146</v>
      </c>
      <c r="AU354" s="18" t="s">
        <v>82</v>
      </c>
    </row>
    <row r="355" spans="2:65" s="13" customFormat="1" ht="11.25">
      <c r="B355" s="155"/>
      <c r="D355" s="148" t="s">
        <v>148</v>
      </c>
      <c r="E355" s="156" t="s">
        <v>19</v>
      </c>
      <c r="F355" s="157" t="s">
        <v>1485</v>
      </c>
      <c r="H355" s="156" t="s">
        <v>19</v>
      </c>
      <c r="I355" s="158"/>
      <c r="L355" s="155"/>
      <c r="M355" s="159"/>
      <c r="T355" s="160"/>
      <c r="AT355" s="156" t="s">
        <v>148</v>
      </c>
      <c r="AU355" s="156" t="s">
        <v>82</v>
      </c>
      <c r="AV355" s="13" t="s">
        <v>80</v>
      </c>
      <c r="AW355" s="13" t="s">
        <v>33</v>
      </c>
      <c r="AX355" s="13" t="s">
        <v>72</v>
      </c>
      <c r="AY355" s="156" t="s">
        <v>137</v>
      </c>
    </row>
    <row r="356" spans="2:65" s="12" customFormat="1" ht="11.25">
      <c r="B356" s="147"/>
      <c r="D356" s="148" t="s">
        <v>148</v>
      </c>
      <c r="E356" s="149" t="s">
        <v>19</v>
      </c>
      <c r="F356" s="150" t="s">
        <v>1492</v>
      </c>
      <c r="H356" s="151">
        <v>7.8049999999999997</v>
      </c>
      <c r="I356" s="152"/>
      <c r="L356" s="147"/>
      <c r="M356" s="153"/>
      <c r="T356" s="154"/>
      <c r="AT356" s="149" t="s">
        <v>148</v>
      </c>
      <c r="AU356" s="149" t="s">
        <v>82</v>
      </c>
      <c r="AV356" s="12" t="s">
        <v>82</v>
      </c>
      <c r="AW356" s="12" t="s">
        <v>33</v>
      </c>
      <c r="AX356" s="12" t="s">
        <v>72</v>
      </c>
      <c r="AY356" s="149" t="s">
        <v>137</v>
      </c>
    </row>
    <row r="357" spans="2:65" s="12" customFormat="1" ht="11.25">
      <c r="B357" s="147"/>
      <c r="D357" s="148" t="s">
        <v>148</v>
      </c>
      <c r="E357" s="149" t="s">
        <v>19</v>
      </c>
      <c r="F357" s="150" t="s">
        <v>1493</v>
      </c>
      <c r="H357" s="151">
        <v>0.503</v>
      </c>
      <c r="I357" s="152"/>
      <c r="L357" s="147"/>
      <c r="M357" s="153"/>
      <c r="T357" s="154"/>
      <c r="AT357" s="149" t="s">
        <v>148</v>
      </c>
      <c r="AU357" s="149" t="s">
        <v>82</v>
      </c>
      <c r="AV357" s="12" t="s">
        <v>82</v>
      </c>
      <c r="AW357" s="12" t="s">
        <v>33</v>
      </c>
      <c r="AX357" s="12" t="s">
        <v>72</v>
      </c>
      <c r="AY357" s="149" t="s">
        <v>137</v>
      </c>
    </row>
    <row r="358" spans="2:65" s="12" customFormat="1" ht="11.25">
      <c r="B358" s="147"/>
      <c r="D358" s="148" t="s">
        <v>148</v>
      </c>
      <c r="E358" s="149" t="s">
        <v>19</v>
      </c>
      <c r="F358" s="150" t="s">
        <v>1494</v>
      </c>
      <c r="H358" s="151">
        <v>1.762</v>
      </c>
      <c r="I358" s="152"/>
      <c r="L358" s="147"/>
      <c r="M358" s="153"/>
      <c r="T358" s="154"/>
      <c r="AT358" s="149" t="s">
        <v>148</v>
      </c>
      <c r="AU358" s="149" t="s">
        <v>82</v>
      </c>
      <c r="AV358" s="12" t="s">
        <v>82</v>
      </c>
      <c r="AW358" s="12" t="s">
        <v>33</v>
      </c>
      <c r="AX358" s="12" t="s">
        <v>72</v>
      </c>
      <c r="AY358" s="149" t="s">
        <v>137</v>
      </c>
    </row>
    <row r="359" spans="2:65" s="14" customFormat="1" ht="11.25">
      <c r="B359" s="161"/>
      <c r="D359" s="148" t="s">
        <v>148</v>
      </c>
      <c r="E359" s="162" t="s">
        <v>19</v>
      </c>
      <c r="F359" s="163" t="s">
        <v>189</v>
      </c>
      <c r="H359" s="164">
        <v>10.07</v>
      </c>
      <c r="I359" s="165"/>
      <c r="L359" s="161"/>
      <c r="M359" s="166"/>
      <c r="T359" s="167"/>
      <c r="AT359" s="162" t="s">
        <v>148</v>
      </c>
      <c r="AU359" s="162" t="s">
        <v>82</v>
      </c>
      <c r="AV359" s="14" t="s">
        <v>144</v>
      </c>
      <c r="AW359" s="14" t="s">
        <v>33</v>
      </c>
      <c r="AX359" s="14" t="s">
        <v>80</v>
      </c>
      <c r="AY359" s="162" t="s">
        <v>137</v>
      </c>
    </row>
    <row r="360" spans="2:65" s="1" customFormat="1" ht="24.2" customHeight="1">
      <c r="B360" s="33"/>
      <c r="C360" s="129" t="s">
        <v>744</v>
      </c>
      <c r="D360" s="129" t="s">
        <v>140</v>
      </c>
      <c r="E360" s="130" t="s">
        <v>1098</v>
      </c>
      <c r="F360" s="131" t="s">
        <v>1099</v>
      </c>
      <c r="G360" s="132" t="s">
        <v>170</v>
      </c>
      <c r="H360" s="133">
        <v>0.23200000000000001</v>
      </c>
      <c r="I360" s="134"/>
      <c r="J360" s="135">
        <f>ROUND(I360*H360,2)</f>
        <v>0</v>
      </c>
      <c r="K360" s="136"/>
      <c r="L360" s="33"/>
      <c r="M360" s="137" t="s">
        <v>19</v>
      </c>
      <c r="N360" s="138" t="s">
        <v>43</v>
      </c>
      <c r="P360" s="139">
        <f>O360*H360</f>
        <v>0</v>
      </c>
      <c r="Q360" s="139">
        <v>0</v>
      </c>
      <c r="R360" s="139">
        <f>Q360*H360</f>
        <v>0</v>
      </c>
      <c r="S360" s="139">
        <v>0</v>
      </c>
      <c r="T360" s="140">
        <f>S360*H360</f>
        <v>0</v>
      </c>
      <c r="AR360" s="141" t="s">
        <v>244</v>
      </c>
      <c r="AT360" s="141" t="s">
        <v>140</v>
      </c>
      <c r="AU360" s="141" t="s">
        <v>82</v>
      </c>
      <c r="AY360" s="18" t="s">
        <v>137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80</v>
      </c>
      <c r="BK360" s="142">
        <f>ROUND(I360*H360,2)</f>
        <v>0</v>
      </c>
      <c r="BL360" s="18" t="s">
        <v>244</v>
      </c>
      <c r="BM360" s="141" t="s">
        <v>1495</v>
      </c>
    </row>
    <row r="361" spans="2:65" s="1" customFormat="1" ht="11.25">
      <c r="B361" s="33"/>
      <c r="D361" s="143" t="s">
        <v>146</v>
      </c>
      <c r="F361" s="144" t="s">
        <v>1101</v>
      </c>
      <c r="I361" s="145"/>
      <c r="L361" s="33"/>
      <c r="M361" s="146"/>
      <c r="T361" s="54"/>
      <c r="AT361" s="18" t="s">
        <v>146</v>
      </c>
      <c r="AU361" s="18" t="s">
        <v>82</v>
      </c>
    </row>
    <row r="362" spans="2:65" s="11" customFormat="1" ht="22.9" customHeight="1">
      <c r="B362" s="117"/>
      <c r="D362" s="118" t="s">
        <v>71</v>
      </c>
      <c r="E362" s="127" t="s">
        <v>1102</v>
      </c>
      <c r="F362" s="127" t="s">
        <v>1103</v>
      </c>
      <c r="I362" s="120"/>
      <c r="J362" s="128">
        <f>BK362</f>
        <v>0</v>
      </c>
      <c r="L362" s="117"/>
      <c r="M362" s="122"/>
      <c r="P362" s="123">
        <f>SUM(P363:P384)</f>
        <v>0</v>
      </c>
      <c r="R362" s="123">
        <f>SUM(R363:R384)</f>
        <v>0.15521360000000001</v>
      </c>
      <c r="T362" s="124">
        <f>SUM(T363:T384)</f>
        <v>0</v>
      </c>
      <c r="AR362" s="118" t="s">
        <v>82</v>
      </c>
      <c r="AT362" s="125" t="s">
        <v>71</v>
      </c>
      <c r="AU362" s="125" t="s">
        <v>80</v>
      </c>
      <c r="AY362" s="118" t="s">
        <v>137</v>
      </c>
      <c r="BK362" s="126">
        <f>SUM(BK363:BK384)</f>
        <v>0</v>
      </c>
    </row>
    <row r="363" spans="2:65" s="1" customFormat="1" ht="21.75" customHeight="1">
      <c r="B363" s="33"/>
      <c r="C363" s="129" t="s">
        <v>749</v>
      </c>
      <c r="D363" s="129" t="s">
        <v>140</v>
      </c>
      <c r="E363" s="130" t="s">
        <v>1105</v>
      </c>
      <c r="F363" s="131" t="s">
        <v>1106</v>
      </c>
      <c r="G363" s="132" t="s">
        <v>143</v>
      </c>
      <c r="H363" s="133">
        <v>46.9</v>
      </c>
      <c r="I363" s="134"/>
      <c r="J363" s="135">
        <f>ROUND(I363*H363,2)</f>
        <v>0</v>
      </c>
      <c r="K363" s="136"/>
      <c r="L363" s="33"/>
      <c r="M363" s="137" t="s">
        <v>19</v>
      </c>
      <c r="N363" s="138" t="s">
        <v>43</v>
      </c>
      <c r="P363" s="139">
        <f>O363*H363</f>
        <v>0</v>
      </c>
      <c r="Q363" s="139">
        <v>3.0000000000000001E-5</v>
      </c>
      <c r="R363" s="139">
        <f>Q363*H363</f>
        <v>1.407E-3</v>
      </c>
      <c r="S363" s="139">
        <v>0</v>
      </c>
      <c r="T363" s="140">
        <f>S363*H363</f>
        <v>0</v>
      </c>
      <c r="AR363" s="141" t="s">
        <v>244</v>
      </c>
      <c r="AT363" s="141" t="s">
        <v>140</v>
      </c>
      <c r="AU363" s="141" t="s">
        <v>82</v>
      </c>
      <c r="AY363" s="18" t="s">
        <v>137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8" t="s">
        <v>80</v>
      </c>
      <c r="BK363" s="142">
        <f>ROUND(I363*H363,2)</f>
        <v>0</v>
      </c>
      <c r="BL363" s="18" t="s">
        <v>244</v>
      </c>
      <c r="BM363" s="141" t="s">
        <v>1496</v>
      </c>
    </row>
    <row r="364" spans="2:65" s="1" customFormat="1" ht="11.25">
      <c r="B364" s="33"/>
      <c r="D364" s="143" t="s">
        <v>146</v>
      </c>
      <c r="F364" s="144" t="s">
        <v>1108</v>
      </c>
      <c r="I364" s="145"/>
      <c r="L364" s="33"/>
      <c r="M364" s="146"/>
      <c r="T364" s="54"/>
      <c r="AT364" s="18" t="s">
        <v>146</v>
      </c>
      <c r="AU364" s="18" t="s">
        <v>82</v>
      </c>
    </row>
    <row r="365" spans="2:65" s="13" customFormat="1" ht="11.25">
      <c r="B365" s="155"/>
      <c r="D365" s="148" t="s">
        <v>148</v>
      </c>
      <c r="E365" s="156" t="s">
        <v>19</v>
      </c>
      <c r="F365" s="157" t="s">
        <v>1497</v>
      </c>
      <c r="H365" s="156" t="s">
        <v>19</v>
      </c>
      <c r="I365" s="158"/>
      <c r="L365" s="155"/>
      <c r="M365" s="159"/>
      <c r="T365" s="160"/>
      <c r="AT365" s="156" t="s">
        <v>148</v>
      </c>
      <c r="AU365" s="156" t="s">
        <v>82</v>
      </c>
      <c r="AV365" s="13" t="s">
        <v>80</v>
      </c>
      <c r="AW365" s="13" t="s">
        <v>33</v>
      </c>
      <c r="AX365" s="13" t="s">
        <v>72</v>
      </c>
      <c r="AY365" s="156" t="s">
        <v>137</v>
      </c>
    </row>
    <row r="366" spans="2:65" s="13" customFormat="1" ht="11.25">
      <c r="B366" s="155"/>
      <c r="D366" s="148" t="s">
        <v>148</v>
      </c>
      <c r="E366" s="156" t="s">
        <v>19</v>
      </c>
      <c r="F366" s="157" t="s">
        <v>1396</v>
      </c>
      <c r="H366" s="156" t="s">
        <v>19</v>
      </c>
      <c r="I366" s="158"/>
      <c r="L366" s="155"/>
      <c r="M366" s="159"/>
      <c r="T366" s="160"/>
      <c r="AT366" s="156" t="s">
        <v>148</v>
      </c>
      <c r="AU366" s="156" t="s">
        <v>82</v>
      </c>
      <c r="AV366" s="13" t="s">
        <v>80</v>
      </c>
      <c r="AW366" s="13" t="s">
        <v>33</v>
      </c>
      <c r="AX366" s="13" t="s">
        <v>72</v>
      </c>
      <c r="AY366" s="156" t="s">
        <v>137</v>
      </c>
    </row>
    <row r="367" spans="2:65" s="12" customFormat="1" ht="11.25">
      <c r="B367" s="147"/>
      <c r="D367" s="148" t="s">
        <v>148</v>
      </c>
      <c r="E367" s="149" t="s">
        <v>19</v>
      </c>
      <c r="F367" s="150" t="s">
        <v>1403</v>
      </c>
      <c r="H367" s="151">
        <v>46.9</v>
      </c>
      <c r="I367" s="152"/>
      <c r="L367" s="147"/>
      <c r="M367" s="153"/>
      <c r="T367" s="154"/>
      <c r="AT367" s="149" t="s">
        <v>148</v>
      </c>
      <c r="AU367" s="149" t="s">
        <v>82</v>
      </c>
      <c r="AV367" s="12" t="s">
        <v>82</v>
      </c>
      <c r="AW367" s="12" t="s">
        <v>33</v>
      </c>
      <c r="AX367" s="12" t="s">
        <v>80</v>
      </c>
      <c r="AY367" s="149" t="s">
        <v>137</v>
      </c>
    </row>
    <row r="368" spans="2:65" s="1" customFormat="1" ht="16.5" customHeight="1">
      <c r="B368" s="33"/>
      <c r="C368" s="129" t="s">
        <v>754</v>
      </c>
      <c r="D368" s="129" t="s">
        <v>140</v>
      </c>
      <c r="E368" s="130" t="s">
        <v>1115</v>
      </c>
      <c r="F368" s="131" t="s">
        <v>1116</v>
      </c>
      <c r="G368" s="132" t="s">
        <v>143</v>
      </c>
      <c r="H368" s="133">
        <v>46.9</v>
      </c>
      <c r="I368" s="134"/>
      <c r="J368" s="135">
        <f>ROUND(I368*H368,2)</f>
        <v>0</v>
      </c>
      <c r="K368" s="136"/>
      <c r="L368" s="33"/>
      <c r="M368" s="137" t="s">
        <v>19</v>
      </c>
      <c r="N368" s="138" t="s">
        <v>43</v>
      </c>
      <c r="P368" s="139">
        <f>O368*H368</f>
        <v>0</v>
      </c>
      <c r="Q368" s="139">
        <v>2.9999999999999997E-4</v>
      </c>
      <c r="R368" s="139">
        <f>Q368*H368</f>
        <v>1.4069999999999999E-2</v>
      </c>
      <c r="S368" s="139">
        <v>0</v>
      </c>
      <c r="T368" s="140">
        <f>S368*H368</f>
        <v>0</v>
      </c>
      <c r="AR368" s="141" t="s">
        <v>244</v>
      </c>
      <c r="AT368" s="141" t="s">
        <v>140</v>
      </c>
      <c r="AU368" s="141" t="s">
        <v>82</v>
      </c>
      <c r="AY368" s="18" t="s">
        <v>137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18" t="s">
        <v>80</v>
      </c>
      <c r="BK368" s="142">
        <f>ROUND(I368*H368,2)</f>
        <v>0</v>
      </c>
      <c r="BL368" s="18" t="s">
        <v>244</v>
      </c>
      <c r="BM368" s="141" t="s">
        <v>1498</v>
      </c>
    </row>
    <row r="369" spans="2:65" s="1" customFormat="1" ht="11.25">
      <c r="B369" s="33"/>
      <c r="D369" s="143" t="s">
        <v>146</v>
      </c>
      <c r="F369" s="144" t="s">
        <v>1118</v>
      </c>
      <c r="I369" s="145"/>
      <c r="L369" s="33"/>
      <c r="M369" s="146"/>
      <c r="T369" s="54"/>
      <c r="AT369" s="18" t="s">
        <v>146</v>
      </c>
      <c r="AU369" s="18" t="s">
        <v>82</v>
      </c>
    </row>
    <row r="370" spans="2:65" s="13" customFormat="1" ht="11.25">
      <c r="B370" s="155"/>
      <c r="D370" s="148" t="s">
        <v>148</v>
      </c>
      <c r="E370" s="156" t="s">
        <v>19</v>
      </c>
      <c r="F370" s="157" t="s">
        <v>1497</v>
      </c>
      <c r="H370" s="156" t="s">
        <v>19</v>
      </c>
      <c r="I370" s="158"/>
      <c r="L370" s="155"/>
      <c r="M370" s="159"/>
      <c r="T370" s="160"/>
      <c r="AT370" s="156" t="s">
        <v>148</v>
      </c>
      <c r="AU370" s="156" t="s">
        <v>82</v>
      </c>
      <c r="AV370" s="13" t="s">
        <v>80</v>
      </c>
      <c r="AW370" s="13" t="s">
        <v>33</v>
      </c>
      <c r="AX370" s="13" t="s">
        <v>72</v>
      </c>
      <c r="AY370" s="156" t="s">
        <v>137</v>
      </c>
    </row>
    <row r="371" spans="2:65" s="13" customFormat="1" ht="11.25">
      <c r="B371" s="155"/>
      <c r="D371" s="148" t="s">
        <v>148</v>
      </c>
      <c r="E371" s="156" t="s">
        <v>19</v>
      </c>
      <c r="F371" s="157" t="s">
        <v>1396</v>
      </c>
      <c r="H371" s="156" t="s">
        <v>19</v>
      </c>
      <c r="I371" s="158"/>
      <c r="L371" s="155"/>
      <c r="M371" s="159"/>
      <c r="T371" s="160"/>
      <c r="AT371" s="156" t="s">
        <v>148</v>
      </c>
      <c r="AU371" s="156" t="s">
        <v>82</v>
      </c>
      <c r="AV371" s="13" t="s">
        <v>80</v>
      </c>
      <c r="AW371" s="13" t="s">
        <v>33</v>
      </c>
      <c r="AX371" s="13" t="s">
        <v>72</v>
      </c>
      <c r="AY371" s="156" t="s">
        <v>137</v>
      </c>
    </row>
    <row r="372" spans="2:65" s="12" customFormat="1" ht="11.25">
      <c r="B372" s="147"/>
      <c r="D372" s="148" t="s">
        <v>148</v>
      </c>
      <c r="E372" s="149" t="s">
        <v>19</v>
      </c>
      <c r="F372" s="150" t="s">
        <v>1403</v>
      </c>
      <c r="H372" s="151">
        <v>46.9</v>
      </c>
      <c r="I372" s="152"/>
      <c r="L372" s="147"/>
      <c r="M372" s="153"/>
      <c r="T372" s="154"/>
      <c r="AT372" s="149" t="s">
        <v>148</v>
      </c>
      <c r="AU372" s="149" t="s">
        <v>82</v>
      </c>
      <c r="AV372" s="12" t="s">
        <v>82</v>
      </c>
      <c r="AW372" s="12" t="s">
        <v>33</v>
      </c>
      <c r="AX372" s="12" t="s">
        <v>80</v>
      </c>
      <c r="AY372" s="149" t="s">
        <v>137</v>
      </c>
    </row>
    <row r="373" spans="2:65" s="1" customFormat="1" ht="24.2" customHeight="1">
      <c r="B373" s="33"/>
      <c r="C373" s="175" t="s">
        <v>761</v>
      </c>
      <c r="D373" s="175" t="s">
        <v>434</v>
      </c>
      <c r="E373" s="176" t="s">
        <v>1120</v>
      </c>
      <c r="F373" s="177" t="s">
        <v>1121</v>
      </c>
      <c r="G373" s="178" t="s">
        <v>143</v>
      </c>
      <c r="H373" s="179">
        <v>51.59</v>
      </c>
      <c r="I373" s="180"/>
      <c r="J373" s="181">
        <f>ROUND(I373*H373,2)</f>
        <v>0</v>
      </c>
      <c r="K373" s="182"/>
      <c r="L373" s="183"/>
      <c r="M373" s="184" t="s">
        <v>19</v>
      </c>
      <c r="N373" s="185" t="s">
        <v>43</v>
      </c>
      <c r="P373" s="139">
        <f>O373*H373</f>
        <v>0</v>
      </c>
      <c r="Q373" s="139">
        <v>2.3999999999999998E-3</v>
      </c>
      <c r="R373" s="139">
        <f>Q373*H373</f>
        <v>0.123816</v>
      </c>
      <c r="S373" s="139">
        <v>0</v>
      </c>
      <c r="T373" s="140">
        <f>S373*H373</f>
        <v>0</v>
      </c>
      <c r="AR373" s="141" t="s">
        <v>459</v>
      </c>
      <c r="AT373" s="141" t="s">
        <v>434</v>
      </c>
      <c r="AU373" s="141" t="s">
        <v>82</v>
      </c>
      <c r="AY373" s="18" t="s">
        <v>137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8" t="s">
        <v>80</v>
      </c>
      <c r="BK373" s="142">
        <f>ROUND(I373*H373,2)</f>
        <v>0</v>
      </c>
      <c r="BL373" s="18" t="s">
        <v>244</v>
      </c>
      <c r="BM373" s="141" t="s">
        <v>1499</v>
      </c>
    </row>
    <row r="374" spans="2:65" s="12" customFormat="1" ht="11.25">
      <c r="B374" s="147"/>
      <c r="D374" s="148" t="s">
        <v>148</v>
      </c>
      <c r="F374" s="150" t="s">
        <v>1500</v>
      </c>
      <c r="H374" s="151">
        <v>51.59</v>
      </c>
      <c r="I374" s="152"/>
      <c r="L374" s="147"/>
      <c r="M374" s="153"/>
      <c r="T374" s="154"/>
      <c r="AT374" s="149" t="s">
        <v>148</v>
      </c>
      <c r="AU374" s="149" t="s">
        <v>82</v>
      </c>
      <c r="AV374" s="12" t="s">
        <v>82</v>
      </c>
      <c r="AW374" s="12" t="s">
        <v>4</v>
      </c>
      <c r="AX374" s="12" t="s">
        <v>80</v>
      </c>
      <c r="AY374" s="149" t="s">
        <v>137</v>
      </c>
    </row>
    <row r="375" spans="2:65" s="1" customFormat="1" ht="16.5" customHeight="1">
      <c r="B375" s="33"/>
      <c r="C375" s="129" t="s">
        <v>770</v>
      </c>
      <c r="D375" s="129" t="s">
        <v>140</v>
      </c>
      <c r="E375" s="130" t="s">
        <v>1135</v>
      </c>
      <c r="F375" s="131" t="s">
        <v>1136</v>
      </c>
      <c r="G375" s="132" t="s">
        <v>200</v>
      </c>
      <c r="H375" s="133">
        <v>43.38</v>
      </c>
      <c r="I375" s="134"/>
      <c r="J375" s="135">
        <f>ROUND(I375*H375,2)</f>
        <v>0</v>
      </c>
      <c r="K375" s="136"/>
      <c r="L375" s="33"/>
      <c r="M375" s="137" t="s">
        <v>19</v>
      </c>
      <c r="N375" s="138" t="s">
        <v>43</v>
      </c>
      <c r="P375" s="139">
        <f>O375*H375</f>
        <v>0</v>
      </c>
      <c r="Q375" s="139">
        <v>1.0000000000000001E-5</v>
      </c>
      <c r="R375" s="139">
        <f>Q375*H375</f>
        <v>4.3380000000000008E-4</v>
      </c>
      <c r="S375" s="139">
        <v>0</v>
      </c>
      <c r="T375" s="140">
        <f>S375*H375</f>
        <v>0</v>
      </c>
      <c r="AR375" s="141" t="s">
        <v>244</v>
      </c>
      <c r="AT375" s="141" t="s">
        <v>140</v>
      </c>
      <c r="AU375" s="141" t="s">
        <v>82</v>
      </c>
      <c r="AY375" s="18" t="s">
        <v>137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80</v>
      </c>
      <c r="BK375" s="142">
        <f>ROUND(I375*H375,2)</f>
        <v>0</v>
      </c>
      <c r="BL375" s="18" t="s">
        <v>244</v>
      </c>
      <c r="BM375" s="141" t="s">
        <v>1501</v>
      </c>
    </row>
    <row r="376" spans="2:65" s="1" customFormat="1" ht="11.25">
      <c r="B376" s="33"/>
      <c r="D376" s="143" t="s">
        <v>146</v>
      </c>
      <c r="F376" s="144" t="s">
        <v>1138</v>
      </c>
      <c r="I376" s="145"/>
      <c r="L376" s="33"/>
      <c r="M376" s="146"/>
      <c r="T376" s="54"/>
      <c r="AT376" s="18" t="s">
        <v>146</v>
      </c>
      <c r="AU376" s="18" t="s">
        <v>82</v>
      </c>
    </row>
    <row r="377" spans="2:65" s="12" customFormat="1" ht="11.25">
      <c r="B377" s="147"/>
      <c r="D377" s="148" t="s">
        <v>148</v>
      </c>
      <c r="E377" s="149" t="s">
        <v>19</v>
      </c>
      <c r="F377" s="150" t="s">
        <v>1502</v>
      </c>
      <c r="H377" s="151">
        <v>14.1</v>
      </c>
      <c r="I377" s="152"/>
      <c r="L377" s="147"/>
      <c r="M377" s="153"/>
      <c r="T377" s="154"/>
      <c r="AT377" s="149" t="s">
        <v>148</v>
      </c>
      <c r="AU377" s="149" t="s">
        <v>82</v>
      </c>
      <c r="AV377" s="12" t="s">
        <v>82</v>
      </c>
      <c r="AW377" s="12" t="s">
        <v>33</v>
      </c>
      <c r="AX377" s="12" t="s">
        <v>72</v>
      </c>
      <c r="AY377" s="149" t="s">
        <v>137</v>
      </c>
    </row>
    <row r="378" spans="2:65" s="12" customFormat="1" ht="11.25">
      <c r="B378" s="147"/>
      <c r="D378" s="148" t="s">
        <v>148</v>
      </c>
      <c r="E378" s="149" t="s">
        <v>19</v>
      </c>
      <c r="F378" s="150" t="s">
        <v>1503</v>
      </c>
      <c r="H378" s="151">
        <v>14.98</v>
      </c>
      <c r="I378" s="152"/>
      <c r="L378" s="147"/>
      <c r="M378" s="153"/>
      <c r="T378" s="154"/>
      <c r="AT378" s="149" t="s">
        <v>148</v>
      </c>
      <c r="AU378" s="149" t="s">
        <v>82</v>
      </c>
      <c r="AV378" s="12" t="s">
        <v>82</v>
      </c>
      <c r="AW378" s="12" t="s">
        <v>33</v>
      </c>
      <c r="AX378" s="12" t="s">
        <v>72</v>
      </c>
      <c r="AY378" s="149" t="s">
        <v>137</v>
      </c>
    </row>
    <row r="379" spans="2:65" s="12" customFormat="1" ht="11.25">
      <c r="B379" s="147"/>
      <c r="D379" s="148" t="s">
        <v>148</v>
      </c>
      <c r="E379" s="149" t="s">
        <v>19</v>
      </c>
      <c r="F379" s="150" t="s">
        <v>1504</v>
      </c>
      <c r="H379" s="151">
        <v>14.3</v>
      </c>
      <c r="I379" s="152"/>
      <c r="L379" s="147"/>
      <c r="M379" s="153"/>
      <c r="T379" s="154"/>
      <c r="AT379" s="149" t="s">
        <v>148</v>
      </c>
      <c r="AU379" s="149" t="s">
        <v>82</v>
      </c>
      <c r="AV379" s="12" t="s">
        <v>82</v>
      </c>
      <c r="AW379" s="12" t="s">
        <v>33</v>
      </c>
      <c r="AX379" s="12" t="s">
        <v>72</v>
      </c>
      <c r="AY379" s="149" t="s">
        <v>137</v>
      </c>
    </row>
    <row r="380" spans="2:65" s="14" customFormat="1" ht="11.25">
      <c r="B380" s="161"/>
      <c r="D380" s="148" t="s">
        <v>148</v>
      </c>
      <c r="E380" s="162" t="s">
        <v>19</v>
      </c>
      <c r="F380" s="163" t="s">
        <v>189</v>
      </c>
      <c r="H380" s="164">
        <v>43.38</v>
      </c>
      <c r="I380" s="165"/>
      <c r="L380" s="161"/>
      <c r="M380" s="166"/>
      <c r="T380" s="167"/>
      <c r="AT380" s="162" t="s">
        <v>148</v>
      </c>
      <c r="AU380" s="162" t="s">
        <v>82</v>
      </c>
      <c r="AV380" s="14" t="s">
        <v>144</v>
      </c>
      <c r="AW380" s="14" t="s">
        <v>33</v>
      </c>
      <c r="AX380" s="14" t="s">
        <v>80</v>
      </c>
      <c r="AY380" s="162" t="s">
        <v>137</v>
      </c>
    </row>
    <row r="381" spans="2:65" s="1" customFormat="1" ht="16.5" customHeight="1">
      <c r="B381" s="33"/>
      <c r="C381" s="175" t="s">
        <v>776</v>
      </c>
      <c r="D381" s="175" t="s">
        <v>434</v>
      </c>
      <c r="E381" s="176" t="s">
        <v>1150</v>
      </c>
      <c r="F381" s="177" t="s">
        <v>1151</v>
      </c>
      <c r="G381" s="178" t="s">
        <v>200</v>
      </c>
      <c r="H381" s="179">
        <v>44.247999999999998</v>
      </c>
      <c r="I381" s="180"/>
      <c r="J381" s="181">
        <f>ROUND(I381*H381,2)</f>
        <v>0</v>
      </c>
      <c r="K381" s="182"/>
      <c r="L381" s="183"/>
      <c r="M381" s="184" t="s">
        <v>19</v>
      </c>
      <c r="N381" s="185" t="s">
        <v>43</v>
      </c>
      <c r="P381" s="139">
        <f>O381*H381</f>
        <v>0</v>
      </c>
      <c r="Q381" s="139">
        <v>3.5E-4</v>
      </c>
      <c r="R381" s="139">
        <f>Q381*H381</f>
        <v>1.5486799999999998E-2</v>
      </c>
      <c r="S381" s="139">
        <v>0</v>
      </c>
      <c r="T381" s="140">
        <f>S381*H381</f>
        <v>0</v>
      </c>
      <c r="AR381" s="141" t="s">
        <v>459</v>
      </c>
      <c r="AT381" s="141" t="s">
        <v>434</v>
      </c>
      <c r="AU381" s="141" t="s">
        <v>82</v>
      </c>
      <c r="AY381" s="18" t="s">
        <v>137</v>
      </c>
      <c r="BE381" s="142">
        <f>IF(N381="základní",J381,0)</f>
        <v>0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8" t="s">
        <v>80</v>
      </c>
      <c r="BK381" s="142">
        <f>ROUND(I381*H381,2)</f>
        <v>0</v>
      </c>
      <c r="BL381" s="18" t="s">
        <v>244</v>
      </c>
      <c r="BM381" s="141" t="s">
        <v>1505</v>
      </c>
    </row>
    <row r="382" spans="2:65" s="12" customFormat="1" ht="11.25">
      <c r="B382" s="147"/>
      <c r="D382" s="148" t="s">
        <v>148</v>
      </c>
      <c r="F382" s="150" t="s">
        <v>1506</v>
      </c>
      <c r="H382" s="151">
        <v>44.247999999999998</v>
      </c>
      <c r="I382" s="152"/>
      <c r="L382" s="147"/>
      <c r="M382" s="153"/>
      <c r="T382" s="154"/>
      <c r="AT382" s="149" t="s">
        <v>148</v>
      </c>
      <c r="AU382" s="149" t="s">
        <v>82</v>
      </c>
      <c r="AV382" s="12" t="s">
        <v>82</v>
      </c>
      <c r="AW382" s="12" t="s">
        <v>4</v>
      </c>
      <c r="AX382" s="12" t="s">
        <v>80</v>
      </c>
      <c r="AY382" s="149" t="s">
        <v>137</v>
      </c>
    </row>
    <row r="383" spans="2:65" s="1" customFormat="1" ht="24.2" customHeight="1">
      <c r="B383" s="33"/>
      <c r="C383" s="129" t="s">
        <v>781</v>
      </c>
      <c r="D383" s="129" t="s">
        <v>140</v>
      </c>
      <c r="E383" s="130" t="s">
        <v>1155</v>
      </c>
      <c r="F383" s="131" t="s">
        <v>1156</v>
      </c>
      <c r="G383" s="132" t="s">
        <v>170</v>
      </c>
      <c r="H383" s="133">
        <v>0.155</v>
      </c>
      <c r="I383" s="134"/>
      <c r="J383" s="135">
        <f>ROUND(I383*H383,2)</f>
        <v>0</v>
      </c>
      <c r="K383" s="136"/>
      <c r="L383" s="33"/>
      <c r="M383" s="137" t="s">
        <v>19</v>
      </c>
      <c r="N383" s="138" t="s">
        <v>43</v>
      </c>
      <c r="P383" s="139">
        <f>O383*H383</f>
        <v>0</v>
      </c>
      <c r="Q383" s="139">
        <v>0</v>
      </c>
      <c r="R383" s="139">
        <f>Q383*H383</f>
        <v>0</v>
      </c>
      <c r="S383" s="139">
        <v>0</v>
      </c>
      <c r="T383" s="140">
        <f>S383*H383</f>
        <v>0</v>
      </c>
      <c r="AR383" s="141" t="s">
        <v>244</v>
      </c>
      <c r="AT383" s="141" t="s">
        <v>140</v>
      </c>
      <c r="AU383" s="141" t="s">
        <v>82</v>
      </c>
      <c r="AY383" s="18" t="s">
        <v>137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80</v>
      </c>
      <c r="BK383" s="142">
        <f>ROUND(I383*H383,2)</f>
        <v>0</v>
      </c>
      <c r="BL383" s="18" t="s">
        <v>244</v>
      </c>
      <c r="BM383" s="141" t="s">
        <v>1507</v>
      </c>
    </row>
    <row r="384" spans="2:65" s="1" customFormat="1" ht="11.25">
      <c r="B384" s="33"/>
      <c r="D384" s="143" t="s">
        <v>146</v>
      </c>
      <c r="F384" s="144" t="s">
        <v>1158</v>
      </c>
      <c r="I384" s="145"/>
      <c r="L384" s="33"/>
      <c r="M384" s="146"/>
      <c r="T384" s="54"/>
      <c r="AT384" s="18" t="s">
        <v>146</v>
      </c>
      <c r="AU384" s="18" t="s">
        <v>82</v>
      </c>
    </row>
    <row r="385" spans="2:65" s="11" customFormat="1" ht="22.9" customHeight="1">
      <c r="B385" s="117"/>
      <c r="D385" s="118" t="s">
        <v>71</v>
      </c>
      <c r="E385" s="127" t="s">
        <v>1185</v>
      </c>
      <c r="F385" s="127" t="s">
        <v>1186</v>
      </c>
      <c r="I385" s="120"/>
      <c r="J385" s="128">
        <f>BK385</f>
        <v>0</v>
      </c>
      <c r="L385" s="117"/>
      <c r="M385" s="122"/>
      <c r="P385" s="123">
        <f>SUM(P386:P433)</f>
        <v>0</v>
      </c>
      <c r="R385" s="123">
        <f>SUM(R386:R433)</f>
        <v>0.7501175000000001</v>
      </c>
      <c r="T385" s="124">
        <f>SUM(T386:T433)</f>
        <v>0</v>
      </c>
      <c r="AR385" s="118" t="s">
        <v>82</v>
      </c>
      <c r="AT385" s="125" t="s">
        <v>71</v>
      </c>
      <c r="AU385" s="125" t="s">
        <v>80</v>
      </c>
      <c r="AY385" s="118" t="s">
        <v>137</v>
      </c>
      <c r="BK385" s="126">
        <f>SUM(BK386:BK433)</f>
        <v>0</v>
      </c>
    </row>
    <row r="386" spans="2:65" s="1" customFormat="1" ht="16.5" customHeight="1">
      <c r="B386" s="33"/>
      <c r="C386" s="129" t="s">
        <v>786</v>
      </c>
      <c r="D386" s="129" t="s">
        <v>140</v>
      </c>
      <c r="E386" s="130" t="s">
        <v>1188</v>
      </c>
      <c r="F386" s="131" t="s">
        <v>1189</v>
      </c>
      <c r="G386" s="132" t="s">
        <v>143</v>
      </c>
      <c r="H386" s="133">
        <v>36.981000000000002</v>
      </c>
      <c r="I386" s="134"/>
      <c r="J386" s="135">
        <f>ROUND(I386*H386,2)</f>
        <v>0</v>
      </c>
      <c r="K386" s="136"/>
      <c r="L386" s="33"/>
      <c r="M386" s="137" t="s">
        <v>19</v>
      </c>
      <c r="N386" s="138" t="s">
        <v>43</v>
      </c>
      <c r="P386" s="139">
        <f>O386*H386</f>
        <v>0</v>
      </c>
      <c r="Q386" s="139">
        <v>2.9999999999999997E-4</v>
      </c>
      <c r="R386" s="139">
        <f>Q386*H386</f>
        <v>1.10943E-2</v>
      </c>
      <c r="S386" s="139">
        <v>0</v>
      </c>
      <c r="T386" s="140">
        <f>S386*H386</f>
        <v>0</v>
      </c>
      <c r="AR386" s="141" t="s">
        <v>244</v>
      </c>
      <c r="AT386" s="141" t="s">
        <v>140</v>
      </c>
      <c r="AU386" s="141" t="s">
        <v>82</v>
      </c>
      <c r="AY386" s="18" t="s">
        <v>137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8" t="s">
        <v>80</v>
      </c>
      <c r="BK386" s="142">
        <f>ROUND(I386*H386,2)</f>
        <v>0</v>
      </c>
      <c r="BL386" s="18" t="s">
        <v>244</v>
      </c>
      <c r="BM386" s="141" t="s">
        <v>1508</v>
      </c>
    </row>
    <row r="387" spans="2:65" s="1" customFormat="1" ht="11.25">
      <c r="B387" s="33"/>
      <c r="D387" s="143" t="s">
        <v>146</v>
      </c>
      <c r="F387" s="144" t="s">
        <v>1191</v>
      </c>
      <c r="I387" s="145"/>
      <c r="L387" s="33"/>
      <c r="M387" s="146"/>
      <c r="T387" s="54"/>
      <c r="AT387" s="18" t="s">
        <v>146</v>
      </c>
      <c r="AU387" s="18" t="s">
        <v>82</v>
      </c>
    </row>
    <row r="388" spans="2:65" s="12" customFormat="1" ht="11.25">
      <c r="B388" s="147"/>
      <c r="D388" s="148" t="s">
        <v>148</v>
      </c>
      <c r="E388" s="149" t="s">
        <v>19</v>
      </c>
      <c r="F388" s="150" t="s">
        <v>1344</v>
      </c>
      <c r="H388" s="151">
        <v>6.4</v>
      </c>
      <c r="I388" s="152"/>
      <c r="L388" s="147"/>
      <c r="M388" s="153"/>
      <c r="T388" s="154"/>
      <c r="AT388" s="149" t="s">
        <v>148</v>
      </c>
      <c r="AU388" s="149" t="s">
        <v>82</v>
      </c>
      <c r="AV388" s="12" t="s">
        <v>82</v>
      </c>
      <c r="AW388" s="12" t="s">
        <v>33</v>
      </c>
      <c r="AX388" s="12" t="s">
        <v>72</v>
      </c>
      <c r="AY388" s="149" t="s">
        <v>137</v>
      </c>
    </row>
    <row r="389" spans="2:65" s="12" customFormat="1" ht="11.25">
      <c r="B389" s="147"/>
      <c r="D389" s="148" t="s">
        <v>148</v>
      </c>
      <c r="E389" s="149" t="s">
        <v>19</v>
      </c>
      <c r="F389" s="150" t="s">
        <v>1345</v>
      </c>
      <c r="H389" s="151">
        <v>13.44</v>
      </c>
      <c r="I389" s="152"/>
      <c r="L389" s="147"/>
      <c r="M389" s="153"/>
      <c r="T389" s="154"/>
      <c r="AT389" s="149" t="s">
        <v>148</v>
      </c>
      <c r="AU389" s="149" t="s">
        <v>82</v>
      </c>
      <c r="AV389" s="12" t="s">
        <v>82</v>
      </c>
      <c r="AW389" s="12" t="s">
        <v>33</v>
      </c>
      <c r="AX389" s="12" t="s">
        <v>72</v>
      </c>
      <c r="AY389" s="149" t="s">
        <v>137</v>
      </c>
    </row>
    <row r="390" spans="2:65" s="12" customFormat="1" ht="11.25">
      <c r="B390" s="147"/>
      <c r="D390" s="148" t="s">
        <v>148</v>
      </c>
      <c r="E390" s="149" t="s">
        <v>19</v>
      </c>
      <c r="F390" s="150" t="s">
        <v>1346</v>
      </c>
      <c r="H390" s="151">
        <v>11.55</v>
      </c>
      <c r="I390" s="152"/>
      <c r="L390" s="147"/>
      <c r="M390" s="153"/>
      <c r="T390" s="154"/>
      <c r="AT390" s="149" t="s">
        <v>148</v>
      </c>
      <c r="AU390" s="149" t="s">
        <v>82</v>
      </c>
      <c r="AV390" s="12" t="s">
        <v>82</v>
      </c>
      <c r="AW390" s="12" t="s">
        <v>33</v>
      </c>
      <c r="AX390" s="12" t="s">
        <v>72</v>
      </c>
      <c r="AY390" s="149" t="s">
        <v>137</v>
      </c>
    </row>
    <row r="391" spans="2:65" s="12" customFormat="1" ht="11.25">
      <c r="B391" s="147"/>
      <c r="D391" s="148" t="s">
        <v>148</v>
      </c>
      <c r="E391" s="149" t="s">
        <v>19</v>
      </c>
      <c r="F391" s="150" t="s">
        <v>1347</v>
      </c>
      <c r="H391" s="151">
        <v>9.2609999999999992</v>
      </c>
      <c r="I391" s="152"/>
      <c r="L391" s="147"/>
      <c r="M391" s="153"/>
      <c r="T391" s="154"/>
      <c r="AT391" s="149" t="s">
        <v>148</v>
      </c>
      <c r="AU391" s="149" t="s">
        <v>82</v>
      </c>
      <c r="AV391" s="12" t="s">
        <v>82</v>
      </c>
      <c r="AW391" s="12" t="s">
        <v>33</v>
      </c>
      <c r="AX391" s="12" t="s">
        <v>72</v>
      </c>
      <c r="AY391" s="149" t="s">
        <v>137</v>
      </c>
    </row>
    <row r="392" spans="2:65" s="13" customFormat="1" ht="11.25">
      <c r="B392" s="155"/>
      <c r="D392" s="148" t="s">
        <v>148</v>
      </c>
      <c r="E392" s="156" t="s">
        <v>19</v>
      </c>
      <c r="F392" s="157" t="s">
        <v>187</v>
      </c>
      <c r="H392" s="156" t="s">
        <v>19</v>
      </c>
      <c r="I392" s="158"/>
      <c r="L392" s="155"/>
      <c r="M392" s="159"/>
      <c r="T392" s="160"/>
      <c r="AT392" s="156" t="s">
        <v>148</v>
      </c>
      <c r="AU392" s="156" t="s">
        <v>82</v>
      </c>
      <c r="AV392" s="13" t="s">
        <v>80</v>
      </c>
      <c r="AW392" s="13" t="s">
        <v>33</v>
      </c>
      <c r="AX392" s="13" t="s">
        <v>72</v>
      </c>
      <c r="AY392" s="156" t="s">
        <v>137</v>
      </c>
    </row>
    <row r="393" spans="2:65" s="12" customFormat="1" ht="11.25">
      <c r="B393" s="147"/>
      <c r="D393" s="148" t="s">
        <v>148</v>
      </c>
      <c r="E393" s="149" t="s">
        <v>19</v>
      </c>
      <c r="F393" s="150" t="s">
        <v>1348</v>
      </c>
      <c r="H393" s="151">
        <v>-0.86899999999999999</v>
      </c>
      <c r="I393" s="152"/>
      <c r="L393" s="147"/>
      <c r="M393" s="153"/>
      <c r="T393" s="154"/>
      <c r="AT393" s="149" t="s">
        <v>148</v>
      </c>
      <c r="AU393" s="149" t="s">
        <v>82</v>
      </c>
      <c r="AV393" s="12" t="s">
        <v>82</v>
      </c>
      <c r="AW393" s="12" t="s">
        <v>33</v>
      </c>
      <c r="AX393" s="12" t="s">
        <v>72</v>
      </c>
      <c r="AY393" s="149" t="s">
        <v>137</v>
      </c>
    </row>
    <row r="394" spans="2:65" s="12" customFormat="1" ht="11.25">
      <c r="B394" s="147"/>
      <c r="D394" s="148" t="s">
        <v>148</v>
      </c>
      <c r="E394" s="149" t="s">
        <v>19</v>
      </c>
      <c r="F394" s="150" t="s">
        <v>188</v>
      </c>
      <c r="H394" s="151">
        <v>-1.379</v>
      </c>
      <c r="I394" s="152"/>
      <c r="L394" s="147"/>
      <c r="M394" s="153"/>
      <c r="T394" s="154"/>
      <c r="AT394" s="149" t="s">
        <v>148</v>
      </c>
      <c r="AU394" s="149" t="s">
        <v>82</v>
      </c>
      <c r="AV394" s="12" t="s">
        <v>82</v>
      </c>
      <c r="AW394" s="12" t="s">
        <v>33</v>
      </c>
      <c r="AX394" s="12" t="s">
        <v>72</v>
      </c>
      <c r="AY394" s="149" t="s">
        <v>137</v>
      </c>
    </row>
    <row r="395" spans="2:65" s="12" customFormat="1" ht="11.25">
      <c r="B395" s="147"/>
      <c r="D395" s="148" t="s">
        <v>148</v>
      </c>
      <c r="E395" s="149" t="s">
        <v>19</v>
      </c>
      <c r="F395" s="150" t="s">
        <v>1349</v>
      </c>
      <c r="H395" s="151">
        <v>-2.3639999999999999</v>
      </c>
      <c r="I395" s="152"/>
      <c r="L395" s="147"/>
      <c r="M395" s="153"/>
      <c r="T395" s="154"/>
      <c r="AT395" s="149" t="s">
        <v>148</v>
      </c>
      <c r="AU395" s="149" t="s">
        <v>82</v>
      </c>
      <c r="AV395" s="12" t="s">
        <v>82</v>
      </c>
      <c r="AW395" s="12" t="s">
        <v>33</v>
      </c>
      <c r="AX395" s="12" t="s">
        <v>72</v>
      </c>
      <c r="AY395" s="149" t="s">
        <v>137</v>
      </c>
    </row>
    <row r="396" spans="2:65" s="13" customFormat="1" ht="11.25">
      <c r="B396" s="155"/>
      <c r="D396" s="148" t="s">
        <v>148</v>
      </c>
      <c r="E396" s="156" t="s">
        <v>19</v>
      </c>
      <c r="F396" s="157" t="s">
        <v>279</v>
      </c>
      <c r="H396" s="156" t="s">
        <v>19</v>
      </c>
      <c r="I396" s="158"/>
      <c r="L396" s="155"/>
      <c r="M396" s="159"/>
      <c r="T396" s="160"/>
      <c r="AT396" s="156" t="s">
        <v>148</v>
      </c>
      <c r="AU396" s="156" t="s">
        <v>82</v>
      </c>
      <c r="AV396" s="13" t="s">
        <v>80</v>
      </c>
      <c r="AW396" s="13" t="s">
        <v>33</v>
      </c>
      <c r="AX396" s="13" t="s">
        <v>72</v>
      </c>
      <c r="AY396" s="156" t="s">
        <v>137</v>
      </c>
    </row>
    <row r="397" spans="2:65" s="12" customFormat="1" ht="11.25">
      <c r="B397" s="147"/>
      <c r="D397" s="148" t="s">
        <v>148</v>
      </c>
      <c r="E397" s="149" t="s">
        <v>19</v>
      </c>
      <c r="F397" s="150" t="s">
        <v>1509</v>
      </c>
      <c r="H397" s="151">
        <v>0.53</v>
      </c>
      <c r="I397" s="152"/>
      <c r="L397" s="147"/>
      <c r="M397" s="153"/>
      <c r="T397" s="154"/>
      <c r="AT397" s="149" t="s">
        <v>148</v>
      </c>
      <c r="AU397" s="149" t="s">
        <v>82</v>
      </c>
      <c r="AV397" s="12" t="s">
        <v>82</v>
      </c>
      <c r="AW397" s="12" t="s">
        <v>33</v>
      </c>
      <c r="AX397" s="12" t="s">
        <v>72</v>
      </c>
      <c r="AY397" s="149" t="s">
        <v>137</v>
      </c>
    </row>
    <row r="398" spans="2:65" s="12" customFormat="1" ht="11.25">
      <c r="B398" s="147"/>
      <c r="D398" s="148" t="s">
        <v>148</v>
      </c>
      <c r="E398" s="149" t="s">
        <v>19</v>
      </c>
      <c r="F398" s="150" t="s">
        <v>1351</v>
      </c>
      <c r="H398" s="151">
        <v>0.41199999999999998</v>
      </c>
      <c r="I398" s="152"/>
      <c r="L398" s="147"/>
      <c r="M398" s="153"/>
      <c r="T398" s="154"/>
      <c r="AT398" s="149" t="s">
        <v>148</v>
      </c>
      <c r="AU398" s="149" t="s">
        <v>82</v>
      </c>
      <c r="AV398" s="12" t="s">
        <v>82</v>
      </c>
      <c r="AW398" s="12" t="s">
        <v>33</v>
      </c>
      <c r="AX398" s="12" t="s">
        <v>72</v>
      </c>
      <c r="AY398" s="149" t="s">
        <v>137</v>
      </c>
    </row>
    <row r="399" spans="2:65" s="14" customFormat="1" ht="11.25">
      <c r="B399" s="161"/>
      <c r="D399" s="148" t="s">
        <v>148</v>
      </c>
      <c r="E399" s="162" t="s">
        <v>19</v>
      </c>
      <c r="F399" s="163" t="s">
        <v>189</v>
      </c>
      <c r="H399" s="164">
        <v>36.981000000000002</v>
      </c>
      <c r="I399" s="165"/>
      <c r="L399" s="161"/>
      <c r="M399" s="166"/>
      <c r="T399" s="167"/>
      <c r="AT399" s="162" t="s">
        <v>148</v>
      </c>
      <c r="AU399" s="162" t="s">
        <v>82</v>
      </c>
      <c r="AV399" s="14" t="s">
        <v>144</v>
      </c>
      <c r="AW399" s="14" t="s">
        <v>33</v>
      </c>
      <c r="AX399" s="14" t="s">
        <v>80</v>
      </c>
      <c r="AY399" s="162" t="s">
        <v>137</v>
      </c>
    </row>
    <row r="400" spans="2:65" s="1" customFormat="1" ht="16.5" customHeight="1">
      <c r="B400" s="33"/>
      <c r="C400" s="129" t="s">
        <v>791</v>
      </c>
      <c r="D400" s="129" t="s">
        <v>140</v>
      </c>
      <c r="E400" s="130" t="s">
        <v>1196</v>
      </c>
      <c r="F400" s="131" t="s">
        <v>1197</v>
      </c>
      <c r="G400" s="132" t="s">
        <v>143</v>
      </c>
      <c r="H400" s="133">
        <v>3.9</v>
      </c>
      <c r="I400" s="134"/>
      <c r="J400" s="135">
        <f>ROUND(I400*H400,2)</f>
        <v>0</v>
      </c>
      <c r="K400" s="136"/>
      <c r="L400" s="33"/>
      <c r="M400" s="137" t="s">
        <v>19</v>
      </c>
      <c r="N400" s="138" t="s">
        <v>43</v>
      </c>
      <c r="P400" s="139">
        <f>O400*H400</f>
        <v>0</v>
      </c>
      <c r="Q400" s="139">
        <v>1.5E-3</v>
      </c>
      <c r="R400" s="139">
        <f>Q400*H400</f>
        <v>5.8500000000000002E-3</v>
      </c>
      <c r="S400" s="139">
        <v>0</v>
      </c>
      <c r="T400" s="140">
        <f>S400*H400</f>
        <v>0</v>
      </c>
      <c r="AR400" s="141" t="s">
        <v>244</v>
      </c>
      <c r="AT400" s="141" t="s">
        <v>140</v>
      </c>
      <c r="AU400" s="141" t="s">
        <v>82</v>
      </c>
      <c r="AY400" s="18" t="s">
        <v>137</v>
      </c>
      <c r="BE400" s="142">
        <f>IF(N400="základní",J400,0)</f>
        <v>0</v>
      </c>
      <c r="BF400" s="142">
        <f>IF(N400="snížená",J400,0)</f>
        <v>0</v>
      </c>
      <c r="BG400" s="142">
        <f>IF(N400="zákl. přenesená",J400,0)</f>
        <v>0</v>
      </c>
      <c r="BH400" s="142">
        <f>IF(N400="sníž. přenesená",J400,0)</f>
        <v>0</v>
      </c>
      <c r="BI400" s="142">
        <f>IF(N400="nulová",J400,0)</f>
        <v>0</v>
      </c>
      <c r="BJ400" s="18" t="s">
        <v>80</v>
      </c>
      <c r="BK400" s="142">
        <f>ROUND(I400*H400,2)</f>
        <v>0</v>
      </c>
      <c r="BL400" s="18" t="s">
        <v>244</v>
      </c>
      <c r="BM400" s="141" t="s">
        <v>1510</v>
      </c>
    </row>
    <row r="401" spans="2:65" s="1" customFormat="1" ht="11.25">
      <c r="B401" s="33"/>
      <c r="D401" s="143" t="s">
        <v>146</v>
      </c>
      <c r="F401" s="144" t="s">
        <v>1199</v>
      </c>
      <c r="I401" s="145"/>
      <c r="L401" s="33"/>
      <c r="M401" s="146"/>
      <c r="T401" s="54"/>
      <c r="AT401" s="18" t="s">
        <v>146</v>
      </c>
      <c r="AU401" s="18" t="s">
        <v>82</v>
      </c>
    </row>
    <row r="402" spans="2:65" s="12" customFormat="1" ht="11.25">
      <c r="B402" s="147"/>
      <c r="D402" s="148" t="s">
        <v>148</v>
      </c>
      <c r="E402" s="149" t="s">
        <v>19</v>
      </c>
      <c r="F402" s="150" t="s">
        <v>1511</v>
      </c>
      <c r="H402" s="151">
        <v>3.9</v>
      </c>
      <c r="I402" s="152"/>
      <c r="L402" s="147"/>
      <c r="M402" s="153"/>
      <c r="T402" s="154"/>
      <c r="AT402" s="149" t="s">
        <v>148</v>
      </c>
      <c r="AU402" s="149" t="s">
        <v>82</v>
      </c>
      <c r="AV402" s="12" t="s">
        <v>82</v>
      </c>
      <c r="AW402" s="12" t="s">
        <v>33</v>
      </c>
      <c r="AX402" s="12" t="s">
        <v>80</v>
      </c>
      <c r="AY402" s="149" t="s">
        <v>137</v>
      </c>
    </row>
    <row r="403" spans="2:65" s="1" customFormat="1" ht="24.2" customHeight="1">
      <c r="B403" s="33"/>
      <c r="C403" s="129" t="s">
        <v>796</v>
      </c>
      <c r="D403" s="129" t="s">
        <v>140</v>
      </c>
      <c r="E403" s="130" t="s">
        <v>1202</v>
      </c>
      <c r="F403" s="131" t="s">
        <v>1203</v>
      </c>
      <c r="G403" s="132" t="s">
        <v>143</v>
      </c>
      <c r="H403" s="133">
        <v>36.981000000000002</v>
      </c>
      <c r="I403" s="134"/>
      <c r="J403" s="135">
        <f>ROUND(I403*H403,2)</f>
        <v>0</v>
      </c>
      <c r="K403" s="136"/>
      <c r="L403" s="33"/>
      <c r="M403" s="137" t="s">
        <v>19</v>
      </c>
      <c r="N403" s="138" t="s">
        <v>43</v>
      </c>
      <c r="P403" s="139">
        <f>O403*H403</f>
        <v>0</v>
      </c>
      <c r="Q403" s="139">
        <v>6.0000000000000001E-3</v>
      </c>
      <c r="R403" s="139">
        <f>Q403*H403</f>
        <v>0.22188600000000003</v>
      </c>
      <c r="S403" s="139">
        <v>0</v>
      </c>
      <c r="T403" s="140">
        <f>S403*H403</f>
        <v>0</v>
      </c>
      <c r="AR403" s="141" t="s">
        <v>244</v>
      </c>
      <c r="AT403" s="141" t="s">
        <v>140</v>
      </c>
      <c r="AU403" s="141" t="s">
        <v>82</v>
      </c>
      <c r="AY403" s="18" t="s">
        <v>137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8" t="s">
        <v>80</v>
      </c>
      <c r="BK403" s="142">
        <f>ROUND(I403*H403,2)</f>
        <v>0</v>
      </c>
      <c r="BL403" s="18" t="s">
        <v>244</v>
      </c>
      <c r="BM403" s="141" t="s">
        <v>1512</v>
      </c>
    </row>
    <row r="404" spans="2:65" s="1" customFormat="1" ht="11.25">
      <c r="B404" s="33"/>
      <c r="D404" s="143" t="s">
        <v>146</v>
      </c>
      <c r="F404" s="144" t="s">
        <v>1205</v>
      </c>
      <c r="I404" s="145"/>
      <c r="L404" s="33"/>
      <c r="M404" s="146"/>
      <c r="T404" s="54"/>
      <c r="AT404" s="18" t="s">
        <v>146</v>
      </c>
      <c r="AU404" s="18" t="s">
        <v>82</v>
      </c>
    </row>
    <row r="405" spans="2:65" s="12" customFormat="1" ht="11.25">
      <c r="B405" s="147"/>
      <c r="D405" s="148" t="s">
        <v>148</v>
      </c>
      <c r="E405" s="149" t="s">
        <v>19</v>
      </c>
      <c r="F405" s="150" t="s">
        <v>1344</v>
      </c>
      <c r="H405" s="151">
        <v>6.4</v>
      </c>
      <c r="I405" s="152"/>
      <c r="L405" s="147"/>
      <c r="M405" s="153"/>
      <c r="T405" s="154"/>
      <c r="AT405" s="149" t="s">
        <v>148</v>
      </c>
      <c r="AU405" s="149" t="s">
        <v>82</v>
      </c>
      <c r="AV405" s="12" t="s">
        <v>82</v>
      </c>
      <c r="AW405" s="12" t="s">
        <v>33</v>
      </c>
      <c r="AX405" s="12" t="s">
        <v>72</v>
      </c>
      <c r="AY405" s="149" t="s">
        <v>137</v>
      </c>
    </row>
    <row r="406" spans="2:65" s="12" customFormat="1" ht="11.25">
      <c r="B406" s="147"/>
      <c r="D406" s="148" t="s">
        <v>148</v>
      </c>
      <c r="E406" s="149" t="s">
        <v>19</v>
      </c>
      <c r="F406" s="150" t="s">
        <v>1345</v>
      </c>
      <c r="H406" s="151">
        <v>13.44</v>
      </c>
      <c r="I406" s="152"/>
      <c r="L406" s="147"/>
      <c r="M406" s="153"/>
      <c r="T406" s="154"/>
      <c r="AT406" s="149" t="s">
        <v>148</v>
      </c>
      <c r="AU406" s="149" t="s">
        <v>82</v>
      </c>
      <c r="AV406" s="12" t="s">
        <v>82</v>
      </c>
      <c r="AW406" s="12" t="s">
        <v>33</v>
      </c>
      <c r="AX406" s="12" t="s">
        <v>72</v>
      </c>
      <c r="AY406" s="149" t="s">
        <v>137</v>
      </c>
    </row>
    <row r="407" spans="2:65" s="12" customFormat="1" ht="11.25">
      <c r="B407" s="147"/>
      <c r="D407" s="148" t="s">
        <v>148</v>
      </c>
      <c r="E407" s="149" t="s">
        <v>19</v>
      </c>
      <c r="F407" s="150" t="s">
        <v>1346</v>
      </c>
      <c r="H407" s="151">
        <v>11.55</v>
      </c>
      <c r="I407" s="152"/>
      <c r="L407" s="147"/>
      <c r="M407" s="153"/>
      <c r="T407" s="154"/>
      <c r="AT407" s="149" t="s">
        <v>148</v>
      </c>
      <c r="AU407" s="149" t="s">
        <v>82</v>
      </c>
      <c r="AV407" s="12" t="s">
        <v>82</v>
      </c>
      <c r="AW407" s="12" t="s">
        <v>33</v>
      </c>
      <c r="AX407" s="12" t="s">
        <v>72</v>
      </c>
      <c r="AY407" s="149" t="s">
        <v>137</v>
      </c>
    </row>
    <row r="408" spans="2:65" s="12" customFormat="1" ht="11.25">
      <c r="B408" s="147"/>
      <c r="D408" s="148" t="s">
        <v>148</v>
      </c>
      <c r="E408" s="149" t="s">
        <v>19</v>
      </c>
      <c r="F408" s="150" t="s">
        <v>1347</v>
      </c>
      <c r="H408" s="151">
        <v>9.2609999999999992</v>
      </c>
      <c r="I408" s="152"/>
      <c r="L408" s="147"/>
      <c r="M408" s="153"/>
      <c r="T408" s="154"/>
      <c r="AT408" s="149" t="s">
        <v>148</v>
      </c>
      <c r="AU408" s="149" t="s">
        <v>82</v>
      </c>
      <c r="AV408" s="12" t="s">
        <v>82</v>
      </c>
      <c r="AW408" s="12" t="s">
        <v>33</v>
      </c>
      <c r="AX408" s="12" t="s">
        <v>72</v>
      </c>
      <c r="AY408" s="149" t="s">
        <v>137</v>
      </c>
    </row>
    <row r="409" spans="2:65" s="13" customFormat="1" ht="11.25">
      <c r="B409" s="155"/>
      <c r="D409" s="148" t="s">
        <v>148</v>
      </c>
      <c r="E409" s="156" t="s">
        <v>19</v>
      </c>
      <c r="F409" s="157" t="s">
        <v>187</v>
      </c>
      <c r="H409" s="156" t="s">
        <v>19</v>
      </c>
      <c r="I409" s="158"/>
      <c r="L409" s="155"/>
      <c r="M409" s="159"/>
      <c r="T409" s="160"/>
      <c r="AT409" s="156" t="s">
        <v>148</v>
      </c>
      <c r="AU409" s="156" t="s">
        <v>82</v>
      </c>
      <c r="AV409" s="13" t="s">
        <v>80</v>
      </c>
      <c r="AW409" s="13" t="s">
        <v>33</v>
      </c>
      <c r="AX409" s="13" t="s">
        <v>72</v>
      </c>
      <c r="AY409" s="156" t="s">
        <v>137</v>
      </c>
    </row>
    <row r="410" spans="2:65" s="12" customFormat="1" ht="11.25">
      <c r="B410" s="147"/>
      <c r="D410" s="148" t="s">
        <v>148</v>
      </c>
      <c r="E410" s="149" t="s">
        <v>19</v>
      </c>
      <c r="F410" s="150" t="s">
        <v>1348</v>
      </c>
      <c r="H410" s="151">
        <v>-0.86899999999999999</v>
      </c>
      <c r="I410" s="152"/>
      <c r="L410" s="147"/>
      <c r="M410" s="153"/>
      <c r="T410" s="154"/>
      <c r="AT410" s="149" t="s">
        <v>148</v>
      </c>
      <c r="AU410" s="149" t="s">
        <v>82</v>
      </c>
      <c r="AV410" s="12" t="s">
        <v>82</v>
      </c>
      <c r="AW410" s="12" t="s">
        <v>33</v>
      </c>
      <c r="AX410" s="12" t="s">
        <v>72</v>
      </c>
      <c r="AY410" s="149" t="s">
        <v>137</v>
      </c>
    </row>
    <row r="411" spans="2:65" s="12" customFormat="1" ht="11.25">
      <c r="B411" s="147"/>
      <c r="D411" s="148" t="s">
        <v>148</v>
      </c>
      <c r="E411" s="149" t="s">
        <v>19</v>
      </c>
      <c r="F411" s="150" t="s">
        <v>188</v>
      </c>
      <c r="H411" s="151">
        <v>-1.379</v>
      </c>
      <c r="I411" s="152"/>
      <c r="L411" s="147"/>
      <c r="M411" s="153"/>
      <c r="T411" s="154"/>
      <c r="AT411" s="149" t="s">
        <v>148</v>
      </c>
      <c r="AU411" s="149" t="s">
        <v>82</v>
      </c>
      <c r="AV411" s="12" t="s">
        <v>82</v>
      </c>
      <c r="AW411" s="12" t="s">
        <v>33</v>
      </c>
      <c r="AX411" s="12" t="s">
        <v>72</v>
      </c>
      <c r="AY411" s="149" t="s">
        <v>137</v>
      </c>
    </row>
    <row r="412" spans="2:65" s="12" customFormat="1" ht="11.25">
      <c r="B412" s="147"/>
      <c r="D412" s="148" t="s">
        <v>148</v>
      </c>
      <c r="E412" s="149" t="s">
        <v>19</v>
      </c>
      <c r="F412" s="150" t="s">
        <v>1349</v>
      </c>
      <c r="H412" s="151">
        <v>-2.3639999999999999</v>
      </c>
      <c r="I412" s="152"/>
      <c r="L412" s="147"/>
      <c r="M412" s="153"/>
      <c r="T412" s="154"/>
      <c r="AT412" s="149" t="s">
        <v>148</v>
      </c>
      <c r="AU412" s="149" t="s">
        <v>82</v>
      </c>
      <c r="AV412" s="12" t="s">
        <v>82</v>
      </c>
      <c r="AW412" s="12" t="s">
        <v>33</v>
      </c>
      <c r="AX412" s="12" t="s">
        <v>72</v>
      </c>
      <c r="AY412" s="149" t="s">
        <v>137</v>
      </c>
    </row>
    <row r="413" spans="2:65" s="13" customFormat="1" ht="11.25">
      <c r="B413" s="155"/>
      <c r="D413" s="148" t="s">
        <v>148</v>
      </c>
      <c r="E413" s="156" t="s">
        <v>19</v>
      </c>
      <c r="F413" s="157" t="s">
        <v>279</v>
      </c>
      <c r="H413" s="156" t="s">
        <v>19</v>
      </c>
      <c r="I413" s="158"/>
      <c r="L413" s="155"/>
      <c r="M413" s="159"/>
      <c r="T413" s="160"/>
      <c r="AT413" s="156" t="s">
        <v>148</v>
      </c>
      <c r="AU413" s="156" t="s">
        <v>82</v>
      </c>
      <c r="AV413" s="13" t="s">
        <v>80</v>
      </c>
      <c r="AW413" s="13" t="s">
        <v>33</v>
      </c>
      <c r="AX413" s="13" t="s">
        <v>72</v>
      </c>
      <c r="AY413" s="156" t="s">
        <v>137</v>
      </c>
    </row>
    <row r="414" spans="2:65" s="12" customFormat="1" ht="11.25">
      <c r="B414" s="147"/>
      <c r="D414" s="148" t="s">
        <v>148</v>
      </c>
      <c r="E414" s="149" t="s">
        <v>19</v>
      </c>
      <c r="F414" s="150" t="s">
        <v>1509</v>
      </c>
      <c r="H414" s="151">
        <v>0.53</v>
      </c>
      <c r="I414" s="152"/>
      <c r="L414" s="147"/>
      <c r="M414" s="153"/>
      <c r="T414" s="154"/>
      <c r="AT414" s="149" t="s">
        <v>148</v>
      </c>
      <c r="AU414" s="149" t="s">
        <v>82</v>
      </c>
      <c r="AV414" s="12" t="s">
        <v>82</v>
      </c>
      <c r="AW414" s="12" t="s">
        <v>33</v>
      </c>
      <c r="AX414" s="12" t="s">
        <v>72</v>
      </c>
      <c r="AY414" s="149" t="s">
        <v>137</v>
      </c>
    </row>
    <row r="415" spans="2:65" s="12" customFormat="1" ht="11.25">
      <c r="B415" s="147"/>
      <c r="D415" s="148" t="s">
        <v>148</v>
      </c>
      <c r="E415" s="149" t="s">
        <v>19</v>
      </c>
      <c r="F415" s="150" t="s">
        <v>1351</v>
      </c>
      <c r="H415" s="151">
        <v>0.41199999999999998</v>
      </c>
      <c r="I415" s="152"/>
      <c r="L415" s="147"/>
      <c r="M415" s="153"/>
      <c r="T415" s="154"/>
      <c r="AT415" s="149" t="s">
        <v>148</v>
      </c>
      <c r="AU415" s="149" t="s">
        <v>82</v>
      </c>
      <c r="AV415" s="12" t="s">
        <v>82</v>
      </c>
      <c r="AW415" s="12" t="s">
        <v>33</v>
      </c>
      <c r="AX415" s="12" t="s">
        <v>72</v>
      </c>
      <c r="AY415" s="149" t="s">
        <v>137</v>
      </c>
    </row>
    <row r="416" spans="2:65" s="14" customFormat="1" ht="11.25">
      <c r="B416" s="161"/>
      <c r="D416" s="148" t="s">
        <v>148</v>
      </c>
      <c r="E416" s="162" t="s">
        <v>19</v>
      </c>
      <c r="F416" s="163" t="s">
        <v>189</v>
      </c>
      <c r="H416" s="164">
        <v>36.981000000000002</v>
      </c>
      <c r="I416" s="165"/>
      <c r="L416" s="161"/>
      <c r="M416" s="166"/>
      <c r="T416" s="167"/>
      <c r="AT416" s="162" t="s">
        <v>148</v>
      </c>
      <c r="AU416" s="162" t="s">
        <v>82</v>
      </c>
      <c r="AV416" s="14" t="s">
        <v>144</v>
      </c>
      <c r="AW416" s="14" t="s">
        <v>33</v>
      </c>
      <c r="AX416" s="14" t="s">
        <v>80</v>
      </c>
      <c r="AY416" s="162" t="s">
        <v>137</v>
      </c>
    </row>
    <row r="417" spans="2:65" s="1" customFormat="1" ht="16.5" customHeight="1">
      <c r="B417" s="33"/>
      <c r="C417" s="175" t="s">
        <v>803</v>
      </c>
      <c r="D417" s="175" t="s">
        <v>434</v>
      </c>
      <c r="E417" s="176" t="s">
        <v>1207</v>
      </c>
      <c r="F417" s="177" t="s">
        <v>1208</v>
      </c>
      <c r="G417" s="178" t="s">
        <v>143</v>
      </c>
      <c r="H417" s="179">
        <v>40.679000000000002</v>
      </c>
      <c r="I417" s="180"/>
      <c r="J417" s="181">
        <f>ROUND(I417*H417,2)</f>
        <v>0</v>
      </c>
      <c r="K417" s="182"/>
      <c r="L417" s="183"/>
      <c r="M417" s="184" t="s">
        <v>19</v>
      </c>
      <c r="N417" s="185" t="s">
        <v>43</v>
      </c>
      <c r="P417" s="139">
        <f>O417*H417</f>
        <v>0</v>
      </c>
      <c r="Q417" s="139">
        <v>1.18E-2</v>
      </c>
      <c r="R417" s="139">
        <f>Q417*H417</f>
        <v>0.4800122</v>
      </c>
      <c r="S417" s="139">
        <v>0</v>
      </c>
      <c r="T417" s="140">
        <f>S417*H417</f>
        <v>0</v>
      </c>
      <c r="AR417" s="141" t="s">
        <v>459</v>
      </c>
      <c r="AT417" s="141" t="s">
        <v>434</v>
      </c>
      <c r="AU417" s="141" t="s">
        <v>82</v>
      </c>
      <c r="AY417" s="18" t="s">
        <v>137</v>
      </c>
      <c r="BE417" s="142">
        <f>IF(N417="základní",J417,0)</f>
        <v>0</v>
      </c>
      <c r="BF417" s="142">
        <f>IF(N417="snížená",J417,0)</f>
        <v>0</v>
      </c>
      <c r="BG417" s="142">
        <f>IF(N417="zákl. přenesená",J417,0)</f>
        <v>0</v>
      </c>
      <c r="BH417" s="142">
        <f>IF(N417="sníž. přenesená",J417,0)</f>
        <v>0</v>
      </c>
      <c r="BI417" s="142">
        <f>IF(N417="nulová",J417,0)</f>
        <v>0</v>
      </c>
      <c r="BJ417" s="18" t="s">
        <v>80</v>
      </c>
      <c r="BK417" s="142">
        <f>ROUND(I417*H417,2)</f>
        <v>0</v>
      </c>
      <c r="BL417" s="18" t="s">
        <v>244</v>
      </c>
      <c r="BM417" s="141" t="s">
        <v>1513</v>
      </c>
    </row>
    <row r="418" spans="2:65" s="12" customFormat="1" ht="11.25">
      <c r="B418" s="147"/>
      <c r="D418" s="148" t="s">
        <v>148</v>
      </c>
      <c r="F418" s="150" t="s">
        <v>1514</v>
      </c>
      <c r="H418" s="151">
        <v>40.679000000000002</v>
      </c>
      <c r="I418" s="152"/>
      <c r="L418" s="147"/>
      <c r="M418" s="153"/>
      <c r="T418" s="154"/>
      <c r="AT418" s="149" t="s">
        <v>148</v>
      </c>
      <c r="AU418" s="149" t="s">
        <v>82</v>
      </c>
      <c r="AV418" s="12" t="s">
        <v>82</v>
      </c>
      <c r="AW418" s="12" t="s">
        <v>4</v>
      </c>
      <c r="AX418" s="12" t="s">
        <v>80</v>
      </c>
      <c r="AY418" s="149" t="s">
        <v>137</v>
      </c>
    </row>
    <row r="419" spans="2:65" s="1" customFormat="1" ht="16.5" customHeight="1">
      <c r="B419" s="33"/>
      <c r="C419" s="129" t="s">
        <v>811</v>
      </c>
      <c r="D419" s="129" t="s">
        <v>140</v>
      </c>
      <c r="E419" s="130" t="s">
        <v>1212</v>
      </c>
      <c r="F419" s="131" t="s">
        <v>1213</v>
      </c>
      <c r="G419" s="132" t="s">
        <v>143</v>
      </c>
      <c r="H419" s="133">
        <v>15.661</v>
      </c>
      <c r="I419" s="134"/>
      <c r="J419" s="135">
        <f>ROUND(I419*H419,2)</f>
        <v>0</v>
      </c>
      <c r="K419" s="136"/>
      <c r="L419" s="33"/>
      <c r="M419" s="137" t="s">
        <v>19</v>
      </c>
      <c r="N419" s="138" t="s">
        <v>43</v>
      </c>
      <c r="P419" s="139">
        <f>O419*H419</f>
        <v>0</v>
      </c>
      <c r="Q419" s="139">
        <v>0</v>
      </c>
      <c r="R419" s="139">
        <f>Q419*H419</f>
        <v>0</v>
      </c>
      <c r="S419" s="139">
        <v>0</v>
      </c>
      <c r="T419" s="140">
        <f>S419*H419</f>
        <v>0</v>
      </c>
      <c r="AR419" s="141" t="s">
        <v>244</v>
      </c>
      <c r="AT419" s="141" t="s">
        <v>140</v>
      </c>
      <c r="AU419" s="141" t="s">
        <v>82</v>
      </c>
      <c r="AY419" s="18" t="s">
        <v>137</v>
      </c>
      <c r="BE419" s="142">
        <f>IF(N419="základní",J419,0)</f>
        <v>0</v>
      </c>
      <c r="BF419" s="142">
        <f>IF(N419="snížená",J419,0)</f>
        <v>0</v>
      </c>
      <c r="BG419" s="142">
        <f>IF(N419="zákl. přenesená",J419,0)</f>
        <v>0</v>
      </c>
      <c r="BH419" s="142">
        <f>IF(N419="sníž. přenesená",J419,0)</f>
        <v>0</v>
      </c>
      <c r="BI419" s="142">
        <f>IF(N419="nulová",J419,0)</f>
        <v>0</v>
      </c>
      <c r="BJ419" s="18" t="s">
        <v>80</v>
      </c>
      <c r="BK419" s="142">
        <f>ROUND(I419*H419,2)</f>
        <v>0</v>
      </c>
      <c r="BL419" s="18" t="s">
        <v>244</v>
      </c>
      <c r="BM419" s="141" t="s">
        <v>1515</v>
      </c>
    </row>
    <row r="420" spans="2:65" s="1" customFormat="1" ht="11.25">
      <c r="B420" s="33"/>
      <c r="D420" s="143" t="s">
        <v>146</v>
      </c>
      <c r="F420" s="144" t="s">
        <v>1215</v>
      </c>
      <c r="I420" s="145"/>
      <c r="L420" s="33"/>
      <c r="M420" s="146"/>
      <c r="T420" s="54"/>
      <c r="AT420" s="18" t="s">
        <v>146</v>
      </c>
      <c r="AU420" s="18" t="s">
        <v>82</v>
      </c>
    </row>
    <row r="421" spans="2:65" s="12" customFormat="1" ht="11.25">
      <c r="B421" s="147"/>
      <c r="D421" s="148" t="s">
        <v>148</v>
      </c>
      <c r="E421" s="149" t="s">
        <v>19</v>
      </c>
      <c r="F421" s="150" t="s">
        <v>1516</v>
      </c>
      <c r="H421" s="151">
        <v>15.661</v>
      </c>
      <c r="I421" s="152"/>
      <c r="L421" s="147"/>
      <c r="M421" s="153"/>
      <c r="T421" s="154"/>
      <c r="AT421" s="149" t="s">
        <v>148</v>
      </c>
      <c r="AU421" s="149" t="s">
        <v>82</v>
      </c>
      <c r="AV421" s="12" t="s">
        <v>82</v>
      </c>
      <c r="AW421" s="12" t="s">
        <v>33</v>
      </c>
      <c r="AX421" s="12" t="s">
        <v>80</v>
      </c>
      <c r="AY421" s="149" t="s">
        <v>137</v>
      </c>
    </row>
    <row r="422" spans="2:65" s="1" customFormat="1" ht="16.5" customHeight="1">
      <c r="B422" s="33"/>
      <c r="C422" s="129" t="s">
        <v>816</v>
      </c>
      <c r="D422" s="129" t="s">
        <v>140</v>
      </c>
      <c r="E422" s="130" t="s">
        <v>1217</v>
      </c>
      <c r="F422" s="131" t="s">
        <v>1218</v>
      </c>
      <c r="G422" s="132" t="s">
        <v>200</v>
      </c>
      <c r="H422" s="133">
        <v>38.4</v>
      </c>
      <c r="I422" s="134"/>
      <c r="J422" s="135">
        <f>ROUND(I422*H422,2)</f>
        <v>0</v>
      </c>
      <c r="K422" s="136"/>
      <c r="L422" s="33"/>
      <c r="M422" s="137" t="s">
        <v>19</v>
      </c>
      <c r="N422" s="138" t="s">
        <v>43</v>
      </c>
      <c r="P422" s="139">
        <f>O422*H422</f>
        <v>0</v>
      </c>
      <c r="Q422" s="139">
        <v>5.5000000000000003E-4</v>
      </c>
      <c r="R422" s="139">
        <f>Q422*H422</f>
        <v>2.112E-2</v>
      </c>
      <c r="S422" s="139">
        <v>0</v>
      </c>
      <c r="T422" s="140">
        <f>S422*H422</f>
        <v>0</v>
      </c>
      <c r="AR422" s="141" t="s">
        <v>244</v>
      </c>
      <c r="AT422" s="141" t="s">
        <v>140</v>
      </c>
      <c r="AU422" s="141" t="s">
        <v>82</v>
      </c>
      <c r="AY422" s="18" t="s">
        <v>137</v>
      </c>
      <c r="BE422" s="142">
        <f>IF(N422="základní",J422,0)</f>
        <v>0</v>
      </c>
      <c r="BF422" s="142">
        <f>IF(N422="snížená",J422,0)</f>
        <v>0</v>
      </c>
      <c r="BG422" s="142">
        <f>IF(N422="zákl. přenesená",J422,0)</f>
        <v>0</v>
      </c>
      <c r="BH422" s="142">
        <f>IF(N422="sníž. přenesená",J422,0)</f>
        <v>0</v>
      </c>
      <c r="BI422" s="142">
        <f>IF(N422="nulová",J422,0)</f>
        <v>0</v>
      </c>
      <c r="BJ422" s="18" t="s">
        <v>80</v>
      </c>
      <c r="BK422" s="142">
        <f>ROUND(I422*H422,2)</f>
        <v>0</v>
      </c>
      <c r="BL422" s="18" t="s">
        <v>244</v>
      </c>
      <c r="BM422" s="141" t="s">
        <v>1517</v>
      </c>
    </row>
    <row r="423" spans="2:65" s="1" customFormat="1" ht="11.25">
      <c r="B423" s="33"/>
      <c r="D423" s="143" t="s">
        <v>146</v>
      </c>
      <c r="F423" s="144" t="s">
        <v>1220</v>
      </c>
      <c r="I423" s="145"/>
      <c r="L423" s="33"/>
      <c r="M423" s="146"/>
      <c r="T423" s="54"/>
      <c r="AT423" s="18" t="s">
        <v>146</v>
      </c>
      <c r="AU423" s="18" t="s">
        <v>82</v>
      </c>
    </row>
    <row r="424" spans="2:65" s="12" customFormat="1" ht="11.25">
      <c r="B424" s="147"/>
      <c r="D424" s="148" t="s">
        <v>148</v>
      </c>
      <c r="E424" s="149" t="s">
        <v>19</v>
      </c>
      <c r="F424" s="150" t="s">
        <v>1518</v>
      </c>
      <c r="H424" s="151">
        <v>38.4</v>
      </c>
      <c r="I424" s="152"/>
      <c r="L424" s="147"/>
      <c r="M424" s="153"/>
      <c r="T424" s="154"/>
      <c r="AT424" s="149" t="s">
        <v>148</v>
      </c>
      <c r="AU424" s="149" t="s">
        <v>82</v>
      </c>
      <c r="AV424" s="12" t="s">
        <v>82</v>
      </c>
      <c r="AW424" s="12" t="s">
        <v>33</v>
      </c>
      <c r="AX424" s="12" t="s">
        <v>80</v>
      </c>
      <c r="AY424" s="149" t="s">
        <v>137</v>
      </c>
    </row>
    <row r="425" spans="2:65" s="1" customFormat="1" ht="16.5" customHeight="1">
      <c r="B425" s="33"/>
      <c r="C425" s="129" t="s">
        <v>821</v>
      </c>
      <c r="D425" s="129" t="s">
        <v>140</v>
      </c>
      <c r="E425" s="130" t="s">
        <v>1225</v>
      </c>
      <c r="F425" s="131" t="s">
        <v>1226</v>
      </c>
      <c r="G425" s="132" t="s">
        <v>200</v>
      </c>
      <c r="H425" s="133">
        <v>20.309999999999999</v>
      </c>
      <c r="I425" s="134"/>
      <c r="J425" s="135">
        <f>ROUND(I425*H425,2)</f>
        <v>0</v>
      </c>
      <c r="K425" s="136"/>
      <c r="L425" s="33"/>
      <c r="M425" s="137" t="s">
        <v>19</v>
      </c>
      <c r="N425" s="138" t="s">
        <v>43</v>
      </c>
      <c r="P425" s="139">
        <f>O425*H425</f>
        <v>0</v>
      </c>
      <c r="Q425" s="139">
        <v>5.0000000000000001E-4</v>
      </c>
      <c r="R425" s="139">
        <f>Q425*H425</f>
        <v>1.0154999999999999E-2</v>
      </c>
      <c r="S425" s="139">
        <v>0</v>
      </c>
      <c r="T425" s="140">
        <f>S425*H425</f>
        <v>0</v>
      </c>
      <c r="AR425" s="141" t="s">
        <v>244</v>
      </c>
      <c r="AT425" s="141" t="s">
        <v>140</v>
      </c>
      <c r="AU425" s="141" t="s">
        <v>82</v>
      </c>
      <c r="AY425" s="18" t="s">
        <v>137</v>
      </c>
      <c r="BE425" s="142">
        <f>IF(N425="základní",J425,0)</f>
        <v>0</v>
      </c>
      <c r="BF425" s="142">
        <f>IF(N425="snížená",J425,0)</f>
        <v>0</v>
      </c>
      <c r="BG425" s="142">
        <f>IF(N425="zákl. přenesená",J425,0)</f>
        <v>0</v>
      </c>
      <c r="BH425" s="142">
        <f>IF(N425="sníž. přenesená",J425,0)</f>
        <v>0</v>
      </c>
      <c r="BI425" s="142">
        <f>IF(N425="nulová",J425,0)</f>
        <v>0</v>
      </c>
      <c r="BJ425" s="18" t="s">
        <v>80</v>
      </c>
      <c r="BK425" s="142">
        <f>ROUND(I425*H425,2)</f>
        <v>0</v>
      </c>
      <c r="BL425" s="18" t="s">
        <v>244</v>
      </c>
      <c r="BM425" s="141" t="s">
        <v>1519</v>
      </c>
    </row>
    <row r="426" spans="2:65" s="1" customFormat="1" ht="11.25">
      <c r="B426" s="33"/>
      <c r="D426" s="143" t="s">
        <v>146</v>
      </c>
      <c r="F426" s="144" t="s">
        <v>1228</v>
      </c>
      <c r="I426" s="145"/>
      <c r="L426" s="33"/>
      <c r="M426" s="146"/>
      <c r="T426" s="54"/>
      <c r="AT426" s="18" t="s">
        <v>146</v>
      </c>
      <c r="AU426" s="18" t="s">
        <v>82</v>
      </c>
    </row>
    <row r="427" spans="2:65" s="12" customFormat="1" ht="11.25">
      <c r="B427" s="147"/>
      <c r="D427" s="148" t="s">
        <v>148</v>
      </c>
      <c r="E427" s="149" t="s">
        <v>19</v>
      </c>
      <c r="F427" s="150" t="s">
        <v>1520</v>
      </c>
      <c r="H427" s="151">
        <v>4</v>
      </c>
      <c r="I427" s="152"/>
      <c r="L427" s="147"/>
      <c r="M427" s="153"/>
      <c r="T427" s="154"/>
      <c r="AT427" s="149" t="s">
        <v>148</v>
      </c>
      <c r="AU427" s="149" t="s">
        <v>82</v>
      </c>
      <c r="AV427" s="12" t="s">
        <v>82</v>
      </c>
      <c r="AW427" s="12" t="s">
        <v>33</v>
      </c>
      <c r="AX427" s="12" t="s">
        <v>72</v>
      </c>
      <c r="AY427" s="149" t="s">
        <v>137</v>
      </c>
    </row>
    <row r="428" spans="2:65" s="12" customFormat="1" ht="11.25">
      <c r="B428" s="147"/>
      <c r="D428" s="148" t="s">
        <v>148</v>
      </c>
      <c r="E428" s="149" t="s">
        <v>19</v>
      </c>
      <c r="F428" s="150" t="s">
        <v>1521</v>
      </c>
      <c r="H428" s="151">
        <v>6.4</v>
      </c>
      <c r="I428" s="152"/>
      <c r="L428" s="147"/>
      <c r="M428" s="153"/>
      <c r="T428" s="154"/>
      <c r="AT428" s="149" t="s">
        <v>148</v>
      </c>
      <c r="AU428" s="149" t="s">
        <v>82</v>
      </c>
      <c r="AV428" s="12" t="s">
        <v>82</v>
      </c>
      <c r="AW428" s="12" t="s">
        <v>33</v>
      </c>
      <c r="AX428" s="12" t="s">
        <v>72</v>
      </c>
      <c r="AY428" s="149" t="s">
        <v>137</v>
      </c>
    </row>
    <row r="429" spans="2:65" s="12" customFormat="1" ht="11.25">
      <c r="B429" s="147"/>
      <c r="D429" s="148" t="s">
        <v>148</v>
      </c>
      <c r="E429" s="149" t="s">
        <v>19</v>
      </c>
      <c r="F429" s="150" t="s">
        <v>1522</v>
      </c>
      <c r="H429" s="151">
        <v>5.5</v>
      </c>
      <c r="I429" s="152"/>
      <c r="L429" s="147"/>
      <c r="M429" s="153"/>
      <c r="T429" s="154"/>
      <c r="AT429" s="149" t="s">
        <v>148</v>
      </c>
      <c r="AU429" s="149" t="s">
        <v>82</v>
      </c>
      <c r="AV429" s="12" t="s">
        <v>82</v>
      </c>
      <c r="AW429" s="12" t="s">
        <v>33</v>
      </c>
      <c r="AX429" s="12" t="s">
        <v>72</v>
      </c>
      <c r="AY429" s="149" t="s">
        <v>137</v>
      </c>
    </row>
    <row r="430" spans="2:65" s="12" customFormat="1" ht="11.25">
      <c r="B430" s="147"/>
      <c r="D430" s="148" t="s">
        <v>148</v>
      </c>
      <c r="E430" s="149" t="s">
        <v>19</v>
      </c>
      <c r="F430" s="150" t="s">
        <v>1369</v>
      </c>
      <c r="H430" s="151">
        <v>4.41</v>
      </c>
      <c r="I430" s="152"/>
      <c r="L430" s="147"/>
      <c r="M430" s="153"/>
      <c r="T430" s="154"/>
      <c r="AT430" s="149" t="s">
        <v>148</v>
      </c>
      <c r="AU430" s="149" t="s">
        <v>82</v>
      </c>
      <c r="AV430" s="12" t="s">
        <v>82</v>
      </c>
      <c r="AW430" s="12" t="s">
        <v>33</v>
      </c>
      <c r="AX430" s="12" t="s">
        <v>72</v>
      </c>
      <c r="AY430" s="149" t="s">
        <v>137</v>
      </c>
    </row>
    <row r="431" spans="2:65" s="14" customFormat="1" ht="11.25">
      <c r="B431" s="161"/>
      <c r="D431" s="148" t="s">
        <v>148</v>
      </c>
      <c r="E431" s="162" t="s">
        <v>19</v>
      </c>
      <c r="F431" s="163" t="s">
        <v>189</v>
      </c>
      <c r="H431" s="164">
        <v>20.309999999999999</v>
      </c>
      <c r="I431" s="165"/>
      <c r="L431" s="161"/>
      <c r="M431" s="166"/>
      <c r="T431" s="167"/>
      <c r="AT431" s="162" t="s">
        <v>148</v>
      </c>
      <c r="AU431" s="162" t="s">
        <v>82</v>
      </c>
      <c r="AV431" s="14" t="s">
        <v>144</v>
      </c>
      <c r="AW431" s="14" t="s">
        <v>33</v>
      </c>
      <c r="AX431" s="14" t="s">
        <v>80</v>
      </c>
      <c r="AY431" s="162" t="s">
        <v>137</v>
      </c>
    </row>
    <row r="432" spans="2:65" s="1" customFormat="1" ht="24.2" customHeight="1">
      <c r="B432" s="33"/>
      <c r="C432" s="129" t="s">
        <v>826</v>
      </c>
      <c r="D432" s="129" t="s">
        <v>140</v>
      </c>
      <c r="E432" s="130" t="s">
        <v>1237</v>
      </c>
      <c r="F432" s="131" t="s">
        <v>1238</v>
      </c>
      <c r="G432" s="132" t="s">
        <v>170</v>
      </c>
      <c r="H432" s="133">
        <v>0.75</v>
      </c>
      <c r="I432" s="134"/>
      <c r="J432" s="135">
        <f>ROUND(I432*H432,2)</f>
        <v>0</v>
      </c>
      <c r="K432" s="136"/>
      <c r="L432" s="33"/>
      <c r="M432" s="137" t="s">
        <v>19</v>
      </c>
      <c r="N432" s="138" t="s">
        <v>43</v>
      </c>
      <c r="P432" s="139">
        <f>O432*H432</f>
        <v>0</v>
      </c>
      <c r="Q432" s="139">
        <v>0</v>
      </c>
      <c r="R432" s="139">
        <f>Q432*H432</f>
        <v>0</v>
      </c>
      <c r="S432" s="139">
        <v>0</v>
      </c>
      <c r="T432" s="140">
        <f>S432*H432</f>
        <v>0</v>
      </c>
      <c r="AR432" s="141" t="s">
        <v>244</v>
      </c>
      <c r="AT432" s="141" t="s">
        <v>140</v>
      </c>
      <c r="AU432" s="141" t="s">
        <v>82</v>
      </c>
      <c r="AY432" s="18" t="s">
        <v>137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8" t="s">
        <v>80</v>
      </c>
      <c r="BK432" s="142">
        <f>ROUND(I432*H432,2)</f>
        <v>0</v>
      </c>
      <c r="BL432" s="18" t="s">
        <v>244</v>
      </c>
      <c r="BM432" s="141" t="s">
        <v>1523</v>
      </c>
    </row>
    <row r="433" spans="2:65" s="1" customFormat="1" ht="11.25">
      <c r="B433" s="33"/>
      <c r="D433" s="143" t="s">
        <v>146</v>
      </c>
      <c r="F433" s="144" t="s">
        <v>1240</v>
      </c>
      <c r="I433" s="145"/>
      <c r="L433" s="33"/>
      <c r="M433" s="146"/>
      <c r="T433" s="54"/>
      <c r="AT433" s="18" t="s">
        <v>146</v>
      </c>
      <c r="AU433" s="18" t="s">
        <v>82</v>
      </c>
    </row>
    <row r="434" spans="2:65" s="11" customFormat="1" ht="22.9" customHeight="1">
      <c r="B434" s="117"/>
      <c r="D434" s="118" t="s">
        <v>71</v>
      </c>
      <c r="E434" s="127" t="s">
        <v>1241</v>
      </c>
      <c r="F434" s="127" t="s">
        <v>1242</v>
      </c>
      <c r="I434" s="120"/>
      <c r="J434" s="128">
        <f>BK434</f>
        <v>0</v>
      </c>
      <c r="L434" s="117"/>
      <c r="M434" s="122"/>
      <c r="P434" s="123">
        <f>SUM(P435:P448)</f>
        <v>0</v>
      </c>
      <c r="R434" s="123">
        <f>SUM(R435:R448)</f>
        <v>1.4259300000000002E-3</v>
      </c>
      <c r="T434" s="124">
        <f>SUM(T435:T448)</f>
        <v>0</v>
      </c>
      <c r="AR434" s="118" t="s">
        <v>82</v>
      </c>
      <c r="AT434" s="125" t="s">
        <v>71</v>
      </c>
      <c r="AU434" s="125" t="s">
        <v>80</v>
      </c>
      <c r="AY434" s="118" t="s">
        <v>137</v>
      </c>
      <c r="BK434" s="126">
        <f>SUM(BK435:BK448)</f>
        <v>0</v>
      </c>
    </row>
    <row r="435" spans="2:65" s="1" customFormat="1" ht="16.5" customHeight="1">
      <c r="B435" s="33"/>
      <c r="C435" s="129" t="s">
        <v>831</v>
      </c>
      <c r="D435" s="129" t="s">
        <v>140</v>
      </c>
      <c r="E435" s="130" t="s">
        <v>1244</v>
      </c>
      <c r="F435" s="131" t="s">
        <v>1245</v>
      </c>
      <c r="G435" s="132" t="s">
        <v>143</v>
      </c>
      <c r="H435" s="133">
        <v>4.9169999999999998</v>
      </c>
      <c r="I435" s="134"/>
      <c r="J435" s="135">
        <f>ROUND(I435*H435,2)</f>
        <v>0</v>
      </c>
      <c r="K435" s="136"/>
      <c r="L435" s="33"/>
      <c r="M435" s="137" t="s">
        <v>19</v>
      </c>
      <c r="N435" s="138" t="s">
        <v>43</v>
      </c>
      <c r="P435" s="139">
        <f>O435*H435</f>
        <v>0</v>
      </c>
      <c r="Q435" s="139">
        <v>1.7000000000000001E-4</v>
      </c>
      <c r="R435" s="139">
        <f>Q435*H435</f>
        <v>8.3589000000000005E-4</v>
      </c>
      <c r="S435" s="139">
        <v>0</v>
      </c>
      <c r="T435" s="140">
        <f>S435*H435</f>
        <v>0</v>
      </c>
      <c r="AR435" s="141" t="s">
        <v>244</v>
      </c>
      <c r="AT435" s="141" t="s">
        <v>140</v>
      </c>
      <c r="AU435" s="141" t="s">
        <v>82</v>
      </c>
      <c r="AY435" s="18" t="s">
        <v>137</v>
      </c>
      <c r="BE435" s="142">
        <f>IF(N435="základní",J435,0)</f>
        <v>0</v>
      </c>
      <c r="BF435" s="142">
        <f>IF(N435="snížená",J435,0)</f>
        <v>0</v>
      </c>
      <c r="BG435" s="142">
        <f>IF(N435="zákl. přenesená",J435,0)</f>
        <v>0</v>
      </c>
      <c r="BH435" s="142">
        <f>IF(N435="sníž. přenesená",J435,0)</f>
        <v>0</v>
      </c>
      <c r="BI435" s="142">
        <f>IF(N435="nulová",J435,0)</f>
        <v>0</v>
      </c>
      <c r="BJ435" s="18" t="s">
        <v>80</v>
      </c>
      <c r="BK435" s="142">
        <f>ROUND(I435*H435,2)</f>
        <v>0</v>
      </c>
      <c r="BL435" s="18" t="s">
        <v>244</v>
      </c>
      <c r="BM435" s="141" t="s">
        <v>1524</v>
      </c>
    </row>
    <row r="436" spans="2:65" s="1" customFormat="1" ht="11.25">
      <c r="B436" s="33"/>
      <c r="D436" s="143" t="s">
        <v>146</v>
      </c>
      <c r="F436" s="144" t="s">
        <v>1247</v>
      </c>
      <c r="I436" s="145"/>
      <c r="L436" s="33"/>
      <c r="M436" s="146"/>
      <c r="T436" s="54"/>
      <c r="AT436" s="18" t="s">
        <v>146</v>
      </c>
      <c r="AU436" s="18" t="s">
        <v>82</v>
      </c>
    </row>
    <row r="437" spans="2:65" s="13" customFormat="1" ht="11.25">
      <c r="B437" s="155"/>
      <c r="D437" s="148" t="s">
        <v>148</v>
      </c>
      <c r="E437" s="156" t="s">
        <v>19</v>
      </c>
      <c r="F437" s="157" t="s">
        <v>1248</v>
      </c>
      <c r="H437" s="156" t="s">
        <v>19</v>
      </c>
      <c r="I437" s="158"/>
      <c r="L437" s="155"/>
      <c r="M437" s="159"/>
      <c r="T437" s="160"/>
      <c r="AT437" s="156" t="s">
        <v>148</v>
      </c>
      <c r="AU437" s="156" t="s">
        <v>82</v>
      </c>
      <c r="AV437" s="13" t="s">
        <v>80</v>
      </c>
      <c r="AW437" s="13" t="s">
        <v>33</v>
      </c>
      <c r="AX437" s="13" t="s">
        <v>72</v>
      </c>
      <c r="AY437" s="156" t="s">
        <v>137</v>
      </c>
    </row>
    <row r="438" spans="2:65" s="12" customFormat="1" ht="11.25">
      <c r="B438" s="147"/>
      <c r="D438" s="148" t="s">
        <v>148</v>
      </c>
      <c r="E438" s="149" t="s">
        <v>19</v>
      </c>
      <c r="F438" s="150" t="s">
        <v>1525</v>
      </c>
      <c r="H438" s="151">
        <v>0.90800000000000003</v>
      </c>
      <c r="I438" s="152"/>
      <c r="L438" s="147"/>
      <c r="M438" s="153"/>
      <c r="T438" s="154"/>
      <c r="AT438" s="149" t="s">
        <v>148</v>
      </c>
      <c r="AU438" s="149" t="s">
        <v>82</v>
      </c>
      <c r="AV438" s="12" t="s">
        <v>82</v>
      </c>
      <c r="AW438" s="12" t="s">
        <v>33</v>
      </c>
      <c r="AX438" s="12" t="s">
        <v>72</v>
      </c>
      <c r="AY438" s="149" t="s">
        <v>137</v>
      </c>
    </row>
    <row r="439" spans="2:65" s="12" customFormat="1" ht="11.25">
      <c r="B439" s="147"/>
      <c r="D439" s="148" t="s">
        <v>148</v>
      </c>
      <c r="E439" s="149" t="s">
        <v>19</v>
      </c>
      <c r="F439" s="150" t="s">
        <v>1526</v>
      </c>
      <c r="H439" s="151">
        <v>0.92800000000000005</v>
      </c>
      <c r="I439" s="152"/>
      <c r="L439" s="147"/>
      <c r="M439" s="153"/>
      <c r="T439" s="154"/>
      <c r="AT439" s="149" t="s">
        <v>148</v>
      </c>
      <c r="AU439" s="149" t="s">
        <v>82</v>
      </c>
      <c r="AV439" s="12" t="s">
        <v>82</v>
      </c>
      <c r="AW439" s="12" t="s">
        <v>33</v>
      </c>
      <c r="AX439" s="12" t="s">
        <v>72</v>
      </c>
      <c r="AY439" s="149" t="s">
        <v>137</v>
      </c>
    </row>
    <row r="440" spans="2:65" s="12" customFormat="1" ht="11.25">
      <c r="B440" s="147"/>
      <c r="D440" s="148" t="s">
        <v>148</v>
      </c>
      <c r="E440" s="149" t="s">
        <v>19</v>
      </c>
      <c r="F440" s="150" t="s">
        <v>1527</v>
      </c>
      <c r="H440" s="151">
        <v>3.081</v>
      </c>
      <c r="I440" s="152"/>
      <c r="L440" s="147"/>
      <c r="M440" s="153"/>
      <c r="T440" s="154"/>
      <c r="AT440" s="149" t="s">
        <v>148</v>
      </c>
      <c r="AU440" s="149" t="s">
        <v>82</v>
      </c>
      <c r="AV440" s="12" t="s">
        <v>82</v>
      </c>
      <c r="AW440" s="12" t="s">
        <v>33</v>
      </c>
      <c r="AX440" s="12" t="s">
        <v>72</v>
      </c>
      <c r="AY440" s="149" t="s">
        <v>137</v>
      </c>
    </row>
    <row r="441" spans="2:65" s="14" customFormat="1" ht="11.25">
      <c r="B441" s="161"/>
      <c r="D441" s="148" t="s">
        <v>148</v>
      </c>
      <c r="E441" s="162" t="s">
        <v>19</v>
      </c>
      <c r="F441" s="163" t="s">
        <v>189</v>
      </c>
      <c r="H441" s="164">
        <v>4.9169999999999998</v>
      </c>
      <c r="I441" s="165"/>
      <c r="L441" s="161"/>
      <c r="M441" s="166"/>
      <c r="T441" s="167"/>
      <c r="AT441" s="162" t="s">
        <v>148</v>
      </c>
      <c r="AU441" s="162" t="s">
        <v>82</v>
      </c>
      <c r="AV441" s="14" t="s">
        <v>144</v>
      </c>
      <c r="AW441" s="14" t="s">
        <v>33</v>
      </c>
      <c r="AX441" s="14" t="s">
        <v>80</v>
      </c>
      <c r="AY441" s="162" t="s">
        <v>137</v>
      </c>
    </row>
    <row r="442" spans="2:65" s="1" customFormat="1" ht="16.5" customHeight="1">
      <c r="B442" s="33"/>
      <c r="C442" s="129" t="s">
        <v>838</v>
      </c>
      <c r="D442" s="129" t="s">
        <v>140</v>
      </c>
      <c r="E442" s="130" t="s">
        <v>1252</v>
      </c>
      <c r="F442" s="131" t="s">
        <v>1253</v>
      </c>
      <c r="G442" s="132" t="s">
        <v>143</v>
      </c>
      <c r="H442" s="133">
        <v>4.9169999999999998</v>
      </c>
      <c r="I442" s="134"/>
      <c r="J442" s="135">
        <f>ROUND(I442*H442,2)</f>
        <v>0</v>
      </c>
      <c r="K442" s="136"/>
      <c r="L442" s="33"/>
      <c r="M442" s="137" t="s">
        <v>19</v>
      </c>
      <c r="N442" s="138" t="s">
        <v>43</v>
      </c>
      <c r="P442" s="139">
        <f>O442*H442</f>
        <v>0</v>
      </c>
      <c r="Q442" s="139">
        <v>1.2E-4</v>
      </c>
      <c r="R442" s="139">
        <f>Q442*H442</f>
        <v>5.9004000000000001E-4</v>
      </c>
      <c r="S442" s="139">
        <v>0</v>
      </c>
      <c r="T442" s="140">
        <f>S442*H442</f>
        <v>0</v>
      </c>
      <c r="AR442" s="141" t="s">
        <v>244</v>
      </c>
      <c r="AT442" s="141" t="s">
        <v>140</v>
      </c>
      <c r="AU442" s="141" t="s">
        <v>82</v>
      </c>
      <c r="AY442" s="18" t="s">
        <v>137</v>
      </c>
      <c r="BE442" s="142">
        <f>IF(N442="základní",J442,0)</f>
        <v>0</v>
      </c>
      <c r="BF442" s="142">
        <f>IF(N442="snížená",J442,0)</f>
        <v>0</v>
      </c>
      <c r="BG442" s="142">
        <f>IF(N442="zákl. přenesená",J442,0)</f>
        <v>0</v>
      </c>
      <c r="BH442" s="142">
        <f>IF(N442="sníž. přenesená",J442,0)</f>
        <v>0</v>
      </c>
      <c r="BI442" s="142">
        <f>IF(N442="nulová",J442,0)</f>
        <v>0</v>
      </c>
      <c r="BJ442" s="18" t="s">
        <v>80</v>
      </c>
      <c r="BK442" s="142">
        <f>ROUND(I442*H442,2)</f>
        <v>0</v>
      </c>
      <c r="BL442" s="18" t="s">
        <v>244</v>
      </c>
      <c r="BM442" s="141" t="s">
        <v>1528</v>
      </c>
    </row>
    <row r="443" spans="2:65" s="1" customFormat="1" ht="11.25">
      <c r="B443" s="33"/>
      <c r="D443" s="143" t="s">
        <v>146</v>
      </c>
      <c r="F443" s="144" t="s">
        <v>1255</v>
      </c>
      <c r="I443" s="145"/>
      <c r="L443" s="33"/>
      <c r="M443" s="146"/>
      <c r="T443" s="54"/>
      <c r="AT443" s="18" t="s">
        <v>146</v>
      </c>
      <c r="AU443" s="18" t="s">
        <v>82</v>
      </c>
    </row>
    <row r="444" spans="2:65" s="13" customFormat="1" ht="11.25">
      <c r="B444" s="155"/>
      <c r="D444" s="148" t="s">
        <v>148</v>
      </c>
      <c r="E444" s="156" t="s">
        <v>19</v>
      </c>
      <c r="F444" s="157" t="s">
        <v>1248</v>
      </c>
      <c r="H444" s="156" t="s">
        <v>19</v>
      </c>
      <c r="I444" s="158"/>
      <c r="L444" s="155"/>
      <c r="M444" s="159"/>
      <c r="T444" s="160"/>
      <c r="AT444" s="156" t="s">
        <v>148</v>
      </c>
      <c r="AU444" s="156" t="s">
        <v>82</v>
      </c>
      <c r="AV444" s="13" t="s">
        <v>80</v>
      </c>
      <c r="AW444" s="13" t="s">
        <v>33</v>
      </c>
      <c r="AX444" s="13" t="s">
        <v>72</v>
      </c>
      <c r="AY444" s="156" t="s">
        <v>137</v>
      </c>
    </row>
    <row r="445" spans="2:65" s="12" customFormat="1" ht="11.25">
      <c r="B445" s="147"/>
      <c r="D445" s="148" t="s">
        <v>148</v>
      </c>
      <c r="E445" s="149" t="s">
        <v>19</v>
      </c>
      <c r="F445" s="150" t="s">
        <v>1525</v>
      </c>
      <c r="H445" s="151">
        <v>0.90800000000000003</v>
      </c>
      <c r="I445" s="152"/>
      <c r="L445" s="147"/>
      <c r="M445" s="153"/>
      <c r="T445" s="154"/>
      <c r="AT445" s="149" t="s">
        <v>148</v>
      </c>
      <c r="AU445" s="149" t="s">
        <v>82</v>
      </c>
      <c r="AV445" s="12" t="s">
        <v>82</v>
      </c>
      <c r="AW445" s="12" t="s">
        <v>33</v>
      </c>
      <c r="AX445" s="12" t="s">
        <v>72</v>
      </c>
      <c r="AY445" s="149" t="s">
        <v>137</v>
      </c>
    </row>
    <row r="446" spans="2:65" s="12" customFormat="1" ht="11.25">
      <c r="B446" s="147"/>
      <c r="D446" s="148" t="s">
        <v>148</v>
      </c>
      <c r="E446" s="149" t="s">
        <v>19</v>
      </c>
      <c r="F446" s="150" t="s">
        <v>1526</v>
      </c>
      <c r="H446" s="151">
        <v>0.92800000000000005</v>
      </c>
      <c r="I446" s="152"/>
      <c r="L446" s="147"/>
      <c r="M446" s="153"/>
      <c r="T446" s="154"/>
      <c r="AT446" s="149" t="s">
        <v>148</v>
      </c>
      <c r="AU446" s="149" t="s">
        <v>82</v>
      </c>
      <c r="AV446" s="12" t="s">
        <v>82</v>
      </c>
      <c r="AW446" s="12" t="s">
        <v>33</v>
      </c>
      <c r="AX446" s="12" t="s">
        <v>72</v>
      </c>
      <c r="AY446" s="149" t="s">
        <v>137</v>
      </c>
    </row>
    <row r="447" spans="2:65" s="12" customFormat="1" ht="11.25">
      <c r="B447" s="147"/>
      <c r="D447" s="148" t="s">
        <v>148</v>
      </c>
      <c r="E447" s="149" t="s">
        <v>19</v>
      </c>
      <c r="F447" s="150" t="s">
        <v>1527</v>
      </c>
      <c r="H447" s="151">
        <v>3.081</v>
      </c>
      <c r="I447" s="152"/>
      <c r="L447" s="147"/>
      <c r="M447" s="153"/>
      <c r="T447" s="154"/>
      <c r="AT447" s="149" t="s">
        <v>148</v>
      </c>
      <c r="AU447" s="149" t="s">
        <v>82</v>
      </c>
      <c r="AV447" s="12" t="s">
        <v>82</v>
      </c>
      <c r="AW447" s="12" t="s">
        <v>33</v>
      </c>
      <c r="AX447" s="12" t="s">
        <v>72</v>
      </c>
      <c r="AY447" s="149" t="s">
        <v>137</v>
      </c>
    </row>
    <row r="448" spans="2:65" s="14" customFormat="1" ht="11.25">
      <c r="B448" s="161"/>
      <c r="D448" s="148" t="s">
        <v>148</v>
      </c>
      <c r="E448" s="162" t="s">
        <v>19</v>
      </c>
      <c r="F448" s="163" t="s">
        <v>189</v>
      </c>
      <c r="H448" s="164">
        <v>4.9169999999999998</v>
      </c>
      <c r="I448" s="165"/>
      <c r="L448" s="161"/>
      <c r="M448" s="166"/>
      <c r="T448" s="167"/>
      <c r="AT448" s="162" t="s">
        <v>148</v>
      </c>
      <c r="AU448" s="162" t="s">
        <v>82</v>
      </c>
      <c r="AV448" s="14" t="s">
        <v>144</v>
      </c>
      <c r="AW448" s="14" t="s">
        <v>33</v>
      </c>
      <c r="AX448" s="14" t="s">
        <v>80</v>
      </c>
      <c r="AY448" s="162" t="s">
        <v>137</v>
      </c>
    </row>
    <row r="449" spans="2:65" s="11" customFormat="1" ht="22.9" customHeight="1">
      <c r="B449" s="117"/>
      <c r="D449" s="118" t="s">
        <v>71</v>
      </c>
      <c r="E449" s="127" t="s">
        <v>1256</v>
      </c>
      <c r="F449" s="127" t="s">
        <v>1257</v>
      </c>
      <c r="I449" s="120"/>
      <c r="J449" s="128">
        <f>BK449</f>
        <v>0</v>
      </c>
      <c r="L449" s="117"/>
      <c r="M449" s="122"/>
      <c r="P449" s="123">
        <f>SUM(P450:P456)</f>
        <v>0</v>
      </c>
      <c r="R449" s="123">
        <f>SUM(R450:R456)</f>
        <v>7.2477960000000008E-2</v>
      </c>
      <c r="T449" s="124">
        <f>SUM(T450:T456)</f>
        <v>0</v>
      </c>
      <c r="AR449" s="118" t="s">
        <v>82</v>
      </c>
      <c r="AT449" s="125" t="s">
        <v>71</v>
      </c>
      <c r="AU449" s="125" t="s">
        <v>80</v>
      </c>
      <c r="AY449" s="118" t="s">
        <v>137</v>
      </c>
      <c r="BK449" s="126">
        <f>SUM(BK450:BK456)</f>
        <v>0</v>
      </c>
    </row>
    <row r="450" spans="2:65" s="1" customFormat="1" ht="24.2" customHeight="1">
      <c r="B450" s="33"/>
      <c r="C450" s="129" t="s">
        <v>842</v>
      </c>
      <c r="D450" s="129" t="s">
        <v>140</v>
      </c>
      <c r="E450" s="130" t="s">
        <v>1259</v>
      </c>
      <c r="F450" s="131" t="s">
        <v>1260</v>
      </c>
      <c r="G450" s="132" t="s">
        <v>143</v>
      </c>
      <c r="H450" s="133">
        <v>249.92400000000001</v>
      </c>
      <c r="I450" s="134"/>
      <c r="J450" s="135">
        <f>ROUND(I450*H450,2)</f>
        <v>0</v>
      </c>
      <c r="K450" s="136"/>
      <c r="L450" s="33"/>
      <c r="M450" s="137" t="s">
        <v>19</v>
      </c>
      <c r="N450" s="138" t="s">
        <v>43</v>
      </c>
      <c r="P450" s="139">
        <f>O450*H450</f>
        <v>0</v>
      </c>
      <c r="Q450" s="139">
        <v>2.9E-4</v>
      </c>
      <c r="R450" s="139">
        <f>Q450*H450</f>
        <v>7.2477960000000008E-2</v>
      </c>
      <c r="S450" s="139">
        <v>0</v>
      </c>
      <c r="T450" s="140">
        <f>S450*H450</f>
        <v>0</v>
      </c>
      <c r="AR450" s="141" t="s">
        <v>244</v>
      </c>
      <c r="AT450" s="141" t="s">
        <v>140</v>
      </c>
      <c r="AU450" s="141" t="s">
        <v>82</v>
      </c>
      <c r="AY450" s="18" t="s">
        <v>137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18" t="s">
        <v>80</v>
      </c>
      <c r="BK450" s="142">
        <f>ROUND(I450*H450,2)</f>
        <v>0</v>
      </c>
      <c r="BL450" s="18" t="s">
        <v>244</v>
      </c>
      <c r="BM450" s="141" t="s">
        <v>1529</v>
      </c>
    </row>
    <row r="451" spans="2:65" s="1" customFormat="1" ht="11.25">
      <c r="B451" s="33"/>
      <c r="D451" s="143" t="s">
        <v>146</v>
      </c>
      <c r="F451" s="144" t="s">
        <v>1262</v>
      </c>
      <c r="I451" s="145"/>
      <c r="L451" s="33"/>
      <c r="M451" s="146"/>
      <c r="T451" s="54"/>
      <c r="AT451" s="18" t="s">
        <v>146</v>
      </c>
      <c r="AU451" s="18" t="s">
        <v>82</v>
      </c>
    </row>
    <row r="452" spans="2:65" s="13" customFormat="1" ht="11.25">
      <c r="B452" s="155"/>
      <c r="D452" s="148" t="s">
        <v>148</v>
      </c>
      <c r="E452" s="156" t="s">
        <v>19</v>
      </c>
      <c r="F452" s="157" t="s">
        <v>1263</v>
      </c>
      <c r="H452" s="156" t="s">
        <v>19</v>
      </c>
      <c r="I452" s="158"/>
      <c r="L452" s="155"/>
      <c r="M452" s="159"/>
      <c r="T452" s="160"/>
      <c r="AT452" s="156" t="s">
        <v>148</v>
      </c>
      <c r="AU452" s="156" t="s">
        <v>82</v>
      </c>
      <c r="AV452" s="13" t="s">
        <v>80</v>
      </c>
      <c r="AW452" s="13" t="s">
        <v>33</v>
      </c>
      <c r="AX452" s="13" t="s">
        <v>72</v>
      </c>
      <c r="AY452" s="156" t="s">
        <v>137</v>
      </c>
    </row>
    <row r="453" spans="2:65" s="12" customFormat="1" ht="11.25">
      <c r="B453" s="147"/>
      <c r="D453" s="148" t="s">
        <v>148</v>
      </c>
      <c r="E453" s="149" t="s">
        <v>19</v>
      </c>
      <c r="F453" s="150" t="s">
        <v>1530</v>
      </c>
      <c r="H453" s="151">
        <v>194.82400000000001</v>
      </c>
      <c r="I453" s="152"/>
      <c r="L453" s="147"/>
      <c r="M453" s="153"/>
      <c r="T453" s="154"/>
      <c r="AT453" s="149" t="s">
        <v>148</v>
      </c>
      <c r="AU453" s="149" t="s">
        <v>82</v>
      </c>
      <c r="AV453" s="12" t="s">
        <v>82</v>
      </c>
      <c r="AW453" s="12" t="s">
        <v>33</v>
      </c>
      <c r="AX453" s="12" t="s">
        <v>72</v>
      </c>
      <c r="AY453" s="149" t="s">
        <v>137</v>
      </c>
    </row>
    <row r="454" spans="2:65" s="13" customFormat="1" ht="11.25">
      <c r="B454" s="155"/>
      <c r="D454" s="148" t="s">
        <v>148</v>
      </c>
      <c r="E454" s="156" t="s">
        <v>19</v>
      </c>
      <c r="F454" s="157" t="s">
        <v>1265</v>
      </c>
      <c r="H454" s="156" t="s">
        <v>19</v>
      </c>
      <c r="I454" s="158"/>
      <c r="L454" s="155"/>
      <c r="M454" s="159"/>
      <c r="T454" s="160"/>
      <c r="AT454" s="156" t="s">
        <v>148</v>
      </c>
      <c r="AU454" s="156" t="s">
        <v>82</v>
      </c>
      <c r="AV454" s="13" t="s">
        <v>80</v>
      </c>
      <c r="AW454" s="13" t="s">
        <v>33</v>
      </c>
      <c r="AX454" s="13" t="s">
        <v>72</v>
      </c>
      <c r="AY454" s="156" t="s">
        <v>137</v>
      </c>
    </row>
    <row r="455" spans="2:65" s="12" customFormat="1" ht="11.25">
      <c r="B455" s="147"/>
      <c r="D455" s="148" t="s">
        <v>148</v>
      </c>
      <c r="E455" s="149" t="s">
        <v>19</v>
      </c>
      <c r="F455" s="150" t="s">
        <v>1453</v>
      </c>
      <c r="H455" s="151">
        <v>55.1</v>
      </c>
      <c r="I455" s="152"/>
      <c r="L455" s="147"/>
      <c r="M455" s="153"/>
      <c r="T455" s="154"/>
      <c r="AT455" s="149" t="s">
        <v>148</v>
      </c>
      <c r="AU455" s="149" t="s">
        <v>82</v>
      </c>
      <c r="AV455" s="12" t="s">
        <v>82</v>
      </c>
      <c r="AW455" s="12" t="s">
        <v>33</v>
      </c>
      <c r="AX455" s="12" t="s">
        <v>72</v>
      </c>
      <c r="AY455" s="149" t="s">
        <v>137</v>
      </c>
    </row>
    <row r="456" spans="2:65" s="14" customFormat="1" ht="11.25">
      <c r="B456" s="161"/>
      <c r="D456" s="148" t="s">
        <v>148</v>
      </c>
      <c r="E456" s="162" t="s">
        <v>19</v>
      </c>
      <c r="F456" s="163" t="s">
        <v>189</v>
      </c>
      <c r="H456" s="164">
        <v>249.92400000000001</v>
      </c>
      <c r="I456" s="165"/>
      <c r="L456" s="161"/>
      <c r="M456" s="166"/>
      <c r="T456" s="167"/>
      <c r="AT456" s="162" t="s">
        <v>148</v>
      </c>
      <c r="AU456" s="162" t="s">
        <v>82</v>
      </c>
      <c r="AV456" s="14" t="s">
        <v>144</v>
      </c>
      <c r="AW456" s="14" t="s">
        <v>33</v>
      </c>
      <c r="AX456" s="14" t="s">
        <v>80</v>
      </c>
      <c r="AY456" s="162" t="s">
        <v>137</v>
      </c>
    </row>
    <row r="457" spans="2:65" s="11" customFormat="1" ht="25.9" customHeight="1">
      <c r="B457" s="117"/>
      <c r="D457" s="118" t="s">
        <v>71</v>
      </c>
      <c r="E457" s="119" t="s">
        <v>434</v>
      </c>
      <c r="F457" s="119" t="s">
        <v>1267</v>
      </c>
      <c r="I457" s="120"/>
      <c r="J457" s="121">
        <f>BK457</f>
        <v>0</v>
      </c>
      <c r="L457" s="117"/>
      <c r="M457" s="122"/>
      <c r="P457" s="123">
        <f>P458</f>
        <v>0</v>
      </c>
      <c r="R457" s="123">
        <f>R458</f>
        <v>0</v>
      </c>
      <c r="T457" s="124">
        <f>T458</f>
        <v>0</v>
      </c>
      <c r="AR457" s="118" t="s">
        <v>138</v>
      </c>
      <c r="AT457" s="125" t="s">
        <v>71</v>
      </c>
      <c r="AU457" s="125" t="s">
        <v>72</v>
      </c>
      <c r="AY457" s="118" t="s">
        <v>137</v>
      </c>
      <c r="BK457" s="126">
        <f>BK458</f>
        <v>0</v>
      </c>
    </row>
    <row r="458" spans="2:65" s="11" customFormat="1" ht="22.9" customHeight="1">
      <c r="B458" s="117"/>
      <c r="D458" s="118" t="s">
        <v>71</v>
      </c>
      <c r="E458" s="127" t="s">
        <v>1268</v>
      </c>
      <c r="F458" s="127" t="s">
        <v>1269</v>
      </c>
      <c r="I458" s="120"/>
      <c r="J458" s="128">
        <f>BK458</f>
        <v>0</v>
      </c>
      <c r="L458" s="117"/>
      <c r="M458" s="122"/>
      <c r="P458" s="123">
        <f>P459</f>
        <v>0</v>
      </c>
      <c r="R458" s="123">
        <f>R459</f>
        <v>0</v>
      </c>
      <c r="T458" s="124">
        <f>T459</f>
        <v>0</v>
      </c>
      <c r="AR458" s="118" t="s">
        <v>138</v>
      </c>
      <c r="AT458" s="125" t="s">
        <v>71</v>
      </c>
      <c r="AU458" s="125" t="s">
        <v>80</v>
      </c>
      <c r="AY458" s="118" t="s">
        <v>137</v>
      </c>
      <c r="BK458" s="126">
        <f>BK459</f>
        <v>0</v>
      </c>
    </row>
    <row r="459" spans="2:65" s="1" customFormat="1" ht="16.5" customHeight="1">
      <c r="B459" s="33"/>
      <c r="C459" s="129" t="s">
        <v>846</v>
      </c>
      <c r="D459" s="129" t="s">
        <v>140</v>
      </c>
      <c r="E459" s="130" t="s">
        <v>1531</v>
      </c>
      <c r="F459" s="131" t="s">
        <v>1272</v>
      </c>
      <c r="G459" s="132" t="s">
        <v>542</v>
      </c>
      <c r="H459" s="133">
        <v>1</v>
      </c>
      <c r="I459" s="134"/>
      <c r="J459" s="135">
        <f>ROUND(I459*H459,2)</f>
        <v>0</v>
      </c>
      <c r="K459" s="136"/>
      <c r="L459" s="33"/>
      <c r="M459" s="137" t="s">
        <v>19</v>
      </c>
      <c r="N459" s="138" t="s">
        <v>43</v>
      </c>
      <c r="P459" s="139">
        <f>O459*H459</f>
        <v>0</v>
      </c>
      <c r="Q459" s="139">
        <v>0</v>
      </c>
      <c r="R459" s="139">
        <f>Q459*H459</f>
        <v>0</v>
      </c>
      <c r="S459" s="139">
        <v>0</v>
      </c>
      <c r="T459" s="140">
        <f>S459*H459</f>
        <v>0</v>
      </c>
      <c r="AR459" s="141" t="s">
        <v>692</v>
      </c>
      <c r="AT459" s="141" t="s">
        <v>140</v>
      </c>
      <c r="AU459" s="141" t="s">
        <v>82</v>
      </c>
      <c r="AY459" s="18" t="s">
        <v>137</v>
      </c>
      <c r="BE459" s="142">
        <f>IF(N459="základní",J459,0)</f>
        <v>0</v>
      </c>
      <c r="BF459" s="142">
        <f>IF(N459="snížená",J459,0)</f>
        <v>0</v>
      </c>
      <c r="BG459" s="142">
        <f>IF(N459="zákl. přenesená",J459,0)</f>
        <v>0</v>
      </c>
      <c r="BH459" s="142">
        <f>IF(N459="sníž. přenesená",J459,0)</f>
        <v>0</v>
      </c>
      <c r="BI459" s="142">
        <f>IF(N459="nulová",J459,0)</f>
        <v>0</v>
      </c>
      <c r="BJ459" s="18" t="s">
        <v>80</v>
      </c>
      <c r="BK459" s="142">
        <f>ROUND(I459*H459,2)</f>
        <v>0</v>
      </c>
      <c r="BL459" s="18" t="s">
        <v>692</v>
      </c>
      <c r="BM459" s="141" t="s">
        <v>1532</v>
      </c>
    </row>
    <row r="460" spans="2:65" s="11" customFormat="1" ht="25.9" customHeight="1">
      <c r="B460" s="117"/>
      <c r="D460" s="118" t="s">
        <v>71</v>
      </c>
      <c r="E460" s="119" t="s">
        <v>1310</v>
      </c>
      <c r="F460" s="119" t="s">
        <v>1311</v>
      </c>
      <c r="I460" s="120"/>
      <c r="J460" s="121">
        <f>BK460</f>
        <v>0</v>
      </c>
      <c r="L460" s="117"/>
      <c r="M460" s="122"/>
      <c r="P460" s="123">
        <f>SUM(P461:P462)</f>
        <v>0</v>
      </c>
      <c r="R460" s="123">
        <f>SUM(R461:R462)</f>
        <v>0</v>
      </c>
      <c r="T460" s="124">
        <f>SUM(T461:T462)</f>
        <v>0</v>
      </c>
      <c r="AR460" s="118" t="s">
        <v>167</v>
      </c>
      <c r="AT460" s="125" t="s">
        <v>71</v>
      </c>
      <c r="AU460" s="125" t="s">
        <v>72</v>
      </c>
      <c r="AY460" s="118" t="s">
        <v>137</v>
      </c>
      <c r="BK460" s="126">
        <f>SUM(BK461:BK462)</f>
        <v>0</v>
      </c>
    </row>
    <row r="461" spans="2:65" s="1" customFormat="1" ht="16.5" customHeight="1">
      <c r="B461" s="33"/>
      <c r="C461" s="129" t="s">
        <v>850</v>
      </c>
      <c r="D461" s="129" t="s">
        <v>140</v>
      </c>
      <c r="E461" s="130" t="s">
        <v>1313</v>
      </c>
      <c r="F461" s="131" t="s">
        <v>1314</v>
      </c>
      <c r="G461" s="132" t="s">
        <v>1315</v>
      </c>
      <c r="H461" s="186"/>
      <c r="I461" s="134"/>
      <c r="J461" s="135">
        <f>ROUND(I461*H461,2)</f>
        <v>0</v>
      </c>
      <c r="K461" s="136"/>
      <c r="L461" s="33"/>
      <c r="M461" s="137" t="s">
        <v>19</v>
      </c>
      <c r="N461" s="138" t="s">
        <v>43</v>
      </c>
      <c r="P461" s="139">
        <f>O461*H461</f>
        <v>0</v>
      </c>
      <c r="Q461" s="139">
        <v>0</v>
      </c>
      <c r="R461" s="139">
        <f>Q461*H461</f>
        <v>0</v>
      </c>
      <c r="S461" s="139">
        <v>0</v>
      </c>
      <c r="T461" s="140">
        <f>S461*H461</f>
        <v>0</v>
      </c>
      <c r="AR461" s="141" t="s">
        <v>1316</v>
      </c>
      <c r="AT461" s="141" t="s">
        <v>140</v>
      </c>
      <c r="AU461" s="141" t="s">
        <v>80</v>
      </c>
      <c r="AY461" s="18" t="s">
        <v>137</v>
      </c>
      <c r="BE461" s="142">
        <f>IF(N461="základní",J461,0)</f>
        <v>0</v>
      </c>
      <c r="BF461" s="142">
        <f>IF(N461="snížená",J461,0)</f>
        <v>0</v>
      </c>
      <c r="BG461" s="142">
        <f>IF(N461="zákl. přenesená",J461,0)</f>
        <v>0</v>
      </c>
      <c r="BH461" s="142">
        <f>IF(N461="sníž. přenesená",J461,0)</f>
        <v>0</v>
      </c>
      <c r="BI461" s="142">
        <f>IF(N461="nulová",J461,0)</f>
        <v>0</v>
      </c>
      <c r="BJ461" s="18" t="s">
        <v>80</v>
      </c>
      <c r="BK461" s="142">
        <f>ROUND(I461*H461,2)</f>
        <v>0</v>
      </c>
      <c r="BL461" s="18" t="s">
        <v>1316</v>
      </c>
      <c r="BM461" s="141" t="s">
        <v>1533</v>
      </c>
    </row>
    <row r="462" spans="2:65" s="1" customFormat="1" ht="11.25">
      <c r="B462" s="33"/>
      <c r="D462" s="143" t="s">
        <v>146</v>
      </c>
      <c r="F462" s="144" t="s">
        <v>1318</v>
      </c>
      <c r="I462" s="145"/>
      <c r="L462" s="33"/>
      <c r="M462" s="187"/>
      <c r="N462" s="188"/>
      <c r="O462" s="188"/>
      <c r="P462" s="188"/>
      <c r="Q462" s="188"/>
      <c r="R462" s="188"/>
      <c r="S462" s="188"/>
      <c r="T462" s="189"/>
      <c r="AT462" s="18" t="s">
        <v>146</v>
      </c>
      <c r="AU462" s="18" t="s">
        <v>80</v>
      </c>
    </row>
    <row r="463" spans="2:65" s="1" customFormat="1" ht="6.95" customHeight="1">
      <c r="B463" s="42"/>
      <c r="C463" s="43"/>
      <c r="D463" s="43"/>
      <c r="E463" s="43"/>
      <c r="F463" s="43"/>
      <c r="G463" s="43"/>
      <c r="H463" s="43"/>
      <c r="I463" s="43"/>
      <c r="J463" s="43"/>
      <c r="K463" s="43"/>
      <c r="L463" s="33"/>
    </row>
  </sheetData>
  <sheetProtection algorithmName="SHA-512" hashValue="psHSSWD1CE9GGpjeIh4tm2s5SF2a7h/rTDlbPqOr2y5b89z8gi3zFW/hyJv9RRljkJjpscf1IUxH+hWa6bHneQ==" saltValue="CqR4jg7ohBdJeZgbyes59K+A5U9yBeD3EKNEXjNHEq1ZiV3D07GmYfVgXsdSwdENYzWN7X+ktgkTtiZgw5eSuQ==" spinCount="100000" sheet="1" objects="1" scenarios="1" formatColumns="0" formatRows="0" autoFilter="0"/>
  <autoFilter ref="C98:K462" xr:uid="{00000000-0009-0000-0000-000002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200-000000000000}"/>
    <hyperlink ref="F106" r:id="rId2" xr:uid="{00000000-0004-0000-0200-000001000000}"/>
    <hyperlink ref="F110" r:id="rId3" xr:uid="{00000000-0004-0000-0200-000002000000}"/>
    <hyperlink ref="F113" r:id="rId4" xr:uid="{00000000-0004-0000-0200-000003000000}"/>
    <hyperlink ref="F134" r:id="rId5" xr:uid="{00000000-0004-0000-0200-000004000000}"/>
    <hyperlink ref="F149" r:id="rId6" xr:uid="{00000000-0004-0000-0200-000005000000}"/>
    <hyperlink ref="F155" r:id="rId7" xr:uid="{00000000-0004-0000-0200-000006000000}"/>
    <hyperlink ref="F163" r:id="rId8" xr:uid="{00000000-0004-0000-0200-000007000000}"/>
    <hyperlink ref="F165" r:id="rId9" xr:uid="{00000000-0004-0000-0200-000008000000}"/>
    <hyperlink ref="F168" r:id="rId10" xr:uid="{00000000-0004-0000-0200-000009000000}"/>
    <hyperlink ref="F177" r:id="rId11" xr:uid="{00000000-0004-0000-0200-00000A000000}"/>
    <hyperlink ref="F183" r:id="rId12" xr:uid="{00000000-0004-0000-0200-00000B000000}"/>
    <hyperlink ref="F187" r:id="rId13" xr:uid="{00000000-0004-0000-0200-00000C000000}"/>
    <hyperlink ref="F190" r:id="rId14" xr:uid="{00000000-0004-0000-0200-00000D000000}"/>
    <hyperlink ref="F195" r:id="rId15" xr:uid="{00000000-0004-0000-0200-00000E000000}"/>
    <hyperlink ref="F198" r:id="rId16" xr:uid="{00000000-0004-0000-0200-00000F000000}"/>
    <hyperlink ref="F201" r:id="rId17" xr:uid="{00000000-0004-0000-0200-000010000000}"/>
    <hyperlink ref="F205" r:id="rId18" xr:uid="{00000000-0004-0000-0200-000011000000}"/>
    <hyperlink ref="F208" r:id="rId19" xr:uid="{00000000-0004-0000-0200-000012000000}"/>
    <hyperlink ref="F214" r:id="rId20" xr:uid="{00000000-0004-0000-0200-000013000000}"/>
    <hyperlink ref="F218" r:id="rId21" xr:uid="{00000000-0004-0000-0200-000014000000}"/>
    <hyperlink ref="F222" r:id="rId22" xr:uid="{00000000-0004-0000-0200-000015000000}"/>
    <hyperlink ref="F225" r:id="rId23" xr:uid="{00000000-0004-0000-0200-000016000000}"/>
    <hyperlink ref="F228" r:id="rId24" xr:uid="{00000000-0004-0000-0200-000017000000}"/>
    <hyperlink ref="F247" r:id="rId25" xr:uid="{00000000-0004-0000-0200-000018000000}"/>
    <hyperlink ref="F260" r:id="rId26" xr:uid="{00000000-0004-0000-0200-000019000000}"/>
    <hyperlink ref="F262" r:id="rId27" xr:uid="{00000000-0004-0000-0200-00001A000000}"/>
    <hyperlink ref="F265" r:id="rId28" xr:uid="{00000000-0004-0000-0200-00001B000000}"/>
    <hyperlink ref="F267" r:id="rId29" xr:uid="{00000000-0004-0000-0200-00001C000000}"/>
    <hyperlink ref="F272" r:id="rId30" xr:uid="{00000000-0004-0000-0200-00001D000000}"/>
    <hyperlink ref="F274" r:id="rId31" xr:uid="{00000000-0004-0000-0200-00001E000000}"/>
    <hyperlink ref="F278" r:id="rId32" xr:uid="{00000000-0004-0000-0200-00001F000000}"/>
    <hyperlink ref="F282" r:id="rId33" xr:uid="{00000000-0004-0000-0200-000020000000}"/>
    <hyperlink ref="F289" r:id="rId34" xr:uid="{00000000-0004-0000-0200-000021000000}"/>
    <hyperlink ref="F296" r:id="rId35" xr:uid="{00000000-0004-0000-0200-000022000000}"/>
    <hyperlink ref="F305" r:id="rId36" xr:uid="{00000000-0004-0000-0200-000023000000}"/>
    <hyperlink ref="F309" r:id="rId37" xr:uid="{00000000-0004-0000-0200-000024000000}"/>
    <hyperlink ref="F313" r:id="rId38" xr:uid="{00000000-0004-0000-0200-000025000000}"/>
    <hyperlink ref="F316" r:id="rId39" xr:uid="{00000000-0004-0000-0200-000026000000}"/>
    <hyperlink ref="F318" r:id="rId40" xr:uid="{00000000-0004-0000-0200-000027000000}"/>
    <hyperlink ref="F321" r:id="rId41" xr:uid="{00000000-0004-0000-0200-000028000000}"/>
    <hyperlink ref="F326" r:id="rId42" xr:uid="{00000000-0004-0000-0200-000029000000}"/>
    <hyperlink ref="F329" r:id="rId43" xr:uid="{00000000-0004-0000-0200-00002A000000}"/>
    <hyperlink ref="F332" r:id="rId44" xr:uid="{00000000-0004-0000-0200-00002B000000}"/>
    <hyperlink ref="F335" r:id="rId45" xr:uid="{00000000-0004-0000-0200-00002C000000}"/>
    <hyperlink ref="F339" r:id="rId46" xr:uid="{00000000-0004-0000-0200-00002D000000}"/>
    <hyperlink ref="F342" r:id="rId47" xr:uid="{00000000-0004-0000-0200-00002E000000}"/>
    <hyperlink ref="F346" r:id="rId48" xr:uid="{00000000-0004-0000-0200-00002F000000}"/>
    <hyperlink ref="F352" r:id="rId49" xr:uid="{00000000-0004-0000-0200-000030000000}"/>
    <hyperlink ref="F354" r:id="rId50" xr:uid="{00000000-0004-0000-0200-000031000000}"/>
    <hyperlink ref="F361" r:id="rId51" xr:uid="{00000000-0004-0000-0200-000032000000}"/>
    <hyperlink ref="F364" r:id="rId52" xr:uid="{00000000-0004-0000-0200-000033000000}"/>
    <hyperlink ref="F369" r:id="rId53" xr:uid="{00000000-0004-0000-0200-000034000000}"/>
    <hyperlink ref="F376" r:id="rId54" xr:uid="{00000000-0004-0000-0200-000035000000}"/>
    <hyperlink ref="F384" r:id="rId55" xr:uid="{00000000-0004-0000-0200-000036000000}"/>
    <hyperlink ref="F387" r:id="rId56" xr:uid="{00000000-0004-0000-0200-000037000000}"/>
    <hyperlink ref="F401" r:id="rId57" xr:uid="{00000000-0004-0000-0200-000038000000}"/>
    <hyperlink ref="F404" r:id="rId58" xr:uid="{00000000-0004-0000-0200-000039000000}"/>
    <hyperlink ref="F420" r:id="rId59" xr:uid="{00000000-0004-0000-0200-00003A000000}"/>
    <hyperlink ref="F423" r:id="rId60" xr:uid="{00000000-0004-0000-0200-00003B000000}"/>
    <hyperlink ref="F426" r:id="rId61" xr:uid="{00000000-0004-0000-0200-00003C000000}"/>
    <hyperlink ref="F433" r:id="rId62" xr:uid="{00000000-0004-0000-0200-00003D000000}"/>
    <hyperlink ref="F436" r:id="rId63" xr:uid="{00000000-0004-0000-0200-00003E000000}"/>
    <hyperlink ref="F443" r:id="rId64" xr:uid="{00000000-0004-0000-0200-00003F000000}"/>
    <hyperlink ref="F451" r:id="rId65" xr:uid="{00000000-0004-0000-0200-000040000000}"/>
    <hyperlink ref="F462" r:id="rId66" xr:uid="{00000000-0004-0000-0200-00004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6" t="str">
        <f>'Rekapitulace stavby'!K6</f>
        <v>REKONSTRUKCE BUDOVY ČP.22  SOU HUBÁLOV</v>
      </c>
      <c r="F7" s="307"/>
      <c r="G7" s="307"/>
      <c r="H7" s="307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6.5" customHeight="1">
      <c r="B9" s="33"/>
      <c r="E9" s="288" t="s">
        <v>1534</v>
      </c>
      <c r="F9" s="308"/>
      <c r="G9" s="308"/>
      <c r="H9" s="30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25. 4. 2023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72"/>
      <c r="G18" s="272"/>
      <c r="H18" s="27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77" t="s">
        <v>19</v>
      </c>
      <c r="F27" s="277"/>
      <c r="G27" s="277"/>
      <c r="H27" s="27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ROUND((SUM(BE91:BE477)),  2)</f>
        <v>0</v>
      </c>
      <c r="I33" s="90">
        <v>0.21</v>
      </c>
      <c r="J33" s="89">
        <f>ROUND(((SUM(BE91:BE477))*I33),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ROUND((SUM(BF91:BF477)),  2)</f>
        <v>0</v>
      </c>
      <c r="I34" s="90">
        <v>0.15</v>
      </c>
      <c r="J34" s="89">
        <f>ROUND(((SUM(BF91:BF477))*I34),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ROUND((SUM(BG91:BG477)),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ROUND((SUM(BH91:BH477)),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ROUND((SUM(BI91:BI477)),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06" t="str">
        <f>E7</f>
        <v>REKONSTRUKCE BUDOVY ČP.22  SOU HUBÁLOV</v>
      </c>
      <c r="F48" s="307"/>
      <c r="G48" s="307"/>
      <c r="H48" s="307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6.5" customHeight="1">
      <c r="B50" s="33"/>
      <c r="E50" s="288" t="str">
        <f>E9</f>
        <v>S-03 - ZATEPLENÍ BUDOVY ČP.22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LOUKOVEC ST.PČ. 128/3</v>
      </c>
      <c r="I52" s="28" t="s">
        <v>23</v>
      </c>
      <c r="J52" s="50" t="str">
        <f>IF(J12="","",J12)</f>
        <v>25. 4. 2023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SOU HUBÁLOV 17 - LOUKOVEC</v>
      </c>
      <c r="I54" s="28" t="s">
        <v>31</v>
      </c>
      <c r="J54" s="31" t="str">
        <f>E21</f>
        <v>ING.PAVEL MAREK  projekční ateliér TURNOV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JANA VYDROVÁ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93</v>
      </c>
      <c r="D57" s="91"/>
      <c r="E57" s="91"/>
      <c r="F57" s="91"/>
      <c r="G57" s="91"/>
      <c r="H57" s="91"/>
      <c r="I57" s="91"/>
      <c r="J57" s="98" t="s">
        <v>94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J91</f>
        <v>0</v>
      </c>
      <c r="L59" s="33"/>
      <c r="AU59" s="18" t="s">
        <v>95</v>
      </c>
    </row>
    <row r="60" spans="2:47" s="8" customFormat="1" ht="24.95" customHeight="1">
      <c r="B60" s="100"/>
      <c r="D60" s="101" t="s">
        <v>96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9" customFormat="1" ht="19.899999999999999" customHeight="1">
      <c r="B61" s="104"/>
      <c r="D61" s="105" t="s">
        <v>1535</v>
      </c>
      <c r="E61" s="106"/>
      <c r="F61" s="106"/>
      <c r="G61" s="106"/>
      <c r="H61" s="106"/>
      <c r="I61" s="106"/>
      <c r="J61" s="107">
        <f>J93</f>
        <v>0</v>
      </c>
      <c r="L61" s="104"/>
    </row>
    <row r="62" spans="2:47" s="9" customFormat="1" ht="19.899999999999999" customHeight="1">
      <c r="B62" s="104"/>
      <c r="D62" s="105" t="s">
        <v>1536</v>
      </c>
      <c r="E62" s="106"/>
      <c r="F62" s="106"/>
      <c r="G62" s="106"/>
      <c r="H62" s="106"/>
      <c r="I62" s="106"/>
      <c r="J62" s="107">
        <f>J129</f>
        <v>0</v>
      </c>
      <c r="L62" s="104"/>
    </row>
    <row r="63" spans="2:47" s="9" customFormat="1" ht="19.899999999999999" customHeight="1">
      <c r="B63" s="104"/>
      <c r="D63" s="105" t="s">
        <v>99</v>
      </c>
      <c r="E63" s="106"/>
      <c r="F63" s="106"/>
      <c r="G63" s="106"/>
      <c r="H63" s="106"/>
      <c r="I63" s="106"/>
      <c r="J63" s="107">
        <f>J138</f>
        <v>0</v>
      </c>
      <c r="L63" s="104"/>
    </row>
    <row r="64" spans="2:47" s="9" customFormat="1" ht="19.899999999999999" customHeight="1">
      <c r="B64" s="104"/>
      <c r="D64" s="105" t="s">
        <v>100</v>
      </c>
      <c r="E64" s="106"/>
      <c r="F64" s="106"/>
      <c r="G64" s="106"/>
      <c r="H64" s="106"/>
      <c r="I64" s="106"/>
      <c r="J64" s="107">
        <f>J319</f>
        <v>0</v>
      </c>
      <c r="L64" s="104"/>
    </row>
    <row r="65" spans="2:12" s="9" customFormat="1" ht="19.899999999999999" customHeight="1">
      <c r="B65" s="104"/>
      <c r="D65" s="105" t="s">
        <v>101</v>
      </c>
      <c r="E65" s="106"/>
      <c r="F65" s="106"/>
      <c r="G65" s="106"/>
      <c r="H65" s="106"/>
      <c r="I65" s="106"/>
      <c r="J65" s="107">
        <f>J346</f>
        <v>0</v>
      </c>
      <c r="L65" s="104"/>
    </row>
    <row r="66" spans="2:12" s="9" customFormat="1" ht="19.899999999999999" customHeight="1">
      <c r="B66" s="104"/>
      <c r="D66" s="105" t="s">
        <v>102</v>
      </c>
      <c r="E66" s="106"/>
      <c r="F66" s="106"/>
      <c r="G66" s="106"/>
      <c r="H66" s="106"/>
      <c r="I66" s="106"/>
      <c r="J66" s="107">
        <f>J402</f>
        <v>0</v>
      </c>
      <c r="L66" s="104"/>
    </row>
    <row r="67" spans="2:12" s="8" customFormat="1" ht="24.95" customHeight="1">
      <c r="B67" s="100"/>
      <c r="D67" s="101" t="s">
        <v>103</v>
      </c>
      <c r="E67" s="102"/>
      <c r="F67" s="102"/>
      <c r="G67" s="102"/>
      <c r="H67" s="102"/>
      <c r="I67" s="102"/>
      <c r="J67" s="103">
        <f>J405</f>
        <v>0</v>
      </c>
      <c r="L67" s="100"/>
    </row>
    <row r="68" spans="2:12" s="9" customFormat="1" ht="19.899999999999999" customHeight="1">
      <c r="B68" s="104"/>
      <c r="D68" s="105" t="s">
        <v>105</v>
      </c>
      <c r="E68" s="106"/>
      <c r="F68" s="106"/>
      <c r="G68" s="106"/>
      <c r="H68" s="106"/>
      <c r="I68" s="106"/>
      <c r="J68" s="107">
        <f>J406</f>
        <v>0</v>
      </c>
      <c r="L68" s="104"/>
    </row>
    <row r="69" spans="2:12" s="9" customFormat="1" ht="19.899999999999999" customHeight="1">
      <c r="B69" s="104"/>
      <c r="D69" s="105" t="s">
        <v>1537</v>
      </c>
      <c r="E69" s="106"/>
      <c r="F69" s="106"/>
      <c r="G69" s="106"/>
      <c r="H69" s="106"/>
      <c r="I69" s="106"/>
      <c r="J69" s="107">
        <f>J415</f>
        <v>0</v>
      </c>
      <c r="L69" s="104"/>
    </row>
    <row r="70" spans="2:12" s="9" customFormat="1" ht="19.899999999999999" customHeight="1">
      <c r="B70" s="104"/>
      <c r="D70" s="105" t="s">
        <v>110</v>
      </c>
      <c r="E70" s="106"/>
      <c r="F70" s="106"/>
      <c r="G70" s="106"/>
      <c r="H70" s="106"/>
      <c r="I70" s="106"/>
      <c r="J70" s="107">
        <f>J448</f>
        <v>0</v>
      </c>
      <c r="L70" s="104"/>
    </row>
    <row r="71" spans="2:12" s="8" customFormat="1" ht="24.95" customHeight="1">
      <c r="B71" s="100"/>
      <c r="D71" s="101" t="s">
        <v>121</v>
      </c>
      <c r="E71" s="102"/>
      <c r="F71" s="102"/>
      <c r="G71" s="102"/>
      <c r="H71" s="102"/>
      <c r="I71" s="102"/>
      <c r="J71" s="103">
        <f>J475</f>
        <v>0</v>
      </c>
      <c r="L71" s="100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122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06" t="str">
        <f>E7</f>
        <v>REKONSTRUKCE BUDOVY ČP.22  SOU HUBÁLOV</v>
      </c>
      <c r="F81" s="307"/>
      <c r="G81" s="307"/>
      <c r="H81" s="307"/>
      <c r="L81" s="33"/>
    </row>
    <row r="82" spans="2:65" s="1" customFormat="1" ht="12" customHeight="1">
      <c r="B82" s="33"/>
      <c r="C82" s="28" t="s">
        <v>90</v>
      </c>
      <c r="L82" s="33"/>
    </row>
    <row r="83" spans="2:65" s="1" customFormat="1" ht="16.5" customHeight="1">
      <c r="B83" s="33"/>
      <c r="E83" s="288" t="str">
        <f>E9</f>
        <v>S-03 - ZATEPLENÍ BUDOVY ČP.22</v>
      </c>
      <c r="F83" s="308"/>
      <c r="G83" s="308"/>
      <c r="H83" s="308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F12</f>
        <v>LOUKOVEC ST.PČ. 128/3</v>
      </c>
      <c r="I85" s="28" t="s">
        <v>23</v>
      </c>
      <c r="J85" s="50" t="str">
        <f>IF(J12="","",J12)</f>
        <v>25. 4. 2023</v>
      </c>
      <c r="L85" s="33"/>
    </row>
    <row r="86" spans="2:65" s="1" customFormat="1" ht="6.95" customHeight="1">
      <c r="B86" s="33"/>
      <c r="L86" s="33"/>
    </row>
    <row r="87" spans="2:65" s="1" customFormat="1" ht="40.15" customHeight="1">
      <c r="B87" s="33"/>
      <c r="C87" s="28" t="s">
        <v>25</v>
      </c>
      <c r="F87" s="26" t="str">
        <f>E15</f>
        <v>SOU HUBÁLOV 17 - LOUKOVEC</v>
      </c>
      <c r="I87" s="28" t="s">
        <v>31</v>
      </c>
      <c r="J87" s="31" t="str">
        <f>E21</f>
        <v>ING.PAVEL MAREK  projekční ateliér TURNOV</v>
      </c>
      <c r="L87" s="33"/>
    </row>
    <row r="88" spans="2:65" s="1" customFormat="1" ht="15.2" customHeight="1">
      <c r="B88" s="33"/>
      <c r="C88" s="28" t="s">
        <v>29</v>
      </c>
      <c r="F88" s="26" t="str">
        <f>IF(E18="","",E18)</f>
        <v>Vyplň údaj</v>
      </c>
      <c r="I88" s="28" t="s">
        <v>34</v>
      </c>
      <c r="J88" s="31" t="str">
        <f>E24</f>
        <v>JANA VYDROVÁ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08"/>
      <c r="C90" s="109" t="s">
        <v>123</v>
      </c>
      <c r="D90" s="110" t="s">
        <v>57</v>
      </c>
      <c r="E90" s="110" t="s">
        <v>53</v>
      </c>
      <c r="F90" s="110" t="s">
        <v>54</v>
      </c>
      <c r="G90" s="110" t="s">
        <v>124</v>
      </c>
      <c r="H90" s="110" t="s">
        <v>125</v>
      </c>
      <c r="I90" s="110" t="s">
        <v>126</v>
      </c>
      <c r="J90" s="111" t="s">
        <v>94</v>
      </c>
      <c r="K90" s="112" t="s">
        <v>127</v>
      </c>
      <c r="L90" s="108"/>
      <c r="M90" s="57" t="s">
        <v>19</v>
      </c>
      <c r="N90" s="58" t="s">
        <v>42</v>
      </c>
      <c r="O90" s="58" t="s">
        <v>128</v>
      </c>
      <c r="P90" s="58" t="s">
        <v>129</v>
      </c>
      <c r="Q90" s="58" t="s">
        <v>130</v>
      </c>
      <c r="R90" s="58" t="s">
        <v>131</v>
      </c>
      <c r="S90" s="58" t="s">
        <v>132</v>
      </c>
      <c r="T90" s="59" t="s">
        <v>133</v>
      </c>
    </row>
    <row r="91" spans="2:65" s="1" customFormat="1" ht="22.9" customHeight="1">
      <c r="B91" s="33"/>
      <c r="C91" s="62" t="s">
        <v>134</v>
      </c>
      <c r="J91" s="113">
        <f>BK91</f>
        <v>0</v>
      </c>
      <c r="L91" s="33"/>
      <c r="M91" s="60"/>
      <c r="N91" s="51"/>
      <c r="O91" s="51"/>
      <c r="P91" s="114">
        <f>P92+P405+P475</f>
        <v>0</v>
      </c>
      <c r="Q91" s="51"/>
      <c r="R91" s="114">
        <f>R92+R405+R475</f>
        <v>39.557946210000004</v>
      </c>
      <c r="S91" s="51"/>
      <c r="T91" s="115">
        <f>T92+T405+T475</f>
        <v>13.930758200000001</v>
      </c>
      <c r="AT91" s="18" t="s">
        <v>71</v>
      </c>
      <c r="AU91" s="18" t="s">
        <v>95</v>
      </c>
      <c r="BK91" s="116">
        <f>BK92+BK405+BK475</f>
        <v>0</v>
      </c>
    </row>
    <row r="92" spans="2:65" s="11" customFormat="1" ht="25.9" customHeight="1">
      <c r="B92" s="117"/>
      <c r="D92" s="118" t="s">
        <v>71</v>
      </c>
      <c r="E92" s="119" t="s">
        <v>135</v>
      </c>
      <c r="F92" s="119" t="s">
        <v>136</v>
      </c>
      <c r="I92" s="120"/>
      <c r="J92" s="121">
        <f>BK92</f>
        <v>0</v>
      </c>
      <c r="L92" s="117"/>
      <c r="M92" s="122"/>
      <c r="P92" s="123">
        <f>P93+P129+P138+P319+P346+P402</f>
        <v>0</v>
      </c>
      <c r="R92" s="123">
        <f>R93+R129+R138+R319+R346+R402</f>
        <v>34.281770620000003</v>
      </c>
      <c r="T92" s="124">
        <f>T93+T129+T138+T319+T346+T402</f>
        <v>13.480650000000001</v>
      </c>
      <c r="AR92" s="118" t="s">
        <v>80</v>
      </c>
      <c r="AT92" s="125" t="s">
        <v>71</v>
      </c>
      <c r="AU92" s="125" t="s">
        <v>72</v>
      </c>
      <c r="AY92" s="118" t="s">
        <v>137</v>
      </c>
      <c r="BK92" s="126">
        <f>BK93+BK129+BK138+BK319+BK346+BK402</f>
        <v>0</v>
      </c>
    </row>
    <row r="93" spans="2:65" s="11" customFormat="1" ht="22.9" customHeight="1">
      <c r="B93" s="117"/>
      <c r="D93" s="118" t="s">
        <v>71</v>
      </c>
      <c r="E93" s="127" t="s">
        <v>80</v>
      </c>
      <c r="F93" s="127" t="s">
        <v>1538</v>
      </c>
      <c r="I93" s="120"/>
      <c r="J93" s="128">
        <f>BK93</f>
        <v>0</v>
      </c>
      <c r="L93" s="117"/>
      <c r="M93" s="122"/>
      <c r="P93" s="123">
        <f>SUM(P94:P128)</f>
        <v>0</v>
      </c>
      <c r="R93" s="123">
        <f>SUM(R94:R128)</f>
        <v>0</v>
      </c>
      <c r="T93" s="124">
        <f>SUM(T94:T128)</f>
        <v>0</v>
      </c>
      <c r="AR93" s="118" t="s">
        <v>80</v>
      </c>
      <c r="AT93" s="125" t="s">
        <v>71</v>
      </c>
      <c r="AU93" s="125" t="s">
        <v>80</v>
      </c>
      <c r="AY93" s="118" t="s">
        <v>137</v>
      </c>
      <c r="BK93" s="126">
        <f>SUM(BK94:BK128)</f>
        <v>0</v>
      </c>
    </row>
    <row r="94" spans="2:65" s="1" customFormat="1" ht="24.2" customHeight="1">
      <c r="B94" s="33"/>
      <c r="C94" s="129" t="s">
        <v>80</v>
      </c>
      <c r="D94" s="129" t="s">
        <v>140</v>
      </c>
      <c r="E94" s="130" t="s">
        <v>1539</v>
      </c>
      <c r="F94" s="131" t="s">
        <v>1540</v>
      </c>
      <c r="G94" s="132" t="s">
        <v>163</v>
      </c>
      <c r="H94" s="133">
        <v>10.045</v>
      </c>
      <c r="I94" s="134"/>
      <c r="J94" s="135">
        <f>ROUND(I94*H94,2)</f>
        <v>0</v>
      </c>
      <c r="K94" s="136"/>
      <c r="L94" s="33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144</v>
      </c>
      <c r="AT94" s="141" t="s">
        <v>140</v>
      </c>
      <c r="AU94" s="141" t="s">
        <v>82</v>
      </c>
      <c r="AY94" s="18" t="s">
        <v>137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80</v>
      </c>
      <c r="BK94" s="142">
        <f>ROUND(I94*H94,2)</f>
        <v>0</v>
      </c>
      <c r="BL94" s="18" t="s">
        <v>144</v>
      </c>
      <c r="BM94" s="141" t="s">
        <v>1541</v>
      </c>
    </row>
    <row r="95" spans="2:65" s="1" customFormat="1" ht="11.25">
      <c r="B95" s="33"/>
      <c r="D95" s="143" t="s">
        <v>146</v>
      </c>
      <c r="F95" s="144" t="s">
        <v>1542</v>
      </c>
      <c r="I95" s="145"/>
      <c r="L95" s="33"/>
      <c r="M95" s="146"/>
      <c r="T95" s="54"/>
      <c r="AT95" s="18" t="s">
        <v>146</v>
      </c>
      <c r="AU95" s="18" t="s">
        <v>82</v>
      </c>
    </row>
    <row r="96" spans="2:65" s="13" customFormat="1" ht="11.25">
      <c r="B96" s="155"/>
      <c r="D96" s="148" t="s">
        <v>148</v>
      </c>
      <c r="E96" s="156" t="s">
        <v>19</v>
      </c>
      <c r="F96" s="157" t="s">
        <v>1543</v>
      </c>
      <c r="H96" s="156" t="s">
        <v>19</v>
      </c>
      <c r="I96" s="158"/>
      <c r="L96" s="155"/>
      <c r="M96" s="159"/>
      <c r="T96" s="160"/>
      <c r="AT96" s="156" t="s">
        <v>148</v>
      </c>
      <c r="AU96" s="156" t="s">
        <v>82</v>
      </c>
      <c r="AV96" s="13" t="s">
        <v>80</v>
      </c>
      <c r="AW96" s="13" t="s">
        <v>33</v>
      </c>
      <c r="AX96" s="13" t="s">
        <v>72</v>
      </c>
      <c r="AY96" s="156" t="s">
        <v>137</v>
      </c>
    </row>
    <row r="97" spans="2:65" s="12" customFormat="1" ht="11.25">
      <c r="B97" s="147"/>
      <c r="D97" s="148" t="s">
        <v>148</v>
      </c>
      <c r="E97" s="149" t="s">
        <v>19</v>
      </c>
      <c r="F97" s="150" t="s">
        <v>1544</v>
      </c>
      <c r="H97" s="151">
        <v>7.5549999999999997</v>
      </c>
      <c r="I97" s="152"/>
      <c r="L97" s="147"/>
      <c r="M97" s="153"/>
      <c r="T97" s="154"/>
      <c r="AT97" s="149" t="s">
        <v>148</v>
      </c>
      <c r="AU97" s="149" t="s">
        <v>82</v>
      </c>
      <c r="AV97" s="12" t="s">
        <v>82</v>
      </c>
      <c r="AW97" s="12" t="s">
        <v>33</v>
      </c>
      <c r="AX97" s="12" t="s">
        <v>72</v>
      </c>
      <c r="AY97" s="149" t="s">
        <v>137</v>
      </c>
    </row>
    <row r="98" spans="2:65" s="12" customFormat="1" ht="11.25">
      <c r="B98" s="147"/>
      <c r="D98" s="148" t="s">
        <v>148</v>
      </c>
      <c r="E98" s="149" t="s">
        <v>19</v>
      </c>
      <c r="F98" s="150" t="s">
        <v>1545</v>
      </c>
      <c r="H98" s="151">
        <v>2.4900000000000002</v>
      </c>
      <c r="I98" s="152"/>
      <c r="L98" s="147"/>
      <c r="M98" s="153"/>
      <c r="T98" s="154"/>
      <c r="AT98" s="149" t="s">
        <v>148</v>
      </c>
      <c r="AU98" s="149" t="s">
        <v>82</v>
      </c>
      <c r="AV98" s="12" t="s">
        <v>82</v>
      </c>
      <c r="AW98" s="12" t="s">
        <v>33</v>
      </c>
      <c r="AX98" s="12" t="s">
        <v>72</v>
      </c>
      <c r="AY98" s="149" t="s">
        <v>137</v>
      </c>
    </row>
    <row r="99" spans="2:65" s="14" customFormat="1" ht="11.25">
      <c r="B99" s="161"/>
      <c r="D99" s="148" t="s">
        <v>148</v>
      </c>
      <c r="E99" s="162" t="s">
        <v>19</v>
      </c>
      <c r="F99" s="163" t="s">
        <v>189</v>
      </c>
      <c r="H99" s="164">
        <v>10.045</v>
      </c>
      <c r="I99" s="165"/>
      <c r="L99" s="161"/>
      <c r="M99" s="166"/>
      <c r="T99" s="167"/>
      <c r="AT99" s="162" t="s">
        <v>148</v>
      </c>
      <c r="AU99" s="162" t="s">
        <v>82</v>
      </c>
      <c r="AV99" s="14" t="s">
        <v>144</v>
      </c>
      <c r="AW99" s="14" t="s">
        <v>33</v>
      </c>
      <c r="AX99" s="14" t="s">
        <v>80</v>
      </c>
      <c r="AY99" s="162" t="s">
        <v>137</v>
      </c>
    </row>
    <row r="100" spans="2:65" s="1" customFormat="1" ht="24.2" customHeight="1">
      <c r="B100" s="33"/>
      <c r="C100" s="129" t="s">
        <v>82</v>
      </c>
      <c r="D100" s="129" t="s">
        <v>140</v>
      </c>
      <c r="E100" s="130" t="s">
        <v>1546</v>
      </c>
      <c r="F100" s="131" t="s">
        <v>1547</v>
      </c>
      <c r="G100" s="132" t="s">
        <v>163</v>
      </c>
      <c r="H100" s="133">
        <v>7.8230000000000004</v>
      </c>
      <c r="I100" s="134"/>
      <c r="J100" s="135">
        <f>ROUND(I100*H100,2)</f>
        <v>0</v>
      </c>
      <c r="K100" s="136"/>
      <c r="L100" s="33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144</v>
      </c>
      <c r="AT100" s="141" t="s">
        <v>140</v>
      </c>
      <c r="AU100" s="141" t="s">
        <v>82</v>
      </c>
      <c r="AY100" s="18" t="s">
        <v>137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80</v>
      </c>
      <c r="BK100" s="142">
        <f>ROUND(I100*H100,2)</f>
        <v>0</v>
      </c>
      <c r="BL100" s="18" t="s">
        <v>144</v>
      </c>
      <c r="BM100" s="141" t="s">
        <v>1548</v>
      </c>
    </row>
    <row r="101" spans="2:65" s="1" customFormat="1" ht="11.25">
      <c r="B101" s="33"/>
      <c r="D101" s="143" t="s">
        <v>146</v>
      </c>
      <c r="F101" s="144" t="s">
        <v>1549</v>
      </c>
      <c r="I101" s="145"/>
      <c r="L101" s="33"/>
      <c r="M101" s="146"/>
      <c r="T101" s="54"/>
      <c r="AT101" s="18" t="s">
        <v>146</v>
      </c>
      <c r="AU101" s="18" t="s">
        <v>82</v>
      </c>
    </row>
    <row r="102" spans="2:65" s="12" customFormat="1" ht="11.25">
      <c r="B102" s="147"/>
      <c r="D102" s="148" t="s">
        <v>148</v>
      </c>
      <c r="E102" s="149" t="s">
        <v>19</v>
      </c>
      <c r="F102" s="150" t="s">
        <v>1550</v>
      </c>
      <c r="H102" s="151">
        <v>3.984</v>
      </c>
      <c r="I102" s="152"/>
      <c r="L102" s="147"/>
      <c r="M102" s="153"/>
      <c r="T102" s="154"/>
      <c r="AT102" s="149" t="s">
        <v>148</v>
      </c>
      <c r="AU102" s="149" t="s">
        <v>82</v>
      </c>
      <c r="AV102" s="12" t="s">
        <v>82</v>
      </c>
      <c r="AW102" s="12" t="s">
        <v>33</v>
      </c>
      <c r="AX102" s="12" t="s">
        <v>72</v>
      </c>
      <c r="AY102" s="149" t="s">
        <v>137</v>
      </c>
    </row>
    <row r="103" spans="2:65" s="12" customFormat="1" ht="11.25">
      <c r="B103" s="147"/>
      <c r="D103" s="148" t="s">
        <v>148</v>
      </c>
      <c r="E103" s="149" t="s">
        <v>19</v>
      </c>
      <c r="F103" s="150" t="s">
        <v>1551</v>
      </c>
      <c r="H103" s="151">
        <v>3.839</v>
      </c>
      <c r="I103" s="152"/>
      <c r="L103" s="147"/>
      <c r="M103" s="153"/>
      <c r="T103" s="154"/>
      <c r="AT103" s="149" t="s">
        <v>148</v>
      </c>
      <c r="AU103" s="149" t="s">
        <v>82</v>
      </c>
      <c r="AV103" s="12" t="s">
        <v>82</v>
      </c>
      <c r="AW103" s="12" t="s">
        <v>33</v>
      </c>
      <c r="AX103" s="12" t="s">
        <v>72</v>
      </c>
      <c r="AY103" s="149" t="s">
        <v>137</v>
      </c>
    </row>
    <row r="104" spans="2:65" s="14" customFormat="1" ht="11.25">
      <c r="B104" s="161"/>
      <c r="D104" s="148" t="s">
        <v>148</v>
      </c>
      <c r="E104" s="162" t="s">
        <v>19</v>
      </c>
      <c r="F104" s="163" t="s">
        <v>189</v>
      </c>
      <c r="H104" s="164">
        <v>7.8230000000000004</v>
      </c>
      <c r="I104" s="165"/>
      <c r="L104" s="161"/>
      <c r="M104" s="166"/>
      <c r="T104" s="167"/>
      <c r="AT104" s="162" t="s">
        <v>148</v>
      </c>
      <c r="AU104" s="162" t="s">
        <v>82</v>
      </c>
      <c r="AV104" s="14" t="s">
        <v>144</v>
      </c>
      <c r="AW104" s="14" t="s">
        <v>33</v>
      </c>
      <c r="AX104" s="14" t="s">
        <v>80</v>
      </c>
      <c r="AY104" s="162" t="s">
        <v>137</v>
      </c>
    </row>
    <row r="105" spans="2:65" s="1" customFormat="1" ht="37.9" customHeight="1">
      <c r="B105" s="33"/>
      <c r="C105" s="129" t="s">
        <v>138</v>
      </c>
      <c r="D105" s="129" t="s">
        <v>140</v>
      </c>
      <c r="E105" s="130" t="s">
        <v>1552</v>
      </c>
      <c r="F105" s="131" t="s">
        <v>1553</v>
      </c>
      <c r="G105" s="132" t="s">
        <v>163</v>
      </c>
      <c r="H105" s="133">
        <v>8.1829999999999998</v>
      </c>
      <c r="I105" s="134"/>
      <c r="J105" s="135">
        <f>ROUND(I105*H105,2)</f>
        <v>0</v>
      </c>
      <c r="K105" s="136"/>
      <c r="L105" s="33"/>
      <c r="M105" s="137" t="s">
        <v>19</v>
      </c>
      <c r="N105" s="138" t="s">
        <v>43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144</v>
      </c>
      <c r="AT105" s="141" t="s">
        <v>140</v>
      </c>
      <c r="AU105" s="141" t="s">
        <v>82</v>
      </c>
      <c r="AY105" s="18" t="s">
        <v>137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80</v>
      </c>
      <c r="BK105" s="142">
        <f>ROUND(I105*H105,2)</f>
        <v>0</v>
      </c>
      <c r="BL105" s="18" t="s">
        <v>144</v>
      </c>
      <c r="BM105" s="141" t="s">
        <v>1554</v>
      </c>
    </row>
    <row r="106" spans="2:65" s="1" customFormat="1" ht="11.25">
      <c r="B106" s="33"/>
      <c r="D106" s="143" t="s">
        <v>146</v>
      </c>
      <c r="F106" s="144" t="s">
        <v>1555</v>
      </c>
      <c r="I106" s="145"/>
      <c r="L106" s="33"/>
      <c r="M106" s="146"/>
      <c r="T106" s="54"/>
      <c r="AT106" s="18" t="s">
        <v>146</v>
      </c>
      <c r="AU106" s="18" t="s">
        <v>82</v>
      </c>
    </row>
    <row r="107" spans="2:65" s="13" customFormat="1" ht="11.25">
      <c r="B107" s="155"/>
      <c r="D107" s="148" t="s">
        <v>148</v>
      </c>
      <c r="E107" s="156" t="s">
        <v>19</v>
      </c>
      <c r="F107" s="157" t="s">
        <v>1556</v>
      </c>
      <c r="H107" s="156" t="s">
        <v>19</v>
      </c>
      <c r="I107" s="158"/>
      <c r="L107" s="155"/>
      <c r="M107" s="159"/>
      <c r="T107" s="160"/>
      <c r="AT107" s="156" t="s">
        <v>148</v>
      </c>
      <c r="AU107" s="156" t="s">
        <v>82</v>
      </c>
      <c r="AV107" s="13" t="s">
        <v>80</v>
      </c>
      <c r="AW107" s="13" t="s">
        <v>33</v>
      </c>
      <c r="AX107" s="13" t="s">
        <v>72</v>
      </c>
      <c r="AY107" s="156" t="s">
        <v>137</v>
      </c>
    </row>
    <row r="108" spans="2:65" s="12" customFormat="1" ht="11.25">
      <c r="B108" s="147"/>
      <c r="D108" s="148" t="s">
        <v>148</v>
      </c>
      <c r="E108" s="149" t="s">
        <v>19</v>
      </c>
      <c r="F108" s="150" t="s">
        <v>1557</v>
      </c>
      <c r="H108" s="151">
        <v>8.1829999999999998</v>
      </c>
      <c r="I108" s="152"/>
      <c r="L108" s="147"/>
      <c r="M108" s="153"/>
      <c r="T108" s="154"/>
      <c r="AT108" s="149" t="s">
        <v>148</v>
      </c>
      <c r="AU108" s="149" t="s">
        <v>82</v>
      </c>
      <c r="AV108" s="12" t="s">
        <v>82</v>
      </c>
      <c r="AW108" s="12" t="s">
        <v>33</v>
      </c>
      <c r="AX108" s="12" t="s">
        <v>80</v>
      </c>
      <c r="AY108" s="149" t="s">
        <v>137</v>
      </c>
    </row>
    <row r="109" spans="2:65" s="1" customFormat="1" ht="16.5" customHeight="1">
      <c r="B109" s="33"/>
      <c r="C109" s="129" t="s">
        <v>144</v>
      </c>
      <c r="D109" s="129" t="s">
        <v>140</v>
      </c>
      <c r="E109" s="130" t="s">
        <v>1558</v>
      </c>
      <c r="F109" s="131" t="s">
        <v>1559</v>
      </c>
      <c r="G109" s="132" t="s">
        <v>163</v>
      </c>
      <c r="H109" s="133">
        <v>9.6850000000000005</v>
      </c>
      <c r="I109" s="134"/>
      <c r="J109" s="135">
        <f>ROUND(I109*H109,2)</f>
        <v>0</v>
      </c>
      <c r="K109" s="136"/>
      <c r="L109" s="33"/>
      <c r="M109" s="137" t="s">
        <v>19</v>
      </c>
      <c r="N109" s="138" t="s">
        <v>43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144</v>
      </c>
      <c r="AT109" s="141" t="s">
        <v>140</v>
      </c>
      <c r="AU109" s="141" t="s">
        <v>82</v>
      </c>
      <c r="AY109" s="18" t="s">
        <v>137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80</v>
      </c>
      <c r="BK109" s="142">
        <f>ROUND(I109*H109,2)</f>
        <v>0</v>
      </c>
      <c r="BL109" s="18" t="s">
        <v>144</v>
      </c>
      <c r="BM109" s="141" t="s">
        <v>1560</v>
      </c>
    </row>
    <row r="110" spans="2:65" s="1" customFormat="1" ht="11.25">
      <c r="B110" s="33"/>
      <c r="D110" s="143" t="s">
        <v>146</v>
      </c>
      <c r="F110" s="144" t="s">
        <v>1561</v>
      </c>
      <c r="I110" s="145"/>
      <c r="L110" s="33"/>
      <c r="M110" s="146"/>
      <c r="T110" s="54"/>
      <c r="AT110" s="18" t="s">
        <v>146</v>
      </c>
      <c r="AU110" s="18" t="s">
        <v>82</v>
      </c>
    </row>
    <row r="111" spans="2:65" s="13" customFormat="1" ht="11.25">
      <c r="B111" s="155"/>
      <c r="D111" s="148" t="s">
        <v>148</v>
      </c>
      <c r="E111" s="156" t="s">
        <v>19</v>
      </c>
      <c r="F111" s="157" t="s">
        <v>1562</v>
      </c>
      <c r="H111" s="156" t="s">
        <v>19</v>
      </c>
      <c r="I111" s="158"/>
      <c r="L111" s="155"/>
      <c r="M111" s="159"/>
      <c r="T111" s="160"/>
      <c r="AT111" s="156" t="s">
        <v>148</v>
      </c>
      <c r="AU111" s="156" t="s">
        <v>82</v>
      </c>
      <c r="AV111" s="13" t="s">
        <v>80</v>
      </c>
      <c r="AW111" s="13" t="s">
        <v>33</v>
      </c>
      <c r="AX111" s="13" t="s">
        <v>72</v>
      </c>
      <c r="AY111" s="156" t="s">
        <v>137</v>
      </c>
    </row>
    <row r="112" spans="2:65" s="12" customFormat="1" ht="11.25">
      <c r="B112" s="147"/>
      <c r="D112" s="148" t="s">
        <v>148</v>
      </c>
      <c r="E112" s="149" t="s">
        <v>19</v>
      </c>
      <c r="F112" s="150" t="s">
        <v>1563</v>
      </c>
      <c r="H112" s="151">
        <v>2.5390000000000001</v>
      </c>
      <c r="I112" s="152"/>
      <c r="L112" s="147"/>
      <c r="M112" s="153"/>
      <c r="T112" s="154"/>
      <c r="AT112" s="149" t="s">
        <v>148</v>
      </c>
      <c r="AU112" s="149" t="s">
        <v>82</v>
      </c>
      <c r="AV112" s="12" t="s">
        <v>82</v>
      </c>
      <c r="AW112" s="12" t="s">
        <v>33</v>
      </c>
      <c r="AX112" s="12" t="s">
        <v>72</v>
      </c>
      <c r="AY112" s="149" t="s">
        <v>137</v>
      </c>
    </row>
    <row r="113" spans="2:65" s="12" customFormat="1" ht="11.25">
      <c r="B113" s="147"/>
      <c r="D113" s="148" t="s">
        <v>148</v>
      </c>
      <c r="E113" s="149" t="s">
        <v>19</v>
      </c>
      <c r="F113" s="150" t="s">
        <v>1564</v>
      </c>
      <c r="H113" s="151">
        <v>1.349</v>
      </c>
      <c r="I113" s="152"/>
      <c r="L113" s="147"/>
      <c r="M113" s="153"/>
      <c r="T113" s="154"/>
      <c r="AT113" s="149" t="s">
        <v>148</v>
      </c>
      <c r="AU113" s="149" t="s">
        <v>82</v>
      </c>
      <c r="AV113" s="12" t="s">
        <v>82</v>
      </c>
      <c r="AW113" s="12" t="s">
        <v>33</v>
      </c>
      <c r="AX113" s="12" t="s">
        <v>72</v>
      </c>
      <c r="AY113" s="149" t="s">
        <v>137</v>
      </c>
    </row>
    <row r="114" spans="2:65" s="12" customFormat="1" ht="11.25">
      <c r="B114" s="147"/>
      <c r="D114" s="148" t="s">
        <v>148</v>
      </c>
      <c r="E114" s="149" t="s">
        <v>19</v>
      </c>
      <c r="F114" s="150" t="s">
        <v>1565</v>
      </c>
      <c r="H114" s="151">
        <v>1.8260000000000001</v>
      </c>
      <c r="I114" s="152"/>
      <c r="L114" s="147"/>
      <c r="M114" s="153"/>
      <c r="T114" s="154"/>
      <c r="AT114" s="149" t="s">
        <v>148</v>
      </c>
      <c r="AU114" s="149" t="s">
        <v>82</v>
      </c>
      <c r="AV114" s="12" t="s">
        <v>82</v>
      </c>
      <c r="AW114" s="12" t="s">
        <v>33</v>
      </c>
      <c r="AX114" s="12" t="s">
        <v>72</v>
      </c>
      <c r="AY114" s="149" t="s">
        <v>137</v>
      </c>
    </row>
    <row r="115" spans="2:65" s="12" customFormat="1" ht="11.25">
      <c r="B115" s="147"/>
      <c r="D115" s="148" t="s">
        <v>148</v>
      </c>
      <c r="E115" s="149" t="s">
        <v>19</v>
      </c>
      <c r="F115" s="150" t="s">
        <v>1566</v>
      </c>
      <c r="H115" s="151">
        <v>1.7370000000000001</v>
      </c>
      <c r="I115" s="152"/>
      <c r="L115" s="147"/>
      <c r="M115" s="153"/>
      <c r="T115" s="154"/>
      <c r="AT115" s="149" t="s">
        <v>148</v>
      </c>
      <c r="AU115" s="149" t="s">
        <v>82</v>
      </c>
      <c r="AV115" s="12" t="s">
        <v>82</v>
      </c>
      <c r="AW115" s="12" t="s">
        <v>33</v>
      </c>
      <c r="AX115" s="12" t="s">
        <v>72</v>
      </c>
      <c r="AY115" s="149" t="s">
        <v>137</v>
      </c>
    </row>
    <row r="116" spans="2:65" s="12" customFormat="1" ht="11.25">
      <c r="B116" s="147"/>
      <c r="D116" s="148" t="s">
        <v>148</v>
      </c>
      <c r="E116" s="149" t="s">
        <v>19</v>
      </c>
      <c r="F116" s="150" t="s">
        <v>1567</v>
      </c>
      <c r="H116" s="151">
        <v>2.234</v>
      </c>
      <c r="I116" s="152"/>
      <c r="L116" s="147"/>
      <c r="M116" s="153"/>
      <c r="T116" s="154"/>
      <c r="AT116" s="149" t="s">
        <v>148</v>
      </c>
      <c r="AU116" s="149" t="s">
        <v>82</v>
      </c>
      <c r="AV116" s="12" t="s">
        <v>82</v>
      </c>
      <c r="AW116" s="12" t="s">
        <v>33</v>
      </c>
      <c r="AX116" s="12" t="s">
        <v>72</v>
      </c>
      <c r="AY116" s="149" t="s">
        <v>137</v>
      </c>
    </row>
    <row r="117" spans="2:65" s="14" customFormat="1" ht="11.25">
      <c r="B117" s="161"/>
      <c r="D117" s="148" t="s">
        <v>148</v>
      </c>
      <c r="E117" s="162" t="s">
        <v>19</v>
      </c>
      <c r="F117" s="163" t="s">
        <v>189</v>
      </c>
      <c r="H117" s="164">
        <v>9.6850000000000005</v>
      </c>
      <c r="I117" s="165"/>
      <c r="L117" s="161"/>
      <c r="M117" s="166"/>
      <c r="T117" s="167"/>
      <c r="AT117" s="162" t="s">
        <v>148</v>
      </c>
      <c r="AU117" s="162" t="s">
        <v>82</v>
      </c>
      <c r="AV117" s="14" t="s">
        <v>144</v>
      </c>
      <c r="AW117" s="14" t="s">
        <v>33</v>
      </c>
      <c r="AX117" s="14" t="s">
        <v>80</v>
      </c>
      <c r="AY117" s="162" t="s">
        <v>137</v>
      </c>
    </row>
    <row r="118" spans="2:65" s="1" customFormat="1" ht="24.2" customHeight="1">
      <c r="B118" s="33"/>
      <c r="C118" s="129" t="s">
        <v>167</v>
      </c>
      <c r="D118" s="129" t="s">
        <v>140</v>
      </c>
      <c r="E118" s="130" t="s">
        <v>1568</v>
      </c>
      <c r="F118" s="131" t="s">
        <v>1569</v>
      </c>
      <c r="G118" s="132" t="s">
        <v>163</v>
      </c>
      <c r="H118" s="133">
        <v>8.1829999999999998</v>
      </c>
      <c r="I118" s="134"/>
      <c r="J118" s="135">
        <f>ROUND(I118*H118,2)</f>
        <v>0</v>
      </c>
      <c r="K118" s="136"/>
      <c r="L118" s="33"/>
      <c r="M118" s="137" t="s">
        <v>19</v>
      </c>
      <c r="N118" s="138" t="s">
        <v>43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144</v>
      </c>
      <c r="AT118" s="141" t="s">
        <v>140</v>
      </c>
      <c r="AU118" s="141" t="s">
        <v>82</v>
      </c>
      <c r="AY118" s="18" t="s">
        <v>137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80</v>
      </c>
      <c r="BK118" s="142">
        <f>ROUND(I118*H118,2)</f>
        <v>0</v>
      </c>
      <c r="BL118" s="18" t="s">
        <v>144</v>
      </c>
      <c r="BM118" s="141" t="s">
        <v>1570</v>
      </c>
    </row>
    <row r="119" spans="2:65" s="1" customFormat="1" ht="11.25">
      <c r="B119" s="33"/>
      <c r="D119" s="143" t="s">
        <v>146</v>
      </c>
      <c r="F119" s="144" t="s">
        <v>1571</v>
      </c>
      <c r="I119" s="145"/>
      <c r="L119" s="33"/>
      <c r="M119" s="146"/>
      <c r="T119" s="54"/>
      <c r="AT119" s="18" t="s">
        <v>146</v>
      </c>
      <c r="AU119" s="18" t="s">
        <v>82</v>
      </c>
    </row>
    <row r="120" spans="2:65" s="12" customFormat="1" ht="11.25">
      <c r="B120" s="147"/>
      <c r="D120" s="148" t="s">
        <v>148</v>
      </c>
      <c r="E120" s="149" t="s">
        <v>19</v>
      </c>
      <c r="F120" s="150" t="s">
        <v>1572</v>
      </c>
      <c r="H120" s="151">
        <v>8.1829999999999998</v>
      </c>
      <c r="I120" s="152"/>
      <c r="L120" s="147"/>
      <c r="M120" s="153"/>
      <c r="T120" s="154"/>
      <c r="AT120" s="149" t="s">
        <v>148</v>
      </c>
      <c r="AU120" s="149" t="s">
        <v>82</v>
      </c>
      <c r="AV120" s="12" t="s">
        <v>82</v>
      </c>
      <c r="AW120" s="12" t="s">
        <v>33</v>
      </c>
      <c r="AX120" s="12" t="s">
        <v>80</v>
      </c>
      <c r="AY120" s="149" t="s">
        <v>137</v>
      </c>
    </row>
    <row r="121" spans="2:65" s="1" customFormat="1" ht="24.2" customHeight="1">
      <c r="B121" s="33"/>
      <c r="C121" s="129" t="s">
        <v>175</v>
      </c>
      <c r="D121" s="129" t="s">
        <v>140</v>
      </c>
      <c r="E121" s="130" t="s">
        <v>1573</v>
      </c>
      <c r="F121" s="131" t="s">
        <v>1574</v>
      </c>
      <c r="G121" s="132" t="s">
        <v>163</v>
      </c>
      <c r="H121" s="133">
        <v>9.6850000000000005</v>
      </c>
      <c r="I121" s="134"/>
      <c r="J121" s="135">
        <f>ROUND(I121*H121,2)</f>
        <v>0</v>
      </c>
      <c r="K121" s="136"/>
      <c r="L121" s="33"/>
      <c r="M121" s="137" t="s">
        <v>19</v>
      </c>
      <c r="N121" s="138" t="s">
        <v>43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144</v>
      </c>
      <c r="AT121" s="141" t="s">
        <v>140</v>
      </c>
      <c r="AU121" s="141" t="s">
        <v>82</v>
      </c>
      <c r="AY121" s="18" t="s">
        <v>137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80</v>
      </c>
      <c r="BK121" s="142">
        <f>ROUND(I121*H121,2)</f>
        <v>0</v>
      </c>
      <c r="BL121" s="18" t="s">
        <v>144</v>
      </c>
      <c r="BM121" s="141" t="s">
        <v>1575</v>
      </c>
    </row>
    <row r="122" spans="2:65" s="1" customFormat="1" ht="11.25">
      <c r="B122" s="33"/>
      <c r="D122" s="143" t="s">
        <v>146</v>
      </c>
      <c r="F122" s="144" t="s">
        <v>1576</v>
      </c>
      <c r="I122" s="145"/>
      <c r="L122" s="33"/>
      <c r="M122" s="146"/>
      <c r="T122" s="54"/>
      <c r="AT122" s="18" t="s">
        <v>146</v>
      </c>
      <c r="AU122" s="18" t="s">
        <v>82</v>
      </c>
    </row>
    <row r="123" spans="2:65" s="12" customFormat="1" ht="11.25">
      <c r="B123" s="147"/>
      <c r="D123" s="148" t="s">
        <v>148</v>
      </c>
      <c r="E123" s="149" t="s">
        <v>19</v>
      </c>
      <c r="F123" s="150" t="s">
        <v>1563</v>
      </c>
      <c r="H123" s="151">
        <v>2.5390000000000001</v>
      </c>
      <c r="I123" s="152"/>
      <c r="L123" s="147"/>
      <c r="M123" s="153"/>
      <c r="T123" s="154"/>
      <c r="AT123" s="149" t="s">
        <v>148</v>
      </c>
      <c r="AU123" s="149" t="s">
        <v>82</v>
      </c>
      <c r="AV123" s="12" t="s">
        <v>82</v>
      </c>
      <c r="AW123" s="12" t="s">
        <v>33</v>
      </c>
      <c r="AX123" s="12" t="s">
        <v>72</v>
      </c>
      <c r="AY123" s="149" t="s">
        <v>137</v>
      </c>
    </row>
    <row r="124" spans="2:65" s="12" customFormat="1" ht="11.25">
      <c r="B124" s="147"/>
      <c r="D124" s="148" t="s">
        <v>148</v>
      </c>
      <c r="E124" s="149" t="s">
        <v>19</v>
      </c>
      <c r="F124" s="150" t="s">
        <v>1564</v>
      </c>
      <c r="H124" s="151">
        <v>1.349</v>
      </c>
      <c r="I124" s="152"/>
      <c r="L124" s="147"/>
      <c r="M124" s="153"/>
      <c r="T124" s="154"/>
      <c r="AT124" s="149" t="s">
        <v>148</v>
      </c>
      <c r="AU124" s="149" t="s">
        <v>82</v>
      </c>
      <c r="AV124" s="12" t="s">
        <v>82</v>
      </c>
      <c r="AW124" s="12" t="s">
        <v>33</v>
      </c>
      <c r="AX124" s="12" t="s">
        <v>72</v>
      </c>
      <c r="AY124" s="149" t="s">
        <v>137</v>
      </c>
    </row>
    <row r="125" spans="2:65" s="12" customFormat="1" ht="11.25">
      <c r="B125" s="147"/>
      <c r="D125" s="148" t="s">
        <v>148</v>
      </c>
      <c r="E125" s="149" t="s">
        <v>19</v>
      </c>
      <c r="F125" s="150" t="s">
        <v>1565</v>
      </c>
      <c r="H125" s="151">
        <v>1.8260000000000001</v>
      </c>
      <c r="I125" s="152"/>
      <c r="L125" s="147"/>
      <c r="M125" s="153"/>
      <c r="T125" s="154"/>
      <c r="AT125" s="149" t="s">
        <v>148</v>
      </c>
      <c r="AU125" s="149" t="s">
        <v>82</v>
      </c>
      <c r="AV125" s="12" t="s">
        <v>82</v>
      </c>
      <c r="AW125" s="12" t="s">
        <v>33</v>
      </c>
      <c r="AX125" s="12" t="s">
        <v>72</v>
      </c>
      <c r="AY125" s="149" t="s">
        <v>137</v>
      </c>
    </row>
    <row r="126" spans="2:65" s="12" customFormat="1" ht="11.25">
      <c r="B126" s="147"/>
      <c r="D126" s="148" t="s">
        <v>148</v>
      </c>
      <c r="E126" s="149" t="s">
        <v>19</v>
      </c>
      <c r="F126" s="150" t="s">
        <v>1566</v>
      </c>
      <c r="H126" s="151">
        <v>1.7370000000000001</v>
      </c>
      <c r="I126" s="152"/>
      <c r="L126" s="147"/>
      <c r="M126" s="153"/>
      <c r="T126" s="154"/>
      <c r="AT126" s="149" t="s">
        <v>148</v>
      </c>
      <c r="AU126" s="149" t="s">
        <v>82</v>
      </c>
      <c r="AV126" s="12" t="s">
        <v>82</v>
      </c>
      <c r="AW126" s="12" t="s">
        <v>33</v>
      </c>
      <c r="AX126" s="12" t="s">
        <v>72</v>
      </c>
      <c r="AY126" s="149" t="s">
        <v>137</v>
      </c>
    </row>
    <row r="127" spans="2:65" s="12" customFormat="1" ht="11.25">
      <c r="B127" s="147"/>
      <c r="D127" s="148" t="s">
        <v>148</v>
      </c>
      <c r="E127" s="149" t="s">
        <v>19</v>
      </c>
      <c r="F127" s="150" t="s">
        <v>1567</v>
      </c>
      <c r="H127" s="151">
        <v>2.234</v>
      </c>
      <c r="I127" s="152"/>
      <c r="L127" s="147"/>
      <c r="M127" s="153"/>
      <c r="T127" s="154"/>
      <c r="AT127" s="149" t="s">
        <v>148</v>
      </c>
      <c r="AU127" s="149" t="s">
        <v>82</v>
      </c>
      <c r="AV127" s="12" t="s">
        <v>82</v>
      </c>
      <c r="AW127" s="12" t="s">
        <v>33</v>
      </c>
      <c r="AX127" s="12" t="s">
        <v>72</v>
      </c>
      <c r="AY127" s="149" t="s">
        <v>137</v>
      </c>
    </row>
    <row r="128" spans="2:65" s="14" customFormat="1" ht="11.25">
      <c r="B128" s="161"/>
      <c r="D128" s="148" t="s">
        <v>148</v>
      </c>
      <c r="E128" s="162" t="s">
        <v>19</v>
      </c>
      <c r="F128" s="163" t="s">
        <v>189</v>
      </c>
      <c r="H128" s="164">
        <v>9.6850000000000005</v>
      </c>
      <c r="I128" s="165"/>
      <c r="L128" s="161"/>
      <c r="M128" s="166"/>
      <c r="T128" s="167"/>
      <c r="AT128" s="162" t="s">
        <v>148</v>
      </c>
      <c r="AU128" s="162" t="s">
        <v>82</v>
      </c>
      <c r="AV128" s="14" t="s">
        <v>144</v>
      </c>
      <c r="AW128" s="14" t="s">
        <v>33</v>
      </c>
      <c r="AX128" s="14" t="s">
        <v>80</v>
      </c>
      <c r="AY128" s="162" t="s">
        <v>137</v>
      </c>
    </row>
    <row r="129" spans="2:65" s="11" customFormat="1" ht="22.9" customHeight="1">
      <c r="B129" s="117"/>
      <c r="D129" s="118" t="s">
        <v>71</v>
      </c>
      <c r="E129" s="127" t="s">
        <v>167</v>
      </c>
      <c r="F129" s="127" t="s">
        <v>1577</v>
      </c>
      <c r="I129" s="120"/>
      <c r="J129" s="128">
        <f>BK129</f>
        <v>0</v>
      </c>
      <c r="L129" s="117"/>
      <c r="M129" s="122"/>
      <c r="P129" s="123">
        <f>SUM(P130:P137)</f>
        <v>0</v>
      </c>
      <c r="R129" s="123">
        <f>SUM(R130:R137)</f>
        <v>3.5219942499999997</v>
      </c>
      <c r="T129" s="124">
        <f>SUM(T130:T137)</f>
        <v>0</v>
      </c>
      <c r="AR129" s="118" t="s">
        <v>80</v>
      </c>
      <c r="AT129" s="125" t="s">
        <v>71</v>
      </c>
      <c r="AU129" s="125" t="s">
        <v>80</v>
      </c>
      <c r="AY129" s="118" t="s">
        <v>137</v>
      </c>
      <c r="BK129" s="126">
        <f>SUM(BK130:BK137)</f>
        <v>0</v>
      </c>
    </row>
    <row r="130" spans="2:65" s="1" customFormat="1" ht="24.2" customHeight="1">
      <c r="B130" s="33"/>
      <c r="C130" s="129" t="s">
        <v>181</v>
      </c>
      <c r="D130" s="129" t="s">
        <v>140</v>
      </c>
      <c r="E130" s="130" t="s">
        <v>1578</v>
      </c>
      <c r="F130" s="131" t="s">
        <v>1579</v>
      </c>
      <c r="G130" s="132" t="s">
        <v>143</v>
      </c>
      <c r="H130" s="133">
        <v>16.068999999999999</v>
      </c>
      <c r="I130" s="134"/>
      <c r="J130" s="135">
        <f>ROUND(I130*H130,2)</f>
        <v>0</v>
      </c>
      <c r="K130" s="136"/>
      <c r="L130" s="33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144</v>
      </c>
      <c r="AT130" s="141" t="s">
        <v>140</v>
      </c>
      <c r="AU130" s="141" t="s">
        <v>82</v>
      </c>
      <c r="AY130" s="18" t="s">
        <v>137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80</v>
      </c>
      <c r="BK130" s="142">
        <f>ROUND(I130*H130,2)</f>
        <v>0</v>
      </c>
      <c r="BL130" s="18" t="s">
        <v>144</v>
      </c>
      <c r="BM130" s="141" t="s">
        <v>1580</v>
      </c>
    </row>
    <row r="131" spans="2:65" s="1" customFormat="1" ht="11.25">
      <c r="B131" s="33"/>
      <c r="D131" s="143" t="s">
        <v>146</v>
      </c>
      <c r="F131" s="144" t="s">
        <v>1581</v>
      </c>
      <c r="I131" s="145"/>
      <c r="L131" s="33"/>
      <c r="M131" s="146"/>
      <c r="T131" s="54"/>
      <c r="AT131" s="18" t="s">
        <v>146</v>
      </c>
      <c r="AU131" s="18" t="s">
        <v>82</v>
      </c>
    </row>
    <row r="132" spans="2:65" s="12" customFormat="1" ht="11.25">
      <c r="B132" s="147"/>
      <c r="D132" s="148" t="s">
        <v>148</v>
      </c>
      <c r="E132" s="149" t="s">
        <v>19</v>
      </c>
      <c r="F132" s="150" t="s">
        <v>1582</v>
      </c>
      <c r="H132" s="151">
        <v>16.068999999999999</v>
      </c>
      <c r="I132" s="152"/>
      <c r="L132" s="147"/>
      <c r="M132" s="153"/>
      <c r="T132" s="154"/>
      <c r="AT132" s="149" t="s">
        <v>148</v>
      </c>
      <c r="AU132" s="149" t="s">
        <v>82</v>
      </c>
      <c r="AV132" s="12" t="s">
        <v>82</v>
      </c>
      <c r="AW132" s="12" t="s">
        <v>33</v>
      </c>
      <c r="AX132" s="12" t="s">
        <v>80</v>
      </c>
      <c r="AY132" s="149" t="s">
        <v>137</v>
      </c>
    </row>
    <row r="133" spans="2:65" s="1" customFormat="1" ht="37.9" customHeight="1">
      <c r="B133" s="33"/>
      <c r="C133" s="129" t="s">
        <v>190</v>
      </c>
      <c r="D133" s="129" t="s">
        <v>140</v>
      </c>
      <c r="E133" s="130" t="s">
        <v>1583</v>
      </c>
      <c r="F133" s="131" t="s">
        <v>1584</v>
      </c>
      <c r="G133" s="132" t="s">
        <v>143</v>
      </c>
      <c r="H133" s="133">
        <v>16.068999999999999</v>
      </c>
      <c r="I133" s="134"/>
      <c r="J133" s="135">
        <f>ROUND(I133*H133,2)</f>
        <v>0</v>
      </c>
      <c r="K133" s="136"/>
      <c r="L133" s="33"/>
      <c r="M133" s="137" t="s">
        <v>19</v>
      </c>
      <c r="N133" s="138" t="s">
        <v>43</v>
      </c>
      <c r="P133" s="139">
        <f>O133*H133</f>
        <v>0</v>
      </c>
      <c r="Q133" s="139">
        <v>8.4250000000000005E-2</v>
      </c>
      <c r="R133" s="139">
        <f>Q133*H133</f>
        <v>1.35381325</v>
      </c>
      <c r="S133" s="139">
        <v>0</v>
      </c>
      <c r="T133" s="140">
        <f>S133*H133</f>
        <v>0</v>
      </c>
      <c r="AR133" s="141" t="s">
        <v>144</v>
      </c>
      <c r="AT133" s="141" t="s">
        <v>140</v>
      </c>
      <c r="AU133" s="141" t="s">
        <v>82</v>
      </c>
      <c r="AY133" s="18" t="s">
        <v>137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80</v>
      </c>
      <c r="BK133" s="142">
        <f>ROUND(I133*H133,2)</f>
        <v>0</v>
      </c>
      <c r="BL133" s="18" t="s">
        <v>144</v>
      </c>
      <c r="BM133" s="141" t="s">
        <v>1585</v>
      </c>
    </row>
    <row r="134" spans="2:65" s="1" customFormat="1" ht="11.25">
      <c r="B134" s="33"/>
      <c r="D134" s="143" t="s">
        <v>146</v>
      </c>
      <c r="F134" s="144" t="s">
        <v>1586</v>
      </c>
      <c r="I134" s="145"/>
      <c r="L134" s="33"/>
      <c r="M134" s="146"/>
      <c r="T134" s="54"/>
      <c r="AT134" s="18" t="s">
        <v>146</v>
      </c>
      <c r="AU134" s="18" t="s">
        <v>82</v>
      </c>
    </row>
    <row r="135" spans="2:65" s="12" customFormat="1" ht="11.25">
      <c r="B135" s="147"/>
      <c r="D135" s="148" t="s">
        <v>148</v>
      </c>
      <c r="E135" s="149" t="s">
        <v>19</v>
      </c>
      <c r="F135" s="150" t="s">
        <v>1582</v>
      </c>
      <c r="H135" s="151">
        <v>16.068999999999999</v>
      </c>
      <c r="I135" s="152"/>
      <c r="L135" s="147"/>
      <c r="M135" s="153"/>
      <c r="T135" s="154"/>
      <c r="AT135" s="149" t="s">
        <v>148</v>
      </c>
      <c r="AU135" s="149" t="s">
        <v>82</v>
      </c>
      <c r="AV135" s="12" t="s">
        <v>82</v>
      </c>
      <c r="AW135" s="12" t="s">
        <v>33</v>
      </c>
      <c r="AX135" s="12" t="s">
        <v>80</v>
      </c>
      <c r="AY135" s="149" t="s">
        <v>137</v>
      </c>
    </row>
    <row r="136" spans="2:65" s="1" customFormat="1" ht="16.5" customHeight="1">
      <c r="B136" s="33"/>
      <c r="C136" s="175" t="s">
        <v>197</v>
      </c>
      <c r="D136" s="175" t="s">
        <v>434</v>
      </c>
      <c r="E136" s="176" t="s">
        <v>1587</v>
      </c>
      <c r="F136" s="177" t="s">
        <v>1588</v>
      </c>
      <c r="G136" s="178" t="s">
        <v>143</v>
      </c>
      <c r="H136" s="179">
        <v>16.550999999999998</v>
      </c>
      <c r="I136" s="180"/>
      <c r="J136" s="181">
        <f>ROUND(I136*H136,2)</f>
        <v>0</v>
      </c>
      <c r="K136" s="182"/>
      <c r="L136" s="183"/>
      <c r="M136" s="184" t="s">
        <v>19</v>
      </c>
      <c r="N136" s="185" t="s">
        <v>43</v>
      </c>
      <c r="P136" s="139">
        <f>O136*H136</f>
        <v>0</v>
      </c>
      <c r="Q136" s="139">
        <v>0.13100000000000001</v>
      </c>
      <c r="R136" s="139">
        <f>Q136*H136</f>
        <v>2.1681809999999997</v>
      </c>
      <c r="S136" s="139">
        <v>0</v>
      </c>
      <c r="T136" s="140">
        <f>S136*H136</f>
        <v>0</v>
      </c>
      <c r="AR136" s="141" t="s">
        <v>190</v>
      </c>
      <c r="AT136" s="141" t="s">
        <v>434</v>
      </c>
      <c r="AU136" s="141" t="s">
        <v>82</v>
      </c>
      <c r="AY136" s="18" t="s">
        <v>137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80</v>
      </c>
      <c r="BK136" s="142">
        <f>ROUND(I136*H136,2)</f>
        <v>0</v>
      </c>
      <c r="BL136" s="18" t="s">
        <v>144</v>
      </c>
      <c r="BM136" s="141" t="s">
        <v>1589</v>
      </c>
    </row>
    <row r="137" spans="2:65" s="12" customFormat="1" ht="11.25">
      <c r="B137" s="147"/>
      <c r="D137" s="148" t="s">
        <v>148</v>
      </c>
      <c r="F137" s="150" t="s">
        <v>1590</v>
      </c>
      <c r="H137" s="151">
        <v>16.550999999999998</v>
      </c>
      <c r="I137" s="152"/>
      <c r="L137" s="147"/>
      <c r="M137" s="153"/>
      <c r="T137" s="154"/>
      <c r="AT137" s="149" t="s">
        <v>148</v>
      </c>
      <c r="AU137" s="149" t="s">
        <v>82</v>
      </c>
      <c r="AV137" s="12" t="s">
        <v>82</v>
      </c>
      <c r="AW137" s="12" t="s">
        <v>4</v>
      </c>
      <c r="AX137" s="12" t="s">
        <v>80</v>
      </c>
      <c r="AY137" s="149" t="s">
        <v>137</v>
      </c>
    </row>
    <row r="138" spans="2:65" s="11" customFormat="1" ht="22.9" customHeight="1">
      <c r="B138" s="117"/>
      <c r="D138" s="118" t="s">
        <v>71</v>
      </c>
      <c r="E138" s="127" t="s">
        <v>175</v>
      </c>
      <c r="F138" s="127" t="s">
        <v>238</v>
      </c>
      <c r="I138" s="120"/>
      <c r="J138" s="128">
        <f>BK138</f>
        <v>0</v>
      </c>
      <c r="L138" s="117"/>
      <c r="M138" s="122"/>
      <c r="P138" s="123">
        <f>SUM(P139:P318)</f>
        <v>0</v>
      </c>
      <c r="R138" s="123">
        <f>SUM(R139:R318)</f>
        <v>23.179652910000001</v>
      </c>
      <c r="T138" s="124">
        <f>SUM(T139:T318)</f>
        <v>0</v>
      </c>
      <c r="AR138" s="118" t="s">
        <v>80</v>
      </c>
      <c r="AT138" s="125" t="s">
        <v>71</v>
      </c>
      <c r="AU138" s="125" t="s">
        <v>80</v>
      </c>
      <c r="AY138" s="118" t="s">
        <v>137</v>
      </c>
      <c r="BK138" s="126">
        <f>SUM(BK139:BK318)</f>
        <v>0</v>
      </c>
    </row>
    <row r="139" spans="2:65" s="1" customFormat="1" ht="16.5" customHeight="1">
      <c r="B139" s="33"/>
      <c r="C139" s="129" t="s">
        <v>206</v>
      </c>
      <c r="D139" s="129" t="s">
        <v>140</v>
      </c>
      <c r="E139" s="130" t="s">
        <v>1591</v>
      </c>
      <c r="F139" s="131" t="s">
        <v>1592</v>
      </c>
      <c r="G139" s="132" t="s">
        <v>200</v>
      </c>
      <c r="H139" s="133">
        <v>42.82</v>
      </c>
      <c r="I139" s="134"/>
      <c r="J139" s="135">
        <f>ROUND(I139*H139,2)</f>
        <v>0</v>
      </c>
      <c r="K139" s="136"/>
      <c r="L139" s="33"/>
      <c r="M139" s="137" t="s">
        <v>19</v>
      </c>
      <c r="N139" s="138" t="s">
        <v>43</v>
      </c>
      <c r="P139" s="139">
        <f>O139*H139</f>
        <v>0</v>
      </c>
      <c r="Q139" s="139">
        <v>1.5E-3</v>
      </c>
      <c r="R139" s="139">
        <f>Q139*H139</f>
        <v>6.4229999999999995E-2</v>
      </c>
      <c r="S139" s="139">
        <v>0</v>
      </c>
      <c r="T139" s="140">
        <f>S139*H139</f>
        <v>0</v>
      </c>
      <c r="AR139" s="141" t="s">
        <v>144</v>
      </c>
      <c r="AT139" s="141" t="s">
        <v>140</v>
      </c>
      <c r="AU139" s="141" t="s">
        <v>82</v>
      </c>
      <c r="AY139" s="18" t="s">
        <v>137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80</v>
      </c>
      <c r="BK139" s="142">
        <f>ROUND(I139*H139,2)</f>
        <v>0</v>
      </c>
      <c r="BL139" s="18" t="s">
        <v>144</v>
      </c>
      <c r="BM139" s="141" t="s">
        <v>1593</v>
      </c>
    </row>
    <row r="140" spans="2:65" s="1" customFormat="1" ht="11.25">
      <c r="B140" s="33"/>
      <c r="D140" s="143" t="s">
        <v>146</v>
      </c>
      <c r="F140" s="144" t="s">
        <v>1594</v>
      </c>
      <c r="I140" s="145"/>
      <c r="L140" s="33"/>
      <c r="M140" s="146"/>
      <c r="T140" s="54"/>
      <c r="AT140" s="18" t="s">
        <v>146</v>
      </c>
      <c r="AU140" s="18" t="s">
        <v>82</v>
      </c>
    </row>
    <row r="141" spans="2:65" s="13" customFormat="1" ht="11.25">
      <c r="B141" s="155"/>
      <c r="D141" s="148" t="s">
        <v>148</v>
      </c>
      <c r="E141" s="156" t="s">
        <v>19</v>
      </c>
      <c r="F141" s="157" t="s">
        <v>1595</v>
      </c>
      <c r="H141" s="156" t="s">
        <v>19</v>
      </c>
      <c r="I141" s="158"/>
      <c r="L141" s="155"/>
      <c r="M141" s="159"/>
      <c r="T141" s="160"/>
      <c r="AT141" s="156" t="s">
        <v>148</v>
      </c>
      <c r="AU141" s="156" t="s">
        <v>82</v>
      </c>
      <c r="AV141" s="13" t="s">
        <v>80</v>
      </c>
      <c r="AW141" s="13" t="s">
        <v>33</v>
      </c>
      <c r="AX141" s="13" t="s">
        <v>72</v>
      </c>
      <c r="AY141" s="156" t="s">
        <v>137</v>
      </c>
    </row>
    <row r="142" spans="2:65" s="12" customFormat="1" ht="11.25">
      <c r="B142" s="147"/>
      <c r="D142" s="148" t="s">
        <v>148</v>
      </c>
      <c r="E142" s="149" t="s">
        <v>19</v>
      </c>
      <c r="F142" s="150" t="s">
        <v>1596</v>
      </c>
      <c r="H142" s="151">
        <v>37.520000000000003</v>
      </c>
      <c r="I142" s="152"/>
      <c r="L142" s="147"/>
      <c r="M142" s="153"/>
      <c r="T142" s="154"/>
      <c r="AT142" s="149" t="s">
        <v>148</v>
      </c>
      <c r="AU142" s="149" t="s">
        <v>82</v>
      </c>
      <c r="AV142" s="12" t="s">
        <v>82</v>
      </c>
      <c r="AW142" s="12" t="s">
        <v>33</v>
      </c>
      <c r="AX142" s="12" t="s">
        <v>72</v>
      </c>
      <c r="AY142" s="149" t="s">
        <v>137</v>
      </c>
    </row>
    <row r="143" spans="2:65" s="12" customFormat="1" ht="11.25">
      <c r="B143" s="147"/>
      <c r="D143" s="148" t="s">
        <v>148</v>
      </c>
      <c r="E143" s="149" t="s">
        <v>19</v>
      </c>
      <c r="F143" s="150" t="s">
        <v>1597</v>
      </c>
      <c r="H143" s="151">
        <v>5.3</v>
      </c>
      <c r="I143" s="152"/>
      <c r="L143" s="147"/>
      <c r="M143" s="153"/>
      <c r="T143" s="154"/>
      <c r="AT143" s="149" t="s">
        <v>148</v>
      </c>
      <c r="AU143" s="149" t="s">
        <v>82</v>
      </c>
      <c r="AV143" s="12" t="s">
        <v>82</v>
      </c>
      <c r="AW143" s="12" t="s">
        <v>33</v>
      </c>
      <c r="AX143" s="12" t="s">
        <v>72</v>
      </c>
      <c r="AY143" s="149" t="s">
        <v>137</v>
      </c>
    </row>
    <row r="144" spans="2:65" s="14" customFormat="1" ht="11.25">
      <c r="B144" s="161"/>
      <c r="D144" s="148" t="s">
        <v>148</v>
      </c>
      <c r="E144" s="162" t="s">
        <v>19</v>
      </c>
      <c r="F144" s="163" t="s">
        <v>189</v>
      </c>
      <c r="H144" s="164">
        <v>42.82</v>
      </c>
      <c r="I144" s="165"/>
      <c r="L144" s="161"/>
      <c r="M144" s="166"/>
      <c r="T144" s="167"/>
      <c r="AT144" s="162" t="s">
        <v>148</v>
      </c>
      <c r="AU144" s="162" t="s">
        <v>82</v>
      </c>
      <c r="AV144" s="14" t="s">
        <v>144</v>
      </c>
      <c r="AW144" s="14" t="s">
        <v>33</v>
      </c>
      <c r="AX144" s="14" t="s">
        <v>80</v>
      </c>
      <c r="AY144" s="162" t="s">
        <v>137</v>
      </c>
    </row>
    <row r="145" spans="2:65" s="1" customFormat="1" ht="24.2" customHeight="1">
      <c r="B145" s="33"/>
      <c r="C145" s="129" t="s">
        <v>212</v>
      </c>
      <c r="D145" s="129" t="s">
        <v>140</v>
      </c>
      <c r="E145" s="130" t="s">
        <v>1598</v>
      </c>
      <c r="F145" s="131" t="s">
        <v>1599</v>
      </c>
      <c r="G145" s="132" t="s">
        <v>143</v>
      </c>
      <c r="H145" s="133">
        <v>49.814999999999998</v>
      </c>
      <c r="I145" s="134"/>
      <c r="J145" s="135">
        <f>ROUND(I145*H145,2)</f>
        <v>0</v>
      </c>
      <c r="K145" s="136"/>
      <c r="L145" s="33"/>
      <c r="M145" s="137" t="s">
        <v>19</v>
      </c>
      <c r="N145" s="138" t="s">
        <v>43</v>
      </c>
      <c r="P145" s="139">
        <f>O145*H145</f>
        <v>0</v>
      </c>
      <c r="Q145" s="139">
        <v>8.3499999999999998E-3</v>
      </c>
      <c r="R145" s="139">
        <f>Q145*H145</f>
        <v>0.41595524999999994</v>
      </c>
      <c r="S145" s="139">
        <v>0</v>
      </c>
      <c r="T145" s="140">
        <f>S145*H145</f>
        <v>0</v>
      </c>
      <c r="AR145" s="141" t="s">
        <v>144</v>
      </c>
      <c r="AT145" s="141" t="s">
        <v>140</v>
      </c>
      <c r="AU145" s="141" t="s">
        <v>82</v>
      </c>
      <c r="AY145" s="18" t="s">
        <v>137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80</v>
      </c>
      <c r="BK145" s="142">
        <f>ROUND(I145*H145,2)</f>
        <v>0</v>
      </c>
      <c r="BL145" s="18" t="s">
        <v>144</v>
      </c>
      <c r="BM145" s="141" t="s">
        <v>1600</v>
      </c>
    </row>
    <row r="146" spans="2:65" s="1" customFormat="1" ht="11.25">
      <c r="B146" s="33"/>
      <c r="D146" s="143" t="s">
        <v>146</v>
      </c>
      <c r="F146" s="144" t="s">
        <v>1601</v>
      </c>
      <c r="I146" s="145"/>
      <c r="L146" s="33"/>
      <c r="M146" s="146"/>
      <c r="T146" s="54"/>
      <c r="AT146" s="18" t="s">
        <v>146</v>
      </c>
      <c r="AU146" s="18" t="s">
        <v>82</v>
      </c>
    </row>
    <row r="147" spans="2:65" s="13" customFormat="1" ht="11.25">
      <c r="B147" s="155"/>
      <c r="D147" s="148" t="s">
        <v>148</v>
      </c>
      <c r="E147" s="156" t="s">
        <v>19</v>
      </c>
      <c r="F147" s="157" t="s">
        <v>1602</v>
      </c>
      <c r="H147" s="156" t="s">
        <v>19</v>
      </c>
      <c r="I147" s="158"/>
      <c r="L147" s="155"/>
      <c r="M147" s="159"/>
      <c r="T147" s="160"/>
      <c r="AT147" s="156" t="s">
        <v>148</v>
      </c>
      <c r="AU147" s="156" t="s">
        <v>82</v>
      </c>
      <c r="AV147" s="13" t="s">
        <v>80</v>
      </c>
      <c r="AW147" s="13" t="s">
        <v>33</v>
      </c>
      <c r="AX147" s="13" t="s">
        <v>72</v>
      </c>
      <c r="AY147" s="156" t="s">
        <v>137</v>
      </c>
    </row>
    <row r="148" spans="2:65" s="12" customFormat="1" ht="11.25">
      <c r="B148" s="147"/>
      <c r="D148" s="148" t="s">
        <v>148</v>
      </c>
      <c r="E148" s="149" t="s">
        <v>19</v>
      </c>
      <c r="F148" s="150" t="s">
        <v>1603</v>
      </c>
      <c r="H148" s="151">
        <v>50.67</v>
      </c>
      <c r="I148" s="152"/>
      <c r="L148" s="147"/>
      <c r="M148" s="153"/>
      <c r="T148" s="154"/>
      <c r="AT148" s="149" t="s">
        <v>148</v>
      </c>
      <c r="AU148" s="149" t="s">
        <v>82</v>
      </c>
      <c r="AV148" s="12" t="s">
        <v>82</v>
      </c>
      <c r="AW148" s="12" t="s">
        <v>33</v>
      </c>
      <c r="AX148" s="12" t="s">
        <v>72</v>
      </c>
      <c r="AY148" s="149" t="s">
        <v>137</v>
      </c>
    </row>
    <row r="149" spans="2:65" s="13" customFormat="1" ht="11.25">
      <c r="B149" s="155"/>
      <c r="D149" s="148" t="s">
        <v>148</v>
      </c>
      <c r="E149" s="156" t="s">
        <v>19</v>
      </c>
      <c r="F149" s="157" t="s">
        <v>187</v>
      </c>
      <c r="H149" s="156" t="s">
        <v>19</v>
      </c>
      <c r="I149" s="158"/>
      <c r="L149" s="155"/>
      <c r="M149" s="159"/>
      <c r="T149" s="160"/>
      <c r="AT149" s="156" t="s">
        <v>148</v>
      </c>
      <c r="AU149" s="156" t="s">
        <v>82</v>
      </c>
      <c r="AV149" s="13" t="s">
        <v>80</v>
      </c>
      <c r="AW149" s="13" t="s">
        <v>33</v>
      </c>
      <c r="AX149" s="13" t="s">
        <v>72</v>
      </c>
      <c r="AY149" s="156" t="s">
        <v>137</v>
      </c>
    </row>
    <row r="150" spans="2:65" s="12" customFormat="1" ht="11.25">
      <c r="B150" s="147"/>
      <c r="D150" s="148" t="s">
        <v>148</v>
      </c>
      <c r="E150" s="149" t="s">
        <v>19</v>
      </c>
      <c r="F150" s="150" t="s">
        <v>1604</v>
      </c>
      <c r="H150" s="151">
        <v>-0.63</v>
      </c>
      <c r="I150" s="152"/>
      <c r="L150" s="147"/>
      <c r="M150" s="153"/>
      <c r="T150" s="154"/>
      <c r="AT150" s="149" t="s">
        <v>148</v>
      </c>
      <c r="AU150" s="149" t="s">
        <v>82</v>
      </c>
      <c r="AV150" s="12" t="s">
        <v>82</v>
      </c>
      <c r="AW150" s="12" t="s">
        <v>33</v>
      </c>
      <c r="AX150" s="12" t="s">
        <v>72</v>
      </c>
      <c r="AY150" s="149" t="s">
        <v>137</v>
      </c>
    </row>
    <row r="151" spans="2:65" s="12" customFormat="1" ht="11.25">
      <c r="B151" s="147"/>
      <c r="D151" s="148" t="s">
        <v>148</v>
      </c>
      <c r="E151" s="149" t="s">
        <v>19</v>
      </c>
      <c r="F151" s="150" t="s">
        <v>1605</v>
      </c>
      <c r="H151" s="151">
        <v>-0.22500000000000001</v>
      </c>
      <c r="I151" s="152"/>
      <c r="L151" s="147"/>
      <c r="M151" s="153"/>
      <c r="T151" s="154"/>
      <c r="AT151" s="149" t="s">
        <v>148</v>
      </c>
      <c r="AU151" s="149" t="s">
        <v>82</v>
      </c>
      <c r="AV151" s="12" t="s">
        <v>82</v>
      </c>
      <c r="AW151" s="12" t="s">
        <v>33</v>
      </c>
      <c r="AX151" s="12" t="s">
        <v>72</v>
      </c>
      <c r="AY151" s="149" t="s">
        <v>137</v>
      </c>
    </row>
    <row r="152" spans="2:65" s="14" customFormat="1" ht="11.25">
      <c r="B152" s="161"/>
      <c r="D152" s="148" t="s">
        <v>148</v>
      </c>
      <c r="E152" s="162" t="s">
        <v>19</v>
      </c>
      <c r="F152" s="163" t="s">
        <v>189</v>
      </c>
      <c r="H152" s="164">
        <v>49.814999999999998</v>
      </c>
      <c r="I152" s="165"/>
      <c r="L152" s="161"/>
      <c r="M152" s="166"/>
      <c r="T152" s="167"/>
      <c r="AT152" s="162" t="s">
        <v>148</v>
      </c>
      <c r="AU152" s="162" t="s">
        <v>82</v>
      </c>
      <c r="AV152" s="14" t="s">
        <v>144</v>
      </c>
      <c r="AW152" s="14" t="s">
        <v>33</v>
      </c>
      <c r="AX152" s="14" t="s">
        <v>80</v>
      </c>
      <c r="AY152" s="162" t="s">
        <v>137</v>
      </c>
    </row>
    <row r="153" spans="2:65" s="1" customFormat="1" ht="16.5" customHeight="1">
      <c r="B153" s="33"/>
      <c r="C153" s="175" t="s">
        <v>219</v>
      </c>
      <c r="D153" s="175" t="s">
        <v>434</v>
      </c>
      <c r="E153" s="176" t="s">
        <v>1606</v>
      </c>
      <c r="F153" s="177" t="s">
        <v>1607</v>
      </c>
      <c r="G153" s="178" t="s">
        <v>143</v>
      </c>
      <c r="H153" s="179">
        <v>50.811</v>
      </c>
      <c r="I153" s="180"/>
      <c r="J153" s="181">
        <f>ROUND(I153*H153,2)</f>
        <v>0</v>
      </c>
      <c r="K153" s="182"/>
      <c r="L153" s="183"/>
      <c r="M153" s="184" t="s">
        <v>19</v>
      </c>
      <c r="N153" s="185" t="s">
        <v>43</v>
      </c>
      <c r="P153" s="139">
        <f>O153*H153</f>
        <v>0</v>
      </c>
      <c r="Q153" s="139">
        <v>2.3999999999999998E-3</v>
      </c>
      <c r="R153" s="139">
        <f>Q153*H153</f>
        <v>0.12194639999999998</v>
      </c>
      <c r="S153" s="139">
        <v>0</v>
      </c>
      <c r="T153" s="140">
        <f>S153*H153</f>
        <v>0</v>
      </c>
      <c r="AR153" s="141" t="s">
        <v>190</v>
      </c>
      <c r="AT153" s="141" t="s">
        <v>434</v>
      </c>
      <c r="AU153" s="141" t="s">
        <v>82</v>
      </c>
      <c r="AY153" s="18" t="s">
        <v>137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80</v>
      </c>
      <c r="BK153" s="142">
        <f>ROUND(I153*H153,2)</f>
        <v>0</v>
      </c>
      <c r="BL153" s="18" t="s">
        <v>144</v>
      </c>
      <c r="BM153" s="141" t="s">
        <v>1608</v>
      </c>
    </row>
    <row r="154" spans="2:65" s="12" customFormat="1" ht="11.25">
      <c r="B154" s="147"/>
      <c r="D154" s="148" t="s">
        <v>148</v>
      </c>
      <c r="F154" s="150" t="s">
        <v>1609</v>
      </c>
      <c r="H154" s="151">
        <v>50.811</v>
      </c>
      <c r="I154" s="152"/>
      <c r="L154" s="147"/>
      <c r="M154" s="153"/>
      <c r="T154" s="154"/>
      <c r="AT154" s="149" t="s">
        <v>148</v>
      </c>
      <c r="AU154" s="149" t="s">
        <v>82</v>
      </c>
      <c r="AV154" s="12" t="s">
        <v>82</v>
      </c>
      <c r="AW154" s="12" t="s">
        <v>4</v>
      </c>
      <c r="AX154" s="12" t="s">
        <v>80</v>
      </c>
      <c r="AY154" s="149" t="s">
        <v>137</v>
      </c>
    </row>
    <row r="155" spans="2:65" s="1" customFormat="1" ht="24.2" customHeight="1">
      <c r="B155" s="33"/>
      <c r="C155" s="129" t="s">
        <v>227</v>
      </c>
      <c r="D155" s="129" t="s">
        <v>140</v>
      </c>
      <c r="E155" s="130" t="s">
        <v>1610</v>
      </c>
      <c r="F155" s="131" t="s">
        <v>1611</v>
      </c>
      <c r="G155" s="132" t="s">
        <v>143</v>
      </c>
      <c r="H155" s="133">
        <v>491.12200000000001</v>
      </c>
      <c r="I155" s="134"/>
      <c r="J155" s="135">
        <f>ROUND(I155*H155,2)</f>
        <v>0</v>
      </c>
      <c r="K155" s="136"/>
      <c r="L155" s="33"/>
      <c r="M155" s="137" t="s">
        <v>19</v>
      </c>
      <c r="N155" s="138" t="s">
        <v>43</v>
      </c>
      <c r="P155" s="139">
        <f>O155*H155</f>
        <v>0</v>
      </c>
      <c r="Q155" s="139">
        <v>8.6800000000000002E-3</v>
      </c>
      <c r="R155" s="139">
        <f>Q155*H155</f>
        <v>4.2629389600000005</v>
      </c>
      <c r="S155" s="139">
        <v>0</v>
      </c>
      <c r="T155" s="140">
        <f>S155*H155</f>
        <v>0</v>
      </c>
      <c r="AR155" s="141" t="s">
        <v>144</v>
      </c>
      <c r="AT155" s="141" t="s">
        <v>140</v>
      </c>
      <c r="AU155" s="141" t="s">
        <v>82</v>
      </c>
      <c r="AY155" s="18" t="s">
        <v>137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80</v>
      </c>
      <c r="BK155" s="142">
        <f>ROUND(I155*H155,2)</f>
        <v>0</v>
      </c>
      <c r="BL155" s="18" t="s">
        <v>144</v>
      </c>
      <c r="BM155" s="141" t="s">
        <v>1612</v>
      </c>
    </row>
    <row r="156" spans="2:65" s="1" customFormat="1" ht="11.25">
      <c r="B156" s="33"/>
      <c r="D156" s="143" t="s">
        <v>146</v>
      </c>
      <c r="F156" s="144" t="s">
        <v>1613</v>
      </c>
      <c r="I156" s="145"/>
      <c r="L156" s="33"/>
      <c r="M156" s="146"/>
      <c r="T156" s="54"/>
      <c r="AT156" s="18" t="s">
        <v>146</v>
      </c>
      <c r="AU156" s="18" t="s">
        <v>82</v>
      </c>
    </row>
    <row r="157" spans="2:65" s="13" customFormat="1" ht="11.25">
      <c r="B157" s="155"/>
      <c r="D157" s="148" t="s">
        <v>148</v>
      </c>
      <c r="E157" s="156" t="s">
        <v>19</v>
      </c>
      <c r="F157" s="157" t="s">
        <v>1614</v>
      </c>
      <c r="H157" s="156" t="s">
        <v>19</v>
      </c>
      <c r="I157" s="158"/>
      <c r="L157" s="155"/>
      <c r="M157" s="159"/>
      <c r="T157" s="160"/>
      <c r="AT157" s="156" t="s">
        <v>148</v>
      </c>
      <c r="AU157" s="156" t="s">
        <v>82</v>
      </c>
      <c r="AV157" s="13" t="s">
        <v>80</v>
      </c>
      <c r="AW157" s="13" t="s">
        <v>33</v>
      </c>
      <c r="AX157" s="13" t="s">
        <v>72</v>
      </c>
      <c r="AY157" s="156" t="s">
        <v>137</v>
      </c>
    </row>
    <row r="158" spans="2:65" s="12" customFormat="1" ht="11.25">
      <c r="B158" s="147"/>
      <c r="D158" s="148" t="s">
        <v>148</v>
      </c>
      <c r="E158" s="149" t="s">
        <v>19</v>
      </c>
      <c r="F158" s="150" t="s">
        <v>1615</v>
      </c>
      <c r="H158" s="151">
        <v>178.69499999999999</v>
      </c>
      <c r="I158" s="152"/>
      <c r="L158" s="147"/>
      <c r="M158" s="153"/>
      <c r="T158" s="154"/>
      <c r="AT158" s="149" t="s">
        <v>148</v>
      </c>
      <c r="AU158" s="149" t="s">
        <v>82</v>
      </c>
      <c r="AV158" s="12" t="s">
        <v>82</v>
      </c>
      <c r="AW158" s="12" t="s">
        <v>33</v>
      </c>
      <c r="AX158" s="12" t="s">
        <v>72</v>
      </c>
      <c r="AY158" s="149" t="s">
        <v>137</v>
      </c>
    </row>
    <row r="159" spans="2:65" s="13" customFormat="1" ht="11.25">
      <c r="B159" s="155"/>
      <c r="D159" s="148" t="s">
        <v>148</v>
      </c>
      <c r="E159" s="156" t="s">
        <v>19</v>
      </c>
      <c r="F159" s="157" t="s">
        <v>187</v>
      </c>
      <c r="H159" s="156" t="s">
        <v>19</v>
      </c>
      <c r="I159" s="158"/>
      <c r="L159" s="155"/>
      <c r="M159" s="159"/>
      <c r="T159" s="160"/>
      <c r="AT159" s="156" t="s">
        <v>148</v>
      </c>
      <c r="AU159" s="156" t="s">
        <v>82</v>
      </c>
      <c r="AV159" s="13" t="s">
        <v>80</v>
      </c>
      <c r="AW159" s="13" t="s">
        <v>33</v>
      </c>
      <c r="AX159" s="13" t="s">
        <v>72</v>
      </c>
      <c r="AY159" s="156" t="s">
        <v>137</v>
      </c>
    </row>
    <row r="160" spans="2:65" s="12" customFormat="1" ht="11.25">
      <c r="B160" s="147"/>
      <c r="D160" s="148" t="s">
        <v>148</v>
      </c>
      <c r="E160" s="149" t="s">
        <v>19</v>
      </c>
      <c r="F160" s="150" t="s">
        <v>1616</v>
      </c>
      <c r="H160" s="151">
        <v>-1.575</v>
      </c>
      <c r="I160" s="152"/>
      <c r="L160" s="147"/>
      <c r="M160" s="153"/>
      <c r="T160" s="154"/>
      <c r="AT160" s="149" t="s">
        <v>148</v>
      </c>
      <c r="AU160" s="149" t="s">
        <v>82</v>
      </c>
      <c r="AV160" s="12" t="s">
        <v>82</v>
      </c>
      <c r="AW160" s="12" t="s">
        <v>33</v>
      </c>
      <c r="AX160" s="12" t="s">
        <v>72</v>
      </c>
      <c r="AY160" s="149" t="s">
        <v>137</v>
      </c>
    </row>
    <row r="161" spans="2:51" s="12" customFormat="1" ht="11.25">
      <c r="B161" s="147"/>
      <c r="D161" s="148" t="s">
        <v>148</v>
      </c>
      <c r="E161" s="149" t="s">
        <v>19</v>
      </c>
      <c r="F161" s="150" t="s">
        <v>1617</v>
      </c>
      <c r="H161" s="151">
        <v>-20.824999999999999</v>
      </c>
      <c r="I161" s="152"/>
      <c r="L161" s="147"/>
      <c r="M161" s="153"/>
      <c r="T161" s="154"/>
      <c r="AT161" s="149" t="s">
        <v>148</v>
      </c>
      <c r="AU161" s="149" t="s">
        <v>82</v>
      </c>
      <c r="AV161" s="12" t="s">
        <v>82</v>
      </c>
      <c r="AW161" s="12" t="s">
        <v>33</v>
      </c>
      <c r="AX161" s="12" t="s">
        <v>72</v>
      </c>
      <c r="AY161" s="149" t="s">
        <v>137</v>
      </c>
    </row>
    <row r="162" spans="2:51" s="12" customFormat="1" ht="11.25">
      <c r="B162" s="147"/>
      <c r="D162" s="148" t="s">
        <v>148</v>
      </c>
      <c r="E162" s="149" t="s">
        <v>19</v>
      </c>
      <c r="F162" s="150" t="s">
        <v>1618</v>
      </c>
      <c r="H162" s="151">
        <v>-13.804</v>
      </c>
      <c r="I162" s="152"/>
      <c r="L162" s="147"/>
      <c r="M162" s="153"/>
      <c r="T162" s="154"/>
      <c r="AT162" s="149" t="s">
        <v>148</v>
      </c>
      <c r="AU162" s="149" t="s">
        <v>82</v>
      </c>
      <c r="AV162" s="12" t="s">
        <v>82</v>
      </c>
      <c r="AW162" s="12" t="s">
        <v>33</v>
      </c>
      <c r="AX162" s="12" t="s">
        <v>72</v>
      </c>
      <c r="AY162" s="149" t="s">
        <v>137</v>
      </c>
    </row>
    <row r="163" spans="2:51" s="13" customFormat="1" ht="11.25">
      <c r="B163" s="155"/>
      <c r="D163" s="148" t="s">
        <v>148</v>
      </c>
      <c r="E163" s="156" t="s">
        <v>19</v>
      </c>
      <c r="F163" s="157" t="s">
        <v>1619</v>
      </c>
      <c r="H163" s="156" t="s">
        <v>19</v>
      </c>
      <c r="I163" s="158"/>
      <c r="L163" s="155"/>
      <c r="M163" s="159"/>
      <c r="T163" s="160"/>
      <c r="AT163" s="156" t="s">
        <v>148</v>
      </c>
      <c r="AU163" s="156" t="s">
        <v>82</v>
      </c>
      <c r="AV163" s="13" t="s">
        <v>80</v>
      </c>
      <c r="AW163" s="13" t="s">
        <v>33</v>
      </c>
      <c r="AX163" s="13" t="s">
        <v>72</v>
      </c>
      <c r="AY163" s="156" t="s">
        <v>137</v>
      </c>
    </row>
    <row r="164" spans="2:51" s="12" customFormat="1" ht="11.25">
      <c r="B164" s="147"/>
      <c r="D164" s="148" t="s">
        <v>148</v>
      </c>
      <c r="E164" s="149" t="s">
        <v>19</v>
      </c>
      <c r="F164" s="150" t="s">
        <v>1620</v>
      </c>
      <c r="H164" s="151">
        <v>119.65300000000001</v>
      </c>
      <c r="I164" s="152"/>
      <c r="L164" s="147"/>
      <c r="M164" s="153"/>
      <c r="T164" s="154"/>
      <c r="AT164" s="149" t="s">
        <v>148</v>
      </c>
      <c r="AU164" s="149" t="s">
        <v>82</v>
      </c>
      <c r="AV164" s="12" t="s">
        <v>82</v>
      </c>
      <c r="AW164" s="12" t="s">
        <v>33</v>
      </c>
      <c r="AX164" s="12" t="s">
        <v>72</v>
      </c>
      <c r="AY164" s="149" t="s">
        <v>137</v>
      </c>
    </row>
    <row r="165" spans="2:51" s="13" customFormat="1" ht="11.25">
      <c r="B165" s="155"/>
      <c r="D165" s="148" t="s">
        <v>148</v>
      </c>
      <c r="E165" s="156" t="s">
        <v>19</v>
      </c>
      <c r="F165" s="157" t="s">
        <v>187</v>
      </c>
      <c r="H165" s="156" t="s">
        <v>19</v>
      </c>
      <c r="I165" s="158"/>
      <c r="L165" s="155"/>
      <c r="M165" s="159"/>
      <c r="T165" s="160"/>
      <c r="AT165" s="156" t="s">
        <v>148</v>
      </c>
      <c r="AU165" s="156" t="s">
        <v>82</v>
      </c>
      <c r="AV165" s="13" t="s">
        <v>80</v>
      </c>
      <c r="AW165" s="13" t="s">
        <v>33</v>
      </c>
      <c r="AX165" s="13" t="s">
        <v>72</v>
      </c>
      <c r="AY165" s="156" t="s">
        <v>137</v>
      </c>
    </row>
    <row r="166" spans="2:51" s="12" customFormat="1" ht="11.25">
      <c r="B166" s="147"/>
      <c r="D166" s="148" t="s">
        <v>148</v>
      </c>
      <c r="E166" s="149" t="s">
        <v>19</v>
      </c>
      <c r="F166" s="150" t="s">
        <v>1621</v>
      </c>
      <c r="H166" s="151">
        <v>-1.4850000000000001</v>
      </c>
      <c r="I166" s="152"/>
      <c r="L166" s="147"/>
      <c r="M166" s="153"/>
      <c r="T166" s="154"/>
      <c r="AT166" s="149" t="s">
        <v>148</v>
      </c>
      <c r="AU166" s="149" t="s">
        <v>82</v>
      </c>
      <c r="AV166" s="12" t="s">
        <v>82</v>
      </c>
      <c r="AW166" s="12" t="s">
        <v>33</v>
      </c>
      <c r="AX166" s="12" t="s">
        <v>72</v>
      </c>
      <c r="AY166" s="149" t="s">
        <v>137</v>
      </c>
    </row>
    <row r="167" spans="2:51" s="12" customFormat="1" ht="11.25">
      <c r="B167" s="147"/>
      <c r="D167" s="148" t="s">
        <v>148</v>
      </c>
      <c r="E167" s="149" t="s">
        <v>19</v>
      </c>
      <c r="F167" s="150" t="s">
        <v>1622</v>
      </c>
      <c r="H167" s="151">
        <v>-0.81</v>
      </c>
      <c r="I167" s="152"/>
      <c r="L167" s="147"/>
      <c r="M167" s="153"/>
      <c r="T167" s="154"/>
      <c r="AT167" s="149" t="s">
        <v>148</v>
      </c>
      <c r="AU167" s="149" t="s">
        <v>82</v>
      </c>
      <c r="AV167" s="12" t="s">
        <v>82</v>
      </c>
      <c r="AW167" s="12" t="s">
        <v>33</v>
      </c>
      <c r="AX167" s="12" t="s">
        <v>72</v>
      </c>
      <c r="AY167" s="149" t="s">
        <v>137</v>
      </c>
    </row>
    <row r="168" spans="2:51" s="12" customFormat="1" ht="11.25">
      <c r="B168" s="147"/>
      <c r="D168" s="148" t="s">
        <v>148</v>
      </c>
      <c r="E168" s="149" t="s">
        <v>19</v>
      </c>
      <c r="F168" s="150" t="s">
        <v>1623</v>
      </c>
      <c r="H168" s="151">
        <v>-10.413</v>
      </c>
      <c r="I168" s="152"/>
      <c r="L168" s="147"/>
      <c r="M168" s="153"/>
      <c r="T168" s="154"/>
      <c r="AT168" s="149" t="s">
        <v>148</v>
      </c>
      <c r="AU168" s="149" t="s">
        <v>82</v>
      </c>
      <c r="AV168" s="12" t="s">
        <v>82</v>
      </c>
      <c r="AW168" s="12" t="s">
        <v>33</v>
      </c>
      <c r="AX168" s="12" t="s">
        <v>72</v>
      </c>
      <c r="AY168" s="149" t="s">
        <v>137</v>
      </c>
    </row>
    <row r="169" spans="2:51" s="12" customFormat="1" ht="11.25">
      <c r="B169" s="147"/>
      <c r="D169" s="148" t="s">
        <v>148</v>
      </c>
      <c r="E169" s="149" t="s">
        <v>19</v>
      </c>
      <c r="F169" s="150" t="s">
        <v>299</v>
      </c>
      <c r="H169" s="151">
        <v>-5.1769999999999996</v>
      </c>
      <c r="I169" s="152"/>
      <c r="L169" s="147"/>
      <c r="M169" s="153"/>
      <c r="T169" s="154"/>
      <c r="AT169" s="149" t="s">
        <v>148</v>
      </c>
      <c r="AU169" s="149" t="s">
        <v>82</v>
      </c>
      <c r="AV169" s="12" t="s">
        <v>82</v>
      </c>
      <c r="AW169" s="12" t="s">
        <v>33</v>
      </c>
      <c r="AX169" s="12" t="s">
        <v>72</v>
      </c>
      <c r="AY169" s="149" t="s">
        <v>137</v>
      </c>
    </row>
    <row r="170" spans="2:51" s="13" customFormat="1" ht="11.25">
      <c r="B170" s="155"/>
      <c r="D170" s="148" t="s">
        <v>148</v>
      </c>
      <c r="E170" s="156" t="s">
        <v>19</v>
      </c>
      <c r="F170" s="157" t="s">
        <v>1624</v>
      </c>
      <c r="H170" s="156" t="s">
        <v>19</v>
      </c>
      <c r="I170" s="158"/>
      <c r="L170" s="155"/>
      <c r="M170" s="159"/>
      <c r="T170" s="160"/>
      <c r="AT170" s="156" t="s">
        <v>148</v>
      </c>
      <c r="AU170" s="156" t="s">
        <v>82</v>
      </c>
      <c r="AV170" s="13" t="s">
        <v>80</v>
      </c>
      <c r="AW170" s="13" t="s">
        <v>33</v>
      </c>
      <c r="AX170" s="13" t="s">
        <v>72</v>
      </c>
      <c r="AY170" s="156" t="s">
        <v>137</v>
      </c>
    </row>
    <row r="171" spans="2:51" s="12" customFormat="1" ht="11.25">
      <c r="B171" s="147"/>
      <c r="D171" s="148" t="s">
        <v>148</v>
      </c>
      <c r="E171" s="149" t="s">
        <v>19</v>
      </c>
      <c r="F171" s="150" t="s">
        <v>1620</v>
      </c>
      <c r="H171" s="151">
        <v>119.65300000000001</v>
      </c>
      <c r="I171" s="152"/>
      <c r="L171" s="147"/>
      <c r="M171" s="153"/>
      <c r="T171" s="154"/>
      <c r="AT171" s="149" t="s">
        <v>148</v>
      </c>
      <c r="AU171" s="149" t="s">
        <v>82</v>
      </c>
      <c r="AV171" s="12" t="s">
        <v>82</v>
      </c>
      <c r="AW171" s="12" t="s">
        <v>33</v>
      </c>
      <c r="AX171" s="12" t="s">
        <v>72</v>
      </c>
      <c r="AY171" s="149" t="s">
        <v>137</v>
      </c>
    </row>
    <row r="172" spans="2:51" s="13" customFormat="1" ht="11.25">
      <c r="B172" s="155"/>
      <c r="D172" s="148" t="s">
        <v>148</v>
      </c>
      <c r="E172" s="156" t="s">
        <v>19</v>
      </c>
      <c r="F172" s="157" t="s">
        <v>187</v>
      </c>
      <c r="H172" s="156" t="s">
        <v>19</v>
      </c>
      <c r="I172" s="158"/>
      <c r="L172" s="155"/>
      <c r="M172" s="159"/>
      <c r="T172" s="160"/>
      <c r="AT172" s="156" t="s">
        <v>148</v>
      </c>
      <c r="AU172" s="156" t="s">
        <v>82</v>
      </c>
      <c r="AV172" s="13" t="s">
        <v>80</v>
      </c>
      <c r="AW172" s="13" t="s">
        <v>33</v>
      </c>
      <c r="AX172" s="13" t="s">
        <v>72</v>
      </c>
      <c r="AY172" s="156" t="s">
        <v>137</v>
      </c>
    </row>
    <row r="173" spans="2:51" s="12" customFormat="1" ht="11.25">
      <c r="B173" s="147"/>
      <c r="D173" s="148" t="s">
        <v>148</v>
      </c>
      <c r="E173" s="149" t="s">
        <v>19</v>
      </c>
      <c r="F173" s="150" t="s">
        <v>1625</v>
      </c>
      <c r="H173" s="151">
        <v>-17.254999999999999</v>
      </c>
      <c r="I173" s="152"/>
      <c r="L173" s="147"/>
      <c r="M173" s="153"/>
      <c r="T173" s="154"/>
      <c r="AT173" s="149" t="s">
        <v>148</v>
      </c>
      <c r="AU173" s="149" t="s">
        <v>82</v>
      </c>
      <c r="AV173" s="12" t="s">
        <v>82</v>
      </c>
      <c r="AW173" s="12" t="s">
        <v>33</v>
      </c>
      <c r="AX173" s="12" t="s">
        <v>72</v>
      </c>
      <c r="AY173" s="149" t="s">
        <v>137</v>
      </c>
    </row>
    <row r="174" spans="2:51" s="13" customFormat="1" ht="11.25">
      <c r="B174" s="155"/>
      <c r="D174" s="148" t="s">
        <v>148</v>
      </c>
      <c r="E174" s="156" t="s">
        <v>19</v>
      </c>
      <c r="F174" s="157" t="s">
        <v>1626</v>
      </c>
      <c r="H174" s="156" t="s">
        <v>19</v>
      </c>
      <c r="I174" s="158"/>
      <c r="L174" s="155"/>
      <c r="M174" s="159"/>
      <c r="T174" s="160"/>
      <c r="AT174" s="156" t="s">
        <v>148</v>
      </c>
      <c r="AU174" s="156" t="s">
        <v>82</v>
      </c>
      <c r="AV174" s="13" t="s">
        <v>80</v>
      </c>
      <c r="AW174" s="13" t="s">
        <v>33</v>
      </c>
      <c r="AX174" s="13" t="s">
        <v>72</v>
      </c>
      <c r="AY174" s="156" t="s">
        <v>137</v>
      </c>
    </row>
    <row r="175" spans="2:51" s="12" customFormat="1" ht="11.25">
      <c r="B175" s="147"/>
      <c r="D175" s="148" t="s">
        <v>148</v>
      </c>
      <c r="E175" s="149" t="s">
        <v>19</v>
      </c>
      <c r="F175" s="150" t="s">
        <v>1615</v>
      </c>
      <c r="H175" s="151">
        <v>178.69499999999999</v>
      </c>
      <c r="I175" s="152"/>
      <c r="L175" s="147"/>
      <c r="M175" s="153"/>
      <c r="T175" s="154"/>
      <c r="AT175" s="149" t="s">
        <v>148</v>
      </c>
      <c r="AU175" s="149" t="s">
        <v>82</v>
      </c>
      <c r="AV175" s="12" t="s">
        <v>82</v>
      </c>
      <c r="AW175" s="12" t="s">
        <v>33</v>
      </c>
      <c r="AX175" s="12" t="s">
        <v>72</v>
      </c>
      <c r="AY175" s="149" t="s">
        <v>137</v>
      </c>
    </row>
    <row r="176" spans="2:51" s="13" customFormat="1" ht="11.25">
      <c r="B176" s="155"/>
      <c r="D176" s="148" t="s">
        <v>148</v>
      </c>
      <c r="E176" s="156" t="s">
        <v>19</v>
      </c>
      <c r="F176" s="157" t="s">
        <v>187</v>
      </c>
      <c r="H176" s="156" t="s">
        <v>19</v>
      </c>
      <c r="I176" s="158"/>
      <c r="L176" s="155"/>
      <c r="M176" s="159"/>
      <c r="T176" s="160"/>
      <c r="AT176" s="156" t="s">
        <v>148</v>
      </c>
      <c r="AU176" s="156" t="s">
        <v>82</v>
      </c>
      <c r="AV176" s="13" t="s">
        <v>80</v>
      </c>
      <c r="AW176" s="13" t="s">
        <v>33</v>
      </c>
      <c r="AX176" s="13" t="s">
        <v>72</v>
      </c>
      <c r="AY176" s="156" t="s">
        <v>137</v>
      </c>
    </row>
    <row r="177" spans="2:65" s="12" customFormat="1" ht="11.25">
      <c r="B177" s="147"/>
      <c r="D177" s="148" t="s">
        <v>148</v>
      </c>
      <c r="E177" s="149" t="s">
        <v>19</v>
      </c>
      <c r="F177" s="150" t="s">
        <v>1617</v>
      </c>
      <c r="H177" s="151">
        <v>-20.824999999999999</v>
      </c>
      <c r="I177" s="152"/>
      <c r="L177" s="147"/>
      <c r="M177" s="153"/>
      <c r="T177" s="154"/>
      <c r="AT177" s="149" t="s">
        <v>148</v>
      </c>
      <c r="AU177" s="149" t="s">
        <v>82</v>
      </c>
      <c r="AV177" s="12" t="s">
        <v>82</v>
      </c>
      <c r="AW177" s="12" t="s">
        <v>33</v>
      </c>
      <c r="AX177" s="12" t="s">
        <v>72</v>
      </c>
      <c r="AY177" s="149" t="s">
        <v>137</v>
      </c>
    </row>
    <row r="178" spans="2:65" s="12" customFormat="1" ht="11.25">
      <c r="B178" s="147"/>
      <c r="D178" s="148" t="s">
        <v>148</v>
      </c>
      <c r="E178" s="149" t="s">
        <v>19</v>
      </c>
      <c r="F178" s="150" t="s">
        <v>1338</v>
      </c>
      <c r="H178" s="151">
        <v>-10.353</v>
      </c>
      <c r="I178" s="152"/>
      <c r="L178" s="147"/>
      <c r="M178" s="153"/>
      <c r="T178" s="154"/>
      <c r="AT178" s="149" t="s">
        <v>148</v>
      </c>
      <c r="AU178" s="149" t="s">
        <v>82</v>
      </c>
      <c r="AV178" s="12" t="s">
        <v>82</v>
      </c>
      <c r="AW178" s="12" t="s">
        <v>33</v>
      </c>
      <c r="AX178" s="12" t="s">
        <v>72</v>
      </c>
      <c r="AY178" s="149" t="s">
        <v>137</v>
      </c>
    </row>
    <row r="179" spans="2:65" s="12" customFormat="1" ht="11.25">
      <c r="B179" s="147"/>
      <c r="D179" s="148" t="s">
        <v>148</v>
      </c>
      <c r="E179" s="149" t="s">
        <v>19</v>
      </c>
      <c r="F179" s="150" t="s">
        <v>1627</v>
      </c>
      <c r="H179" s="151">
        <v>-2.7370000000000001</v>
      </c>
      <c r="I179" s="152"/>
      <c r="L179" s="147"/>
      <c r="M179" s="153"/>
      <c r="T179" s="154"/>
      <c r="AT179" s="149" t="s">
        <v>148</v>
      </c>
      <c r="AU179" s="149" t="s">
        <v>82</v>
      </c>
      <c r="AV179" s="12" t="s">
        <v>82</v>
      </c>
      <c r="AW179" s="12" t="s">
        <v>33</v>
      </c>
      <c r="AX179" s="12" t="s">
        <v>72</v>
      </c>
      <c r="AY179" s="149" t="s">
        <v>137</v>
      </c>
    </row>
    <row r="180" spans="2:65" s="12" customFormat="1" ht="11.25">
      <c r="B180" s="147"/>
      <c r="D180" s="148" t="s">
        <v>148</v>
      </c>
      <c r="E180" s="149" t="s">
        <v>19</v>
      </c>
      <c r="F180" s="150" t="s">
        <v>1628</v>
      </c>
      <c r="H180" s="151">
        <v>-0.315</v>
      </c>
      <c r="I180" s="152"/>
      <c r="L180" s="147"/>
      <c r="M180" s="153"/>
      <c r="T180" s="154"/>
      <c r="AT180" s="149" t="s">
        <v>148</v>
      </c>
      <c r="AU180" s="149" t="s">
        <v>82</v>
      </c>
      <c r="AV180" s="12" t="s">
        <v>82</v>
      </c>
      <c r="AW180" s="12" t="s">
        <v>33</v>
      </c>
      <c r="AX180" s="12" t="s">
        <v>72</v>
      </c>
      <c r="AY180" s="149" t="s">
        <v>137</v>
      </c>
    </row>
    <row r="181" spans="2:65" s="14" customFormat="1" ht="11.25">
      <c r="B181" s="161"/>
      <c r="D181" s="148" t="s">
        <v>148</v>
      </c>
      <c r="E181" s="162" t="s">
        <v>19</v>
      </c>
      <c r="F181" s="163" t="s">
        <v>189</v>
      </c>
      <c r="H181" s="164">
        <v>491.12200000000001</v>
      </c>
      <c r="I181" s="165"/>
      <c r="L181" s="161"/>
      <c r="M181" s="166"/>
      <c r="T181" s="167"/>
      <c r="AT181" s="162" t="s">
        <v>148</v>
      </c>
      <c r="AU181" s="162" t="s">
        <v>82</v>
      </c>
      <c r="AV181" s="14" t="s">
        <v>144</v>
      </c>
      <c r="AW181" s="14" t="s">
        <v>33</v>
      </c>
      <c r="AX181" s="14" t="s">
        <v>80</v>
      </c>
      <c r="AY181" s="162" t="s">
        <v>137</v>
      </c>
    </row>
    <row r="182" spans="2:65" s="1" customFormat="1" ht="16.5" customHeight="1">
      <c r="B182" s="33"/>
      <c r="C182" s="175" t="s">
        <v>234</v>
      </c>
      <c r="D182" s="175" t="s">
        <v>434</v>
      </c>
      <c r="E182" s="176" t="s">
        <v>1629</v>
      </c>
      <c r="F182" s="177" t="s">
        <v>1630</v>
      </c>
      <c r="G182" s="178" t="s">
        <v>143</v>
      </c>
      <c r="H182" s="179">
        <v>500.94400000000002</v>
      </c>
      <c r="I182" s="180"/>
      <c r="J182" s="181">
        <f>ROUND(I182*H182,2)</f>
        <v>0</v>
      </c>
      <c r="K182" s="182"/>
      <c r="L182" s="183"/>
      <c r="M182" s="184" t="s">
        <v>19</v>
      </c>
      <c r="N182" s="185" t="s">
        <v>43</v>
      </c>
      <c r="P182" s="139">
        <f>O182*H182</f>
        <v>0</v>
      </c>
      <c r="Q182" s="139">
        <v>3.0599999999999998E-3</v>
      </c>
      <c r="R182" s="139">
        <f>Q182*H182</f>
        <v>1.5328886399999999</v>
      </c>
      <c r="S182" s="139">
        <v>0</v>
      </c>
      <c r="T182" s="140">
        <f>S182*H182</f>
        <v>0</v>
      </c>
      <c r="AR182" s="141" t="s">
        <v>190</v>
      </c>
      <c r="AT182" s="141" t="s">
        <v>434</v>
      </c>
      <c r="AU182" s="141" t="s">
        <v>82</v>
      </c>
      <c r="AY182" s="18" t="s">
        <v>137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80</v>
      </c>
      <c r="BK182" s="142">
        <f>ROUND(I182*H182,2)</f>
        <v>0</v>
      </c>
      <c r="BL182" s="18" t="s">
        <v>144</v>
      </c>
      <c r="BM182" s="141" t="s">
        <v>1631</v>
      </c>
    </row>
    <row r="183" spans="2:65" s="12" customFormat="1" ht="11.25">
      <c r="B183" s="147"/>
      <c r="D183" s="148" t="s">
        <v>148</v>
      </c>
      <c r="F183" s="150" t="s">
        <v>1632</v>
      </c>
      <c r="H183" s="151">
        <v>500.94400000000002</v>
      </c>
      <c r="I183" s="152"/>
      <c r="L183" s="147"/>
      <c r="M183" s="153"/>
      <c r="T183" s="154"/>
      <c r="AT183" s="149" t="s">
        <v>148</v>
      </c>
      <c r="AU183" s="149" t="s">
        <v>82</v>
      </c>
      <c r="AV183" s="12" t="s">
        <v>82</v>
      </c>
      <c r="AW183" s="12" t="s">
        <v>4</v>
      </c>
      <c r="AX183" s="12" t="s">
        <v>80</v>
      </c>
      <c r="AY183" s="149" t="s">
        <v>137</v>
      </c>
    </row>
    <row r="184" spans="2:65" s="1" customFormat="1" ht="33" customHeight="1">
      <c r="B184" s="33"/>
      <c r="C184" s="129" t="s">
        <v>8</v>
      </c>
      <c r="D184" s="129" t="s">
        <v>140</v>
      </c>
      <c r="E184" s="130" t="s">
        <v>1633</v>
      </c>
      <c r="F184" s="131" t="s">
        <v>1634</v>
      </c>
      <c r="G184" s="132" t="s">
        <v>200</v>
      </c>
      <c r="H184" s="133">
        <v>315.91000000000003</v>
      </c>
      <c r="I184" s="134"/>
      <c r="J184" s="135">
        <f>ROUND(I184*H184,2)</f>
        <v>0</v>
      </c>
      <c r="K184" s="136"/>
      <c r="L184" s="33"/>
      <c r="M184" s="137" t="s">
        <v>19</v>
      </c>
      <c r="N184" s="138" t="s">
        <v>43</v>
      </c>
      <c r="P184" s="139">
        <f>O184*H184</f>
        <v>0</v>
      </c>
      <c r="Q184" s="139">
        <v>3.3899999999999998E-3</v>
      </c>
      <c r="R184" s="139">
        <f>Q184*H184</f>
        <v>1.0709348999999999</v>
      </c>
      <c r="S184" s="139">
        <v>0</v>
      </c>
      <c r="T184" s="140">
        <f>S184*H184</f>
        <v>0</v>
      </c>
      <c r="AR184" s="141" t="s">
        <v>144</v>
      </c>
      <c r="AT184" s="141" t="s">
        <v>140</v>
      </c>
      <c r="AU184" s="141" t="s">
        <v>82</v>
      </c>
      <c r="AY184" s="18" t="s">
        <v>137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8" t="s">
        <v>80</v>
      </c>
      <c r="BK184" s="142">
        <f>ROUND(I184*H184,2)</f>
        <v>0</v>
      </c>
      <c r="BL184" s="18" t="s">
        <v>144</v>
      </c>
      <c r="BM184" s="141" t="s">
        <v>1635</v>
      </c>
    </row>
    <row r="185" spans="2:65" s="1" customFormat="1" ht="11.25">
      <c r="B185" s="33"/>
      <c r="D185" s="143" t="s">
        <v>146</v>
      </c>
      <c r="F185" s="144" t="s">
        <v>1636</v>
      </c>
      <c r="I185" s="145"/>
      <c r="L185" s="33"/>
      <c r="M185" s="146"/>
      <c r="T185" s="54"/>
      <c r="AT185" s="18" t="s">
        <v>146</v>
      </c>
      <c r="AU185" s="18" t="s">
        <v>82</v>
      </c>
    </row>
    <row r="186" spans="2:65" s="12" customFormat="1" ht="11.25">
      <c r="B186" s="147"/>
      <c r="D186" s="148" t="s">
        <v>148</v>
      </c>
      <c r="E186" s="149" t="s">
        <v>19</v>
      </c>
      <c r="F186" s="150" t="s">
        <v>1637</v>
      </c>
      <c r="H186" s="151">
        <v>5.09</v>
      </c>
      <c r="I186" s="152"/>
      <c r="L186" s="147"/>
      <c r="M186" s="153"/>
      <c r="T186" s="154"/>
      <c r="AT186" s="149" t="s">
        <v>148</v>
      </c>
      <c r="AU186" s="149" t="s">
        <v>82</v>
      </c>
      <c r="AV186" s="12" t="s">
        <v>82</v>
      </c>
      <c r="AW186" s="12" t="s">
        <v>33</v>
      </c>
      <c r="AX186" s="12" t="s">
        <v>72</v>
      </c>
      <c r="AY186" s="149" t="s">
        <v>137</v>
      </c>
    </row>
    <row r="187" spans="2:65" s="12" customFormat="1" ht="11.25">
      <c r="B187" s="147"/>
      <c r="D187" s="148" t="s">
        <v>148</v>
      </c>
      <c r="E187" s="149" t="s">
        <v>19</v>
      </c>
      <c r="F187" s="150" t="s">
        <v>1597</v>
      </c>
      <c r="H187" s="151">
        <v>5.3</v>
      </c>
      <c r="I187" s="152"/>
      <c r="L187" s="147"/>
      <c r="M187" s="153"/>
      <c r="T187" s="154"/>
      <c r="AT187" s="149" t="s">
        <v>148</v>
      </c>
      <c r="AU187" s="149" t="s">
        <v>82</v>
      </c>
      <c r="AV187" s="12" t="s">
        <v>82</v>
      </c>
      <c r="AW187" s="12" t="s">
        <v>33</v>
      </c>
      <c r="AX187" s="12" t="s">
        <v>72</v>
      </c>
      <c r="AY187" s="149" t="s">
        <v>137</v>
      </c>
    </row>
    <row r="188" spans="2:65" s="12" customFormat="1" ht="11.25">
      <c r="B188" s="147"/>
      <c r="D188" s="148" t="s">
        <v>148</v>
      </c>
      <c r="E188" s="149" t="s">
        <v>19</v>
      </c>
      <c r="F188" s="150" t="s">
        <v>1638</v>
      </c>
      <c r="H188" s="151">
        <v>3</v>
      </c>
      <c r="I188" s="152"/>
      <c r="L188" s="147"/>
      <c r="M188" s="153"/>
      <c r="T188" s="154"/>
      <c r="AT188" s="149" t="s">
        <v>148</v>
      </c>
      <c r="AU188" s="149" t="s">
        <v>82</v>
      </c>
      <c r="AV188" s="12" t="s">
        <v>82</v>
      </c>
      <c r="AW188" s="12" t="s">
        <v>33</v>
      </c>
      <c r="AX188" s="12" t="s">
        <v>72</v>
      </c>
      <c r="AY188" s="149" t="s">
        <v>137</v>
      </c>
    </row>
    <row r="189" spans="2:65" s="12" customFormat="1" ht="11.25">
      <c r="B189" s="147"/>
      <c r="D189" s="148" t="s">
        <v>148</v>
      </c>
      <c r="E189" s="149" t="s">
        <v>19</v>
      </c>
      <c r="F189" s="150" t="s">
        <v>1639</v>
      </c>
      <c r="H189" s="151">
        <v>3.6</v>
      </c>
      <c r="I189" s="152"/>
      <c r="L189" s="147"/>
      <c r="M189" s="153"/>
      <c r="T189" s="154"/>
      <c r="AT189" s="149" t="s">
        <v>148</v>
      </c>
      <c r="AU189" s="149" t="s">
        <v>82</v>
      </c>
      <c r="AV189" s="12" t="s">
        <v>82</v>
      </c>
      <c r="AW189" s="12" t="s">
        <v>33</v>
      </c>
      <c r="AX189" s="12" t="s">
        <v>72</v>
      </c>
      <c r="AY189" s="149" t="s">
        <v>137</v>
      </c>
    </row>
    <row r="190" spans="2:65" s="12" customFormat="1" ht="11.25">
      <c r="B190" s="147"/>
      <c r="D190" s="148" t="s">
        <v>148</v>
      </c>
      <c r="E190" s="149" t="s">
        <v>19</v>
      </c>
      <c r="F190" s="150" t="s">
        <v>1640</v>
      </c>
      <c r="H190" s="151">
        <v>147</v>
      </c>
      <c r="I190" s="152"/>
      <c r="L190" s="147"/>
      <c r="M190" s="153"/>
      <c r="T190" s="154"/>
      <c r="AT190" s="149" t="s">
        <v>148</v>
      </c>
      <c r="AU190" s="149" t="s">
        <v>82</v>
      </c>
      <c r="AV190" s="12" t="s">
        <v>82</v>
      </c>
      <c r="AW190" s="12" t="s">
        <v>33</v>
      </c>
      <c r="AX190" s="12" t="s">
        <v>72</v>
      </c>
      <c r="AY190" s="149" t="s">
        <v>137</v>
      </c>
    </row>
    <row r="191" spans="2:65" s="12" customFormat="1" ht="11.25">
      <c r="B191" s="147"/>
      <c r="D191" s="148" t="s">
        <v>148</v>
      </c>
      <c r="E191" s="149" t="s">
        <v>19</v>
      </c>
      <c r="F191" s="150" t="s">
        <v>1641</v>
      </c>
      <c r="H191" s="151">
        <v>142.56</v>
      </c>
      <c r="I191" s="152"/>
      <c r="L191" s="147"/>
      <c r="M191" s="153"/>
      <c r="T191" s="154"/>
      <c r="AT191" s="149" t="s">
        <v>148</v>
      </c>
      <c r="AU191" s="149" t="s">
        <v>82</v>
      </c>
      <c r="AV191" s="12" t="s">
        <v>82</v>
      </c>
      <c r="AW191" s="12" t="s">
        <v>33</v>
      </c>
      <c r="AX191" s="12" t="s">
        <v>72</v>
      </c>
      <c r="AY191" s="149" t="s">
        <v>137</v>
      </c>
    </row>
    <row r="192" spans="2:65" s="12" customFormat="1" ht="11.25">
      <c r="B192" s="147"/>
      <c r="D192" s="148" t="s">
        <v>148</v>
      </c>
      <c r="E192" s="149" t="s">
        <v>19</v>
      </c>
      <c r="F192" s="150" t="s">
        <v>1642</v>
      </c>
      <c r="H192" s="151">
        <v>9.36</v>
      </c>
      <c r="I192" s="152"/>
      <c r="L192" s="147"/>
      <c r="M192" s="153"/>
      <c r="T192" s="154"/>
      <c r="AT192" s="149" t="s">
        <v>148</v>
      </c>
      <c r="AU192" s="149" t="s">
        <v>82</v>
      </c>
      <c r="AV192" s="12" t="s">
        <v>82</v>
      </c>
      <c r="AW192" s="12" t="s">
        <v>33</v>
      </c>
      <c r="AX192" s="12" t="s">
        <v>72</v>
      </c>
      <c r="AY192" s="149" t="s">
        <v>137</v>
      </c>
    </row>
    <row r="193" spans="2:65" s="14" customFormat="1" ht="11.25">
      <c r="B193" s="161"/>
      <c r="D193" s="148" t="s">
        <v>148</v>
      </c>
      <c r="E193" s="162" t="s">
        <v>19</v>
      </c>
      <c r="F193" s="163" t="s">
        <v>189</v>
      </c>
      <c r="H193" s="164">
        <v>315.91000000000003</v>
      </c>
      <c r="I193" s="165"/>
      <c r="L193" s="161"/>
      <c r="M193" s="166"/>
      <c r="T193" s="167"/>
      <c r="AT193" s="162" t="s">
        <v>148</v>
      </c>
      <c r="AU193" s="162" t="s">
        <v>82</v>
      </c>
      <c r="AV193" s="14" t="s">
        <v>144</v>
      </c>
      <c r="AW193" s="14" t="s">
        <v>33</v>
      </c>
      <c r="AX193" s="14" t="s">
        <v>80</v>
      </c>
      <c r="AY193" s="162" t="s">
        <v>137</v>
      </c>
    </row>
    <row r="194" spans="2:65" s="1" customFormat="1" ht="16.5" customHeight="1">
      <c r="B194" s="33"/>
      <c r="C194" s="175" t="s">
        <v>244</v>
      </c>
      <c r="D194" s="175" t="s">
        <v>434</v>
      </c>
      <c r="E194" s="176" t="s">
        <v>1643</v>
      </c>
      <c r="F194" s="177" t="s">
        <v>1644</v>
      </c>
      <c r="G194" s="178" t="s">
        <v>143</v>
      </c>
      <c r="H194" s="179">
        <v>121.295</v>
      </c>
      <c r="I194" s="180"/>
      <c r="J194" s="181">
        <f>ROUND(I194*H194,2)</f>
        <v>0</v>
      </c>
      <c r="K194" s="182"/>
      <c r="L194" s="183"/>
      <c r="M194" s="184" t="s">
        <v>19</v>
      </c>
      <c r="N194" s="185" t="s">
        <v>43</v>
      </c>
      <c r="P194" s="139">
        <f>O194*H194</f>
        <v>0</v>
      </c>
      <c r="Q194" s="139">
        <v>6.8000000000000005E-4</v>
      </c>
      <c r="R194" s="139">
        <f>Q194*H194</f>
        <v>8.2480600000000001E-2</v>
      </c>
      <c r="S194" s="139">
        <v>0</v>
      </c>
      <c r="T194" s="140">
        <f>S194*H194</f>
        <v>0</v>
      </c>
      <c r="AR194" s="141" t="s">
        <v>190</v>
      </c>
      <c r="AT194" s="141" t="s">
        <v>434</v>
      </c>
      <c r="AU194" s="141" t="s">
        <v>82</v>
      </c>
      <c r="AY194" s="18" t="s">
        <v>137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80</v>
      </c>
      <c r="BK194" s="142">
        <f>ROUND(I194*H194,2)</f>
        <v>0</v>
      </c>
      <c r="BL194" s="18" t="s">
        <v>144</v>
      </c>
      <c r="BM194" s="141" t="s">
        <v>1645</v>
      </c>
    </row>
    <row r="195" spans="2:65" s="12" customFormat="1" ht="11.25">
      <c r="B195" s="147"/>
      <c r="D195" s="148" t="s">
        <v>148</v>
      </c>
      <c r="E195" s="149" t="s">
        <v>19</v>
      </c>
      <c r="F195" s="150" t="s">
        <v>1646</v>
      </c>
      <c r="H195" s="151">
        <v>0.82499999999999996</v>
      </c>
      <c r="I195" s="152"/>
      <c r="L195" s="147"/>
      <c r="M195" s="153"/>
      <c r="T195" s="154"/>
      <c r="AT195" s="149" t="s">
        <v>148</v>
      </c>
      <c r="AU195" s="149" t="s">
        <v>82</v>
      </c>
      <c r="AV195" s="12" t="s">
        <v>82</v>
      </c>
      <c r="AW195" s="12" t="s">
        <v>33</v>
      </c>
      <c r="AX195" s="12" t="s">
        <v>72</v>
      </c>
      <c r="AY195" s="149" t="s">
        <v>137</v>
      </c>
    </row>
    <row r="196" spans="2:65" s="12" customFormat="1" ht="11.25">
      <c r="B196" s="147"/>
      <c r="D196" s="148" t="s">
        <v>148</v>
      </c>
      <c r="E196" s="149" t="s">
        <v>19</v>
      </c>
      <c r="F196" s="150" t="s">
        <v>1647</v>
      </c>
      <c r="H196" s="151">
        <v>120.47</v>
      </c>
      <c r="I196" s="152"/>
      <c r="L196" s="147"/>
      <c r="M196" s="153"/>
      <c r="T196" s="154"/>
      <c r="AT196" s="149" t="s">
        <v>148</v>
      </c>
      <c r="AU196" s="149" t="s">
        <v>82</v>
      </c>
      <c r="AV196" s="12" t="s">
        <v>82</v>
      </c>
      <c r="AW196" s="12" t="s">
        <v>33</v>
      </c>
      <c r="AX196" s="12" t="s">
        <v>72</v>
      </c>
      <c r="AY196" s="149" t="s">
        <v>137</v>
      </c>
    </row>
    <row r="197" spans="2:65" s="14" customFormat="1" ht="11.25">
      <c r="B197" s="161"/>
      <c r="D197" s="148" t="s">
        <v>148</v>
      </c>
      <c r="E197" s="162" t="s">
        <v>19</v>
      </c>
      <c r="F197" s="163" t="s">
        <v>189</v>
      </c>
      <c r="H197" s="164">
        <v>121.295</v>
      </c>
      <c r="I197" s="165"/>
      <c r="L197" s="161"/>
      <c r="M197" s="166"/>
      <c r="T197" s="167"/>
      <c r="AT197" s="162" t="s">
        <v>148</v>
      </c>
      <c r="AU197" s="162" t="s">
        <v>82</v>
      </c>
      <c r="AV197" s="14" t="s">
        <v>144</v>
      </c>
      <c r="AW197" s="14" t="s">
        <v>33</v>
      </c>
      <c r="AX197" s="14" t="s">
        <v>80</v>
      </c>
      <c r="AY197" s="162" t="s">
        <v>137</v>
      </c>
    </row>
    <row r="198" spans="2:65" s="1" customFormat="1" ht="16.5" customHeight="1">
      <c r="B198" s="33"/>
      <c r="C198" s="129" t="s">
        <v>255</v>
      </c>
      <c r="D198" s="129" t="s">
        <v>140</v>
      </c>
      <c r="E198" s="130" t="s">
        <v>1648</v>
      </c>
      <c r="F198" s="131" t="s">
        <v>1649</v>
      </c>
      <c r="G198" s="132" t="s">
        <v>200</v>
      </c>
      <c r="H198" s="133">
        <v>57.1</v>
      </c>
      <c r="I198" s="134"/>
      <c r="J198" s="135">
        <f>ROUND(I198*H198,2)</f>
        <v>0</v>
      </c>
      <c r="K198" s="136"/>
      <c r="L198" s="33"/>
      <c r="M198" s="137" t="s">
        <v>19</v>
      </c>
      <c r="N198" s="138" t="s">
        <v>43</v>
      </c>
      <c r="P198" s="139">
        <f>O198*H198</f>
        <v>0</v>
      </c>
      <c r="Q198" s="139">
        <v>3.0000000000000001E-5</v>
      </c>
      <c r="R198" s="139">
        <f>Q198*H198</f>
        <v>1.7130000000000001E-3</v>
      </c>
      <c r="S198" s="139">
        <v>0</v>
      </c>
      <c r="T198" s="140">
        <f>S198*H198</f>
        <v>0</v>
      </c>
      <c r="AR198" s="141" t="s">
        <v>144</v>
      </c>
      <c r="AT198" s="141" t="s">
        <v>140</v>
      </c>
      <c r="AU198" s="141" t="s">
        <v>82</v>
      </c>
      <c r="AY198" s="18" t="s">
        <v>137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8" t="s">
        <v>80</v>
      </c>
      <c r="BK198" s="142">
        <f>ROUND(I198*H198,2)</f>
        <v>0</v>
      </c>
      <c r="BL198" s="18" t="s">
        <v>144</v>
      </c>
      <c r="BM198" s="141" t="s">
        <v>1650</v>
      </c>
    </row>
    <row r="199" spans="2:65" s="1" customFormat="1" ht="11.25">
      <c r="B199" s="33"/>
      <c r="D199" s="143" t="s">
        <v>146</v>
      </c>
      <c r="F199" s="144" t="s">
        <v>1651</v>
      </c>
      <c r="I199" s="145"/>
      <c r="L199" s="33"/>
      <c r="M199" s="146"/>
      <c r="T199" s="54"/>
      <c r="AT199" s="18" t="s">
        <v>146</v>
      </c>
      <c r="AU199" s="18" t="s">
        <v>82</v>
      </c>
    </row>
    <row r="200" spans="2:65" s="12" customFormat="1" ht="11.25">
      <c r="B200" s="147"/>
      <c r="D200" s="148" t="s">
        <v>148</v>
      </c>
      <c r="E200" s="149" t="s">
        <v>19</v>
      </c>
      <c r="F200" s="150" t="s">
        <v>1652</v>
      </c>
      <c r="H200" s="151">
        <v>57.1</v>
      </c>
      <c r="I200" s="152"/>
      <c r="L200" s="147"/>
      <c r="M200" s="153"/>
      <c r="T200" s="154"/>
      <c r="AT200" s="149" t="s">
        <v>148</v>
      </c>
      <c r="AU200" s="149" t="s">
        <v>82</v>
      </c>
      <c r="AV200" s="12" t="s">
        <v>82</v>
      </c>
      <c r="AW200" s="12" t="s">
        <v>33</v>
      </c>
      <c r="AX200" s="12" t="s">
        <v>80</v>
      </c>
      <c r="AY200" s="149" t="s">
        <v>137</v>
      </c>
    </row>
    <row r="201" spans="2:65" s="1" customFormat="1" ht="16.5" customHeight="1">
      <c r="B201" s="33"/>
      <c r="C201" s="175" t="s">
        <v>261</v>
      </c>
      <c r="D201" s="175" t="s">
        <v>434</v>
      </c>
      <c r="E201" s="176" t="s">
        <v>1653</v>
      </c>
      <c r="F201" s="177" t="s">
        <v>1654</v>
      </c>
      <c r="G201" s="178" t="s">
        <v>200</v>
      </c>
      <c r="H201" s="179">
        <v>59.954999999999998</v>
      </c>
      <c r="I201" s="180"/>
      <c r="J201" s="181">
        <f>ROUND(I201*H201,2)</f>
        <v>0</v>
      </c>
      <c r="K201" s="182"/>
      <c r="L201" s="183"/>
      <c r="M201" s="184" t="s">
        <v>19</v>
      </c>
      <c r="N201" s="185" t="s">
        <v>43</v>
      </c>
      <c r="P201" s="139">
        <f>O201*H201</f>
        <v>0</v>
      </c>
      <c r="Q201" s="139">
        <v>5.5999999999999995E-4</v>
      </c>
      <c r="R201" s="139">
        <f>Q201*H201</f>
        <v>3.3574799999999995E-2</v>
      </c>
      <c r="S201" s="139">
        <v>0</v>
      </c>
      <c r="T201" s="140">
        <f>S201*H201</f>
        <v>0</v>
      </c>
      <c r="AR201" s="141" t="s">
        <v>190</v>
      </c>
      <c r="AT201" s="141" t="s">
        <v>434</v>
      </c>
      <c r="AU201" s="141" t="s">
        <v>82</v>
      </c>
      <c r="AY201" s="18" t="s">
        <v>137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80</v>
      </c>
      <c r="BK201" s="142">
        <f>ROUND(I201*H201,2)</f>
        <v>0</v>
      </c>
      <c r="BL201" s="18" t="s">
        <v>144</v>
      </c>
      <c r="BM201" s="141" t="s">
        <v>1655</v>
      </c>
    </row>
    <row r="202" spans="2:65" s="12" customFormat="1" ht="11.25">
      <c r="B202" s="147"/>
      <c r="D202" s="148" t="s">
        <v>148</v>
      </c>
      <c r="F202" s="150" t="s">
        <v>1656</v>
      </c>
      <c r="H202" s="151">
        <v>59.954999999999998</v>
      </c>
      <c r="I202" s="152"/>
      <c r="L202" s="147"/>
      <c r="M202" s="153"/>
      <c r="T202" s="154"/>
      <c r="AT202" s="149" t="s">
        <v>148</v>
      </c>
      <c r="AU202" s="149" t="s">
        <v>82</v>
      </c>
      <c r="AV202" s="12" t="s">
        <v>82</v>
      </c>
      <c r="AW202" s="12" t="s">
        <v>4</v>
      </c>
      <c r="AX202" s="12" t="s">
        <v>80</v>
      </c>
      <c r="AY202" s="149" t="s">
        <v>137</v>
      </c>
    </row>
    <row r="203" spans="2:65" s="1" customFormat="1" ht="16.5" customHeight="1">
      <c r="B203" s="33"/>
      <c r="C203" s="129" t="s">
        <v>327</v>
      </c>
      <c r="D203" s="129" t="s">
        <v>140</v>
      </c>
      <c r="E203" s="130" t="s">
        <v>1657</v>
      </c>
      <c r="F203" s="131" t="s">
        <v>1658</v>
      </c>
      <c r="G203" s="132" t="s">
        <v>200</v>
      </c>
      <c r="H203" s="133">
        <v>131.4</v>
      </c>
      <c r="I203" s="134"/>
      <c r="J203" s="135">
        <f>ROUND(I203*H203,2)</f>
        <v>0</v>
      </c>
      <c r="K203" s="136"/>
      <c r="L203" s="33"/>
      <c r="M203" s="137" t="s">
        <v>19</v>
      </c>
      <c r="N203" s="138" t="s">
        <v>43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144</v>
      </c>
      <c r="AT203" s="141" t="s">
        <v>140</v>
      </c>
      <c r="AU203" s="141" t="s">
        <v>82</v>
      </c>
      <c r="AY203" s="18" t="s">
        <v>137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80</v>
      </c>
      <c r="BK203" s="142">
        <f>ROUND(I203*H203,2)</f>
        <v>0</v>
      </c>
      <c r="BL203" s="18" t="s">
        <v>144</v>
      </c>
      <c r="BM203" s="141" t="s">
        <v>1659</v>
      </c>
    </row>
    <row r="204" spans="2:65" s="1" customFormat="1" ht="11.25">
      <c r="B204" s="33"/>
      <c r="D204" s="143" t="s">
        <v>146</v>
      </c>
      <c r="F204" s="144" t="s">
        <v>1660</v>
      </c>
      <c r="I204" s="145"/>
      <c r="L204" s="33"/>
      <c r="M204" s="146"/>
      <c r="T204" s="54"/>
      <c r="AT204" s="18" t="s">
        <v>146</v>
      </c>
      <c r="AU204" s="18" t="s">
        <v>82</v>
      </c>
    </row>
    <row r="205" spans="2:65" s="12" customFormat="1" ht="11.25">
      <c r="B205" s="147"/>
      <c r="D205" s="148" t="s">
        <v>148</v>
      </c>
      <c r="E205" s="149" t="s">
        <v>19</v>
      </c>
      <c r="F205" s="150" t="s">
        <v>1661</v>
      </c>
      <c r="H205" s="151">
        <v>131.4</v>
      </c>
      <c r="I205" s="152"/>
      <c r="L205" s="147"/>
      <c r="M205" s="153"/>
      <c r="T205" s="154"/>
      <c r="AT205" s="149" t="s">
        <v>148</v>
      </c>
      <c r="AU205" s="149" t="s">
        <v>82</v>
      </c>
      <c r="AV205" s="12" t="s">
        <v>82</v>
      </c>
      <c r="AW205" s="12" t="s">
        <v>33</v>
      </c>
      <c r="AX205" s="12" t="s">
        <v>80</v>
      </c>
      <c r="AY205" s="149" t="s">
        <v>137</v>
      </c>
    </row>
    <row r="206" spans="2:65" s="1" customFormat="1" ht="16.5" customHeight="1">
      <c r="B206" s="33"/>
      <c r="C206" s="175" t="s">
        <v>350</v>
      </c>
      <c r="D206" s="175" t="s">
        <v>434</v>
      </c>
      <c r="E206" s="176" t="s">
        <v>1662</v>
      </c>
      <c r="F206" s="177" t="s">
        <v>1663</v>
      </c>
      <c r="G206" s="178" t="s">
        <v>200</v>
      </c>
      <c r="H206" s="179">
        <v>137.97</v>
      </c>
      <c r="I206" s="180"/>
      <c r="J206" s="181">
        <f>ROUND(I206*H206,2)</f>
        <v>0</v>
      </c>
      <c r="K206" s="182"/>
      <c r="L206" s="183"/>
      <c r="M206" s="184" t="s">
        <v>19</v>
      </c>
      <c r="N206" s="185" t="s">
        <v>43</v>
      </c>
      <c r="P206" s="139">
        <f>O206*H206</f>
        <v>0</v>
      </c>
      <c r="Q206" s="139">
        <v>1E-4</v>
      </c>
      <c r="R206" s="139">
        <f>Q206*H206</f>
        <v>1.3797E-2</v>
      </c>
      <c r="S206" s="139">
        <v>0</v>
      </c>
      <c r="T206" s="140">
        <f>S206*H206</f>
        <v>0</v>
      </c>
      <c r="AR206" s="141" t="s">
        <v>190</v>
      </c>
      <c r="AT206" s="141" t="s">
        <v>434</v>
      </c>
      <c r="AU206" s="141" t="s">
        <v>82</v>
      </c>
      <c r="AY206" s="18" t="s">
        <v>137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80</v>
      </c>
      <c r="BK206" s="142">
        <f>ROUND(I206*H206,2)</f>
        <v>0</v>
      </c>
      <c r="BL206" s="18" t="s">
        <v>144</v>
      </c>
      <c r="BM206" s="141" t="s">
        <v>1664</v>
      </c>
    </row>
    <row r="207" spans="2:65" s="12" customFormat="1" ht="11.25">
      <c r="B207" s="147"/>
      <c r="D207" s="148" t="s">
        <v>148</v>
      </c>
      <c r="F207" s="150" t="s">
        <v>1665</v>
      </c>
      <c r="H207" s="151">
        <v>137.97</v>
      </c>
      <c r="I207" s="152"/>
      <c r="L207" s="147"/>
      <c r="M207" s="153"/>
      <c r="T207" s="154"/>
      <c r="AT207" s="149" t="s">
        <v>148</v>
      </c>
      <c r="AU207" s="149" t="s">
        <v>82</v>
      </c>
      <c r="AV207" s="12" t="s">
        <v>82</v>
      </c>
      <c r="AW207" s="12" t="s">
        <v>4</v>
      </c>
      <c r="AX207" s="12" t="s">
        <v>80</v>
      </c>
      <c r="AY207" s="149" t="s">
        <v>137</v>
      </c>
    </row>
    <row r="208" spans="2:65" s="1" customFormat="1" ht="21.75" customHeight="1">
      <c r="B208" s="33"/>
      <c r="C208" s="129" t="s">
        <v>7</v>
      </c>
      <c r="D208" s="129" t="s">
        <v>140</v>
      </c>
      <c r="E208" s="130" t="s">
        <v>1666</v>
      </c>
      <c r="F208" s="131" t="s">
        <v>1667</v>
      </c>
      <c r="G208" s="132" t="s">
        <v>143</v>
      </c>
      <c r="H208" s="133">
        <v>50.43</v>
      </c>
      <c r="I208" s="134"/>
      <c r="J208" s="135">
        <f>ROUND(I208*H208,2)</f>
        <v>0</v>
      </c>
      <c r="K208" s="136"/>
      <c r="L208" s="33"/>
      <c r="M208" s="137" t="s">
        <v>19</v>
      </c>
      <c r="N208" s="138" t="s">
        <v>43</v>
      </c>
      <c r="P208" s="139">
        <f>O208*H208</f>
        <v>0</v>
      </c>
      <c r="Q208" s="139">
        <v>6.28E-3</v>
      </c>
      <c r="R208" s="139">
        <f>Q208*H208</f>
        <v>0.31670039999999999</v>
      </c>
      <c r="S208" s="139">
        <v>0</v>
      </c>
      <c r="T208" s="140">
        <f>S208*H208</f>
        <v>0</v>
      </c>
      <c r="AR208" s="141" t="s">
        <v>144</v>
      </c>
      <c r="AT208" s="141" t="s">
        <v>140</v>
      </c>
      <c r="AU208" s="141" t="s">
        <v>82</v>
      </c>
      <c r="AY208" s="18" t="s">
        <v>137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80</v>
      </c>
      <c r="BK208" s="142">
        <f>ROUND(I208*H208,2)</f>
        <v>0</v>
      </c>
      <c r="BL208" s="18" t="s">
        <v>144</v>
      </c>
      <c r="BM208" s="141" t="s">
        <v>1668</v>
      </c>
    </row>
    <row r="209" spans="2:65" s="1" customFormat="1" ht="11.25">
      <c r="B209" s="33"/>
      <c r="D209" s="143" t="s">
        <v>146</v>
      </c>
      <c r="F209" s="144" t="s">
        <v>1669</v>
      </c>
      <c r="I209" s="145"/>
      <c r="L209" s="33"/>
      <c r="M209" s="146"/>
      <c r="T209" s="54"/>
      <c r="AT209" s="18" t="s">
        <v>146</v>
      </c>
      <c r="AU209" s="18" t="s">
        <v>82</v>
      </c>
    </row>
    <row r="210" spans="2:65" s="13" customFormat="1" ht="11.25">
      <c r="B210" s="155"/>
      <c r="D210" s="148" t="s">
        <v>148</v>
      </c>
      <c r="E210" s="156" t="s">
        <v>19</v>
      </c>
      <c r="F210" s="157" t="s">
        <v>1602</v>
      </c>
      <c r="H210" s="156" t="s">
        <v>19</v>
      </c>
      <c r="I210" s="158"/>
      <c r="L210" s="155"/>
      <c r="M210" s="159"/>
      <c r="T210" s="160"/>
      <c r="AT210" s="156" t="s">
        <v>148</v>
      </c>
      <c r="AU210" s="156" t="s">
        <v>82</v>
      </c>
      <c r="AV210" s="13" t="s">
        <v>80</v>
      </c>
      <c r="AW210" s="13" t="s">
        <v>33</v>
      </c>
      <c r="AX210" s="13" t="s">
        <v>72</v>
      </c>
      <c r="AY210" s="156" t="s">
        <v>137</v>
      </c>
    </row>
    <row r="211" spans="2:65" s="12" customFormat="1" ht="11.25">
      <c r="B211" s="147"/>
      <c r="D211" s="148" t="s">
        <v>148</v>
      </c>
      <c r="E211" s="149" t="s">
        <v>19</v>
      </c>
      <c r="F211" s="150" t="s">
        <v>1603</v>
      </c>
      <c r="H211" s="151">
        <v>50.67</v>
      </c>
      <c r="I211" s="152"/>
      <c r="L211" s="147"/>
      <c r="M211" s="153"/>
      <c r="T211" s="154"/>
      <c r="AT211" s="149" t="s">
        <v>148</v>
      </c>
      <c r="AU211" s="149" t="s">
        <v>82</v>
      </c>
      <c r="AV211" s="12" t="s">
        <v>82</v>
      </c>
      <c r="AW211" s="12" t="s">
        <v>33</v>
      </c>
      <c r="AX211" s="12" t="s">
        <v>72</v>
      </c>
      <c r="AY211" s="149" t="s">
        <v>137</v>
      </c>
    </row>
    <row r="212" spans="2:65" s="13" customFormat="1" ht="11.25">
      <c r="B212" s="155"/>
      <c r="D212" s="148" t="s">
        <v>148</v>
      </c>
      <c r="E212" s="156" t="s">
        <v>19</v>
      </c>
      <c r="F212" s="157" t="s">
        <v>187</v>
      </c>
      <c r="H212" s="156" t="s">
        <v>19</v>
      </c>
      <c r="I212" s="158"/>
      <c r="L212" s="155"/>
      <c r="M212" s="159"/>
      <c r="T212" s="160"/>
      <c r="AT212" s="156" t="s">
        <v>148</v>
      </c>
      <c r="AU212" s="156" t="s">
        <v>82</v>
      </c>
      <c r="AV212" s="13" t="s">
        <v>80</v>
      </c>
      <c r="AW212" s="13" t="s">
        <v>33</v>
      </c>
      <c r="AX212" s="13" t="s">
        <v>72</v>
      </c>
      <c r="AY212" s="156" t="s">
        <v>137</v>
      </c>
    </row>
    <row r="213" spans="2:65" s="12" customFormat="1" ht="11.25">
      <c r="B213" s="147"/>
      <c r="D213" s="148" t="s">
        <v>148</v>
      </c>
      <c r="E213" s="149" t="s">
        <v>19</v>
      </c>
      <c r="F213" s="150" t="s">
        <v>1604</v>
      </c>
      <c r="H213" s="151">
        <v>-0.63</v>
      </c>
      <c r="I213" s="152"/>
      <c r="L213" s="147"/>
      <c r="M213" s="153"/>
      <c r="T213" s="154"/>
      <c r="AT213" s="149" t="s">
        <v>148</v>
      </c>
      <c r="AU213" s="149" t="s">
        <v>82</v>
      </c>
      <c r="AV213" s="12" t="s">
        <v>82</v>
      </c>
      <c r="AW213" s="12" t="s">
        <v>33</v>
      </c>
      <c r="AX213" s="12" t="s">
        <v>72</v>
      </c>
      <c r="AY213" s="149" t="s">
        <v>137</v>
      </c>
    </row>
    <row r="214" spans="2:65" s="12" customFormat="1" ht="11.25">
      <c r="B214" s="147"/>
      <c r="D214" s="148" t="s">
        <v>148</v>
      </c>
      <c r="E214" s="149" t="s">
        <v>19</v>
      </c>
      <c r="F214" s="150" t="s">
        <v>1605</v>
      </c>
      <c r="H214" s="151">
        <v>-0.22500000000000001</v>
      </c>
      <c r="I214" s="152"/>
      <c r="L214" s="147"/>
      <c r="M214" s="153"/>
      <c r="T214" s="154"/>
      <c r="AT214" s="149" t="s">
        <v>148</v>
      </c>
      <c r="AU214" s="149" t="s">
        <v>82</v>
      </c>
      <c r="AV214" s="12" t="s">
        <v>82</v>
      </c>
      <c r="AW214" s="12" t="s">
        <v>33</v>
      </c>
      <c r="AX214" s="12" t="s">
        <v>72</v>
      </c>
      <c r="AY214" s="149" t="s">
        <v>137</v>
      </c>
    </row>
    <row r="215" spans="2:65" s="13" customFormat="1" ht="11.25">
      <c r="B215" s="155"/>
      <c r="D215" s="148" t="s">
        <v>148</v>
      </c>
      <c r="E215" s="156" t="s">
        <v>19</v>
      </c>
      <c r="F215" s="157" t="s">
        <v>279</v>
      </c>
      <c r="H215" s="156" t="s">
        <v>19</v>
      </c>
      <c r="I215" s="158"/>
      <c r="L215" s="155"/>
      <c r="M215" s="159"/>
      <c r="T215" s="160"/>
      <c r="AT215" s="156" t="s">
        <v>148</v>
      </c>
      <c r="AU215" s="156" t="s">
        <v>82</v>
      </c>
      <c r="AV215" s="13" t="s">
        <v>80</v>
      </c>
      <c r="AW215" s="13" t="s">
        <v>33</v>
      </c>
      <c r="AX215" s="13" t="s">
        <v>72</v>
      </c>
      <c r="AY215" s="156" t="s">
        <v>137</v>
      </c>
    </row>
    <row r="216" spans="2:65" s="12" customFormat="1" ht="11.25">
      <c r="B216" s="147"/>
      <c r="D216" s="148" t="s">
        <v>148</v>
      </c>
      <c r="E216" s="149" t="s">
        <v>19</v>
      </c>
      <c r="F216" s="150" t="s">
        <v>1670</v>
      </c>
      <c r="H216" s="151">
        <v>0.49</v>
      </c>
      <c r="I216" s="152"/>
      <c r="L216" s="147"/>
      <c r="M216" s="153"/>
      <c r="T216" s="154"/>
      <c r="AT216" s="149" t="s">
        <v>148</v>
      </c>
      <c r="AU216" s="149" t="s">
        <v>82</v>
      </c>
      <c r="AV216" s="12" t="s">
        <v>82</v>
      </c>
      <c r="AW216" s="12" t="s">
        <v>33</v>
      </c>
      <c r="AX216" s="12" t="s">
        <v>72</v>
      </c>
      <c r="AY216" s="149" t="s">
        <v>137</v>
      </c>
    </row>
    <row r="217" spans="2:65" s="12" customFormat="1" ht="11.25">
      <c r="B217" s="147"/>
      <c r="D217" s="148" t="s">
        <v>148</v>
      </c>
      <c r="E217" s="149" t="s">
        <v>19</v>
      </c>
      <c r="F217" s="150" t="s">
        <v>1671</v>
      </c>
      <c r="H217" s="151">
        <v>0.125</v>
      </c>
      <c r="I217" s="152"/>
      <c r="L217" s="147"/>
      <c r="M217" s="153"/>
      <c r="T217" s="154"/>
      <c r="AT217" s="149" t="s">
        <v>148</v>
      </c>
      <c r="AU217" s="149" t="s">
        <v>82</v>
      </c>
      <c r="AV217" s="12" t="s">
        <v>82</v>
      </c>
      <c r="AW217" s="12" t="s">
        <v>33</v>
      </c>
      <c r="AX217" s="12" t="s">
        <v>72</v>
      </c>
      <c r="AY217" s="149" t="s">
        <v>137</v>
      </c>
    </row>
    <row r="218" spans="2:65" s="14" customFormat="1" ht="11.25">
      <c r="B218" s="161"/>
      <c r="D218" s="148" t="s">
        <v>148</v>
      </c>
      <c r="E218" s="162" t="s">
        <v>19</v>
      </c>
      <c r="F218" s="163" t="s">
        <v>189</v>
      </c>
      <c r="H218" s="164">
        <v>50.43</v>
      </c>
      <c r="I218" s="165"/>
      <c r="L218" s="161"/>
      <c r="M218" s="166"/>
      <c r="T218" s="167"/>
      <c r="AT218" s="162" t="s">
        <v>148</v>
      </c>
      <c r="AU218" s="162" t="s">
        <v>82</v>
      </c>
      <c r="AV218" s="14" t="s">
        <v>144</v>
      </c>
      <c r="AW218" s="14" t="s">
        <v>33</v>
      </c>
      <c r="AX218" s="14" t="s">
        <v>80</v>
      </c>
      <c r="AY218" s="162" t="s">
        <v>137</v>
      </c>
    </row>
    <row r="219" spans="2:65" s="1" customFormat="1" ht="24.2" customHeight="1">
      <c r="B219" s="33"/>
      <c r="C219" s="129" t="s">
        <v>385</v>
      </c>
      <c r="D219" s="129" t="s">
        <v>140</v>
      </c>
      <c r="E219" s="130" t="s">
        <v>1672</v>
      </c>
      <c r="F219" s="131" t="s">
        <v>1673</v>
      </c>
      <c r="G219" s="132" t="s">
        <v>143</v>
      </c>
      <c r="H219" s="133">
        <v>577.99099999999999</v>
      </c>
      <c r="I219" s="134"/>
      <c r="J219" s="135">
        <f>ROUND(I219*H219,2)</f>
        <v>0</v>
      </c>
      <c r="K219" s="136"/>
      <c r="L219" s="33"/>
      <c r="M219" s="137" t="s">
        <v>19</v>
      </c>
      <c r="N219" s="138" t="s">
        <v>43</v>
      </c>
      <c r="P219" s="139">
        <f>O219*H219</f>
        <v>0</v>
      </c>
      <c r="Q219" s="139">
        <v>2.6800000000000001E-3</v>
      </c>
      <c r="R219" s="139">
        <f>Q219*H219</f>
        <v>1.54901588</v>
      </c>
      <c r="S219" s="139">
        <v>0</v>
      </c>
      <c r="T219" s="140">
        <f>S219*H219</f>
        <v>0</v>
      </c>
      <c r="AR219" s="141" t="s">
        <v>144</v>
      </c>
      <c r="AT219" s="141" t="s">
        <v>140</v>
      </c>
      <c r="AU219" s="141" t="s">
        <v>82</v>
      </c>
      <c r="AY219" s="18" t="s">
        <v>137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80</v>
      </c>
      <c r="BK219" s="142">
        <f>ROUND(I219*H219,2)</f>
        <v>0</v>
      </c>
      <c r="BL219" s="18" t="s">
        <v>144</v>
      </c>
      <c r="BM219" s="141" t="s">
        <v>1674</v>
      </c>
    </row>
    <row r="220" spans="2:65" s="1" customFormat="1" ht="11.25">
      <c r="B220" s="33"/>
      <c r="D220" s="143" t="s">
        <v>146</v>
      </c>
      <c r="F220" s="144" t="s">
        <v>1675</v>
      </c>
      <c r="I220" s="145"/>
      <c r="L220" s="33"/>
      <c r="M220" s="146"/>
      <c r="T220" s="54"/>
      <c r="AT220" s="18" t="s">
        <v>146</v>
      </c>
      <c r="AU220" s="18" t="s">
        <v>82</v>
      </c>
    </row>
    <row r="221" spans="2:65" s="13" customFormat="1" ht="11.25">
      <c r="B221" s="155"/>
      <c r="D221" s="148" t="s">
        <v>148</v>
      </c>
      <c r="E221" s="156" t="s">
        <v>19</v>
      </c>
      <c r="F221" s="157" t="s">
        <v>1614</v>
      </c>
      <c r="H221" s="156" t="s">
        <v>19</v>
      </c>
      <c r="I221" s="158"/>
      <c r="L221" s="155"/>
      <c r="M221" s="159"/>
      <c r="T221" s="160"/>
      <c r="AT221" s="156" t="s">
        <v>148</v>
      </c>
      <c r="AU221" s="156" t="s">
        <v>82</v>
      </c>
      <c r="AV221" s="13" t="s">
        <v>80</v>
      </c>
      <c r="AW221" s="13" t="s">
        <v>33</v>
      </c>
      <c r="AX221" s="13" t="s">
        <v>72</v>
      </c>
      <c r="AY221" s="156" t="s">
        <v>137</v>
      </c>
    </row>
    <row r="222" spans="2:65" s="12" customFormat="1" ht="11.25">
      <c r="B222" s="147"/>
      <c r="D222" s="148" t="s">
        <v>148</v>
      </c>
      <c r="E222" s="149" t="s">
        <v>19</v>
      </c>
      <c r="F222" s="150" t="s">
        <v>1615</v>
      </c>
      <c r="H222" s="151">
        <v>178.69499999999999</v>
      </c>
      <c r="I222" s="152"/>
      <c r="L222" s="147"/>
      <c r="M222" s="153"/>
      <c r="T222" s="154"/>
      <c r="AT222" s="149" t="s">
        <v>148</v>
      </c>
      <c r="AU222" s="149" t="s">
        <v>82</v>
      </c>
      <c r="AV222" s="12" t="s">
        <v>82</v>
      </c>
      <c r="AW222" s="12" t="s">
        <v>33</v>
      </c>
      <c r="AX222" s="12" t="s">
        <v>72</v>
      </c>
      <c r="AY222" s="149" t="s">
        <v>137</v>
      </c>
    </row>
    <row r="223" spans="2:65" s="13" customFormat="1" ht="11.25">
      <c r="B223" s="155"/>
      <c r="D223" s="148" t="s">
        <v>148</v>
      </c>
      <c r="E223" s="156" t="s">
        <v>19</v>
      </c>
      <c r="F223" s="157" t="s">
        <v>1619</v>
      </c>
      <c r="H223" s="156" t="s">
        <v>19</v>
      </c>
      <c r="I223" s="158"/>
      <c r="L223" s="155"/>
      <c r="M223" s="159"/>
      <c r="T223" s="160"/>
      <c r="AT223" s="156" t="s">
        <v>148</v>
      </c>
      <c r="AU223" s="156" t="s">
        <v>82</v>
      </c>
      <c r="AV223" s="13" t="s">
        <v>80</v>
      </c>
      <c r="AW223" s="13" t="s">
        <v>33</v>
      </c>
      <c r="AX223" s="13" t="s">
        <v>72</v>
      </c>
      <c r="AY223" s="156" t="s">
        <v>137</v>
      </c>
    </row>
    <row r="224" spans="2:65" s="12" customFormat="1" ht="11.25">
      <c r="B224" s="147"/>
      <c r="D224" s="148" t="s">
        <v>148</v>
      </c>
      <c r="E224" s="149" t="s">
        <v>19</v>
      </c>
      <c r="F224" s="150" t="s">
        <v>1620</v>
      </c>
      <c r="H224" s="151">
        <v>119.65300000000001</v>
      </c>
      <c r="I224" s="152"/>
      <c r="L224" s="147"/>
      <c r="M224" s="153"/>
      <c r="T224" s="154"/>
      <c r="AT224" s="149" t="s">
        <v>148</v>
      </c>
      <c r="AU224" s="149" t="s">
        <v>82</v>
      </c>
      <c r="AV224" s="12" t="s">
        <v>82</v>
      </c>
      <c r="AW224" s="12" t="s">
        <v>33</v>
      </c>
      <c r="AX224" s="12" t="s">
        <v>72</v>
      </c>
      <c r="AY224" s="149" t="s">
        <v>137</v>
      </c>
    </row>
    <row r="225" spans="2:51" s="13" customFormat="1" ht="11.25">
      <c r="B225" s="155"/>
      <c r="D225" s="148" t="s">
        <v>148</v>
      </c>
      <c r="E225" s="156" t="s">
        <v>19</v>
      </c>
      <c r="F225" s="157" t="s">
        <v>1624</v>
      </c>
      <c r="H225" s="156" t="s">
        <v>19</v>
      </c>
      <c r="I225" s="158"/>
      <c r="L225" s="155"/>
      <c r="M225" s="159"/>
      <c r="T225" s="160"/>
      <c r="AT225" s="156" t="s">
        <v>148</v>
      </c>
      <c r="AU225" s="156" t="s">
        <v>82</v>
      </c>
      <c r="AV225" s="13" t="s">
        <v>80</v>
      </c>
      <c r="AW225" s="13" t="s">
        <v>33</v>
      </c>
      <c r="AX225" s="13" t="s">
        <v>72</v>
      </c>
      <c r="AY225" s="156" t="s">
        <v>137</v>
      </c>
    </row>
    <row r="226" spans="2:51" s="12" customFormat="1" ht="11.25">
      <c r="B226" s="147"/>
      <c r="D226" s="148" t="s">
        <v>148</v>
      </c>
      <c r="E226" s="149" t="s">
        <v>19</v>
      </c>
      <c r="F226" s="150" t="s">
        <v>1620</v>
      </c>
      <c r="H226" s="151">
        <v>119.65300000000001</v>
      </c>
      <c r="I226" s="152"/>
      <c r="L226" s="147"/>
      <c r="M226" s="153"/>
      <c r="T226" s="154"/>
      <c r="AT226" s="149" t="s">
        <v>148</v>
      </c>
      <c r="AU226" s="149" t="s">
        <v>82</v>
      </c>
      <c r="AV226" s="12" t="s">
        <v>82</v>
      </c>
      <c r="AW226" s="12" t="s">
        <v>33</v>
      </c>
      <c r="AX226" s="12" t="s">
        <v>72</v>
      </c>
      <c r="AY226" s="149" t="s">
        <v>137</v>
      </c>
    </row>
    <row r="227" spans="2:51" s="13" customFormat="1" ht="11.25">
      <c r="B227" s="155"/>
      <c r="D227" s="148" t="s">
        <v>148</v>
      </c>
      <c r="E227" s="156" t="s">
        <v>19</v>
      </c>
      <c r="F227" s="157" t="s">
        <v>1626</v>
      </c>
      <c r="H227" s="156" t="s">
        <v>19</v>
      </c>
      <c r="I227" s="158"/>
      <c r="L227" s="155"/>
      <c r="M227" s="159"/>
      <c r="T227" s="160"/>
      <c r="AT227" s="156" t="s">
        <v>148</v>
      </c>
      <c r="AU227" s="156" t="s">
        <v>82</v>
      </c>
      <c r="AV227" s="13" t="s">
        <v>80</v>
      </c>
      <c r="AW227" s="13" t="s">
        <v>33</v>
      </c>
      <c r="AX227" s="13" t="s">
        <v>72</v>
      </c>
      <c r="AY227" s="156" t="s">
        <v>137</v>
      </c>
    </row>
    <row r="228" spans="2:51" s="12" customFormat="1" ht="11.25">
      <c r="B228" s="147"/>
      <c r="D228" s="148" t="s">
        <v>148</v>
      </c>
      <c r="E228" s="149" t="s">
        <v>19</v>
      </c>
      <c r="F228" s="150" t="s">
        <v>1615</v>
      </c>
      <c r="H228" s="151">
        <v>178.69499999999999</v>
      </c>
      <c r="I228" s="152"/>
      <c r="L228" s="147"/>
      <c r="M228" s="153"/>
      <c r="T228" s="154"/>
      <c r="AT228" s="149" t="s">
        <v>148</v>
      </c>
      <c r="AU228" s="149" t="s">
        <v>82</v>
      </c>
      <c r="AV228" s="12" t="s">
        <v>82</v>
      </c>
      <c r="AW228" s="12" t="s">
        <v>33</v>
      </c>
      <c r="AX228" s="12" t="s">
        <v>72</v>
      </c>
      <c r="AY228" s="149" t="s">
        <v>137</v>
      </c>
    </row>
    <row r="229" spans="2:51" s="13" customFormat="1" ht="11.25">
      <c r="B229" s="155"/>
      <c r="D229" s="148" t="s">
        <v>148</v>
      </c>
      <c r="E229" s="156" t="s">
        <v>19</v>
      </c>
      <c r="F229" s="157" t="s">
        <v>187</v>
      </c>
      <c r="H229" s="156" t="s">
        <v>19</v>
      </c>
      <c r="I229" s="158"/>
      <c r="L229" s="155"/>
      <c r="M229" s="159"/>
      <c r="T229" s="160"/>
      <c r="AT229" s="156" t="s">
        <v>148</v>
      </c>
      <c r="AU229" s="156" t="s">
        <v>82</v>
      </c>
      <c r="AV229" s="13" t="s">
        <v>80</v>
      </c>
      <c r="AW229" s="13" t="s">
        <v>33</v>
      </c>
      <c r="AX229" s="13" t="s">
        <v>72</v>
      </c>
      <c r="AY229" s="156" t="s">
        <v>137</v>
      </c>
    </row>
    <row r="230" spans="2:51" s="12" customFormat="1" ht="11.25">
      <c r="B230" s="147"/>
      <c r="D230" s="148" t="s">
        <v>148</v>
      </c>
      <c r="E230" s="149" t="s">
        <v>19</v>
      </c>
      <c r="F230" s="150" t="s">
        <v>1616</v>
      </c>
      <c r="H230" s="151">
        <v>-1.575</v>
      </c>
      <c r="I230" s="152"/>
      <c r="L230" s="147"/>
      <c r="M230" s="153"/>
      <c r="T230" s="154"/>
      <c r="AT230" s="149" t="s">
        <v>148</v>
      </c>
      <c r="AU230" s="149" t="s">
        <v>82</v>
      </c>
      <c r="AV230" s="12" t="s">
        <v>82</v>
      </c>
      <c r="AW230" s="12" t="s">
        <v>33</v>
      </c>
      <c r="AX230" s="12" t="s">
        <v>72</v>
      </c>
      <c r="AY230" s="149" t="s">
        <v>137</v>
      </c>
    </row>
    <row r="231" spans="2:51" s="12" customFormat="1" ht="11.25">
      <c r="B231" s="147"/>
      <c r="D231" s="148" t="s">
        <v>148</v>
      </c>
      <c r="E231" s="149" t="s">
        <v>19</v>
      </c>
      <c r="F231" s="150" t="s">
        <v>1621</v>
      </c>
      <c r="H231" s="151">
        <v>-1.4850000000000001</v>
      </c>
      <c r="I231" s="152"/>
      <c r="L231" s="147"/>
      <c r="M231" s="153"/>
      <c r="T231" s="154"/>
      <c r="AT231" s="149" t="s">
        <v>148</v>
      </c>
      <c r="AU231" s="149" t="s">
        <v>82</v>
      </c>
      <c r="AV231" s="12" t="s">
        <v>82</v>
      </c>
      <c r="AW231" s="12" t="s">
        <v>33</v>
      </c>
      <c r="AX231" s="12" t="s">
        <v>72</v>
      </c>
      <c r="AY231" s="149" t="s">
        <v>137</v>
      </c>
    </row>
    <row r="232" spans="2:51" s="12" customFormat="1" ht="11.25">
      <c r="B232" s="147"/>
      <c r="D232" s="148" t="s">
        <v>148</v>
      </c>
      <c r="E232" s="149" t="s">
        <v>19</v>
      </c>
      <c r="F232" s="150" t="s">
        <v>1676</v>
      </c>
      <c r="H232" s="151">
        <v>-52.063000000000002</v>
      </c>
      <c r="I232" s="152"/>
      <c r="L232" s="147"/>
      <c r="M232" s="153"/>
      <c r="T232" s="154"/>
      <c r="AT232" s="149" t="s">
        <v>148</v>
      </c>
      <c r="AU232" s="149" t="s">
        <v>82</v>
      </c>
      <c r="AV232" s="12" t="s">
        <v>82</v>
      </c>
      <c r="AW232" s="12" t="s">
        <v>33</v>
      </c>
      <c r="AX232" s="12" t="s">
        <v>72</v>
      </c>
      <c r="AY232" s="149" t="s">
        <v>137</v>
      </c>
    </row>
    <row r="233" spans="2:51" s="12" customFormat="1" ht="11.25">
      <c r="B233" s="147"/>
      <c r="D233" s="148" t="s">
        <v>148</v>
      </c>
      <c r="E233" s="149" t="s">
        <v>19</v>
      </c>
      <c r="F233" s="150" t="s">
        <v>1677</v>
      </c>
      <c r="H233" s="151">
        <v>-46.588999999999999</v>
      </c>
      <c r="I233" s="152"/>
      <c r="L233" s="147"/>
      <c r="M233" s="153"/>
      <c r="T233" s="154"/>
      <c r="AT233" s="149" t="s">
        <v>148</v>
      </c>
      <c r="AU233" s="149" t="s">
        <v>82</v>
      </c>
      <c r="AV233" s="12" t="s">
        <v>82</v>
      </c>
      <c r="AW233" s="12" t="s">
        <v>33</v>
      </c>
      <c r="AX233" s="12" t="s">
        <v>72</v>
      </c>
      <c r="AY233" s="149" t="s">
        <v>137</v>
      </c>
    </row>
    <row r="234" spans="2:51" s="12" customFormat="1" ht="11.25">
      <c r="B234" s="147"/>
      <c r="D234" s="148" t="s">
        <v>148</v>
      </c>
      <c r="E234" s="149" t="s">
        <v>19</v>
      </c>
      <c r="F234" s="150" t="s">
        <v>1622</v>
      </c>
      <c r="H234" s="151">
        <v>-0.81</v>
      </c>
      <c r="I234" s="152"/>
      <c r="L234" s="147"/>
      <c r="M234" s="153"/>
      <c r="T234" s="154"/>
      <c r="AT234" s="149" t="s">
        <v>148</v>
      </c>
      <c r="AU234" s="149" t="s">
        <v>82</v>
      </c>
      <c r="AV234" s="12" t="s">
        <v>82</v>
      </c>
      <c r="AW234" s="12" t="s">
        <v>33</v>
      </c>
      <c r="AX234" s="12" t="s">
        <v>72</v>
      </c>
      <c r="AY234" s="149" t="s">
        <v>137</v>
      </c>
    </row>
    <row r="235" spans="2:51" s="12" customFormat="1" ht="11.25">
      <c r="B235" s="147"/>
      <c r="D235" s="148" t="s">
        <v>148</v>
      </c>
      <c r="E235" s="149" t="s">
        <v>19</v>
      </c>
      <c r="F235" s="150" t="s">
        <v>1627</v>
      </c>
      <c r="H235" s="151">
        <v>-2.7370000000000001</v>
      </c>
      <c r="I235" s="152"/>
      <c r="L235" s="147"/>
      <c r="M235" s="153"/>
      <c r="T235" s="154"/>
      <c r="AT235" s="149" t="s">
        <v>148</v>
      </c>
      <c r="AU235" s="149" t="s">
        <v>82</v>
      </c>
      <c r="AV235" s="12" t="s">
        <v>82</v>
      </c>
      <c r="AW235" s="12" t="s">
        <v>33</v>
      </c>
      <c r="AX235" s="12" t="s">
        <v>72</v>
      </c>
      <c r="AY235" s="149" t="s">
        <v>137</v>
      </c>
    </row>
    <row r="236" spans="2:51" s="12" customFormat="1" ht="11.25">
      <c r="B236" s="147"/>
      <c r="D236" s="148" t="s">
        <v>148</v>
      </c>
      <c r="E236" s="149" t="s">
        <v>19</v>
      </c>
      <c r="F236" s="150" t="s">
        <v>1628</v>
      </c>
      <c r="H236" s="151">
        <v>-0.315</v>
      </c>
      <c r="I236" s="152"/>
      <c r="L236" s="147"/>
      <c r="M236" s="153"/>
      <c r="T236" s="154"/>
      <c r="AT236" s="149" t="s">
        <v>148</v>
      </c>
      <c r="AU236" s="149" t="s">
        <v>82</v>
      </c>
      <c r="AV236" s="12" t="s">
        <v>82</v>
      </c>
      <c r="AW236" s="12" t="s">
        <v>33</v>
      </c>
      <c r="AX236" s="12" t="s">
        <v>72</v>
      </c>
      <c r="AY236" s="149" t="s">
        <v>137</v>
      </c>
    </row>
    <row r="237" spans="2:51" s="13" customFormat="1" ht="11.25">
      <c r="B237" s="155"/>
      <c r="D237" s="148" t="s">
        <v>148</v>
      </c>
      <c r="E237" s="156" t="s">
        <v>19</v>
      </c>
      <c r="F237" s="157" t="s">
        <v>279</v>
      </c>
      <c r="H237" s="156" t="s">
        <v>19</v>
      </c>
      <c r="I237" s="158"/>
      <c r="L237" s="155"/>
      <c r="M237" s="159"/>
      <c r="T237" s="160"/>
      <c r="AT237" s="156" t="s">
        <v>148</v>
      </c>
      <c r="AU237" s="156" t="s">
        <v>82</v>
      </c>
      <c r="AV237" s="13" t="s">
        <v>80</v>
      </c>
      <c r="AW237" s="13" t="s">
        <v>33</v>
      </c>
      <c r="AX237" s="13" t="s">
        <v>72</v>
      </c>
      <c r="AY237" s="156" t="s">
        <v>137</v>
      </c>
    </row>
    <row r="238" spans="2:51" s="12" customFormat="1" ht="11.25">
      <c r="B238" s="147"/>
      <c r="D238" s="148" t="s">
        <v>148</v>
      </c>
      <c r="E238" s="149" t="s">
        <v>19</v>
      </c>
      <c r="F238" s="150" t="s">
        <v>1678</v>
      </c>
      <c r="H238" s="151">
        <v>1.782</v>
      </c>
      <c r="I238" s="152"/>
      <c r="L238" s="147"/>
      <c r="M238" s="153"/>
      <c r="T238" s="154"/>
      <c r="AT238" s="149" t="s">
        <v>148</v>
      </c>
      <c r="AU238" s="149" t="s">
        <v>82</v>
      </c>
      <c r="AV238" s="12" t="s">
        <v>82</v>
      </c>
      <c r="AW238" s="12" t="s">
        <v>33</v>
      </c>
      <c r="AX238" s="12" t="s">
        <v>72</v>
      </c>
      <c r="AY238" s="149" t="s">
        <v>137</v>
      </c>
    </row>
    <row r="239" spans="2:51" s="12" customFormat="1" ht="11.25">
      <c r="B239" s="147"/>
      <c r="D239" s="148" t="s">
        <v>148</v>
      </c>
      <c r="E239" s="149" t="s">
        <v>19</v>
      </c>
      <c r="F239" s="150" t="s">
        <v>1679</v>
      </c>
      <c r="H239" s="151">
        <v>1.61</v>
      </c>
      <c r="I239" s="152"/>
      <c r="L239" s="147"/>
      <c r="M239" s="153"/>
      <c r="T239" s="154"/>
      <c r="AT239" s="149" t="s">
        <v>148</v>
      </c>
      <c r="AU239" s="149" t="s">
        <v>82</v>
      </c>
      <c r="AV239" s="12" t="s">
        <v>82</v>
      </c>
      <c r="AW239" s="12" t="s">
        <v>33</v>
      </c>
      <c r="AX239" s="12" t="s">
        <v>72</v>
      </c>
      <c r="AY239" s="149" t="s">
        <v>137</v>
      </c>
    </row>
    <row r="240" spans="2:51" s="12" customFormat="1" ht="11.25">
      <c r="B240" s="147"/>
      <c r="D240" s="148" t="s">
        <v>148</v>
      </c>
      <c r="E240" s="149" t="s">
        <v>19</v>
      </c>
      <c r="F240" s="150" t="s">
        <v>1680</v>
      </c>
      <c r="H240" s="151">
        <v>41.037999999999997</v>
      </c>
      <c r="I240" s="152"/>
      <c r="L240" s="147"/>
      <c r="M240" s="153"/>
      <c r="T240" s="154"/>
      <c r="AT240" s="149" t="s">
        <v>148</v>
      </c>
      <c r="AU240" s="149" t="s">
        <v>82</v>
      </c>
      <c r="AV240" s="12" t="s">
        <v>82</v>
      </c>
      <c r="AW240" s="12" t="s">
        <v>33</v>
      </c>
      <c r="AX240" s="12" t="s">
        <v>72</v>
      </c>
      <c r="AY240" s="149" t="s">
        <v>137</v>
      </c>
    </row>
    <row r="241" spans="2:65" s="12" customFormat="1" ht="11.25">
      <c r="B241" s="147"/>
      <c r="D241" s="148" t="s">
        <v>148</v>
      </c>
      <c r="E241" s="149" t="s">
        <v>19</v>
      </c>
      <c r="F241" s="150" t="s">
        <v>1681</v>
      </c>
      <c r="H241" s="151">
        <v>38.651000000000003</v>
      </c>
      <c r="I241" s="152"/>
      <c r="L241" s="147"/>
      <c r="M241" s="153"/>
      <c r="T241" s="154"/>
      <c r="AT241" s="149" t="s">
        <v>148</v>
      </c>
      <c r="AU241" s="149" t="s">
        <v>82</v>
      </c>
      <c r="AV241" s="12" t="s">
        <v>82</v>
      </c>
      <c r="AW241" s="12" t="s">
        <v>33</v>
      </c>
      <c r="AX241" s="12" t="s">
        <v>72</v>
      </c>
      <c r="AY241" s="149" t="s">
        <v>137</v>
      </c>
    </row>
    <row r="242" spans="2:65" s="12" customFormat="1" ht="11.25">
      <c r="B242" s="147"/>
      <c r="D242" s="148" t="s">
        <v>148</v>
      </c>
      <c r="E242" s="149" t="s">
        <v>19</v>
      </c>
      <c r="F242" s="150" t="s">
        <v>1682</v>
      </c>
      <c r="H242" s="151">
        <v>0.94499999999999995</v>
      </c>
      <c r="I242" s="152"/>
      <c r="L242" s="147"/>
      <c r="M242" s="153"/>
      <c r="T242" s="154"/>
      <c r="AT242" s="149" t="s">
        <v>148</v>
      </c>
      <c r="AU242" s="149" t="s">
        <v>82</v>
      </c>
      <c r="AV242" s="12" t="s">
        <v>82</v>
      </c>
      <c r="AW242" s="12" t="s">
        <v>33</v>
      </c>
      <c r="AX242" s="12" t="s">
        <v>72</v>
      </c>
      <c r="AY242" s="149" t="s">
        <v>137</v>
      </c>
    </row>
    <row r="243" spans="2:65" s="12" customFormat="1" ht="11.25">
      <c r="B243" s="147"/>
      <c r="D243" s="148" t="s">
        <v>148</v>
      </c>
      <c r="E243" s="149" t="s">
        <v>19</v>
      </c>
      <c r="F243" s="150" t="s">
        <v>1683</v>
      </c>
      <c r="H243" s="151">
        <v>2.4430000000000001</v>
      </c>
      <c r="I243" s="152"/>
      <c r="L243" s="147"/>
      <c r="M243" s="153"/>
      <c r="T243" s="154"/>
      <c r="AT243" s="149" t="s">
        <v>148</v>
      </c>
      <c r="AU243" s="149" t="s">
        <v>82</v>
      </c>
      <c r="AV243" s="12" t="s">
        <v>82</v>
      </c>
      <c r="AW243" s="12" t="s">
        <v>33</v>
      </c>
      <c r="AX243" s="12" t="s">
        <v>72</v>
      </c>
      <c r="AY243" s="149" t="s">
        <v>137</v>
      </c>
    </row>
    <row r="244" spans="2:65" s="12" customFormat="1" ht="11.25">
      <c r="B244" s="147"/>
      <c r="D244" s="148" t="s">
        <v>148</v>
      </c>
      <c r="E244" s="149" t="s">
        <v>19</v>
      </c>
      <c r="F244" s="150" t="s">
        <v>1684</v>
      </c>
      <c r="H244" s="151">
        <v>0.4</v>
      </c>
      <c r="I244" s="152"/>
      <c r="L244" s="147"/>
      <c r="M244" s="153"/>
      <c r="T244" s="154"/>
      <c r="AT244" s="149" t="s">
        <v>148</v>
      </c>
      <c r="AU244" s="149" t="s">
        <v>82</v>
      </c>
      <c r="AV244" s="12" t="s">
        <v>82</v>
      </c>
      <c r="AW244" s="12" t="s">
        <v>33</v>
      </c>
      <c r="AX244" s="12" t="s">
        <v>72</v>
      </c>
      <c r="AY244" s="149" t="s">
        <v>137</v>
      </c>
    </row>
    <row r="245" spans="2:65" s="14" customFormat="1" ht="11.25">
      <c r="B245" s="161"/>
      <c r="D245" s="148" t="s">
        <v>148</v>
      </c>
      <c r="E245" s="162" t="s">
        <v>19</v>
      </c>
      <c r="F245" s="163" t="s">
        <v>189</v>
      </c>
      <c r="H245" s="164">
        <v>577.99099999999999</v>
      </c>
      <c r="I245" s="165"/>
      <c r="L245" s="161"/>
      <c r="M245" s="166"/>
      <c r="T245" s="167"/>
      <c r="AT245" s="162" t="s">
        <v>148</v>
      </c>
      <c r="AU245" s="162" t="s">
        <v>82</v>
      </c>
      <c r="AV245" s="14" t="s">
        <v>144</v>
      </c>
      <c r="AW245" s="14" t="s">
        <v>33</v>
      </c>
      <c r="AX245" s="14" t="s">
        <v>80</v>
      </c>
      <c r="AY245" s="162" t="s">
        <v>137</v>
      </c>
    </row>
    <row r="246" spans="2:65" s="1" customFormat="1" ht="24.2" customHeight="1">
      <c r="B246" s="33"/>
      <c r="C246" s="129" t="s">
        <v>390</v>
      </c>
      <c r="D246" s="129" t="s">
        <v>140</v>
      </c>
      <c r="E246" s="130" t="s">
        <v>1685</v>
      </c>
      <c r="F246" s="131" t="s">
        <v>1686</v>
      </c>
      <c r="G246" s="132" t="s">
        <v>143</v>
      </c>
      <c r="H246" s="133">
        <v>106.428</v>
      </c>
      <c r="I246" s="134"/>
      <c r="J246" s="135">
        <f>ROUND(I246*H246,2)</f>
        <v>0</v>
      </c>
      <c r="K246" s="136"/>
      <c r="L246" s="33"/>
      <c r="M246" s="137" t="s">
        <v>19</v>
      </c>
      <c r="N246" s="138" t="s">
        <v>43</v>
      </c>
      <c r="P246" s="139">
        <f>O246*H246</f>
        <v>0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144</v>
      </c>
      <c r="AT246" s="141" t="s">
        <v>140</v>
      </c>
      <c r="AU246" s="141" t="s">
        <v>82</v>
      </c>
      <c r="AY246" s="18" t="s">
        <v>137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8" t="s">
        <v>80</v>
      </c>
      <c r="BK246" s="142">
        <f>ROUND(I246*H246,2)</f>
        <v>0</v>
      </c>
      <c r="BL246" s="18" t="s">
        <v>144</v>
      </c>
      <c r="BM246" s="141" t="s">
        <v>1687</v>
      </c>
    </row>
    <row r="247" spans="2:65" s="1" customFormat="1" ht="11.25">
      <c r="B247" s="33"/>
      <c r="D247" s="143" t="s">
        <v>146</v>
      </c>
      <c r="F247" s="144" t="s">
        <v>1688</v>
      </c>
      <c r="I247" s="145"/>
      <c r="L247" s="33"/>
      <c r="M247" s="146"/>
      <c r="T247" s="54"/>
      <c r="AT247" s="18" t="s">
        <v>146</v>
      </c>
      <c r="AU247" s="18" t="s">
        <v>82</v>
      </c>
    </row>
    <row r="248" spans="2:65" s="12" customFormat="1" ht="11.25">
      <c r="B248" s="147"/>
      <c r="D248" s="148" t="s">
        <v>148</v>
      </c>
      <c r="E248" s="149" t="s">
        <v>19</v>
      </c>
      <c r="F248" s="150" t="s">
        <v>1689</v>
      </c>
      <c r="H248" s="151">
        <v>3.69</v>
      </c>
      <c r="I248" s="152"/>
      <c r="L248" s="147"/>
      <c r="M248" s="153"/>
      <c r="T248" s="154"/>
      <c r="AT248" s="149" t="s">
        <v>148</v>
      </c>
      <c r="AU248" s="149" t="s">
        <v>82</v>
      </c>
      <c r="AV248" s="12" t="s">
        <v>82</v>
      </c>
      <c r="AW248" s="12" t="s">
        <v>33</v>
      </c>
      <c r="AX248" s="12" t="s">
        <v>72</v>
      </c>
      <c r="AY248" s="149" t="s">
        <v>137</v>
      </c>
    </row>
    <row r="249" spans="2:65" s="12" customFormat="1" ht="11.25">
      <c r="B249" s="147"/>
      <c r="D249" s="148" t="s">
        <v>148</v>
      </c>
      <c r="E249" s="149" t="s">
        <v>19</v>
      </c>
      <c r="F249" s="150" t="s">
        <v>1690</v>
      </c>
      <c r="H249" s="151">
        <v>98.650999999999996</v>
      </c>
      <c r="I249" s="152"/>
      <c r="L249" s="147"/>
      <c r="M249" s="153"/>
      <c r="T249" s="154"/>
      <c r="AT249" s="149" t="s">
        <v>148</v>
      </c>
      <c r="AU249" s="149" t="s">
        <v>82</v>
      </c>
      <c r="AV249" s="12" t="s">
        <v>82</v>
      </c>
      <c r="AW249" s="12" t="s">
        <v>33</v>
      </c>
      <c r="AX249" s="12" t="s">
        <v>72</v>
      </c>
      <c r="AY249" s="149" t="s">
        <v>137</v>
      </c>
    </row>
    <row r="250" spans="2:65" s="12" customFormat="1" ht="11.25">
      <c r="B250" s="147"/>
      <c r="D250" s="148" t="s">
        <v>148</v>
      </c>
      <c r="E250" s="149" t="s">
        <v>19</v>
      </c>
      <c r="F250" s="150" t="s">
        <v>1691</v>
      </c>
      <c r="H250" s="151">
        <v>3.5470000000000002</v>
      </c>
      <c r="I250" s="152"/>
      <c r="L250" s="147"/>
      <c r="M250" s="153"/>
      <c r="T250" s="154"/>
      <c r="AT250" s="149" t="s">
        <v>148</v>
      </c>
      <c r="AU250" s="149" t="s">
        <v>82</v>
      </c>
      <c r="AV250" s="12" t="s">
        <v>82</v>
      </c>
      <c r="AW250" s="12" t="s">
        <v>33</v>
      </c>
      <c r="AX250" s="12" t="s">
        <v>72</v>
      </c>
      <c r="AY250" s="149" t="s">
        <v>137</v>
      </c>
    </row>
    <row r="251" spans="2:65" s="12" customFormat="1" ht="11.25">
      <c r="B251" s="147"/>
      <c r="D251" s="148" t="s">
        <v>148</v>
      </c>
      <c r="E251" s="149" t="s">
        <v>19</v>
      </c>
      <c r="F251" s="150" t="s">
        <v>1692</v>
      </c>
      <c r="H251" s="151">
        <v>0.54</v>
      </c>
      <c r="I251" s="152"/>
      <c r="L251" s="147"/>
      <c r="M251" s="153"/>
      <c r="T251" s="154"/>
      <c r="AT251" s="149" t="s">
        <v>148</v>
      </c>
      <c r="AU251" s="149" t="s">
        <v>82</v>
      </c>
      <c r="AV251" s="12" t="s">
        <v>82</v>
      </c>
      <c r="AW251" s="12" t="s">
        <v>33</v>
      </c>
      <c r="AX251" s="12" t="s">
        <v>72</v>
      </c>
      <c r="AY251" s="149" t="s">
        <v>137</v>
      </c>
    </row>
    <row r="252" spans="2:65" s="14" customFormat="1" ht="11.25">
      <c r="B252" s="161"/>
      <c r="D252" s="148" t="s">
        <v>148</v>
      </c>
      <c r="E252" s="162" t="s">
        <v>19</v>
      </c>
      <c r="F252" s="163" t="s">
        <v>189</v>
      </c>
      <c r="H252" s="164">
        <v>106.428</v>
      </c>
      <c r="I252" s="165"/>
      <c r="L252" s="161"/>
      <c r="M252" s="166"/>
      <c r="T252" s="167"/>
      <c r="AT252" s="162" t="s">
        <v>148</v>
      </c>
      <c r="AU252" s="162" t="s">
        <v>82</v>
      </c>
      <c r="AV252" s="14" t="s">
        <v>144</v>
      </c>
      <c r="AW252" s="14" t="s">
        <v>33</v>
      </c>
      <c r="AX252" s="14" t="s">
        <v>80</v>
      </c>
      <c r="AY252" s="162" t="s">
        <v>137</v>
      </c>
    </row>
    <row r="253" spans="2:65" s="1" customFormat="1" ht="16.5" customHeight="1">
      <c r="B253" s="33"/>
      <c r="C253" s="129" t="s">
        <v>398</v>
      </c>
      <c r="D253" s="129" t="s">
        <v>140</v>
      </c>
      <c r="E253" s="130" t="s">
        <v>1693</v>
      </c>
      <c r="F253" s="131" t="s">
        <v>1694</v>
      </c>
      <c r="G253" s="132" t="s">
        <v>143</v>
      </c>
      <c r="H253" s="133">
        <v>575.03800000000001</v>
      </c>
      <c r="I253" s="134"/>
      <c r="J253" s="135">
        <f>ROUND(I253*H253,2)</f>
        <v>0</v>
      </c>
      <c r="K253" s="136"/>
      <c r="L253" s="33"/>
      <c r="M253" s="137" t="s">
        <v>19</v>
      </c>
      <c r="N253" s="138" t="s">
        <v>43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144</v>
      </c>
      <c r="AT253" s="141" t="s">
        <v>140</v>
      </c>
      <c r="AU253" s="141" t="s">
        <v>82</v>
      </c>
      <c r="AY253" s="18" t="s">
        <v>137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8" t="s">
        <v>80</v>
      </c>
      <c r="BK253" s="142">
        <f>ROUND(I253*H253,2)</f>
        <v>0</v>
      </c>
      <c r="BL253" s="18" t="s">
        <v>144</v>
      </c>
      <c r="BM253" s="141" t="s">
        <v>1695</v>
      </c>
    </row>
    <row r="254" spans="2:65" s="1" customFormat="1" ht="11.25">
      <c r="B254" s="33"/>
      <c r="D254" s="143" t="s">
        <v>146</v>
      </c>
      <c r="F254" s="144" t="s">
        <v>1696</v>
      </c>
      <c r="I254" s="145"/>
      <c r="L254" s="33"/>
      <c r="M254" s="146"/>
      <c r="T254" s="54"/>
      <c r="AT254" s="18" t="s">
        <v>146</v>
      </c>
      <c r="AU254" s="18" t="s">
        <v>82</v>
      </c>
    </row>
    <row r="255" spans="2:65" s="13" customFormat="1" ht="11.25">
      <c r="B255" s="155"/>
      <c r="D255" s="148" t="s">
        <v>148</v>
      </c>
      <c r="E255" s="156" t="s">
        <v>19</v>
      </c>
      <c r="F255" s="157" t="s">
        <v>1614</v>
      </c>
      <c r="H255" s="156" t="s">
        <v>19</v>
      </c>
      <c r="I255" s="158"/>
      <c r="L255" s="155"/>
      <c r="M255" s="159"/>
      <c r="T255" s="160"/>
      <c r="AT255" s="156" t="s">
        <v>148</v>
      </c>
      <c r="AU255" s="156" t="s">
        <v>82</v>
      </c>
      <c r="AV255" s="13" t="s">
        <v>80</v>
      </c>
      <c r="AW255" s="13" t="s">
        <v>33</v>
      </c>
      <c r="AX255" s="13" t="s">
        <v>72</v>
      </c>
      <c r="AY255" s="156" t="s">
        <v>137</v>
      </c>
    </row>
    <row r="256" spans="2:65" s="12" customFormat="1" ht="11.25">
      <c r="B256" s="147"/>
      <c r="D256" s="148" t="s">
        <v>148</v>
      </c>
      <c r="E256" s="149" t="s">
        <v>19</v>
      </c>
      <c r="F256" s="150" t="s">
        <v>1697</v>
      </c>
      <c r="H256" s="151">
        <v>189.999</v>
      </c>
      <c r="I256" s="152"/>
      <c r="L256" s="147"/>
      <c r="M256" s="153"/>
      <c r="T256" s="154"/>
      <c r="AT256" s="149" t="s">
        <v>148</v>
      </c>
      <c r="AU256" s="149" t="s">
        <v>82</v>
      </c>
      <c r="AV256" s="12" t="s">
        <v>82</v>
      </c>
      <c r="AW256" s="12" t="s">
        <v>33</v>
      </c>
      <c r="AX256" s="12" t="s">
        <v>72</v>
      </c>
      <c r="AY256" s="149" t="s">
        <v>137</v>
      </c>
    </row>
    <row r="257" spans="2:51" s="13" customFormat="1" ht="11.25">
      <c r="B257" s="155"/>
      <c r="D257" s="148" t="s">
        <v>148</v>
      </c>
      <c r="E257" s="156" t="s">
        <v>19</v>
      </c>
      <c r="F257" s="157" t="s">
        <v>1619</v>
      </c>
      <c r="H257" s="156" t="s">
        <v>19</v>
      </c>
      <c r="I257" s="158"/>
      <c r="L257" s="155"/>
      <c r="M257" s="159"/>
      <c r="T257" s="160"/>
      <c r="AT257" s="156" t="s">
        <v>148</v>
      </c>
      <c r="AU257" s="156" t="s">
        <v>82</v>
      </c>
      <c r="AV257" s="13" t="s">
        <v>80</v>
      </c>
      <c r="AW257" s="13" t="s">
        <v>33</v>
      </c>
      <c r="AX257" s="13" t="s">
        <v>72</v>
      </c>
      <c r="AY257" s="156" t="s">
        <v>137</v>
      </c>
    </row>
    <row r="258" spans="2:51" s="12" customFormat="1" ht="11.25">
      <c r="B258" s="147"/>
      <c r="D258" s="148" t="s">
        <v>148</v>
      </c>
      <c r="E258" s="149" t="s">
        <v>19</v>
      </c>
      <c r="F258" s="150" t="s">
        <v>1698</v>
      </c>
      <c r="H258" s="151">
        <v>125.872</v>
      </c>
      <c r="I258" s="152"/>
      <c r="L258" s="147"/>
      <c r="M258" s="153"/>
      <c r="T258" s="154"/>
      <c r="AT258" s="149" t="s">
        <v>148</v>
      </c>
      <c r="AU258" s="149" t="s">
        <v>82</v>
      </c>
      <c r="AV258" s="12" t="s">
        <v>82</v>
      </c>
      <c r="AW258" s="12" t="s">
        <v>33</v>
      </c>
      <c r="AX258" s="12" t="s">
        <v>72</v>
      </c>
      <c r="AY258" s="149" t="s">
        <v>137</v>
      </c>
    </row>
    <row r="259" spans="2:51" s="13" customFormat="1" ht="11.25">
      <c r="B259" s="155"/>
      <c r="D259" s="148" t="s">
        <v>148</v>
      </c>
      <c r="E259" s="156" t="s">
        <v>19</v>
      </c>
      <c r="F259" s="157" t="s">
        <v>1624</v>
      </c>
      <c r="H259" s="156" t="s">
        <v>19</v>
      </c>
      <c r="I259" s="158"/>
      <c r="L259" s="155"/>
      <c r="M259" s="159"/>
      <c r="T259" s="160"/>
      <c r="AT259" s="156" t="s">
        <v>148</v>
      </c>
      <c r="AU259" s="156" t="s">
        <v>82</v>
      </c>
      <c r="AV259" s="13" t="s">
        <v>80</v>
      </c>
      <c r="AW259" s="13" t="s">
        <v>33</v>
      </c>
      <c r="AX259" s="13" t="s">
        <v>72</v>
      </c>
      <c r="AY259" s="156" t="s">
        <v>137</v>
      </c>
    </row>
    <row r="260" spans="2:51" s="12" customFormat="1" ht="11.25">
      <c r="B260" s="147"/>
      <c r="D260" s="148" t="s">
        <v>148</v>
      </c>
      <c r="E260" s="149" t="s">
        <v>19</v>
      </c>
      <c r="F260" s="150" t="s">
        <v>1698</v>
      </c>
      <c r="H260" s="151">
        <v>125.872</v>
      </c>
      <c r="I260" s="152"/>
      <c r="L260" s="147"/>
      <c r="M260" s="153"/>
      <c r="T260" s="154"/>
      <c r="AT260" s="149" t="s">
        <v>148</v>
      </c>
      <c r="AU260" s="149" t="s">
        <v>82</v>
      </c>
      <c r="AV260" s="12" t="s">
        <v>82</v>
      </c>
      <c r="AW260" s="12" t="s">
        <v>33</v>
      </c>
      <c r="AX260" s="12" t="s">
        <v>72</v>
      </c>
      <c r="AY260" s="149" t="s">
        <v>137</v>
      </c>
    </row>
    <row r="261" spans="2:51" s="13" customFormat="1" ht="11.25">
      <c r="B261" s="155"/>
      <c r="D261" s="148" t="s">
        <v>148</v>
      </c>
      <c r="E261" s="156" t="s">
        <v>19</v>
      </c>
      <c r="F261" s="157" t="s">
        <v>1626</v>
      </c>
      <c r="H261" s="156" t="s">
        <v>19</v>
      </c>
      <c r="I261" s="158"/>
      <c r="L261" s="155"/>
      <c r="M261" s="159"/>
      <c r="T261" s="160"/>
      <c r="AT261" s="156" t="s">
        <v>148</v>
      </c>
      <c r="AU261" s="156" t="s">
        <v>82</v>
      </c>
      <c r="AV261" s="13" t="s">
        <v>80</v>
      </c>
      <c r="AW261" s="13" t="s">
        <v>33</v>
      </c>
      <c r="AX261" s="13" t="s">
        <v>72</v>
      </c>
      <c r="AY261" s="156" t="s">
        <v>137</v>
      </c>
    </row>
    <row r="262" spans="2:51" s="12" customFormat="1" ht="11.25">
      <c r="B262" s="147"/>
      <c r="D262" s="148" t="s">
        <v>148</v>
      </c>
      <c r="E262" s="149" t="s">
        <v>19</v>
      </c>
      <c r="F262" s="150" t="s">
        <v>1697</v>
      </c>
      <c r="H262" s="151">
        <v>189.999</v>
      </c>
      <c r="I262" s="152"/>
      <c r="L262" s="147"/>
      <c r="M262" s="153"/>
      <c r="T262" s="154"/>
      <c r="AT262" s="149" t="s">
        <v>148</v>
      </c>
      <c r="AU262" s="149" t="s">
        <v>82</v>
      </c>
      <c r="AV262" s="12" t="s">
        <v>82</v>
      </c>
      <c r="AW262" s="12" t="s">
        <v>33</v>
      </c>
      <c r="AX262" s="12" t="s">
        <v>72</v>
      </c>
      <c r="AY262" s="149" t="s">
        <v>137</v>
      </c>
    </row>
    <row r="263" spans="2:51" s="13" customFormat="1" ht="11.25">
      <c r="B263" s="155"/>
      <c r="D263" s="148" t="s">
        <v>148</v>
      </c>
      <c r="E263" s="156" t="s">
        <v>19</v>
      </c>
      <c r="F263" s="157" t="s">
        <v>187</v>
      </c>
      <c r="H263" s="156" t="s">
        <v>19</v>
      </c>
      <c r="I263" s="158"/>
      <c r="L263" s="155"/>
      <c r="M263" s="159"/>
      <c r="T263" s="160"/>
      <c r="AT263" s="156" t="s">
        <v>148</v>
      </c>
      <c r="AU263" s="156" t="s">
        <v>82</v>
      </c>
      <c r="AV263" s="13" t="s">
        <v>80</v>
      </c>
      <c r="AW263" s="13" t="s">
        <v>33</v>
      </c>
      <c r="AX263" s="13" t="s">
        <v>72</v>
      </c>
      <c r="AY263" s="156" t="s">
        <v>137</v>
      </c>
    </row>
    <row r="264" spans="2:51" s="12" customFormat="1" ht="11.25">
      <c r="B264" s="147"/>
      <c r="D264" s="148" t="s">
        <v>148</v>
      </c>
      <c r="E264" s="149" t="s">
        <v>19</v>
      </c>
      <c r="F264" s="150" t="s">
        <v>274</v>
      </c>
      <c r="H264" s="151">
        <v>-1.89</v>
      </c>
      <c r="I264" s="152"/>
      <c r="L264" s="147"/>
      <c r="M264" s="153"/>
      <c r="T264" s="154"/>
      <c r="AT264" s="149" t="s">
        <v>148</v>
      </c>
      <c r="AU264" s="149" t="s">
        <v>82</v>
      </c>
      <c r="AV264" s="12" t="s">
        <v>82</v>
      </c>
      <c r="AW264" s="12" t="s">
        <v>33</v>
      </c>
      <c r="AX264" s="12" t="s">
        <v>72</v>
      </c>
      <c r="AY264" s="149" t="s">
        <v>137</v>
      </c>
    </row>
    <row r="265" spans="2:51" s="12" customFormat="1" ht="11.25">
      <c r="B265" s="147"/>
      <c r="D265" s="148" t="s">
        <v>148</v>
      </c>
      <c r="E265" s="149" t="s">
        <v>19</v>
      </c>
      <c r="F265" s="150" t="s">
        <v>1699</v>
      </c>
      <c r="H265" s="151">
        <v>-1.8</v>
      </c>
      <c r="I265" s="152"/>
      <c r="L265" s="147"/>
      <c r="M265" s="153"/>
      <c r="T265" s="154"/>
      <c r="AT265" s="149" t="s">
        <v>148</v>
      </c>
      <c r="AU265" s="149" t="s">
        <v>82</v>
      </c>
      <c r="AV265" s="12" t="s">
        <v>82</v>
      </c>
      <c r="AW265" s="12" t="s">
        <v>33</v>
      </c>
      <c r="AX265" s="12" t="s">
        <v>72</v>
      </c>
      <c r="AY265" s="149" t="s">
        <v>137</v>
      </c>
    </row>
    <row r="266" spans="2:51" s="12" customFormat="1" ht="11.25">
      <c r="B266" s="147"/>
      <c r="D266" s="148" t="s">
        <v>148</v>
      </c>
      <c r="E266" s="149" t="s">
        <v>19</v>
      </c>
      <c r="F266" s="150" t="s">
        <v>1676</v>
      </c>
      <c r="H266" s="151">
        <v>-52.063000000000002</v>
      </c>
      <c r="I266" s="152"/>
      <c r="L266" s="147"/>
      <c r="M266" s="153"/>
      <c r="T266" s="154"/>
      <c r="AT266" s="149" t="s">
        <v>148</v>
      </c>
      <c r="AU266" s="149" t="s">
        <v>82</v>
      </c>
      <c r="AV266" s="12" t="s">
        <v>82</v>
      </c>
      <c r="AW266" s="12" t="s">
        <v>33</v>
      </c>
      <c r="AX266" s="12" t="s">
        <v>72</v>
      </c>
      <c r="AY266" s="149" t="s">
        <v>137</v>
      </c>
    </row>
    <row r="267" spans="2:51" s="12" customFormat="1" ht="11.25">
      <c r="B267" s="147"/>
      <c r="D267" s="148" t="s">
        <v>148</v>
      </c>
      <c r="E267" s="149" t="s">
        <v>19</v>
      </c>
      <c r="F267" s="150" t="s">
        <v>1677</v>
      </c>
      <c r="H267" s="151">
        <v>-46.588999999999999</v>
      </c>
      <c r="I267" s="152"/>
      <c r="L267" s="147"/>
      <c r="M267" s="153"/>
      <c r="T267" s="154"/>
      <c r="AT267" s="149" t="s">
        <v>148</v>
      </c>
      <c r="AU267" s="149" t="s">
        <v>82</v>
      </c>
      <c r="AV267" s="12" t="s">
        <v>82</v>
      </c>
      <c r="AW267" s="12" t="s">
        <v>33</v>
      </c>
      <c r="AX267" s="12" t="s">
        <v>72</v>
      </c>
      <c r="AY267" s="149" t="s">
        <v>137</v>
      </c>
    </row>
    <row r="268" spans="2:51" s="12" customFormat="1" ht="11.25">
      <c r="B268" s="147"/>
      <c r="D268" s="148" t="s">
        <v>148</v>
      </c>
      <c r="E268" s="149" t="s">
        <v>19</v>
      </c>
      <c r="F268" s="150" t="s">
        <v>1622</v>
      </c>
      <c r="H268" s="151">
        <v>-0.81</v>
      </c>
      <c r="I268" s="152"/>
      <c r="L268" s="147"/>
      <c r="M268" s="153"/>
      <c r="T268" s="154"/>
      <c r="AT268" s="149" t="s">
        <v>148</v>
      </c>
      <c r="AU268" s="149" t="s">
        <v>82</v>
      </c>
      <c r="AV268" s="12" t="s">
        <v>82</v>
      </c>
      <c r="AW268" s="12" t="s">
        <v>33</v>
      </c>
      <c r="AX268" s="12" t="s">
        <v>72</v>
      </c>
      <c r="AY268" s="149" t="s">
        <v>137</v>
      </c>
    </row>
    <row r="269" spans="2:51" s="12" customFormat="1" ht="11.25">
      <c r="B269" s="147"/>
      <c r="D269" s="148" t="s">
        <v>148</v>
      </c>
      <c r="E269" s="149" t="s">
        <v>19</v>
      </c>
      <c r="F269" s="150" t="s">
        <v>1627</v>
      </c>
      <c r="H269" s="151">
        <v>-2.7370000000000001</v>
      </c>
      <c r="I269" s="152"/>
      <c r="L269" s="147"/>
      <c r="M269" s="153"/>
      <c r="T269" s="154"/>
      <c r="AT269" s="149" t="s">
        <v>148</v>
      </c>
      <c r="AU269" s="149" t="s">
        <v>82</v>
      </c>
      <c r="AV269" s="12" t="s">
        <v>82</v>
      </c>
      <c r="AW269" s="12" t="s">
        <v>33</v>
      </c>
      <c r="AX269" s="12" t="s">
        <v>72</v>
      </c>
      <c r="AY269" s="149" t="s">
        <v>137</v>
      </c>
    </row>
    <row r="270" spans="2:51" s="12" customFormat="1" ht="11.25">
      <c r="B270" s="147"/>
      <c r="D270" s="148" t="s">
        <v>148</v>
      </c>
      <c r="E270" s="149" t="s">
        <v>19</v>
      </c>
      <c r="F270" s="150" t="s">
        <v>1700</v>
      </c>
      <c r="H270" s="151">
        <v>-0.54</v>
      </c>
      <c r="I270" s="152"/>
      <c r="L270" s="147"/>
      <c r="M270" s="153"/>
      <c r="T270" s="154"/>
      <c r="AT270" s="149" t="s">
        <v>148</v>
      </c>
      <c r="AU270" s="149" t="s">
        <v>82</v>
      </c>
      <c r="AV270" s="12" t="s">
        <v>82</v>
      </c>
      <c r="AW270" s="12" t="s">
        <v>33</v>
      </c>
      <c r="AX270" s="12" t="s">
        <v>72</v>
      </c>
      <c r="AY270" s="149" t="s">
        <v>137</v>
      </c>
    </row>
    <row r="271" spans="2:51" s="13" customFormat="1" ht="11.25">
      <c r="B271" s="155"/>
      <c r="D271" s="148" t="s">
        <v>148</v>
      </c>
      <c r="E271" s="156" t="s">
        <v>19</v>
      </c>
      <c r="F271" s="157" t="s">
        <v>279</v>
      </c>
      <c r="H271" s="156" t="s">
        <v>19</v>
      </c>
      <c r="I271" s="158"/>
      <c r="L271" s="155"/>
      <c r="M271" s="159"/>
      <c r="T271" s="160"/>
      <c r="AT271" s="156" t="s">
        <v>148</v>
      </c>
      <c r="AU271" s="156" t="s">
        <v>82</v>
      </c>
      <c r="AV271" s="13" t="s">
        <v>80</v>
      </c>
      <c r="AW271" s="13" t="s">
        <v>33</v>
      </c>
      <c r="AX271" s="13" t="s">
        <v>72</v>
      </c>
      <c r="AY271" s="156" t="s">
        <v>137</v>
      </c>
    </row>
    <row r="272" spans="2:51" s="12" customFormat="1" ht="11.25">
      <c r="B272" s="147"/>
      <c r="D272" s="148" t="s">
        <v>148</v>
      </c>
      <c r="E272" s="149" t="s">
        <v>19</v>
      </c>
      <c r="F272" s="150" t="s">
        <v>1701</v>
      </c>
      <c r="H272" s="151">
        <v>1.018</v>
      </c>
      <c r="I272" s="152"/>
      <c r="L272" s="147"/>
      <c r="M272" s="153"/>
      <c r="T272" s="154"/>
      <c r="AT272" s="149" t="s">
        <v>148</v>
      </c>
      <c r="AU272" s="149" t="s">
        <v>82</v>
      </c>
      <c r="AV272" s="12" t="s">
        <v>82</v>
      </c>
      <c r="AW272" s="12" t="s">
        <v>33</v>
      </c>
      <c r="AX272" s="12" t="s">
        <v>72</v>
      </c>
      <c r="AY272" s="149" t="s">
        <v>137</v>
      </c>
    </row>
    <row r="273" spans="2:65" s="12" customFormat="1" ht="11.25">
      <c r="B273" s="147"/>
      <c r="D273" s="148" t="s">
        <v>148</v>
      </c>
      <c r="E273" s="149" t="s">
        <v>19</v>
      </c>
      <c r="F273" s="150" t="s">
        <v>1702</v>
      </c>
      <c r="H273" s="151">
        <v>0.92</v>
      </c>
      <c r="I273" s="152"/>
      <c r="L273" s="147"/>
      <c r="M273" s="153"/>
      <c r="T273" s="154"/>
      <c r="AT273" s="149" t="s">
        <v>148</v>
      </c>
      <c r="AU273" s="149" t="s">
        <v>82</v>
      </c>
      <c r="AV273" s="12" t="s">
        <v>82</v>
      </c>
      <c r="AW273" s="12" t="s">
        <v>33</v>
      </c>
      <c r="AX273" s="12" t="s">
        <v>72</v>
      </c>
      <c r="AY273" s="149" t="s">
        <v>137</v>
      </c>
    </row>
    <row r="274" spans="2:65" s="12" customFormat="1" ht="11.25">
      <c r="B274" s="147"/>
      <c r="D274" s="148" t="s">
        <v>148</v>
      </c>
      <c r="E274" s="149" t="s">
        <v>19</v>
      </c>
      <c r="F274" s="150" t="s">
        <v>1703</v>
      </c>
      <c r="H274" s="151">
        <v>23.45</v>
      </c>
      <c r="I274" s="152"/>
      <c r="L274" s="147"/>
      <c r="M274" s="153"/>
      <c r="T274" s="154"/>
      <c r="AT274" s="149" t="s">
        <v>148</v>
      </c>
      <c r="AU274" s="149" t="s">
        <v>82</v>
      </c>
      <c r="AV274" s="12" t="s">
        <v>82</v>
      </c>
      <c r="AW274" s="12" t="s">
        <v>33</v>
      </c>
      <c r="AX274" s="12" t="s">
        <v>72</v>
      </c>
      <c r="AY274" s="149" t="s">
        <v>137</v>
      </c>
    </row>
    <row r="275" spans="2:65" s="12" customFormat="1" ht="11.25">
      <c r="B275" s="147"/>
      <c r="D275" s="148" t="s">
        <v>148</v>
      </c>
      <c r="E275" s="149" t="s">
        <v>19</v>
      </c>
      <c r="F275" s="150" t="s">
        <v>1704</v>
      </c>
      <c r="H275" s="151">
        <v>22.085999999999999</v>
      </c>
      <c r="I275" s="152"/>
      <c r="L275" s="147"/>
      <c r="M275" s="153"/>
      <c r="T275" s="154"/>
      <c r="AT275" s="149" t="s">
        <v>148</v>
      </c>
      <c r="AU275" s="149" t="s">
        <v>82</v>
      </c>
      <c r="AV275" s="12" t="s">
        <v>82</v>
      </c>
      <c r="AW275" s="12" t="s">
        <v>33</v>
      </c>
      <c r="AX275" s="12" t="s">
        <v>72</v>
      </c>
      <c r="AY275" s="149" t="s">
        <v>137</v>
      </c>
    </row>
    <row r="276" spans="2:65" s="12" customFormat="1" ht="11.25">
      <c r="B276" s="147"/>
      <c r="D276" s="148" t="s">
        <v>148</v>
      </c>
      <c r="E276" s="149" t="s">
        <v>19</v>
      </c>
      <c r="F276" s="150" t="s">
        <v>1705</v>
      </c>
      <c r="H276" s="151">
        <v>0.54</v>
      </c>
      <c r="I276" s="152"/>
      <c r="L276" s="147"/>
      <c r="M276" s="153"/>
      <c r="T276" s="154"/>
      <c r="AT276" s="149" t="s">
        <v>148</v>
      </c>
      <c r="AU276" s="149" t="s">
        <v>82</v>
      </c>
      <c r="AV276" s="12" t="s">
        <v>82</v>
      </c>
      <c r="AW276" s="12" t="s">
        <v>33</v>
      </c>
      <c r="AX276" s="12" t="s">
        <v>72</v>
      </c>
      <c r="AY276" s="149" t="s">
        <v>137</v>
      </c>
    </row>
    <row r="277" spans="2:65" s="12" customFormat="1" ht="11.25">
      <c r="B277" s="147"/>
      <c r="D277" s="148" t="s">
        <v>148</v>
      </c>
      <c r="E277" s="149" t="s">
        <v>19</v>
      </c>
      <c r="F277" s="150" t="s">
        <v>1706</v>
      </c>
      <c r="H277" s="151">
        <v>1.3959999999999999</v>
      </c>
      <c r="I277" s="152"/>
      <c r="L277" s="147"/>
      <c r="M277" s="153"/>
      <c r="T277" s="154"/>
      <c r="AT277" s="149" t="s">
        <v>148</v>
      </c>
      <c r="AU277" s="149" t="s">
        <v>82</v>
      </c>
      <c r="AV277" s="12" t="s">
        <v>82</v>
      </c>
      <c r="AW277" s="12" t="s">
        <v>33</v>
      </c>
      <c r="AX277" s="12" t="s">
        <v>72</v>
      </c>
      <c r="AY277" s="149" t="s">
        <v>137</v>
      </c>
    </row>
    <row r="278" spans="2:65" s="12" customFormat="1" ht="11.25">
      <c r="B278" s="147"/>
      <c r="D278" s="148" t="s">
        <v>148</v>
      </c>
      <c r="E278" s="149" t="s">
        <v>19</v>
      </c>
      <c r="F278" s="150" t="s">
        <v>1707</v>
      </c>
      <c r="H278" s="151">
        <v>0.315</v>
      </c>
      <c r="I278" s="152"/>
      <c r="L278" s="147"/>
      <c r="M278" s="153"/>
      <c r="T278" s="154"/>
      <c r="AT278" s="149" t="s">
        <v>148</v>
      </c>
      <c r="AU278" s="149" t="s">
        <v>82</v>
      </c>
      <c r="AV278" s="12" t="s">
        <v>82</v>
      </c>
      <c r="AW278" s="12" t="s">
        <v>33</v>
      </c>
      <c r="AX278" s="12" t="s">
        <v>72</v>
      </c>
      <c r="AY278" s="149" t="s">
        <v>137</v>
      </c>
    </row>
    <row r="279" spans="2:65" s="14" customFormat="1" ht="11.25">
      <c r="B279" s="161"/>
      <c r="D279" s="148" t="s">
        <v>148</v>
      </c>
      <c r="E279" s="162" t="s">
        <v>19</v>
      </c>
      <c r="F279" s="163" t="s">
        <v>189</v>
      </c>
      <c r="H279" s="164">
        <v>575.03800000000001</v>
      </c>
      <c r="I279" s="165"/>
      <c r="L279" s="161"/>
      <c r="M279" s="166"/>
      <c r="T279" s="167"/>
      <c r="AT279" s="162" t="s">
        <v>148</v>
      </c>
      <c r="AU279" s="162" t="s">
        <v>82</v>
      </c>
      <c r="AV279" s="14" t="s">
        <v>144</v>
      </c>
      <c r="AW279" s="14" t="s">
        <v>33</v>
      </c>
      <c r="AX279" s="14" t="s">
        <v>80</v>
      </c>
      <c r="AY279" s="162" t="s">
        <v>137</v>
      </c>
    </row>
    <row r="280" spans="2:65" s="1" customFormat="1" ht="24.2" customHeight="1">
      <c r="B280" s="33"/>
      <c r="C280" s="129" t="s">
        <v>425</v>
      </c>
      <c r="D280" s="129" t="s">
        <v>140</v>
      </c>
      <c r="E280" s="130" t="s">
        <v>1708</v>
      </c>
      <c r="F280" s="131" t="s">
        <v>1709</v>
      </c>
      <c r="G280" s="132" t="s">
        <v>143</v>
      </c>
      <c r="H280" s="133">
        <v>552.774</v>
      </c>
      <c r="I280" s="134"/>
      <c r="J280" s="135">
        <f>ROUND(I280*H280,2)</f>
        <v>0</v>
      </c>
      <c r="K280" s="136"/>
      <c r="L280" s="33"/>
      <c r="M280" s="137" t="s">
        <v>19</v>
      </c>
      <c r="N280" s="138" t="s">
        <v>43</v>
      </c>
      <c r="P280" s="139">
        <f>O280*H280</f>
        <v>0</v>
      </c>
      <c r="Q280" s="139">
        <v>1.146E-2</v>
      </c>
      <c r="R280" s="139">
        <f>Q280*H280</f>
        <v>6.3347900399999997</v>
      </c>
      <c r="S280" s="139">
        <v>0</v>
      </c>
      <c r="T280" s="140">
        <f>S280*H280</f>
        <v>0</v>
      </c>
      <c r="AR280" s="141" t="s">
        <v>144</v>
      </c>
      <c r="AT280" s="141" t="s">
        <v>140</v>
      </c>
      <c r="AU280" s="141" t="s">
        <v>82</v>
      </c>
      <c r="AY280" s="18" t="s">
        <v>137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8" t="s">
        <v>80</v>
      </c>
      <c r="BK280" s="142">
        <f>ROUND(I280*H280,2)</f>
        <v>0</v>
      </c>
      <c r="BL280" s="18" t="s">
        <v>144</v>
      </c>
      <c r="BM280" s="141" t="s">
        <v>1710</v>
      </c>
    </row>
    <row r="281" spans="2:65" s="1" customFormat="1" ht="11.25">
      <c r="B281" s="33"/>
      <c r="D281" s="143" t="s">
        <v>146</v>
      </c>
      <c r="F281" s="144" t="s">
        <v>1711</v>
      </c>
      <c r="I281" s="145"/>
      <c r="L281" s="33"/>
      <c r="M281" s="146"/>
      <c r="T281" s="54"/>
      <c r="AT281" s="18" t="s">
        <v>146</v>
      </c>
      <c r="AU281" s="18" t="s">
        <v>82</v>
      </c>
    </row>
    <row r="282" spans="2:65" s="13" customFormat="1" ht="11.25">
      <c r="B282" s="155"/>
      <c r="D282" s="148" t="s">
        <v>148</v>
      </c>
      <c r="E282" s="156" t="s">
        <v>19</v>
      </c>
      <c r="F282" s="157" t="s">
        <v>1712</v>
      </c>
      <c r="H282" s="156" t="s">
        <v>19</v>
      </c>
      <c r="I282" s="158"/>
      <c r="L282" s="155"/>
      <c r="M282" s="159"/>
      <c r="T282" s="160"/>
      <c r="AT282" s="156" t="s">
        <v>148</v>
      </c>
      <c r="AU282" s="156" t="s">
        <v>82</v>
      </c>
      <c r="AV282" s="13" t="s">
        <v>80</v>
      </c>
      <c r="AW282" s="13" t="s">
        <v>33</v>
      </c>
      <c r="AX282" s="13" t="s">
        <v>72</v>
      </c>
      <c r="AY282" s="156" t="s">
        <v>137</v>
      </c>
    </row>
    <row r="283" spans="2:65" s="13" customFormat="1" ht="11.25">
      <c r="B283" s="155"/>
      <c r="D283" s="148" t="s">
        <v>148</v>
      </c>
      <c r="E283" s="156" t="s">
        <v>19</v>
      </c>
      <c r="F283" s="157" t="s">
        <v>1614</v>
      </c>
      <c r="H283" s="156" t="s">
        <v>19</v>
      </c>
      <c r="I283" s="158"/>
      <c r="L283" s="155"/>
      <c r="M283" s="159"/>
      <c r="T283" s="160"/>
      <c r="AT283" s="156" t="s">
        <v>148</v>
      </c>
      <c r="AU283" s="156" t="s">
        <v>82</v>
      </c>
      <c r="AV283" s="13" t="s">
        <v>80</v>
      </c>
      <c r="AW283" s="13" t="s">
        <v>33</v>
      </c>
      <c r="AX283" s="13" t="s">
        <v>72</v>
      </c>
      <c r="AY283" s="156" t="s">
        <v>137</v>
      </c>
    </row>
    <row r="284" spans="2:65" s="12" customFormat="1" ht="11.25">
      <c r="B284" s="147"/>
      <c r="D284" s="148" t="s">
        <v>148</v>
      </c>
      <c r="E284" s="149" t="s">
        <v>19</v>
      </c>
      <c r="F284" s="150" t="s">
        <v>1713</v>
      </c>
      <c r="H284" s="151">
        <v>183.303</v>
      </c>
      <c r="I284" s="152"/>
      <c r="L284" s="147"/>
      <c r="M284" s="153"/>
      <c r="T284" s="154"/>
      <c r="AT284" s="149" t="s">
        <v>148</v>
      </c>
      <c r="AU284" s="149" t="s">
        <v>82</v>
      </c>
      <c r="AV284" s="12" t="s">
        <v>82</v>
      </c>
      <c r="AW284" s="12" t="s">
        <v>33</v>
      </c>
      <c r="AX284" s="12" t="s">
        <v>72</v>
      </c>
      <c r="AY284" s="149" t="s">
        <v>137</v>
      </c>
    </row>
    <row r="285" spans="2:65" s="13" customFormat="1" ht="11.25">
      <c r="B285" s="155"/>
      <c r="D285" s="148" t="s">
        <v>148</v>
      </c>
      <c r="E285" s="156" t="s">
        <v>19</v>
      </c>
      <c r="F285" s="157" t="s">
        <v>1619</v>
      </c>
      <c r="H285" s="156" t="s">
        <v>19</v>
      </c>
      <c r="I285" s="158"/>
      <c r="L285" s="155"/>
      <c r="M285" s="159"/>
      <c r="T285" s="160"/>
      <c r="AT285" s="156" t="s">
        <v>148</v>
      </c>
      <c r="AU285" s="156" t="s">
        <v>82</v>
      </c>
      <c r="AV285" s="13" t="s">
        <v>80</v>
      </c>
      <c r="AW285" s="13" t="s">
        <v>33</v>
      </c>
      <c r="AX285" s="13" t="s">
        <v>72</v>
      </c>
      <c r="AY285" s="156" t="s">
        <v>137</v>
      </c>
    </row>
    <row r="286" spans="2:65" s="12" customFormat="1" ht="11.25">
      <c r="B286" s="147"/>
      <c r="D286" s="148" t="s">
        <v>148</v>
      </c>
      <c r="E286" s="149" t="s">
        <v>19</v>
      </c>
      <c r="F286" s="150" t="s">
        <v>1714</v>
      </c>
      <c r="H286" s="151">
        <v>121.43600000000001</v>
      </c>
      <c r="I286" s="152"/>
      <c r="L286" s="147"/>
      <c r="M286" s="153"/>
      <c r="T286" s="154"/>
      <c r="AT286" s="149" t="s">
        <v>148</v>
      </c>
      <c r="AU286" s="149" t="s">
        <v>82</v>
      </c>
      <c r="AV286" s="12" t="s">
        <v>82</v>
      </c>
      <c r="AW286" s="12" t="s">
        <v>33</v>
      </c>
      <c r="AX286" s="12" t="s">
        <v>72</v>
      </c>
      <c r="AY286" s="149" t="s">
        <v>137</v>
      </c>
    </row>
    <row r="287" spans="2:65" s="13" customFormat="1" ht="11.25">
      <c r="B287" s="155"/>
      <c r="D287" s="148" t="s">
        <v>148</v>
      </c>
      <c r="E287" s="156" t="s">
        <v>19</v>
      </c>
      <c r="F287" s="157" t="s">
        <v>1624</v>
      </c>
      <c r="H287" s="156" t="s">
        <v>19</v>
      </c>
      <c r="I287" s="158"/>
      <c r="L287" s="155"/>
      <c r="M287" s="159"/>
      <c r="T287" s="160"/>
      <c r="AT287" s="156" t="s">
        <v>148</v>
      </c>
      <c r="AU287" s="156" t="s">
        <v>82</v>
      </c>
      <c r="AV287" s="13" t="s">
        <v>80</v>
      </c>
      <c r="AW287" s="13" t="s">
        <v>33</v>
      </c>
      <c r="AX287" s="13" t="s">
        <v>72</v>
      </c>
      <c r="AY287" s="156" t="s">
        <v>137</v>
      </c>
    </row>
    <row r="288" spans="2:65" s="12" customFormat="1" ht="11.25">
      <c r="B288" s="147"/>
      <c r="D288" s="148" t="s">
        <v>148</v>
      </c>
      <c r="E288" s="149" t="s">
        <v>19</v>
      </c>
      <c r="F288" s="150" t="s">
        <v>1714</v>
      </c>
      <c r="H288" s="151">
        <v>121.43600000000001</v>
      </c>
      <c r="I288" s="152"/>
      <c r="L288" s="147"/>
      <c r="M288" s="153"/>
      <c r="T288" s="154"/>
      <c r="AT288" s="149" t="s">
        <v>148</v>
      </c>
      <c r="AU288" s="149" t="s">
        <v>82</v>
      </c>
      <c r="AV288" s="12" t="s">
        <v>82</v>
      </c>
      <c r="AW288" s="12" t="s">
        <v>33</v>
      </c>
      <c r="AX288" s="12" t="s">
        <v>72</v>
      </c>
      <c r="AY288" s="149" t="s">
        <v>137</v>
      </c>
    </row>
    <row r="289" spans="2:51" s="13" customFormat="1" ht="11.25">
      <c r="B289" s="155"/>
      <c r="D289" s="148" t="s">
        <v>148</v>
      </c>
      <c r="E289" s="156" t="s">
        <v>19</v>
      </c>
      <c r="F289" s="157" t="s">
        <v>1626</v>
      </c>
      <c r="H289" s="156" t="s">
        <v>19</v>
      </c>
      <c r="I289" s="158"/>
      <c r="L289" s="155"/>
      <c r="M289" s="159"/>
      <c r="T289" s="160"/>
      <c r="AT289" s="156" t="s">
        <v>148</v>
      </c>
      <c r="AU289" s="156" t="s">
        <v>82</v>
      </c>
      <c r="AV289" s="13" t="s">
        <v>80</v>
      </c>
      <c r="AW289" s="13" t="s">
        <v>33</v>
      </c>
      <c r="AX289" s="13" t="s">
        <v>72</v>
      </c>
      <c r="AY289" s="156" t="s">
        <v>137</v>
      </c>
    </row>
    <row r="290" spans="2:51" s="12" customFormat="1" ht="11.25">
      <c r="B290" s="147"/>
      <c r="D290" s="148" t="s">
        <v>148</v>
      </c>
      <c r="E290" s="149" t="s">
        <v>19</v>
      </c>
      <c r="F290" s="150" t="s">
        <v>1713</v>
      </c>
      <c r="H290" s="151">
        <v>183.303</v>
      </c>
      <c r="I290" s="152"/>
      <c r="L290" s="147"/>
      <c r="M290" s="153"/>
      <c r="T290" s="154"/>
      <c r="AT290" s="149" t="s">
        <v>148</v>
      </c>
      <c r="AU290" s="149" t="s">
        <v>82</v>
      </c>
      <c r="AV290" s="12" t="s">
        <v>82</v>
      </c>
      <c r="AW290" s="12" t="s">
        <v>33</v>
      </c>
      <c r="AX290" s="12" t="s">
        <v>72</v>
      </c>
      <c r="AY290" s="149" t="s">
        <v>137</v>
      </c>
    </row>
    <row r="291" spans="2:51" s="13" customFormat="1" ht="11.25">
      <c r="B291" s="155"/>
      <c r="D291" s="148" t="s">
        <v>148</v>
      </c>
      <c r="E291" s="156" t="s">
        <v>19</v>
      </c>
      <c r="F291" s="157" t="s">
        <v>187</v>
      </c>
      <c r="H291" s="156" t="s">
        <v>19</v>
      </c>
      <c r="I291" s="158"/>
      <c r="L291" s="155"/>
      <c r="M291" s="159"/>
      <c r="T291" s="160"/>
      <c r="AT291" s="156" t="s">
        <v>148</v>
      </c>
      <c r="AU291" s="156" t="s">
        <v>82</v>
      </c>
      <c r="AV291" s="13" t="s">
        <v>80</v>
      </c>
      <c r="AW291" s="13" t="s">
        <v>33</v>
      </c>
      <c r="AX291" s="13" t="s">
        <v>72</v>
      </c>
      <c r="AY291" s="156" t="s">
        <v>137</v>
      </c>
    </row>
    <row r="292" spans="2:51" s="12" customFormat="1" ht="11.25">
      <c r="B292" s="147"/>
      <c r="D292" s="148" t="s">
        <v>148</v>
      </c>
      <c r="E292" s="149" t="s">
        <v>19</v>
      </c>
      <c r="F292" s="150" t="s">
        <v>274</v>
      </c>
      <c r="H292" s="151">
        <v>-1.89</v>
      </c>
      <c r="I292" s="152"/>
      <c r="L292" s="147"/>
      <c r="M292" s="153"/>
      <c r="T292" s="154"/>
      <c r="AT292" s="149" t="s">
        <v>148</v>
      </c>
      <c r="AU292" s="149" t="s">
        <v>82</v>
      </c>
      <c r="AV292" s="12" t="s">
        <v>82</v>
      </c>
      <c r="AW292" s="12" t="s">
        <v>33</v>
      </c>
      <c r="AX292" s="12" t="s">
        <v>72</v>
      </c>
      <c r="AY292" s="149" t="s">
        <v>137</v>
      </c>
    </row>
    <row r="293" spans="2:51" s="12" customFormat="1" ht="11.25">
      <c r="B293" s="147"/>
      <c r="D293" s="148" t="s">
        <v>148</v>
      </c>
      <c r="E293" s="149" t="s">
        <v>19</v>
      </c>
      <c r="F293" s="150" t="s">
        <v>1699</v>
      </c>
      <c r="H293" s="151">
        <v>-1.8</v>
      </c>
      <c r="I293" s="152"/>
      <c r="L293" s="147"/>
      <c r="M293" s="153"/>
      <c r="T293" s="154"/>
      <c r="AT293" s="149" t="s">
        <v>148</v>
      </c>
      <c r="AU293" s="149" t="s">
        <v>82</v>
      </c>
      <c r="AV293" s="12" t="s">
        <v>82</v>
      </c>
      <c r="AW293" s="12" t="s">
        <v>33</v>
      </c>
      <c r="AX293" s="12" t="s">
        <v>72</v>
      </c>
      <c r="AY293" s="149" t="s">
        <v>137</v>
      </c>
    </row>
    <row r="294" spans="2:51" s="12" customFormat="1" ht="11.25">
      <c r="B294" s="147"/>
      <c r="D294" s="148" t="s">
        <v>148</v>
      </c>
      <c r="E294" s="149" t="s">
        <v>19</v>
      </c>
      <c r="F294" s="150" t="s">
        <v>1676</v>
      </c>
      <c r="H294" s="151">
        <v>-52.063000000000002</v>
      </c>
      <c r="I294" s="152"/>
      <c r="L294" s="147"/>
      <c r="M294" s="153"/>
      <c r="T294" s="154"/>
      <c r="AT294" s="149" t="s">
        <v>148</v>
      </c>
      <c r="AU294" s="149" t="s">
        <v>82</v>
      </c>
      <c r="AV294" s="12" t="s">
        <v>82</v>
      </c>
      <c r="AW294" s="12" t="s">
        <v>33</v>
      </c>
      <c r="AX294" s="12" t="s">
        <v>72</v>
      </c>
      <c r="AY294" s="149" t="s">
        <v>137</v>
      </c>
    </row>
    <row r="295" spans="2:51" s="12" customFormat="1" ht="11.25">
      <c r="B295" s="147"/>
      <c r="D295" s="148" t="s">
        <v>148</v>
      </c>
      <c r="E295" s="149" t="s">
        <v>19</v>
      </c>
      <c r="F295" s="150" t="s">
        <v>1677</v>
      </c>
      <c r="H295" s="151">
        <v>-46.588999999999999</v>
      </c>
      <c r="I295" s="152"/>
      <c r="L295" s="147"/>
      <c r="M295" s="153"/>
      <c r="T295" s="154"/>
      <c r="AT295" s="149" t="s">
        <v>148</v>
      </c>
      <c r="AU295" s="149" t="s">
        <v>82</v>
      </c>
      <c r="AV295" s="12" t="s">
        <v>82</v>
      </c>
      <c r="AW295" s="12" t="s">
        <v>33</v>
      </c>
      <c r="AX295" s="12" t="s">
        <v>72</v>
      </c>
      <c r="AY295" s="149" t="s">
        <v>137</v>
      </c>
    </row>
    <row r="296" spans="2:51" s="12" customFormat="1" ht="11.25">
      <c r="B296" s="147"/>
      <c r="D296" s="148" t="s">
        <v>148</v>
      </c>
      <c r="E296" s="149" t="s">
        <v>19</v>
      </c>
      <c r="F296" s="150" t="s">
        <v>1622</v>
      </c>
      <c r="H296" s="151">
        <v>-0.81</v>
      </c>
      <c r="I296" s="152"/>
      <c r="L296" s="147"/>
      <c r="M296" s="153"/>
      <c r="T296" s="154"/>
      <c r="AT296" s="149" t="s">
        <v>148</v>
      </c>
      <c r="AU296" s="149" t="s">
        <v>82</v>
      </c>
      <c r="AV296" s="12" t="s">
        <v>82</v>
      </c>
      <c r="AW296" s="12" t="s">
        <v>33</v>
      </c>
      <c r="AX296" s="12" t="s">
        <v>72</v>
      </c>
      <c r="AY296" s="149" t="s">
        <v>137</v>
      </c>
    </row>
    <row r="297" spans="2:51" s="12" customFormat="1" ht="11.25">
      <c r="B297" s="147"/>
      <c r="D297" s="148" t="s">
        <v>148</v>
      </c>
      <c r="E297" s="149" t="s">
        <v>19</v>
      </c>
      <c r="F297" s="150" t="s">
        <v>1627</v>
      </c>
      <c r="H297" s="151">
        <v>-2.7370000000000001</v>
      </c>
      <c r="I297" s="152"/>
      <c r="L297" s="147"/>
      <c r="M297" s="153"/>
      <c r="T297" s="154"/>
      <c r="AT297" s="149" t="s">
        <v>148</v>
      </c>
      <c r="AU297" s="149" t="s">
        <v>82</v>
      </c>
      <c r="AV297" s="12" t="s">
        <v>82</v>
      </c>
      <c r="AW297" s="12" t="s">
        <v>33</v>
      </c>
      <c r="AX297" s="12" t="s">
        <v>72</v>
      </c>
      <c r="AY297" s="149" t="s">
        <v>137</v>
      </c>
    </row>
    <row r="298" spans="2:51" s="12" customFormat="1" ht="11.25">
      <c r="B298" s="147"/>
      <c r="D298" s="148" t="s">
        <v>148</v>
      </c>
      <c r="E298" s="149" t="s">
        <v>19</v>
      </c>
      <c r="F298" s="150" t="s">
        <v>1700</v>
      </c>
      <c r="H298" s="151">
        <v>-0.54</v>
      </c>
      <c r="I298" s="152"/>
      <c r="L298" s="147"/>
      <c r="M298" s="153"/>
      <c r="T298" s="154"/>
      <c r="AT298" s="149" t="s">
        <v>148</v>
      </c>
      <c r="AU298" s="149" t="s">
        <v>82</v>
      </c>
      <c r="AV298" s="12" t="s">
        <v>82</v>
      </c>
      <c r="AW298" s="12" t="s">
        <v>33</v>
      </c>
      <c r="AX298" s="12" t="s">
        <v>72</v>
      </c>
      <c r="AY298" s="149" t="s">
        <v>137</v>
      </c>
    </row>
    <row r="299" spans="2:51" s="13" customFormat="1" ht="11.25">
      <c r="B299" s="155"/>
      <c r="D299" s="148" t="s">
        <v>148</v>
      </c>
      <c r="E299" s="156" t="s">
        <v>19</v>
      </c>
      <c r="F299" s="157" t="s">
        <v>279</v>
      </c>
      <c r="H299" s="156" t="s">
        <v>19</v>
      </c>
      <c r="I299" s="158"/>
      <c r="L299" s="155"/>
      <c r="M299" s="159"/>
      <c r="T299" s="160"/>
      <c r="AT299" s="156" t="s">
        <v>148</v>
      </c>
      <c r="AU299" s="156" t="s">
        <v>82</v>
      </c>
      <c r="AV299" s="13" t="s">
        <v>80</v>
      </c>
      <c r="AW299" s="13" t="s">
        <v>33</v>
      </c>
      <c r="AX299" s="13" t="s">
        <v>72</v>
      </c>
      <c r="AY299" s="156" t="s">
        <v>137</v>
      </c>
    </row>
    <row r="300" spans="2:51" s="12" customFormat="1" ht="11.25">
      <c r="B300" s="147"/>
      <c r="D300" s="148" t="s">
        <v>148</v>
      </c>
      <c r="E300" s="149" t="s">
        <v>19</v>
      </c>
      <c r="F300" s="150" t="s">
        <v>1701</v>
      </c>
      <c r="H300" s="151">
        <v>1.018</v>
      </c>
      <c r="I300" s="152"/>
      <c r="L300" s="147"/>
      <c r="M300" s="153"/>
      <c r="T300" s="154"/>
      <c r="AT300" s="149" t="s">
        <v>148</v>
      </c>
      <c r="AU300" s="149" t="s">
        <v>82</v>
      </c>
      <c r="AV300" s="12" t="s">
        <v>82</v>
      </c>
      <c r="AW300" s="12" t="s">
        <v>33</v>
      </c>
      <c r="AX300" s="12" t="s">
        <v>72</v>
      </c>
      <c r="AY300" s="149" t="s">
        <v>137</v>
      </c>
    </row>
    <row r="301" spans="2:51" s="12" customFormat="1" ht="11.25">
      <c r="B301" s="147"/>
      <c r="D301" s="148" t="s">
        <v>148</v>
      </c>
      <c r="E301" s="149" t="s">
        <v>19</v>
      </c>
      <c r="F301" s="150" t="s">
        <v>1702</v>
      </c>
      <c r="H301" s="151">
        <v>0.92</v>
      </c>
      <c r="I301" s="152"/>
      <c r="L301" s="147"/>
      <c r="M301" s="153"/>
      <c r="T301" s="154"/>
      <c r="AT301" s="149" t="s">
        <v>148</v>
      </c>
      <c r="AU301" s="149" t="s">
        <v>82</v>
      </c>
      <c r="AV301" s="12" t="s">
        <v>82</v>
      </c>
      <c r="AW301" s="12" t="s">
        <v>33</v>
      </c>
      <c r="AX301" s="12" t="s">
        <v>72</v>
      </c>
      <c r="AY301" s="149" t="s">
        <v>137</v>
      </c>
    </row>
    <row r="302" spans="2:51" s="12" customFormat="1" ht="11.25">
      <c r="B302" s="147"/>
      <c r="D302" s="148" t="s">
        <v>148</v>
      </c>
      <c r="E302" s="149" t="s">
        <v>19</v>
      </c>
      <c r="F302" s="150" t="s">
        <v>1703</v>
      </c>
      <c r="H302" s="151">
        <v>23.45</v>
      </c>
      <c r="I302" s="152"/>
      <c r="L302" s="147"/>
      <c r="M302" s="153"/>
      <c r="T302" s="154"/>
      <c r="AT302" s="149" t="s">
        <v>148</v>
      </c>
      <c r="AU302" s="149" t="s">
        <v>82</v>
      </c>
      <c r="AV302" s="12" t="s">
        <v>82</v>
      </c>
      <c r="AW302" s="12" t="s">
        <v>33</v>
      </c>
      <c r="AX302" s="12" t="s">
        <v>72</v>
      </c>
      <c r="AY302" s="149" t="s">
        <v>137</v>
      </c>
    </row>
    <row r="303" spans="2:51" s="12" customFormat="1" ht="11.25">
      <c r="B303" s="147"/>
      <c r="D303" s="148" t="s">
        <v>148</v>
      </c>
      <c r="E303" s="149" t="s">
        <v>19</v>
      </c>
      <c r="F303" s="150" t="s">
        <v>1704</v>
      </c>
      <c r="H303" s="151">
        <v>22.085999999999999</v>
      </c>
      <c r="I303" s="152"/>
      <c r="L303" s="147"/>
      <c r="M303" s="153"/>
      <c r="T303" s="154"/>
      <c r="AT303" s="149" t="s">
        <v>148</v>
      </c>
      <c r="AU303" s="149" t="s">
        <v>82</v>
      </c>
      <c r="AV303" s="12" t="s">
        <v>82</v>
      </c>
      <c r="AW303" s="12" t="s">
        <v>33</v>
      </c>
      <c r="AX303" s="12" t="s">
        <v>72</v>
      </c>
      <c r="AY303" s="149" t="s">
        <v>137</v>
      </c>
    </row>
    <row r="304" spans="2:51" s="12" customFormat="1" ht="11.25">
      <c r="B304" s="147"/>
      <c r="D304" s="148" t="s">
        <v>148</v>
      </c>
      <c r="E304" s="149" t="s">
        <v>19</v>
      </c>
      <c r="F304" s="150" t="s">
        <v>1705</v>
      </c>
      <c r="H304" s="151">
        <v>0.54</v>
      </c>
      <c r="I304" s="152"/>
      <c r="L304" s="147"/>
      <c r="M304" s="153"/>
      <c r="T304" s="154"/>
      <c r="AT304" s="149" t="s">
        <v>148</v>
      </c>
      <c r="AU304" s="149" t="s">
        <v>82</v>
      </c>
      <c r="AV304" s="12" t="s">
        <v>82</v>
      </c>
      <c r="AW304" s="12" t="s">
        <v>33</v>
      </c>
      <c r="AX304" s="12" t="s">
        <v>72</v>
      </c>
      <c r="AY304" s="149" t="s">
        <v>137</v>
      </c>
    </row>
    <row r="305" spans="2:65" s="12" customFormat="1" ht="11.25">
      <c r="B305" s="147"/>
      <c r="D305" s="148" t="s">
        <v>148</v>
      </c>
      <c r="E305" s="149" t="s">
        <v>19</v>
      </c>
      <c r="F305" s="150" t="s">
        <v>1706</v>
      </c>
      <c r="H305" s="151">
        <v>1.3959999999999999</v>
      </c>
      <c r="I305" s="152"/>
      <c r="L305" s="147"/>
      <c r="M305" s="153"/>
      <c r="T305" s="154"/>
      <c r="AT305" s="149" t="s">
        <v>148</v>
      </c>
      <c r="AU305" s="149" t="s">
        <v>82</v>
      </c>
      <c r="AV305" s="12" t="s">
        <v>82</v>
      </c>
      <c r="AW305" s="12" t="s">
        <v>33</v>
      </c>
      <c r="AX305" s="12" t="s">
        <v>72</v>
      </c>
      <c r="AY305" s="149" t="s">
        <v>137</v>
      </c>
    </row>
    <row r="306" spans="2:65" s="12" customFormat="1" ht="11.25">
      <c r="B306" s="147"/>
      <c r="D306" s="148" t="s">
        <v>148</v>
      </c>
      <c r="E306" s="149" t="s">
        <v>19</v>
      </c>
      <c r="F306" s="150" t="s">
        <v>1707</v>
      </c>
      <c r="H306" s="151">
        <v>0.315</v>
      </c>
      <c r="I306" s="152"/>
      <c r="L306" s="147"/>
      <c r="M306" s="153"/>
      <c r="T306" s="154"/>
      <c r="AT306" s="149" t="s">
        <v>148</v>
      </c>
      <c r="AU306" s="149" t="s">
        <v>82</v>
      </c>
      <c r="AV306" s="12" t="s">
        <v>82</v>
      </c>
      <c r="AW306" s="12" t="s">
        <v>33</v>
      </c>
      <c r="AX306" s="12" t="s">
        <v>72</v>
      </c>
      <c r="AY306" s="149" t="s">
        <v>137</v>
      </c>
    </row>
    <row r="307" spans="2:65" s="14" customFormat="1" ht="11.25">
      <c r="B307" s="161"/>
      <c r="D307" s="148" t="s">
        <v>148</v>
      </c>
      <c r="E307" s="162" t="s">
        <v>19</v>
      </c>
      <c r="F307" s="163" t="s">
        <v>189</v>
      </c>
      <c r="H307" s="164">
        <v>552.774</v>
      </c>
      <c r="I307" s="165"/>
      <c r="L307" s="161"/>
      <c r="M307" s="166"/>
      <c r="T307" s="167"/>
      <c r="AT307" s="162" t="s">
        <v>148</v>
      </c>
      <c r="AU307" s="162" t="s">
        <v>82</v>
      </c>
      <c r="AV307" s="14" t="s">
        <v>144</v>
      </c>
      <c r="AW307" s="14" t="s">
        <v>33</v>
      </c>
      <c r="AX307" s="14" t="s">
        <v>80</v>
      </c>
      <c r="AY307" s="162" t="s">
        <v>137</v>
      </c>
    </row>
    <row r="308" spans="2:65" s="1" customFormat="1" ht="16.5" customHeight="1">
      <c r="B308" s="33"/>
      <c r="C308" s="129" t="s">
        <v>433</v>
      </c>
      <c r="D308" s="129" t="s">
        <v>140</v>
      </c>
      <c r="E308" s="130" t="s">
        <v>1715</v>
      </c>
      <c r="F308" s="131" t="s">
        <v>1716</v>
      </c>
      <c r="G308" s="132" t="s">
        <v>143</v>
      </c>
      <c r="H308" s="133">
        <v>46.152000000000001</v>
      </c>
      <c r="I308" s="134"/>
      <c r="J308" s="135">
        <f>ROUND(I308*H308,2)</f>
        <v>0</v>
      </c>
      <c r="K308" s="136"/>
      <c r="L308" s="33"/>
      <c r="M308" s="137" t="s">
        <v>19</v>
      </c>
      <c r="N308" s="138" t="s">
        <v>43</v>
      </c>
      <c r="P308" s="139">
        <f>O308*H308</f>
        <v>0</v>
      </c>
      <c r="Q308" s="139">
        <v>6.7019999999999996E-2</v>
      </c>
      <c r="R308" s="139">
        <f>Q308*H308</f>
        <v>3.09310704</v>
      </c>
      <c r="S308" s="139">
        <v>0</v>
      </c>
      <c r="T308" s="140">
        <f>S308*H308</f>
        <v>0</v>
      </c>
      <c r="AR308" s="141" t="s">
        <v>144</v>
      </c>
      <c r="AT308" s="141" t="s">
        <v>140</v>
      </c>
      <c r="AU308" s="141" t="s">
        <v>82</v>
      </c>
      <c r="AY308" s="18" t="s">
        <v>137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8" t="s">
        <v>80</v>
      </c>
      <c r="BK308" s="142">
        <f>ROUND(I308*H308,2)</f>
        <v>0</v>
      </c>
      <c r="BL308" s="18" t="s">
        <v>144</v>
      </c>
      <c r="BM308" s="141" t="s">
        <v>1717</v>
      </c>
    </row>
    <row r="309" spans="2:65" s="1" customFormat="1" ht="11.25">
      <c r="B309" s="33"/>
      <c r="D309" s="143" t="s">
        <v>146</v>
      </c>
      <c r="F309" s="144" t="s">
        <v>1718</v>
      </c>
      <c r="I309" s="145"/>
      <c r="L309" s="33"/>
      <c r="M309" s="146"/>
      <c r="T309" s="54"/>
      <c r="AT309" s="18" t="s">
        <v>146</v>
      </c>
      <c r="AU309" s="18" t="s">
        <v>82</v>
      </c>
    </row>
    <row r="310" spans="2:65" s="13" customFormat="1" ht="11.25">
      <c r="B310" s="155"/>
      <c r="D310" s="148" t="s">
        <v>148</v>
      </c>
      <c r="E310" s="156" t="s">
        <v>19</v>
      </c>
      <c r="F310" s="157" t="s">
        <v>1719</v>
      </c>
      <c r="H310" s="156" t="s">
        <v>19</v>
      </c>
      <c r="I310" s="158"/>
      <c r="L310" s="155"/>
      <c r="M310" s="159"/>
      <c r="T310" s="160"/>
      <c r="AT310" s="156" t="s">
        <v>148</v>
      </c>
      <c r="AU310" s="156" t="s">
        <v>82</v>
      </c>
      <c r="AV310" s="13" t="s">
        <v>80</v>
      </c>
      <c r="AW310" s="13" t="s">
        <v>33</v>
      </c>
      <c r="AX310" s="13" t="s">
        <v>72</v>
      </c>
      <c r="AY310" s="156" t="s">
        <v>137</v>
      </c>
    </row>
    <row r="311" spans="2:65" s="12" customFormat="1" ht="11.25">
      <c r="B311" s="147"/>
      <c r="D311" s="148" t="s">
        <v>148</v>
      </c>
      <c r="E311" s="149" t="s">
        <v>19</v>
      </c>
      <c r="F311" s="150" t="s">
        <v>1720</v>
      </c>
      <c r="H311" s="151">
        <v>44.981999999999999</v>
      </c>
      <c r="I311" s="152"/>
      <c r="L311" s="147"/>
      <c r="M311" s="153"/>
      <c r="T311" s="154"/>
      <c r="AT311" s="149" t="s">
        <v>148</v>
      </c>
      <c r="AU311" s="149" t="s">
        <v>82</v>
      </c>
      <c r="AV311" s="12" t="s">
        <v>82</v>
      </c>
      <c r="AW311" s="12" t="s">
        <v>33</v>
      </c>
      <c r="AX311" s="12" t="s">
        <v>72</v>
      </c>
      <c r="AY311" s="149" t="s">
        <v>137</v>
      </c>
    </row>
    <row r="312" spans="2:65" s="12" customFormat="1" ht="11.25">
      <c r="B312" s="147"/>
      <c r="D312" s="148" t="s">
        <v>148</v>
      </c>
      <c r="E312" s="149" t="s">
        <v>19</v>
      </c>
      <c r="F312" s="150" t="s">
        <v>1721</v>
      </c>
      <c r="H312" s="151">
        <v>1.17</v>
      </c>
      <c r="I312" s="152"/>
      <c r="L312" s="147"/>
      <c r="M312" s="153"/>
      <c r="T312" s="154"/>
      <c r="AT312" s="149" t="s">
        <v>148</v>
      </c>
      <c r="AU312" s="149" t="s">
        <v>82</v>
      </c>
      <c r="AV312" s="12" t="s">
        <v>82</v>
      </c>
      <c r="AW312" s="12" t="s">
        <v>33</v>
      </c>
      <c r="AX312" s="12" t="s">
        <v>72</v>
      </c>
      <c r="AY312" s="149" t="s">
        <v>137</v>
      </c>
    </row>
    <row r="313" spans="2:65" s="14" customFormat="1" ht="11.25">
      <c r="B313" s="161"/>
      <c r="D313" s="148" t="s">
        <v>148</v>
      </c>
      <c r="E313" s="162" t="s">
        <v>19</v>
      </c>
      <c r="F313" s="163" t="s">
        <v>189</v>
      </c>
      <c r="H313" s="164">
        <v>46.152000000000001</v>
      </c>
      <c r="I313" s="165"/>
      <c r="L313" s="161"/>
      <c r="M313" s="166"/>
      <c r="T313" s="167"/>
      <c r="AT313" s="162" t="s">
        <v>148</v>
      </c>
      <c r="AU313" s="162" t="s">
        <v>82</v>
      </c>
      <c r="AV313" s="14" t="s">
        <v>144</v>
      </c>
      <c r="AW313" s="14" t="s">
        <v>33</v>
      </c>
      <c r="AX313" s="14" t="s">
        <v>80</v>
      </c>
      <c r="AY313" s="162" t="s">
        <v>137</v>
      </c>
    </row>
    <row r="314" spans="2:65" s="1" customFormat="1" ht="16.5" customHeight="1">
      <c r="B314" s="33"/>
      <c r="C314" s="129" t="s">
        <v>438</v>
      </c>
      <c r="D314" s="129" t="s">
        <v>140</v>
      </c>
      <c r="E314" s="130" t="s">
        <v>1722</v>
      </c>
      <c r="F314" s="131" t="s">
        <v>1723</v>
      </c>
      <c r="G314" s="132" t="s">
        <v>143</v>
      </c>
      <c r="H314" s="133">
        <v>15.55</v>
      </c>
      <c r="I314" s="134"/>
      <c r="J314" s="135">
        <f>ROUND(I314*H314,2)</f>
        <v>0</v>
      </c>
      <c r="K314" s="136"/>
      <c r="L314" s="33"/>
      <c r="M314" s="137" t="s">
        <v>19</v>
      </c>
      <c r="N314" s="138" t="s">
        <v>43</v>
      </c>
      <c r="P314" s="139">
        <f>O314*H314</f>
        <v>0</v>
      </c>
      <c r="Q314" s="139">
        <v>0.27560000000000001</v>
      </c>
      <c r="R314" s="139">
        <f>Q314*H314</f>
        <v>4.2855800000000004</v>
      </c>
      <c r="S314" s="139">
        <v>0</v>
      </c>
      <c r="T314" s="140">
        <f>S314*H314</f>
        <v>0</v>
      </c>
      <c r="AR314" s="141" t="s">
        <v>144</v>
      </c>
      <c r="AT314" s="141" t="s">
        <v>140</v>
      </c>
      <c r="AU314" s="141" t="s">
        <v>82</v>
      </c>
      <c r="AY314" s="18" t="s">
        <v>137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8" t="s">
        <v>80</v>
      </c>
      <c r="BK314" s="142">
        <f>ROUND(I314*H314,2)</f>
        <v>0</v>
      </c>
      <c r="BL314" s="18" t="s">
        <v>144</v>
      </c>
      <c r="BM314" s="141" t="s">
        <v>1724</v>
      </c>
    </row>
    <row r="315" spans="2:65" s="1" customFormat="1" ht="11.25">
      <c r="B315" s="33"/>
      <c r="D315" s="143" t="s">
        <v>146</v>
      </c>
      <c r="F315" s="144" t="s">
        <v>1725</v>
      </c>
      <c r="I315" s="145"/>
      <c r="L315" s="33"/>
      <c r="M315" s="146"/>
      <c r="T315" s="54"/>
      <c r="AT315" s="18" t="s">
        <v>146</v>
      </c>
      <c r="AU315" s="18" t="s">
        <v>82</v>
      </c>
    </row>
    <row r="316" spans="2:65" s="12" customFormat="1" ht="11.25">
      <c r="B316" s="147"/>
      <c r="D316" s="148" t="s">
        <v>148</v>
      </c>
      <c r="E316" s="149" t="s">
        <v>19</v>
      </c>
      <c r="F316" s="150" t="s">
        <v>1726</v>
      </c>
      <c r="H316" s="151">
        <v>10.154999999999999</v>
      </c>
      <c r="I316" s="152"/>
      <c r="L316" s="147"/>
      <c r="M316" s="153"/>
      <c r="T316" s="154"/>
      <c r="AT316" s="149" t="s">
        <v>148</v>
      </c>
      <c r="AU316" s="149" t="s">
        <v>82</v>
      </c>
      <c r="AV316" s="12" t="s">
        <v>82</v>
      </c>
      <c r="AW316" s="12" t="s">
        <v>33</v>
      </c>
      <c r="AX316" s="12" t="s">
        <v>72</v>
      </c>
      <c r="AY316" s="149" t="s">
        <v>137</v>
      </c>
    </row>
    <row r="317" spans="2:65" s="12" customFormat="1" ht="11.25">
      <c r="B317" s="147"/>
      <c r="D317" s="148" t="s">
        <v>148</v>
      </c>
      <c r="E317" s="149" t="s">
        <v>19</v>
      </c>
      <c r="F317" s="150" t="s">
        <v>1727</v>
      </c>
      <c r="H317" s="151">
        <v>5.3949999999999996</v>
      </c>
      <c r="I317" s="152"/>
      <c r="L317" s="147"/>
      <c r="M317" s="153"/>
      <c r="T317" s="154"/>
      <c r="AT317" s="149" t="s">
        <v>148</v>
      </c>
      <c r="AU317" s="149" t="s">
        <v>82</v>
      </c>
      <c r="AV317" s="12" t="s">
        <v>82</v>
      </c>
      <c r="AW317" s="12" t="s">
        <v>33</v>
      </c>
      <c r="AX317" s="12" t="s">
        <v>72</v>
      </c>
      <c r="AY317" s="149" t="s">
        <v>137</v>
      </c>
    </row>
    <row r="318" spans="2:65" s="14" customFormat="1" ht="11.25">
      <c r="B318" s="161"/>
      <c r="D318" s="148" t="s">
        <v>148</v>
      </c>
      <c r="E318" s="162" t="s">
        <v>19</v>
      </c>
      <c r="F318" s="163" t="s">
        <v>189</v>
      </c>
      <c r="H318" s="164">
        <v>15.55</v>
      </c>
      <c r="I318" s="165"/>
      <c r="L318" s="161"/>
      <c r="M318" s="166"/>
      <c r="T318" s="167"/>
      <c r="AT318" s="162" t="s">
        <v>148</v>
      </c>
      <c r="AU318" s="162" t="s">
        <v>82</v>
      </c>
      <c r="AV318" s="14" t="s">
        <v>144</v>
      </c>
      <c r="AW318" s="14" t="s">
        <v>33</v>
      </c>
      <c r="AX318" s="14" t="s">
        <v>80</v>
      </c>
      <c r="AY318" s="162" t="s">
        <v>137</v>
      </c>
    </row>
    <row r="319" spans="2:65" s="11" customFormat="1" ht="22.9" customHeight="1">
      <c r="B319" s="117"/>
      <c r="D319" s="118" t="s">
        <v>71</v>
      </c>
      <c r="E319" s="127" t="s">
        <v>197</v>
      </c>
      <c r="F319" s="127" t="s">
        <v>463</v>
      </c>
      <c r="I319" s="120"/>
      <c r="J319" s="128">
        <f>BK319</f>
        <v>0</v>
      </c>
      <c r="L319" s="117"/>
      <c r="M319" s="122"/>
      <c r="P319" s="123">
        <f>SUM(P320:P345)</f>
        <v>0</v>
      </c>
      <c r="R319" s="123">
        <f>SUM(R320:R345)</f>
        <v>7.5801234600000003</v>
      </c>
      <c r="T319" s="124">
        <f>SUM(T320:T345)</f>
        <v>0</v>
      </c>
      <c r="AR319" s="118" t="s">
        <v>80</v>
      </c>
      <c r="AT319" s="125" t="s">
        <v>71</v>
      </c>
      <c r="AU319" s="125" t="s">
        <v>80</v>
      </c>
      <c r="AY319" s="118" t="s">
        <v>137</v>
      </c>
      <c r="BK319" s="126">
        <f>SUM(BK320:BK345)</f>
        <v>0</v>
      </c>
    </row>
    <row r="320" spans="2:65" s="1" customFormat="1" ht="24.2" customHeight="1">
      <c r="B320" s="33"/>
      <c r="C320" s="129" t="s">
        <v>442</v>
      </c>
      <c r="D320" s="129" t="s">
        <v>140</v>
      </c>
      <c r="E320" s="130" t="s">
        <v>1728</v>
      </c>
      <c r="F320" s="131" t="s">
        <v>1729</v>
      </c>
      <c r="G320" s="132" t="s">
        <v>200</v>
      </c>
      <c r="H320" s="133">
        <v>19.64</v>
      </c>
      <c r="I320" s="134"/>
      <c r="J320" s="135">
        <f>ROUND(I320*H320,2)</f>
        <v>0</v>
      </c>
      <c r="K320" s="136"/>
      <c r="L320" s="33"/>
      <c r="M320" s="137" t="s">
        <v>19</v>
      </c>
      <c r="N320" s="138" t="s">
        <v>43</v>
      </c>
      <c r="P320" s="139">
        <f>O320*H320</f>
        <v>0</v>
      </c>
      <c r="Q320" s="139">
        <v>0.1295</v>
      </c>
      <c r="R320" s="139">
        <f>Q320*H320</f>
        <v>2.54338</v>
      </c>
      <c r="S320" s="139">
        <v>0</v>
      </c>
      <c r="T320" s="140">
        <f>S320*H320</f>
        <v>0</v>
      </c>
      <c r="AR320" s="141" t="s">
        <v>144</v>
      </c>
      <c r="AT320" s="141" t="s">
        <v>140</v>
      </c>
      <c r="AU320" s="141" t="s">
        <v>82</v>
      </c>
      <c r="AY320" s="18" t="s">
        <v>137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80</v>
      </c>
      <c r="BK320" s="142">
        <f>ROUND(I320*H320,2)</f>
        <v>0</v>
      </c>
      <c r="BL320" s="18" t="s">
        <v>144</v>
      </c>
      <c r="BM320" s="141" t="s">
        <v>1730</v>
      </c>
    </row>
    <row r="321" spans="2:65" s="1" customFormat="1" ht="11.25">
      <c r="B321" s="33"/>
      <c r="D321" s="143" t="s">
        <v>146</v>
      </c>
      <c r="F321" s="144" t="s">
        <v>1731</v>
      </c>
      <c r="I321" s="145"/>
      <c r="L321" s="33"/>
      <c r="M321" s="146"/>
      <c r="T321" s="54"/>
      <c r="AT321" s="18" t="s">
        <v>146</v>
      </c>
      <c r="AU321" s="18" t="s">
        <v>82</v>
      </c>
    </row>
    <row r="322" spans="2:65" s="12" customFormat="1" ht="11.25">
      <c r="B322" s="147"/>
      <c r="D322" s="148" t="s">
        <v>148</v>
      </c>
      <c r="E322" s="149" t="s">
        <v>19</v>
      </c>
      <c r="F322" s="150" t="s">
        <v>1732</v>
      </c>
      <c r="H322" s="151">
        <v>19.64</v>
      </c>
      <c r="I322" s="152"/>
      <c r="L322" s="147"/>
      <c r="M322" s="153"/>
      <c r="T322" s="154"/>
      <c r="AT322" s="149" t="s">
        <v>148</v>
      </c>
      <c r="AU322" s="149" t="s">
        <v>82</v>
      </c>
      <c r="AV322" s="12" t="s">
        <v>82</v>
      </c>
      <c r="AW322" s="12" t="s">
        <v>33</v>
      </c>
      <c r="AX322" s="12" t="s">
        <v>80</v>
      </c>
      <c r="AY322" s="149" t="s">
        <v>137</v>
      </c>
    </row>
    <row r="323" spans="2:65" s="1" customFormat="1" ht="16.5" customHeight="1">
      <c r="B323" s="33"/>
      <c r="C323" s="175" t="s">
        <v>448</v>
      </c>
      <c r="D323" s="175" t="s">
        <v>434</v>
      </c>
      <c r="E323" s="176" t="s">
        <v>1733</v>
      </c>
      <c r="F323" s="177" t="s">
        <v>1734</v>
      </c>
      <c r="G323" s="178" t="s">
        <v>200</v>
      </c>
      <c r="H323" s="179">
        <v>20.033000000000001</v>
      </c>
      <c r="I323" s="180"/>
      <c r="J323" s="181">
        <f>ROUND(I323*H323,2)</f>
        <v>0</v>
      </c>
      <c r="K323" s="182"/>
      <c r="L323" s="183"/>
      <c r="M323" s="184" t="s">
        <v>19</v>
      </c>
      <c r="N323" s="185" t="s">
        <v>43</v>
      </c>
      <c r="P323" s="139">
        <f>O323*H323</f>
        <v>0</v>
      </c>
      <c r="Q323" s="139">
        <v>5.6120000000000003E-2</v>
      </c>
      <c r="R323" s="139">
        <f>Q323*H323</f>
        <v>1.1242519600000001</v>
      </c>
      <c r="S323" s="139">
        <v>0</v>
      </c>
      <c r="T323" s="140">
        <f>S323*H323</f>
        <v>0</v>
      </c>
      <c r="AR323" s="141" t="s">
        <v>190</v>
      </c>
      <c r="AT323" s="141" t="s">
        <v>434</v>
      </c>
      <c r="AU323" s="141" t="s">
        <v>82</v>
      </c>
      <c r="AY323" s="18" t="s">
        <v>137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8" t="s">
        <v>80</v>
      </c>
      <c r="BK323" s="142">
        <f>ROUND(I323*H323,2)</f>
        <v>0</v>
      </c>
      <c r="BL323" s="18" t="s">
        <v>144</v>
      </c>
      <c r="BM323" s="141" t="s">
        <v>1735</v>
      </c>
    </row>
    <row r="324" spans="2:65" s="12" customFormat="1" ht="11.25">
      <c r="B324" s="147"/>
      <c r="D324" s="148" t="s">
        <v>148</v>
      </c>
      <c r="F324" s="150" t="s">
        <v>1736</v>
      </c>
      <c r="H324" s="151">
        <v>20.033000000000001</v>
      </c>
      <c r="I324" s="152"/>
      <c r="L324" s="147"/>
      <c r="M324" s="153"/>
      <c r="T324" s="154"/>
      <c r="AT324" s="149" t="s">
        <v>148</v>
      </c>
      <c r="AU324" s="149" t="s">
        <v>82</v>
      </c>
      <c r="AV324" s="12" t="s">
        <v>82</v>
      </c>
      <c r="AW324" s="12" t="s">
        <v>4</v>
      </c>
      <c r="AX324" s="12" t="s">
        <v>80</v>
      </c>
      <c r="AY324" s="149" t="s">
        <v>137</v>
      </c>
    </row>
    <row r="325" spans="2:65" s="1" customFormat="1" ht="24.2" customHeight="1">
      <c r="B325" s="33"/>
      <c r="C325" s="129" t="s">
        <v>452</v>
      </c>
      <c r="D325" s="129" t="s">
        <v>140</v>
      </c>
      <c r="E325" s="130" t="s">
        <v>1737</v>
      </c>
      <c r="F325" s="131" t="s">
        <v>1738</v>
      </c>
      <c r="G325" s="132" t="s">
        <v>200</v>
      </c>
      <c r="H325" s="133">
        <v>30.21</v>
      </c>
      <c r="I325" s="134"/>
      <c r="J325" s="135">
        <f>ROUND(I325*H325,2)</f>
        <v>0</v>
      </c>
      <c r="K325" s="136"/>
      <c r="L325" s="33"/>
      <c r="M325" s="137" t="s">
        <v>19</v>
      </c>
      <c r="N325" s="138" t="s">
        <v>43</v>
      </c>
      <c r="P325" s="139">
        <f>O325*H325</f>
        <v>0</v>
      </c>
      <c r="Q325" s="139">
        <v>0.10095</v>
      </c>
      <c r="R325" s="139">
        <f>Q325*H325</f>
        <v>3.0496995</v>
      </c>
      <c r="S325" s="139">
        <v>0</v>
      </c>
      <c r="T325" s="140">
        <f>S325*H325</f>
        <v>0</v>
      </c>
      <c r="AR325" s="141" t="s">
        <v>144</v>
      </c>
      <c r="AT325" s="141" t="s">
        <v>140</v>
      </c>
      <c r="AU325" s="141" t="s">
        <v>82</v>
      </c>
      <c r="AY325" s="18" t="s">
        <v>137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8" t="s">
        <v>80</v>
      </c>
      <c r="BK325" s="142">
        <f>ROUND(I325*H325,2)</f>
        <v>0</v>
      </c>
      <c r="BL325" s="18" t="s">
        <v>144</v>
      </c>
      <c r="BM325" s="141" t="s">
        <v>1739</v>
      </c>
    </row>
    <row r="326" spans="2:65" s="1" customFormat="1" ht="11.25">
      <c r="B326" s="33"/>
      <c r="D326" s="143" t="s">
        <v>146</v>
      </c>
      <c r="F326" s="144" t="s">
        <v>1740</v>
      </c>
      <c r="I326" s="145"/>
      <c r="L326" s="33"/>
      <c r="M326" s="146"/>
      <c r="T326" s="54"/>
      <c r="AT326" s="18" t="s">
        <v>146</v>
      </c>
      <c r="AU326" s="18" t="s">
        <v>82</v>
      </c>
    </row>
    <row r="327" spans="2:65" s="12" customFormat="1" ht="11.25">
      <c r="B327" s="147"/>
      <c r="D327" s="148" t="s">
        <v>148</v>
      </c>
      <c r="E327" s="149" t="s">
        <v>19</v>
      </c>
      <c r="F327" s="150" t="s">
        <v>1741</v>
      </c>
      <c r="H327" s="151">
        <v>30.21</v>
      </c>
      <c r="I327" s="152"/>
      <c r="L327" s="147"/>
      <c r="M327" s="153"/>
      <c r="T327" s="154"/>
      <c r="AT327" s="149" t="s">
        <v>148</v>
      </c>
      <c r="AU327" s="149" t="s">
        <v>82</v>
      </c>
      <c r="AV327" s="12" t="s">
        <v>82</v>
      </c>
      <c r="AW327" s="12" t="s">
        <v>33</v>
      </c>
      <c r="AX327" s="12" t="s">
        <v>80</v>
      </c>
      <c r="AY327" s="149" t="s">
        <v>137</v>
      </c>
    </row>
    <row r="328" spans="2:65" s="1" customFormat="1" ht="16.5" customHeight="1">
      <c r="B328" s="33"/>
      <c r="C328" s="175" t="s">
        <v>454</v>
      </c>
      <c r="D328" s="175" t="s">
        <v>434</v>
      </c>
      <c r="E328" s="176" t="s">
        <v>1742</v>
      </c>
      <c r="F328" s="177" t="s">
        <v>1743</v>
      </c>
      <c r="G328" s="178" t="s">
        <v>200</v>
      </c>
      <c r="H328" s="179">
        <v>30.814</v>
      </c>
      <c r="I328" s="180"/>
      <c r="J328" s="181">
        <f>ROUND(I328*H328,2)</f>
        <v>0</v>
      </c>
      <c r="K328" s="182"/>
      <c r="L328" s="183"/>
      <c r="M328" s="184" t="s">
        <v>19</v>
      </c>
      <c r="N328" s="185" t="s">
        <v>43</v>
      </c>
      <c r="P328" s="139">
        <f>O328*H328</f>
        <v>0</v>
      </c>
      <c r="Q328" s="139">
        <v>2.8000000000000001E-2</v>
      </c>
      <c r="R328" s="139">
        <f>Q328*H328</f>
        <v>0.862792</v>
      </c>
      <c r="S328" s="139">
        <v>0</v>
      </c>
      <c r="T328" s="140">
        <f>S328*H328</f>
        <v>0</v>
      </c>
      <c r="AR328" s="141" t="s">
        <v>190</v>
      </c>
      <c r="AT328" s="141" t="s">
        <v>434</v>
      </c>
      <c r="AU328" s="141" t="s">
        <v>82</v>
      </c>
      <c r="AY328" s="18" t="s">
        <v>137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80</v>
      </c>
      <c r="BK328" s="142">
        <f>ROUND(I328*H328,2)</f>
        <v>0</v>
      </c>
      <c r="BL328" s="18" t="s">
        <v>144</v>
      </c>
      <c r="BM328" s="141" t="s">
        <v>1744</v>
      </c>
    </row>
    <row r="329" spans="2:65" s="12" customFormat="1" ht="11.25">
      <c r="B329" s="147"/>
      <c r="D329" s="148" t="s">
        <v>148</v>
      </c>
      <c r="F329" s="150" t="s">
        <v>1745</v>
      </c>
      <c r="H329" s="151">
        <v>30.814</v>
      </c>
      <c r="I329" s="152"/>
      <c r="L329" s="147"/>
      <c r="M329" s="153"/>
      <c r="T329" s="154"/>
      <c r="AT329" s="149" t="s">
        <v>148</v>
      </c>
      <c r="AU329" s="149" t="s">
        <v>82</v>
      </c>
      <c r="AV329" s="12" t="s">
        <v>82</v>
      </c>
      <c r="AW329" s="12" t="s">
        <v>4</v>
      </c>
      <c r="AX329" s="12" t="s">
        <v>80</v>
      </c>
      <c r="AY329" s="149" t="s">
        <v>137</v>
      </c>
    </row>
    <row r="330" spans="2:65" s="1" customFormat="1" ht="16.5" customHeight="1">
      <c r="B330" s="33"/>
      <c r="C330" s="129" t="s">
        <v>459</v>
      </c>
      <c r="D330" s="129" t="s">
        <v>140</v>
      </c>
      <c r="E330" s="130" t="s">
        <v>1746</v>
      </c>
      <c r="F330" s="131" t="s">
        <v>1747</v>
      </c>
      <c r="G330" s="132" t="s">
        <v>200</v>
      </c>
      <c r="H330" s="133">
        <v>19.64</v>
      </c>
      <c r="I330" s="134"/>
      <c r="J330" s="135">
        <f>ROUND(I330*H330,2)</f>
        <v>0</v>
      </c>
      <c r="K330" s="136"/>
      <c r="L330" s="33"/>
      <c r="M330" s="137" t="s">
        <v>19</v>
      </c>
      <c r="N330" s="138" t="s">
        <v>43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144</v>
      </c>
      <c r="AT330" s="141" t="s">
        <v>140</v>
      </c>
      <c r="AU330" s="141" t="s">
        <v>82</v>
      </c>
      <c r="AY330" s="18" t="s">
        <v>137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80</v>
      </c>
      <c r="BK330" s="142">
        <f>ROUND(I330*H330,2)</f>
        <v>0</v>
      </c>
      <c r="BL330" s="18" t="s">
        <v>144</v>
      </c>
      <c r="BM330" s="141" t="s">
        <v>1748</v>
      </c>
    </row>
    <row r="331" spans="2:65" s="1" customFormat="1" ht="11.25">
      <c r="B331" s="33"/>
      <c r="D331" s="143" t="s">
        <v>146</v>
      </c>
      <c r="F331" s="144" t="s">
        <v>1749</v>
      </c>
      <c r="I331" s="145"/>
      <c r="L331" s="33"/>
      <c r="M331" s="146"/>
      <c r="T331" s="54"/>
      <c r="AT331" s="18" t="s">
        <v>146</v>
      </c>
      <c r="AU331" s="18" t="s">
        <v>82</v>
      </c>
    </row>
    <row r="332" spans="2:65" s="12" customFormat="1" ht="11.25">
      <c r="B332" s="147"/>
      <c r="D332" s="148" t="s">
        <v>148</v>
      </c>
      <c r="E332" s="149" t="s">
        <v>19</v>
      </c>
      <c r="F332" s="150" t="s">
        <v>1750</v>
      </c>
      <c r="H332" s="151">
        <v>19.64</v>
      </c>
      <c r="I332" s="152"/>
      <c r="L332" s="147"/>
      <c r="M332" s="153"/>
      <c r="T332" s="154"/>
      <c r="AT332" s="149" t="s">
        <v>148</v>
      </c>
      <c r="AU332" s="149" t="s">
        <v>82</v>
      </c>
      <c r="AV332" s="12" t="s">
        <v>82</v>
      </c>
      <c r="AW332" s="12" t="s">
        <v>33</v>
      </c>
      <c r="AX332" s="12" t="s">
        <v>80</v>
      </c>
      <c r="AY332" s="149" t="s">
        <v>137</v>
      </c>
    </row>
    <row r="333" spans="2:65" s="1" customFormat="1" ht="24.2" customHeight="1">
      <c r="B333" s="33"/>
      <c r="C333" s="129" t="s">
        <v>464</v>
      </c>
      <c r="D333" s="129" t="s">
        <v>140</v>
      </c>
      <c r="E333" s="130" t="s">
        <v>1751</v>
      </c>
      <c r="F333" s="131" t="s">
        <v>1752</v>
      </c>
      <c r="G333" s="132" t="s">
        <v>200</v>
      </c>
      <c r="H333" s="133">
        <v>19.64</v>
      </c>
      <c r="I333" s="134"/>
      <c r="J333" s="135">
        <f>ROUND(I333*H333,2)</f>
        <v>0</v>
      </c>
      <c r="K333" s="136"/>
      <c r="L333" s="33"/>
      <c r="M333" s="137" t="s">
        <v>19</v>
      </c>
      <c r="N333" s="138" t="s">
        <v>43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144</v>
      </c>
      <c r="AT333" s="141" t="s">
        <v>140</v>
      </c>
      <c r="AU333" s="141" t="s">
        <v>82</v>
      </c>
      <c r="AY333" s="18" t="s">
        <v>137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8" t="s">
        <v>80</v>
      </c>
      <c r="BK333" s="142">
        <f>ROUND(I333*H333,2)</f>
        <v>0</v>
      </c>
      <c r="BL333" s="18" t="s">
        <v>144</v>
      </c>
      <c r="BM333" s="141" t="s">
        <v>1753</v>
      </c>
    </row>
    <row r="334" spans="2:65" s="1" customFormat="1" ht="11.25">
      <c r="B334" s="33"/>
      <c r="D334" s="143" t="s">
        <v>146</v>
      </c>
      <c r="F334" s="144" t="s">
        <v>1754</v>
      </c>
      <c r="I334" s="145"/>
      <c r="L334" s="33"/>
      <c r="M334" s="146"/>
      <c r="T334" s="54"/>
      <c r="AT334" s="18" t="s">
        <v>146</v>
      </c>
      <c r="AU334" s="18" t="s">
        <v>82</v>
      </c>
    </row>
    <row r="335" spans="2:65" s="12" customFormat="1" ht="11.25">
      <c r="B335" s="147"/>
      <c r="D335" s="148" t="s">
        <v>148</v>
      </c>
      <c r="E335" s="149" t="s">
        <v>19</v>
      </c>
      <c r="F335" s="150" t="s">
        <v>1755</v>
      </c>
      <c r="H335" s="151">
        <v>19.64</v>
      </c>
      <c r="I335" s="152"/>
      <c r="L335" s="147"/>
      <c r="M335" s="153"/>
      <c r="T335" s="154"/>
      <c r="AT335" s="149" t="s">
        <v>148</v>
      </c>
      <c r="AU335" s="149" t="s">
        <v>82</v>
      </c>
      <c r="AV335" s="12" t="s">
        <v>82</v>
      </c>
      <c r="AW335" s="12" t="s">
        <v>33</v>
      </c>
      <c r="AX335" s="12" t="s">
        <v>80</v>
      </c>
      <c r="AY335" s="149" t="s">
        <v>137</v>
      </c>
    </row>
    <row r="336" spans="2:65" s="1" customFormat="1" ht="24.2" customHeight="1">
      <c r="B336" s="33"/>
      <c r="C336" s="129" t="s">
        <v>472</v>
      </c>
      <c r="D336" s="129" t="s">
        <v>140</v>
      </c>
      <c r="E336" s="130" t="s">
        <v>1756</v>
      </c>
      <c r="F336" s="131" t="s">
        <v>1757</v>
      </c>
      <c r="G336" s="132" t="s">
        <v>143</v>
      </c>
      <c r="H336" s="133">
        <v>626.77499999999998</v>
      </c>
      <c r="I336" s="134"/>
      <c r="J336" s="135">
        <f>ROUND(I336*H336,2)</f>
        <v>0</v>
      </c>
      <c r="K336" s="136"/>
      <c r="L336" s="33"/>
      <c r="M336" s="137" t="s">
        <v>19</v>
      </c>
      <c r="N336" s="138" t="s">
        <v>43</v>
      </c>
      <c r="P336" s="139">
        <f>O336*H336</f>
        <v>0</v>
      </c>
      <c r="Q336" s="139">
        <v>0</v>
      </c>
      <c r="R336" s="139">
        <f>Q336*H336</f>
        <v>0</v>
      </c>
      <c r="S336" s="139">
        <v>0</v>
      </c>
      <c r="T336" s="140">
        <f>S336*H336</f>
        <v>0</v>
      </c>
      <c r="AR336" s="141" t="s">
        <v>144</v>
      </c>
      <c r="AT336" s="141" t="s">
        <v>140</v>
      </c>
      <c r="AU336" s="141" t="s">
        <v>82</v>
      </c>
      <c r="AY336" s="18" t="s">
        <v>137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8" t="s">
        <v>80</v>
      </c>
      <c r="BK336" s="142">
        <f>ROUND(I336*H336,2)</f>
        <v>0</v>
      </c>
      <c r="BL336" s="18" t="s">
        <v>144</v>
      </c>
      <c r="BM336" s="141" t="s">
        <v>1758</v>
      </c>
    </row>
    <row r="337" spans="2:65" s="1" customFormat="1" ht="11.25">
      <c r="B337" s="33"/>
      <c r="D337" s="143" t="s">
        <v>146</v>
      </c>
      <c r="F337" s="144" t="s">
        <v>1759</v>
      </c>
      <c r="I337" s="145"/>
      <c r="L337" s="33"/>
      <c r="M337" s="146"/>
      <c r="T337" s="54"/>
      <c r="AT337" s="18" t="s">
        <v>146</v>
      </c>
      <c r="AU337" s="18" t="s">
        <v>82</v>
      </c>
    </row>
    <row r="338" spans="2:65" s="12" customFormat="1" ht="11.25">
      <c r="B338" s="147"/>
      <c r="D338" s="148" t="s">
        <v>148</v>
      </c>
      <c r="E338" s="149" t="s">
        <v>19</v>
      </c>
      <c r="F338" s="150" t="s">
        <v>1760</v>
      </c>
      <c r="H338" s="151">
        <v>362.34</v>
      </c>
      <c r="I338" s="152"/>
      <c r="L338" s="147"/>
      <c r="M338" s="153"/>
      <c r="T338" s="154"/>
      <c r="AT338" s="149" t="s">
        <v>148</v>
      </c>
      <c r="AU338" s="149" t="s">
        <v>82</v>
      </c>
      <c r="AV338" s="12" t="s">
        <v>82</v>
      </c>
      <c r="AW338" s="12" t="s">
        <v>33</v>
      </c>
      <c r="AX338" s="12" t="s">
        <v>72</v>
      </c>
      <c r="AY338" s="149" t="s">
        <v>137</v>
      </c>
    </row>
    <row r="339" spans="2:65" s="12" customFormat="1" ht="11.25">
      <c r="B339" s="147"/>
      <c r="D339" s="148" t="s">
        <v>148</v>
      </c>
      <c r="E339" s="149" t="s">
        <v>19</v>
      </c>
      <c r="F339" s="150" t="s">
        <v>1761</v>
      </c>
      <c r="H339" s="151">
        <v>264.435</v>
      </c>
      <c r="I339" s="152"/>
      <c r="L339" s="147"/>
      <c r="M339" s="153"/>
      <c r="T339" s="154"/>
      <c r="AT339" s="149" t="s">
        <v>148</v>
      </c>
      <c r="AU339" s="149" t="s">
        <v>82</v>
      </c>
      <c r="AV339" s="12" t="s">
        <v>82</v>
      </c>
      <c r="AW339" s="12" t="s">
        <v>33</v>
      </c>
      <c r="AX339" s="12" t="s">
        <v>72</v>
      </c>
      <c r="AY339" s="149" t="s">
        <v>137</v>
      </c>
    </row>
    <row r="340" spans="2:65" s="14" customFormat="1" ht="11.25">
      <c r="B340" s="161"/>
      <c r="D340" s="148" t="s">
        <v>148</v>
      </c>
      <c r="E340" s="162" t="s">
        <v>19</v>
      </c>
      <c r="F340" s="163" t="s">
        <v>189</v>
      </c>
      <c r="H340" s="164">
        <v>626.77499999999998</v>
      </c>
      <c r="I340" s="165"/>
      <c r="L340" s="161"/>
      <c r="M340" s="166"/>
      <c r="T340" s="167"/>
      <c r="AT340" s="162" t="s">
        <v>148</v>
      </c>
      <c r="AU340" s="162" t="s">
        <v>82</v>
      </c>
      <c r="AV340" s="14" t="s">
        <v>144</v>
      </c>
      <c r="AW340" s="14" t="s">
        <v>33</v>
      </c>
      <c r="AX340" s="14" t="s">
        <v>80</v>
      </c>
      <c r="AY340" s="162" t="s">
        <v>137</v>
      </c>
    </row>
    <row r="341" spans="2:65" s="1" customFormat="1" ht="24.2" customHeight="1">
      <c r="B341" s="33"/>
      <c r="C341" s="129" t="s">
        <v>478</v>
      </c>
      <c r="D341" s="129" t="s">
        <v>140</v>
      </c>
      <c r="E341" s="130" t="s">
        <v>1762</v>
      </c>
      <c r="F341" s="131" t="s">
        <v>1763</v>
      </c>
      <c r="G341" s="132" t="s">
        <v>143</v>
      </c>
      <c r="H341" s="133">
        <v>37606.5</v>
      </c>
      <c r="I341" s="134"/>
      <c r="J341" s="135">
        <f>ROUND(I341*H341,2)</f>
        <v>0</v>
      </c>
      <c r="K341" s="136"/>
      <c r="L341" s="33"/>
      <c r="M341" s="137" t="s">
        <v>19</v>
      </c>
      <c r="N341" s="138" t="s">
        <v>43</v>
      </c>
      <c r="P341" s="139">
        <f>O341*H341</f>
        <v>0</v>
      </c>
      <c r="Q341" s="139">
        <v>0</v>
      </c>
      <c r="R341" s="139">
        <f>Q341*H341</f>
        <v>0</v>
      </c>
      <c r="S341" s="139">
        <v>0</v>
      </c>
      <c r="T341" s="140">
        <f>S341*H341</f>
        <v>0</v>
      </c>
      <c r="AR341" s="141" t="s">
        <v>144</v>
      </c>
      <c r="AT341" s="141" t="s">
        <v>140</v>
      </c>
      <c r="AU341" s="141" t="s">
        <v>82</v>
      </c>
      <c r="AY341" s="18" t="s">
        <v>137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80</v>
      </c>
      <c r="BK341" s="142">
        <f>ROUND(I341*H341,2)</f>
        <v>0</v>
      </c>
      <c r="BL341" s="18" t="s">
        <v>144</v>
      </c>
      <c r="BM341" s="141" t="s">
        <v>1764</v>
      </c>
    </row>
    <row r="342" spans="2:65" s="1" customFormat="1" ht="11.25">
      <c r="B342" s="33"/>
      <c r="D342" s="143" t="s">
        <v>146</v>
      </c>
      <c r="F342" s="144" t="s">
        <v>1765</v>
      </c>
      <c r="I342" s="145"/>
      <c r="L342" s="33"/>
      <c r="M342" s="146"/>
      <c r="T342" s="54"/>
      <c r="AT342" s="18" t="s">
        <v>146</v>
      </c>
      <c r="AU342" s="18" t="s">
        <v>82</v>
      </c>
    </row>
    <row r="343" spans="2:65" s="12" customFormat="1" ht="11.25">
      <c r="B343" s="147"/>
      <c r="D343" s="148" t="s">
        <v>148</v>
      </c>
      <c r="F343" s="150" t="s">
        <v>1766</v>
      </c>
      <c r="H343" s="151">
        <v>37606.5</v>
      </c>
      <c r="I343" s="152"/>
      <c r="L343" s="147"/>
      <c r="M343" s="153"/>
      <c r="T343" s="154"/>
      <c r="AT343" s="149" t="s">
        <v>148</v>
      </c>
      <c r="AU343" s="149" t="s">
        <v>82</v>
      </c>
      <c r="AV343" s="12" t="s">
        <v>82</v>
      </c>
      <c r="AW343" s="12" t="s">
        <v>4</v>
      </c>
      <c r="AX343" s="12" t="s">
        <v>80</v>
      </c>
      <c r="AY343" s="149" t="s">
        <v>137</v>
      </c>
    </row>
    <row r="344" spans="2:65" s="1" customFormat="1" ht="24.2" customHeight="1">
      <c r="B344" s="33"/>
      <c r="C344" s="129" t="s">
        <v>484</v>
      </c>
      <c r="D344" s="129" t="s">
        <v>140</v>
      </c>
      <c r="E344" s="130" t="s">
        <v>1767</v>
      </c>
      <c r="F344" s="131" t="s">
        <v>1768</v>
      </c>
      <c r="G344" s="132" t="s">
        <v>143</v>
      </c>
      <c r="H344" s="133">
        <v>626.77499999999998</v>
      </c>
      <c r="I344" s="134"/>
      <c r="J344" s="135">
        <f>ROUND(I344*H344,2)</f>
        <v>0</v>
      </c>
      <c r="K344" s="136"/>
      <c r="L344" s="33"/>
      <c r="M344" s="137" t="s">
        <v>19</v>
      </c>
      <c r="N344" s="138" t="s">
        <v>43</v>
      </c>
      <c r="P344" s="139">
        <f>O344*H344</f>
        <v>0</v>
      </c>
      <c r="Q344" s="139">
        <v>0</v>
      </c>
      <c r="R344" s="139">
        <f>Q344*H344</f>
        <v>0</v>
      </c>
      <c r="S344" s="139">
        <v>0</v>
      </c>
      <c r="T344" s="140">
        <f>S344*H344</f>
        <v>0</v>
      </c>
      <c r="AR344" s="141" t="s">
        <v>144</v>
      </c>
      <c r="AT344" s="141" t="s">
        <v>140</v>
      </c>
      <c r="AU344" s="141" t="s">
        <v>82</v>
      </c>
      <c r="AY344" s="18" t="s">
        <v>137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8" t="s">
        <v>80</v>
      </c>
      <c r="BK344" s="142">
        <f>ROUND(I344*H344,2)</f>
        <v>0</v>
      </c>
      <c r="BL344" s="18" t="s">
        <v>144</v>
      </c>
      <c r="BM344" s="141" t="s">
        <v>1769</v>
      </c>
    </row>
    <row r="345" spans="2:65" s="1" customFormat="1" ht="11.25">
      <c r="B345" s="33"/>
      <c r="D345" s="143" t="s">
        <v>146</v>
      </c>
      <c r="F345" s="144" t="s">
        <v>1770</v>
      </c>
      <c r="I345" s="145"/>
      <c r="L345" s="33"/>
      <c r="M345" s="146"/>
      <c r="T345" s="54"/>
      <c r="AT345" s="18" t="s">
        <v>146</v>
      </c>
      <c r="AU345" s="18" t="s">
        <v>82</v>
      </c>
    </row>
    <row r="346" spans="2:65" s="11" customFormat="1" ht="22.9" customHeight="1">
      <c r="B346" s="117"/>
      <c r="D346" s="118" t="s">
        <v>71</v>
      </c>
      <c r="E346" s="127" t="s">
        <v>544</v>
      </c>
      <c r="F346" s="127" t="s">
        <v>545</v>
      </c>
      <c r="I346" s="120"/>
      <c r="J346" s="128">
        <f>BK346</f>
        <v>0</v>
      </c>
      <c r="L346" s="117"/>
      <c r="M346" s="122"/>
      <c r="P346" s="123">
        <f>SUM(P347:P401)</f>
        <v>0</v>
      </c>
      <c r="R346" s="123">
        <f>SUM(R347:R401)</f>
        <v>0</v>
      </c>
      <c r="T346" s="124">
        <f>SUM(T347:T401)</f>
        <v>13.480650000000001</v>
      </c>
      <c r="AR346" s="118" t="s">
        <v>80</v>
      </c>
      <c r="AT346" s="125" t="s">
        <v>71</v>
      </c>
      <c r="AU346" s="125" t="s">
        <v>80</v>
      </c>
      <c r="AY346" s="118" t="s">
        <v>137</v>
      </c>
      <c r="BK346" s="126">
        <f>SUM(BK347:BK401)</f>
        <v>0</v>
      </c>
    </row>
    <row r="347" spans="2:65" s="1" customFormat="1" ht="33" customHeight="1">
      <c r="B347" s="33"/>
      <c r="C347" s="129" t="s">
        <v>490</v>
      </c>
      <c r="D347" s="129" t="s">
        <v>140</v>
      </c>
      <c r="E347" s="130" t="s">
        <v>1771</v>
      </c>
      <c r="F347" s="131" t="s">
        <v>1772</v>
      </c>
      <c r="G347" s="132" t="s">
        <v>143</v>
      </c>
      <c r="H347" s="133">
        <v>17.812999999999999</v>
      </c>
      <c r="I347" s="134"/>
      <c r="J347" s="135">
        <f>ROUND(I347*H347,2)</f>
        <v>0</v>
      </c>
      <c r="K347" s="136"/>
      <c r="L347" s="33"/>
      <c r="M347" s="137" t="s">
        <v>19</v>
      </c>
      <c r="N347" s="138" t="s">
        <v>43</v>
      </c>
      <c r="P347" s="139">
        <f>O347*H347</f>
        <v>0</v>
      </c>
      <c r="Q347" s="139">
        <v>0</v>
      </c>
      <c r="R347" s="139">
        <f>Q347*H347</f>
        <v>0</v>
      </c>
      <c r="S347" s="139">
        <v>0.22</v>
      </c>
      <c r="T347" s="140">
        <f>S347*H347</f>
        <v>3.9188599999999996</v>
      </c>
      <c r="AR347" s="141" t="s">
        <v>144</v>
      </c>
      <c r="AT347" s="141" t="s">
        <v>140</v>
      </c>
      <c r="AU347" s="141" t="s">
        <v>82</v>
      </c>
      <c r="AY347" s="18" t="s">
        <v>137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8" t="s">
        <v>80</v>
      </c>
      <c r="BK347" s="142">
        <f>ROUND(I347*H347,2)</f>
        <v>0</v>
      </c>
      <c r="BL347" s="18" t="s">
        <v>144</v>
      </c>
      <c r="BM347" s="141" t="s">
        <v>1773</v>
      </c>
    </row>
    <row r="348" spans="2:65" s="1" customFormat="1" ht="11.25">
      <c r="B348" s="33"/>
      <c r="D348" s="143" t="s">
        <v>146</v>
      </c>
      <c r="F348" s="144" t="s">
        <v>1774</v>
      </c>
      <c r="I348" s="145"/>
      <c r="L348" s="33"/>
      <c r="M348" s="146"/>
      <c r="T348" s="54"/>
      <c r="AT348" s="18" t="s">
        <v>146</v>
      </c>
      <c r="AU348" s="18" t="s">
        <v>82</v>
      </c>
    </row>
    <row r="349" spans="2:65" s="12" customFormat="1" ht="11.25">
      <c r="B349" s="147"/>
      <c r="D349" s="148" t="s">
        <v>148</v>
      </c>
      <c r="E349" s="149" t="s">
        <v>19</v>
      </c>
      <c r="F349" s="150" t="s">
        <v>1775</v>
      </c>
      <c r="H349" s="151">
        <v>17.812999999999999</v>
      </c>
      <c r="I349" s="152"/>
      <c r="L349" s="147"/>
      <c r="M349" s="153"/>
      <c r="T349" s="154"/>
      <c r="AT349" s="149" t="s">
        <v>148</v>
      </c>
      <c r="AU349" s="149" t="s">
        <v>82</v>
      </c>
      <c r="AV349" s="12" t="s">
        <v>82</v>
      </c>
      <c r="AW349" s="12" t="s">
        <v>33</v>
      </c>
      <c r="AX349" s="12" t="s">
        <v>80</v>
      </c>
      <c r="AY349" s="149" t="s">
        <v>137</v>
      </c>
    </row>
    <row r="350" spans="2:65" s="1" customFormat="1" ht="16.5" customHeight="1">
      <c r="B350" s="33"/>
      <c r="C350" s="129" t="s">
        <v>495</v>
      </c>
      <c r="D350" s="129" t="s">
        <v>140</v>
      </c>
      <c r="E350" s="130" t="s">
        <v>1776</v>
      </c>
      <c r="F350" s="131" t="s">
        <v>1777</v>
      </c>
      <c r="G350" s="132" t="s">
        <v>143</v>
      </c>
      <c r="H350" s="133">
        <v>1.35</v>
      </c>
      <c r="I350" s="134"/>
      <c r="J350" s="135">
        <f>ROUND(I350*H350,2)</f>
        <v>0</v>
      </c>
      <c r="K350" s="136"/>
      <c r="L350" s="33"/>
      <c r="M350" s="137" t="s">
        <v>19</v>
      </c>
      <c r="N350" s="138" t="s">
        <v>43</v>
      </c>
      <c r="P350" s="139">
        <f>O350*H350</f>
        <v>0</v>
      </c>
      <c r="Q350" s="139">
        <v>0</v>
      </c>
      <c r="R350" s="139">
        <f>Q350*H350</f>
        <v>0</v>
      </c>
      <c r="S350" s="139">
        <v>4.8000000000000001E-2</v>
      </c>
      <c r="T350" s="140">
        <f>S350*H350</f>
        <v>6.480000000000001E-2</v>
      </c>
      <c r="AR350" s="141" t="s">
        <v>144</v>
      </c>
      <c r="AT350" s="141" t="s">
        <v>140</v>
      </c>
      <c r="AU350" s="141" t="s">
        <v>82</v>
      </c>
      <c r="AY350" s="18" t="s">
        <v>137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8" t="s">
        <v>80</v>
      </c>
      <c r="BK350" s="142">
        <f>ROUND(I350*H350,2)</f>
        <v>0</v>
      </c>
      <c r="BL350" s="18" t="s">
        <v>144</v>
      </c>
      <c r="BM350" s="141" t="s">
        <v>1778</v>
      </c>
    </row>
    <row r="351" spans="2:65" s="1" customFormat="1" ht="11.25">
      <c r="B351" s="33"/>
      <c r="D351" s="143" t="s">
        <v>146</v>
      </c>
      <c r="F351" s="144" t="s">
        <v>1779</v>
      </c>
      <c r="I351" s="145"/>
      <c r="L351" s="33"/>
      <c r="M351" s="146"/>
      <c r="T351" s="54"/>
      <c r="AT351" s="18" t="s">
        <v>146</v>
      </c>
      <c r="AU351" s="18" t="s">
        <v>82</v>
      </c>
    </row>
    <row r="352" spans="2:65" s="12" customFormat="1" ht="11.25">
      <c r="B352" s="147"/>
      <c r="D352" s="148" t="s">
        <v>148</v>
      </c>
      <c r="E352" s="149" t="s">
        <v>19</v>
      </c>
      <c r="F352" s="150" t="s">
        <v>1780</v>
      </c>
      <c r="H352" s="151">
        <v>1.35</v>
      </c>
      <c r="I352" s="152"/>
      <c r="L352" s="147"/>
      <c r="M352" s="153"/>
      <c r="T352" s="154"/>
      <c r="AT352" s="149" t="s">
        <v>148</v>
      </c>
      <c r="AU352" s="149" t="s">
        <v>82</v>
      </c>
      <c r="AV352" s="12" t="s">
        <v>82</v>
      </c>
      <c r="AW352" s="12" t="s">
        <v>33</v>
      </c>
      <c r="AX352" s="12" t="s">
        <v>80</v>
      </c>
      <c r="AY352" s="149" t="s">
        <v>137</v>
      </c>
    </row>
    <row r="353" spans="2:65" s="1" customFormat="1" ht="16.5" customHeight="1">
      <c r="B353" s="33"/>
      <c r="C353" s="129" t="s">
        <v>504</v>
      </c>
      <c r="D353" s="129" t="s">
        <v>140</v>
      </c>
      <c r="E353" s="130" t="s">
        <v>1781</v>
      </c>
      <c r="F353" s="131" t="s">
        <v>1782</v>
      </c>
      <c r="G353" s="132" t="s">
        <v>143</v>
      </c>
      <c r="H353" s="133">
        <v>49.326000000000001</v>
      </c>
      <c r="I353" s="134"/>
      <c r="J353" s="135">
        <f>ROUND(I353*H353,2)</f>
        <v>0</v>
      </c>
      <c r="K353" s="136"/>
      <c r="L353" s="33"/>
      <c r="M353" s="137" t="s">
        <v>19</v>
      </c>
      <c r="N353" s="138" t="s">
        <v>43</v>
      </c>
      <c r="P353" s="139">
        <f>O353*H353</f>
        <v>0</v>
      </c>
      <c r="Q353" s="139">
        <v>0</v>
      </c>
      <c r="R353" s="139">
        <f>Q353*H353</f>
        <v>0</v>
      </c>
      <c r="S353" s="139">
        <v>3.7999999999999999E-2</v>
      </c>
      <c r="T353" s="140">
        <f>S353*H353</f>
        <v>1.8743879999999999</v>
      </c>
      <c r="AR353" s="141" t="s">
        <v>144</v>
      </c>
      <c r="AT353" s="141" t="s">
        <v>140</v>
      </c>
      <c r="AU353" s="141" t="s">
        <v>82</v>
      </c>
      <c r="AY353" s="18" t="s">
        <v>137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8" t="s">
        <v>80</v>
      </c>
      <c r="BK353" s="142">
        <f>ROUND(I353*H353,2)</f>
        <v>0</v>
      </c>
      <c r="BL353" s="18" t="s">
        <v>144</v>
      </c>
      <c r="BM353" s="141" t="s">
        <v>1783</v>
      </c>
    </row>
    <row r="354" spans="2:65" s="1" customFormat="1" ht="11.25">
      <c r="B354" s="33"/>
      <c r="D354" s="143" t="s">
        <v>146</v>
      </c>
      <c r="F354" s="144" t="s">
        <v>1784</v>
      </c>
      <c r="I354" s="145"/>
      <c r="L354" s="33"/>
      <c r="M354" s="146"/>
      <c r="T354" s="54"/>
      <c r="AT354" s="18" t="s">
        <v>146</v>
      </c>
      <c r="AU354" s="18" t="s">
        <v>82</v>
      </c>
    </row>
    <row r="355" spans="2:65" s="12" customFormat="1" ht="11.25">
      <c r="B355" s="147"/>
      <c r="D355" s="148" t="s">
        <v>148</v>
      </c>
      <c r="E355" s="149" t="s">
        <v>19</v>
      </c>
      <c r="F355" s="150" t="s">
        <v>1785</v>
      </c>
      <c r="H355" s="151">
        <v>49.326000000000001</v>
      </c>
      <c r="I355" s="152"/>
      <c r="L355" s="147"/>
      <c r="M355" s="153"/>
      <c r="T355" s="154"/>
      <c r="AT355" s="149" t="s">
        <v>148</v>
      </c>
      <c r="AU355" s="149" t="s">
        <v>82</v>
      </c>
      <c r="AV355" s="12" t="s">
        <v>82</v>
      </c>
      <c r="AW355" s="12" t="s">
        <v>33</v>
      </c>
      <c r="AX355" s="12" t="s">
        <v>80</v>
      </c>
      <c r="AY355" s="149" t="s">
        <v>137</v>
      </c>
    </row>
    <row r="356" spans="2:65" s="1" customFormat="1" ht="16.5" customHeight="1">
      <c r="B356" s="33"/>
      <c r="C356" s="129" t="s">
        <v>513</v>
      </c>
      <c r="D356" s="129" t="s">
        <v>140</v>
      </c>
      <c r="E356" s="130" t="s">
        <v>1786</v>
      </c>
      <c r="F356" s="131" t="s">
        <v>1787</v>
      </c>
      <c r="G356" s="132" t="s">
        <v>143</v>
      </c>
      <c r="H356" s="133">
        <v>52.063000000000002</v>
      </c>
      <c r="I356" s="134"/>
      <c r="J356" s="135">
        <f>ROUND(I356*H356,2)</f>
        <v>0</v>
      </c>
      <c r="K356" s="136"/>
      <c r="L356" s="33"/>
      <c r="M356" s="137" t="s">
        <v>19</v>
      </c>
      <c r="N356" s="138" t="s">
        <v>43</v>
      </c>
      <c r="P356" s="139">
        <f>O356*H356</f>
        <v>0</v>
      </c>
      <c r="Q356" s="139">
        <v>0</v>
      </c>
      <c r="R356" s="139">
        <f>Q356*H356</f>
        <v>0</v>
      </c>
      <c r="S356" s="139">
        <v>3.4000000000000002E-2</v>
      </c>
      <c r="T356" s="140">
        <f>S356*H356</f>
        <v>1.7701420000000001</v>
      </c>
      <c r="AR356" s="141" t="s">
        <v>144</v>
      </c>
      <c r="AT356" s="141" t="s">
        <v>140</v>
      </c>
      <c r="AU356" s="141" t="s">
        <v>82</v>
      </c>
      <c r="AY356" s="18" t="s">
        <v>137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8" t="s">
        <v>80</v>
      </c>
      <c r="BK356" s="142">
        <f>ROUND(I356*H356,2)</f>
        <v>0</v>
      </c>
      <c r="BL356" s="18" t="s">
        <v>144</v>
      </c>
      <c r="BM356" s="141" t="s">
        <v>1788</v>
      </c>
    </row>
    <row r="357" spans="2:65" s="1" customFormat="1" ht="11.25">
      <c r="B357" s="33"/>
      <c r="D357" s="143" t="s">
        <v>146</v>
      </c>
      <c r="F357" s="144" t="s">
        <v>1789</v>
      </c>
      <c r="I357" s="145"/>
      <c r="L357" s="33"/>
      <c r="M357" s="146"/>
      <c r="T357" s="54"/>
      <c r="AT357" s="18" t="s">
        <v>146</v>
      </c>
      <c r="AU357" s="18" t="s">
        <v>82</v>
      </c>
    </row>
    <row r="358" spans="2:65" s="12" customFormat="1" ht="11.25">
      <c r="B358" s="147"/>
      <c r="D358" s="148" t="s">
        <v>148</v>
      </c>
      <c r="E358" s="149" t="s">
        <v>19</v>
      </c>
      <c r="F358" s="150" t="s">
        <v>1790</v>
      </c>
      <c r="H358" s="151">
        <v>52.063000000000002</v>
      </c>
      <c r="I358" s="152"/>
      <c r="L358" s="147"/>
      <c r="M358" s="153"/>
      <c r="T358" s="154"/>
      <c r="AT358" s="149" t="s">
        <v>148</v>
      </c>
      <c r="AU358" s="149" t="s">
        <v>82</v>
      </c>
      <c r="AV358" s="12" t="s">
        <v>82</v>
      </c>
      <c r="AW358" s="12" t="s">
        <v>33</v>
      </c>
      <c r="AX358" s="12" t="s">
        <v>80</v>
      </c>
      <c r="AY358" s="149" t="s">
        <v>137</v>
      </c>
    </row>
    <row r="359" spans="2:65" s="1" customFormat="1" ht="16.5" customHeight="1">
      <c r="B359" s="33"/>
      <c r="C359" s="129" t="s">
        <v>519</v>
      </c>
      <c r="D359" s="129" t="s">
        <v>140</v>
      </c>
      <c r="E359" s="130" t="s">
        <v>1791</v>
      </c>
      <c r="F359" s="131" t="s">
        <v>1792</v>
      </c>
      <c r="G359" s="132" t="s">
        <v>143</v>
      </c>
      <c r="H359" s="133">
        <v>3.69</v>
      </c>
      <c r="I359" s="134"/>
      <c r="J359" s="135">
        <f>ROUND(I359*H359,2)</f>
        <v>0</v>
      </c>
      <c r="K359" s="136"/>
      <c r="L359" s="33"/>
      <c r="M359" s="137" t="s">
        <v>19</v>
      </c>
      <c r="N359" s="138" t="s">
        <v>43</v>
      </c>
      <c r="P359" s="139">
        <f>O359*H359</f>
        <v>0</v>
      </c>
      <c r="Q359" s="139">
        <v>0</v>
      </c>
      <c r="R359" s="139">
        <f>Q359*H359</f>
        <v>0</v>
      </c>
      <c r="S359" s="139">
        <v>8.7999999999999995E-2</v>
      </c>
      <c r="T359" s="140">
        <f>S359*H359</f>
        <v>0.32471999999999995</v>
      </c>
      <c r="AR359" s="141" t="s">
        <v>144</v>
      </c>
      <c r="AT359" s="141" t="s">
        <v>140</v>
      </c>
      <c r="AU359" s="141" t="s">
        <v>82</v>
      </c>
      <c r="AY359" s="18" t="s">
        <v>137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8" t="s">
        <v>80</v>
      </c>
      <c r="BK359" s="142">
        <f>ROUND(I359*H359,2)</f>
        <v>0</v>
      </c>
      <c r="BL359" s="18" t="s">
        <v>144</v>
      </c>
      <c r="BM359" s="141" t="s">
        <v>1793</v>
      </c>
    </row>
    <row r="360" spans="2:65" s="1" customFormat="1" ht="11.25">
      <c r="B360" s="33"/>
      <c r="D360" s="143" t="s">
        <v>146</v>
      </c>
      <c r="F360" s="144" t="s">
        <v>1794</v>
      </c>
      <c r="I360" s="145"/>
      <c r="L360" s="33"/>
      <c r="M360" s="146"/>
      <c r="T360" s="54"/>
      <c r="AT360" s="18" t="s">
        <v>146</v>
      </c>
      <c r="AU360" s="18" t="s">
        <v>82</v>
      </c>
    </row>
    <row r="361" spans="2:65" s="12" customFormat="1" ht="11.25">
      <c r="B361" s="147"/>
      <c r="D361" s="148" t="s">
        <v>148</v>
      </c>
      <c r="E361" s="149" t="s">
        <v>19</v>
      </c>
      <c r="F361" s="150" t="s">
        <v>1689</v>
      </c>
      <c r="H361" s="151">
        <v>3.69</v>
      </c>
      <c r="I361" s="152"/>
      <c r="L361" s="147"/>
      <c r="M361" s="153"/>
      <c r="T361" s="154"/>
      <c r="AT361" s="149" t="s">
        <v>148</v>
      </c>
      <c r="AU361" s="149" t="s">
        <v>82</v>
      </c>
      <c r="AV361" s="12" t="s">
        <v>82</v>
      </c>
      <c r="AW361" s="12" t="s">
        <v>33</v>
      </c>
      <c r="AX361" s="12" t="s">
        <v>80</v>
      </c>
      <c r="AY361" s="149" t="s">
        <v>137</v>
      </c>
    </row>
    <row r="362" spans="2:65" s="1" customFormat="1" ht="24.2" customHeight="1">
      <c r="B362" s="33"/>
      <c r="C362" s="129" t="s">
        <v>525</v>
      </c>
      <c r="D362" s="129" t="s">
        <v>140</v>
      </c>
      <c r="E362" s="130" t="s">
        <v>1795</v>
      </c>
      <c r="F362" s="131" t="s">
        <v>1796</v>
      </c>
      <c r="G362" s="132" t="s">
        <v>143</v>
      </c>
      <c r="H362" s="133">
        <v>552.774</v>
      </c>
      <c r="I362" s="134"/>
      <c r="J362" s="135">
        <f>ROUND(I362*H362,2)</f>
        <v>0</v>
      </c>
      <c r="K362" s="136"/>
      <c r="L362" s="33"/>
      <c r="M362" s="137" t="s">
        <v>19</v>
      </c>
      <c r="N362" s="138" t="s">
        <v>43</v>
      </c>
      <c r="P362" s="139">
        <f>O362*H362</f>
        <v>0</v>
      </c>
      <c r="Q362" s="139">
        <v>0</v>
      </c>
      <c r="R362" s="139">
        <f>Q362*H362</f>
        <v>0</v>
      </c>
      <c r="S362" s="139">
        <v>0.01</v>
      </c>
      <c r="T362" s="140">
        <f>S362*H362</f>
        <v>5.5277400000000005</v>
      </c>
      <c r="AR362" s="141" t="s">
        <v>144</v>
      </c>
      <c r="AT362" s="141" t="s">
        <v>140</v>
      </c>
      <c r="AU362" s="141" t="s">
        <v>82</v>
      </c>
      <c r="AY362" s="18" t="s">
        <v>137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80</v>
      </c>
      <c r="BK362" s="142">
        <f>ROUND(I362*H362,2)</f>
        <v>0</v>
      </c>
      <c r="BL362" s="18" t="s">
        <v>144</v>
      </c>
      <c r="BM362" s="141" t="s">
        <v>1797</v>
      </c>
    </row>
    <row r="363" spans="2:65" s="1" customFormat="1" ht="11.25">
      <c r="B363" s="33"/>
      <c r="D363" s="143" t="s">
        <v>146</v>
      </c>
      <c r="F363" s="144" t="s">
        <v>1798</v>
      </c>
      <c r="I363" s="145"/>
      <c r="L363" s="33"/>
      <c r="M363" s="146"/>
      <c r="T363" s="54"/>
      <c r="AT363" s="18" t="s">
        <v>146</v>
      </c>
      <c r="AU363" s="18" t="s">
        <v>82</v>
      </c>
    </row>
    <row r="364" spans="2:65" s="13" customFormat="1" ht="11.25">
      <c r="B364" s="155"/>
      <c r="D364" s="148" t="s">
        <v>148</v>
      </c>
      <c r="E364" s="156" t="s">
        <v>19</v>
      </c>
      <c r="F364" s="157" t="s">
        <v>1614</v>
      </c>
      <c r="H364" s="156" t="s">
        <v>19</v>
      </c>
      <c r="I364" s="158"/>
      <c r="L364" s="155"/>
      <c r="M364" s="159"/>
      <c r="T364" s="160"/>
      <c r="AT364" s="156" t="s">
        <v>148</v>
      </c>
      <c r="AU364" s="156" t="s">
        <v>82</v>
      </c>
      <c r="AV364" s="13" t="s">
        <v>80</v>
      </c>
      <c r="AW364" s="13" t="s">
        <v>33</v>
      </c>
      <c r="AX364" s="13" t="s">
        <v>72</v>
      </c>
      <c r="AY364" s="156" t="s">
        <v>137</v>
      </c>
    </row>
    <row r="365" spans="2:65" s="12" customFormat="1" ht="11.25">
      <c r="B365" s="147"/>
      <c r="D365" s="148" t="s">
        <v>148</v>
      </c>
      <c r="E365" s="149" t="s">
        <v>19</v>
      </c>
      <c r="F365" s="150" t="s">
        <v>1713</v>
      </c>
      <c r="H365" s="151">
        <v>183.303</v>
      </c>
      <c r="I365" s="152"/>
      <c r="L365" s="147"/>
      <c r="M365" s="153"/>
      <c r="T365" s="154"/>
      <c r="AT365" s="149" t="s">
        <v>148</v>
      </c>
      <c r="AU365" s="149" t="s">
        <v>82</v>
      </c>
      <c r="AV365" s="12" t="s">
        <v>82</v>
      </c>
      <c r="AW365" s="12" t="s">
        <v>33</v>
      </c>
      <c r="AX365" s="12" t="s">
        <v>72</v>
      </c>
      <c r="AY365" s="149" t="s">
        <v>137</v>
      </c>
    </row>
    <row r="366" spans="2:65" s="13" customFormat="1" ht="11.25">
      <c r="B366" s="155"/>
      <c r="D366" s="148" t="s">
        <v>148</v>
      </c>
      <c r="E366" s="156" t="s">
        <v>19</v>
      </c>
      <c r="F366" s="157" t="s">
        <v>1619</v>
      </c>
      <c r="H366" s="156" t="s">
        <v>19</v>
      </c>
      <c r="I366" s="158"/>
      <c r="L366" s="155"/>
      <c r="M366" s="159"/>
      <c r="T366" s="160"/>
      <c r="AT366" s="156" t="s">
        <v>148</v>
      </c>
      <c r="AU366" s="156" t="s">
        <v>82</v>
      </c>
      <c r="AV366" s="13" t="s">
        <v>80</v>
      </c>
      <c r="AW366" s="13" t="s">
        <v>33</v>
      </c>
      <c r="AX366" s="13" t="s">
        <v>72</v>
      </c>
      <c r="AY366" s="156" t="s">
        <v>137</v>
      </c>
    </row>
    <row r="367" spans="2:65" s="12" customFormat="1" ht="11.25">
      <c r="B367" s="147"/>
      <c r="D367" s="148" t="s">
        <v>148</v>
      </c>
      <c r="E367" s="149" t="s">
        <v>19</v>
      </c>
      <c r="F367" s="150" t="s">
        <v>1714</v>
      </c>
      <c r="H367" s="151">
        <v>121.43600000000001</v>
      </c>
      <c r="I367" s="152"/>
      <c r="L367" s="147"/>
      <c r="M367" s="153"/>
      <c r="T367" s="154"/>
      <c r="AT367" s="149" t="s">
        <v>148</v>
      </c>
      <c r="AU367" s="149" t="s">
        <v>82</v>
      </c>
      <c r="AV367" s="12" t="s">
        <v>82</v>
      </c>
      <c r="AW367" s="12" t="s">
        <v>33</v>
      </c>
      <c r="AX367" s="12" t="s">
        <v>72</v>
      </c>
      <c r="AY367" s="149" t="s">
        <v>137</v>
      </c>
    </row>
    <row r="368" spans="2:65" s="13" customFormat="1" ht="11.25">
      <c r="B368" s="155"/>
      <c r="D368" s="148" t="s">
        <v>148</v>
      </c>
      <c r="E368" s="156" t="s">
        <v>19</v>
      </c>
      <c r="F368" s="157" t="s">
        <v>1624</v>
      </c>
      <c r="H368" s="156" t="s">
        <v>19</v>
      </c>
      <c r="I368" s="158"/>
      <c r="L368" s="155"/>
      <c r="M368" s="159"/>
      <c r="T368" s="160"/>
      <c r="AT368" s="156" t="s">
        <v>148</v>
      </c>
      <c r="AU368" s="156" t="s">
        <v>82</v>
      </c>
      <c r="AV368" s="13" t="s">
        <v>80</v>
      </c>
      <c r="AW368" s="13" t="s">
        <v>33</v>
      </c>
      <c r="AX368" s="13" t="s">
        <v>72</v>
      </c>
      <c r="AY368" s="156" t="s">
        <v>137</v>
      </c>
    </row>
    <row r="369" spans="2:51" s="12" customFormat="1" ht="11.25">
      <c r="B369" s="147"/>
      <c r="D369" s="148" t="s">
        <v>148</v>
      </c>
      <c r="E369" s="149" t="s">
        <v>19</v>
      </c>
      <c r="F369" s="150" t="s">
        <v>1714</v>
      </c>
      <c r="H369" s="151">
        <v>121.43600000000001</v>
      </c>
      <c r="I369" s="152"/>
      <c r="L369" s="147"/>
      <c r="M369" s="153"/>
      <c r="T369" s="154"/>
      <c r="AT369" s="149" t="s">
        <v>148</v>
      </c>
      <c r="AU369" s="149" t="s">
        <v>82</v>
      </c>
      <c r="AV369" s="12" t="s">
        <v>82</v>
      </c>
      <c r="AW369" s="12" t="s">
        <v>33</v>
      </c>
      <c r="AX369" s="12" t="s">
        <v>72</v>
      </c>
      <c r="AY369" s="149" t="s">
        <v>137</v>
      </c>
    </row>
    <row r="370" spans="2:51" s="13" customFormat="1" ht="11.25">
      <c r="B370" s="155"/>
      <c r="D370" s="148" t="s">
        <v>148</v>
      </c>
      <c r="E370" s="156" t="s">
        <v>19</v>
      </c>
      <c r="F370" s="157" t="s">
        <v>1626</v>
      </c>
      <c r="H370" s="156" t="s">
        <v>19</v>
      </c>
      <c r="I370" s="158"/>
      <c r="L370" s="155"/>
      <c r="M370" s="159"/>
      <c r="T370" s="160"/>
      <c r="AT370" s="156" t="s">
        <v>148</v>
      </c>
      <c r="AU370" s="156" t="s">
        <v>82</v>
      </c>
      <c r="AV370" s="13" t="s">
        <v>80</v>
      </c>
      <c r="AW370" s="13" t="s">
        <v>33</v>
      </c>
      <c r="AX370" s="13" t="s">
        <v>72</v>
      </c>
      <c r="AY370" s="156" t="s">
        <v>137</v>
      </c>
    </row>
    <row r="371" spans="2:51" s="12" customFormat="1" ht="11.25">
      <c r="B371" s="147"/>
      <c r="D371" s="148" t="s">
        <v>148</v>
      </c>
      <c r="E371" s="149" t="s">
        <v>19</v>
      </c>
      <c r="F371" s="150" t="s">
        <v>1713</v>
      </c>
      <c r="H371" s="151">
        <v>183.303</v>
      </c>
      <c r="I371" s="152"/>
      <c r="L371" s="147"/>
      <c r="M371" s="153"/>
      <c r="T371" s="154"/>
      <c r="AT371" s="149" t="s">
        <v>148</v>
      </c>
      <c r="AU371" s="149" t="s">
        <v>82</v>
      </c>
      <c r="AV371" s="12" t="s">
        <v>82</v>
      </c>
      <c r="AW371" s="12" t="s">
        <v>33</v>
      </c>
      <c r="AX371" s="12" t="s">
        <v>72</v>
      </c>
      <c r="AY371" s="149" t="s">
        <v>137</v>
      </c>
    </row>
    <row r="372" spans="2:51" s="13" customFormat="1" ht="11.25">
      <c r="B372" s="155"/>
      <c r="D372" s="148" t="s">
        <v>148</v>
      </c>
      <c r="E372" s="156" t="s">
        <v>19</v>
      </c>
      <c r="F372" s="157" t="s">
        <v>187</v>
      </c>
      <c r="H372" s="156" t="s">
        <v>19</v>
      </c>
      <c r="I372" s="158"/>
      <c r="L372" s="155"/>
      <c r="M372" s="159"/>
      <c r="T372" s="160"/>
      <c r="AT372" s="156" t="s">
        <v>148</v>
      </c>
      <c r="AU372" s="156" t="s">
        <v>82</v>
      </c>
      <c r="AV372" s="13" t="s">
        <v>80</v>
      </c>
      <c r="AW372" s="13" t="s">
        <v>33</v>
      </c>
      <c r="AX372" s="13" t="s">
        <v>72</v>
      </c>
      <c r="AY372" s="156" t="s">
        <v>137</v>
      </c>
    </row>
    <row r="373" spans="2:51" s="12" customFormat="1" ht="11.25">
      <c r="B373" s="147"/>
      <c r="D373" s="148" t="s">
        <v>148</v>
      </c>
      <c r="E373" s="149" t="s">
        <v>19</v>
      </c>
      <c r="F373" s="150" t="s">
        <v>274</v>
      </c>
      <c r="H373" s="151">
        <v>-1.89</v>
      </c>
      <c r="I373" s="152"/>
      <c r="L373" s="147"/>
      <c r="M373" s="153"/>
      <c r="T373" s="154"/>
      <c r="AT373" s="149" t="s">
        <v>148</v>
      </c>
      <c r="AU373" s="149" t="s">
        <v>82</v>
      </c>
      <c r="AV373" s="12" t="s">
        <v>82</v>
      </c>
      <c r="AW373" s="12" t="s">
        <v>33</v>
      </c>
      <c r="AX373" s="12" t="s">
        <v>72</v>
      </c>
      <c r="AY373" s="149" t="s">
        <v>137</v>
      </c>
    </row>
    <row r="374" spans="2:51" s="12" customFormat="1" ht="11.25">
      <c r="B374" s="147"/>
      <c r="D374" s="148" t="s">
        <v>148</v>
      </c>
      <c r="E374" s="149" t="s">
        <v>19</v>
      </c>
      <c r="F374" s="150" t="s">
        <v>1699</v>
      </c>
      <c r="H374" s="151">
        <v>-1.8</v>
      </c>
      <c r="I374" s="152"/>
      <c r="L374" s="147"/>
      <c r="M374" s="153"/>
      <c r="T374" s="154"/>
      <c r="AT374" s="149" t="s">
        <v>148</v>
      </c>
      <c r="AU374" s="149" t="s">
        <v>82</v>
      </c>
      <c r="AV374" s="12" t="s">
        <v>82</v>
      </c>
      <c r="AW374" s="12" t="s">
        <v>33</v>
      </c>
      <c r="AX374" s="12" t="s">
        <v>72</v>
      </c>
      <c r="AY374" s="149" t="s">
        <v>137</v>
      </c>
    </row>
    <row r="375" spans="2:51" s="12" customFormat="1" ht="11.25">
      <c r="B375" s="147"/>
      <c r="D375" s="148" t="s">
        <v>148</v>
      </c>
      <c r="E375" s="149" t="s">
        <v>19</v>
      </c>
      <c r="F375" s="150" t="s">
        <v>1676</v>
      </c>
      <c r="H375" s="151">
        <v>-52.063000000000002</v>
      </c>
      <c r="I375" s="152"/>
      <c r="L375" s="147"/>
      <c r="M375" s="153"/>
      <c r="T375" s="154"/>
      <c r="AT375" s="149" t="s">
        <v>148</v>
      </c>
      <c r="AU375" s="149" t="s">
        <v>82</v>
      </c>
      <c r="AV375" s="12" t="s">
        <v>82</v>
      </c>
      <c r="AW375" s="12" t="s">
        <v>33</v>
      </c>
      <c r="AX375" s="12" t="s">
        <v>72</v>
      </c>
      <c r="AY375" s="149" t="s">
        <v>137</v>
      </c>
    </row>
    <row r="376" spans="2:51" s="12" customFormat="1" ht="11.25">
      <c r="B376" s="147"/>
      <c r="D376" s="148" t="s">
        <v>148</v>
      </c>
      <c r="E376" s="149" t="s">
        <v>19</v>
      </c>
      <c r="F376" s="150" t="s">
        <v>1677</v>
      </c>
      <c r="H376" s="151">
        <v>-46.588999999999999</v>
      </c>
      <c r="I376" s="152"/>
      <c r="L376" s="147"/>
      <c r="M376" s="153"/>
      <c r="T376" s="154"/>
      <c r="AT376" s="149" t="s">
        <v>148</v>
      </c>
      <c r="AU376" s="149" t="s">
        <v>82</v>
      </c>
      <c r="AV376" s="12" t="s">
        <v>82</v>
      </c>
      <c r="AW376" s="12" t="s">
        <v>33</v>
      </c>
      <c r="AX376" s="12" t="s">
        <v>72</v>
      </c>
      <c r="AY376" s="149" t="s">
        <v>137</v>
      </c>
    </row>
    <row r="377" spans="2:51" s="12" customFormat="1" ht="11.25">
      <c r="B377" s="147"/>
      <c r="D377" s="148" t="s">
        <v>148</v>
      </c>
      <c r="E377" s="149" t="s">
        <v>19</v>
      </c>
      <c r="F377" s="150" t="s">
        <v>1622</v>
      </c>
      <c r="H377" s="151">
        <v>-0.81</v>
      </c>
      <c r="I377" s="152"/>
      <c r="L377" s="147"/>
      <c r="M377" s="153"/>
      <c r="T377" s="154"/>
      <c r="AT377" s="149" t="s">
        <v>148</v>
      </c>
      <c r="AU377" s="149" t="s">
        <v>82</v>
      </c>
      <c r="AV377" s="12" t="s">
        <v>82</v>
      </c>
      <c r="AW377" s="12" t="s">
        <v>33</v>
      </c>
      <c r="AX377" s="12" t="s">
        <v>72</v>
      </c>
      <c r="AY377" s="149" t="s">
        <v>137</v>
      </c>
    </row>
    <row r="378" spans="2:51" s="12" customFormat="1" ht="11.25">
      <c r="B378" s="147"/>
      <c r="D378" s="148" t="s">
        <v>148</v>
      </c>
      <c r="E378" s="149" t="s">
        <v>19</v>
      </c>
      <c r="F378" s="150" t="s">
        <v>1627</v>
      </c>
      <c r="H378" s="151">
        <v>-2.7370000000000001</v>
      </c>
      <c r="I378" s="152"/>
      <c r="L378" s="147"/>
      <c r="M378" s="153"/>
      <c r="T378" s="154"/>
      <c r="AT378" s="149" t="s">
        <v>148</v>
      </c>
      <c r="AU378" s="149" t="s">
        <v>82</v>
      </c>
      <c r="AV378" s="12" t="s">
        <v>82</v>
      </c>
      <c r="AW378" s="12" t="s">
        <v>33</v>
      </c>
      <c r="AX378" s="12" t="s">
        <v>72</v>
      </c>
      <c r="AY378" s="149" t="s">
        <v>137</v>
      </c>
    </row>
    <row r="379" spans="2:51" s="12" customFormat="1" ht="11.25">
      <c r="B379" s="147"/>
      <c r="D379" s="148" t="s">
        <v>148</v>
      </c>
      <c r="E379" s="149" t="s">
        <v>19</v>
      </c>
      <c r="F379" s="150" t="s">
        <v>1700</v>
      </c>
      <c r="H379" s="151">
        <v>-0.54</v>
      </c>
      <c r="I379" s="152"/>
      <c r="L379" s="147"/>
      <c r="M379" s="153"/>
      <c r="T379" s="154"/>
      <c r="AT379" s="149" t="s">
        <v>148</v>
      </c>
      <c r="AU379" s="149" t="s">
        <v>82</v>
      </c>
      <c r="AV379" s="12" t="s">
        <v>82</v>
      </c>
      <c r="AW379" s="12" t="s">
        <v>33</v>
      </c>
      <c r="AX379" s="12" t="s">
        <v>72</v>
      </c>
      <c r="AY379" s="149" t="s">
        <v>137</v>
      </c>
    </row>
    <row r="380" spans="2:51" s="13" customFormat="1" ht="11.25">
      <c r="B380" s="155"/>
      <c r="D380" s="148" t="s">
        <v>148</v>
      </c>
      <c r="E380" s="156" t="s">
        <v>19</v>
      </c>
      <c r="F380" s="157" t="s">
        <v>279</v>
      </c>
      <c r="H380" s="156" t="s">
        <v>19</v>
      </c>
      <c r="I380" s="158"/>
      <c r="L380" s="155"/>
      <c r="M380" s="159"/>
      <c r="T380" s="160"/>
      <c r="AT380" s="156" t="s">
        <v>148</v>
      </c>
      <c r="AU380" s="156" t="s">
        <v>82</v>
      </c>
      <c r="AV380" s="13" t="s">
        <v>80</v>
      </c>
      <c r="AW380" s="13" t="s">
        <v>33</v>
      </c>
      <c r="AX380" s="13" t="s">
        <v>72</v>
      </c>
      <c r="AY380" s="156" t="s">
        <v>137</v>
      </c>
    </row>
    <row r="381" spans="2:51" s="12" customFormat="1" ht="11.25">
      <c r="B381" s="147"/>
      <c r="D381" s="148" t="s">
        <v>148</v>
      </c>
      <c r="E381" s="149" t="s">
        <v>19</v>
      </c>
      <c r="F381" s="150" t="s">
        <v>1701</v>
      </c>
      <c r="H381" s="151">
        <v>1.018</v>
      </c>
      <c r="I381" s="152"/>
      <c r="L381" s="147"/>
      <c r="M381" s="153"/>
      <c r="T381" s="154"/>
      <c r="AT381" s="149" t="s">
        <v>148</v>
      </c>
      <c r="AU381" s="149" t="s">
        <v>82</v>
      </c>
      <c r="AV381" s="12" t="s">
        <v>82</v>
      </c>
      <c r="AW381" s="12" t="s">
        <v>33</v>
      </c>
      <c r="AX381" s="12" t="s">
        <v>72</v>
      </c>
      <c r="AY381" s="149" t="s">
        <v>137</v>
      </c>
    </row>
    <row r="382" spans="2:51" s="12" customFormat="1" ht="11.25">
      <c r="B382" s="147"/>
      <c r="D382" s="148" t="s">
        <v>148</v>
      </c>
      <c r="E382" s="149" t="s">
        <v>19</v>
      </c>
      <c r="F382" s="150" t="s">
        <v>1702</v>
      </c>
      <c r="H382" s="151">
        <v>0.92</v>
      </c>
      <c r="I382" s="152"/>
      <c r="L382" s="147"/>
      <c r="M382" s="153"/>
      <c r="T382" s="154"/>
      <c r="AT382" s="149" t="s">
        <v>148</v>
      </c>
      <c r="AU382" s="149" t="s">
        <v>82</v>
      </c>
      <c r="AV382" s="12" t="s">
        <v>82</v>
      </c>
      <c r="AW382" s="12" t="s">
        <v>33</v>
      </c>
      <c r="AX382" s="12" t="s">
        <v>72</v>
      </c>
      <c r="AY382" s="149" t="s">
        <v>137</v>
      </c>
    </row>
    <row r="383" spans="2:51" s="12" customFormat="1" ht="11.25">
      <c r="B383" s="147"/>
      <c r="D383" s="148" t="s">
        <v>148</v>
      </c>
      <c r="E383" s="149" t="s">
        <v>19</v>
      </c>
      <c r="F383" s="150" t="s">
        <v>1703</v>
      </c>
      <c r="H383" s="151">
        <v>23.45</v>
      </c>
      <c r="I383" s="152"/>
      <c r="L383" s="147"/>
      <c r="M383" s="153"/>
      <c r="T383" s="154"/>
      <c r="AT383" s="149" t="s">
        <v>148</v>
      </c>
      <c r="AU383" s="149" t="s">
        <v>82</v>
      </c>
      <c r="AV383" s="12" t="s">
        <v>82</v>
      </c>
      <c r="AW383" s="12" t="s">
        <v>33</v>
      </c>
      <c r="AX383" s="12" t="s">
        <v>72</v>
      </c>
      <c r="AY383" s="149" t="s">
        <v>137</v>
      </c>
    </row>
    <row r="384" spans="2:51" s="12" customFormat="1" ht="11.25">
      <c r="B384" s="147"/>
      <c r="D384" s="148" t="s">
        <v>148</v>
      </c>
      <c r="E384" s="149" t="s">
        <v>19</v>
      </c>
      <c r="F384" s="150" t="s">
        <v>1704</v>
      </c>
      <c r="H384" s="151">
        <v>22.085999999999999</v>
      </c>
      <c r="I384" s="152"/>
      <c r="L384" s="147"/>
      <c r="M384" s="153"/>
      <c r="T384" s="154"/>
      <c r="AT384" s="149" t="s">
        <v>148</v>
      </c>
      <c r="AU384" s="149" t="s">
        <v>82</v>
      </c>
      <c r="AV384" s="12" t="s">
        <v>82</v>
      </c>
      <c r="AW384" s="12" t="s">
        <v>33</v>
      </c>
      <c r="AX384" s="12" t="s">
        <v>72</v>
      </c>
      <c r="AY384" s="149" t="s">
        <v>137</v>
      </c>
    </row>
    <row r="385" spans="2:65" s="12" customFormat="1" ht="11.25">
      <c r="B385" s="147"/>
      <c r="D385" s="148" t="s">
        <v>148</v>
      </c>
      <c r="E385" s="149" t="s">
        <v>19</v>
      </c>
      <c r="F385" s="150" t="s">
        <v>1705</v>
      </c>
      <c r="H385" s="151">
        <v>0.54</v>
      </c>
      <c r="I385" s="152"/>
      <c r="L385" s="147"/>
      <c r="M385" s="153"/>
      <c r="T385" s="154"/>
      <c r="AT385" s="149" t="s">
        <v>148</v>
      </c>
      <c r="AU385" s="149" t="s">
        <v>82</v>
      </c>
      <c r="AV385" s="12" t="s">
        <v>82</v>
      </c>
      <c r="AW385" s="12" t="s">
        <v>33</v>
      </c>
      <c r="AX385" s="12" t="s">
        <v>72</v>
      </c>
      <c r="AY385" s="149" t="s">
        <v>137</v>
      </c>
    </row>
    <row r="386" spans="2:65" s="12" customFormat="1" ht="11.25">
      <c r="B386" s="147"/>
      <c r="D386" s="148" t="s">
        <v>148</v>
      </c>
      <c r="E386" s="149" t="s">
        <v>19</v>
      </c>
      <c r="F386" s="150" t="s">
        <v>1706</v>
      </c>
      <c r="H386" s="151">
        <v>1.3959999999999999</v>
      </c>
      <c r="I386" s="152"/>
      <c r="L386" s="147"/>
      <c r="M386" s="153"/>
      <c r="T386" s="154"/>
      <c r="AT386" s="149" t="s">
        <v>148</v>
      </c>
      <c r="AU386" s="149" t="s">
        <v>82</v>
      </c>
      <c r="AV386" s="12" t="s">
        <v>82</v>
      </c>
      <c r="AW386" s="12" t="s">
        <v>33</v>
      </c>
      <c r="AX386" s="12" t="s">
        <v>72</v>
      </c>
      <c r="AY386" s="149" t="s">
        <v>137</v>
      </c>
    </row>
    <row r="387" spans="2:65" s="12" customFormat="1" ht="11.25">
      <c r="B387" s="147"/>
      <c r="D387" s="148" t="s">
        <v>148</v>
      </c>
      <c r="E387" s="149" t="s">
        <v>19</v>
      </c>
      <c r="F387" s="150" t="s">
        <v>1707</v>
      </c>
      <c r="H387" s="151">
        <v>0.315</v>
      </c>
      <c r="I387" s="152"/>
      <c r="L387" s="147"/>
      <c r="M387" s="153"/>
      <c r="T387" s="154"/>
      <c r="AT387" s="149" t="s">
        <v>148</v>
      </c>
      <c r="AU387" s="149" t="s">
        <v>82</v>
      </c>
      <c r="AV387" s="12" t="s">
        <v>82</v>
      </c>
      <c r="AW387" s="12" t="s">
        <v>33</v>
      </c>
      <c r="AX387" s="12" t="s">
        <v>72</v>
      </c>
      <c r="AY387" s="149" t="s">
        <v>137</v>
      </c>
    </row>
    <row r="388" spans="2:65" s="14" customFormat="1" ht="11.25">
      <c r="B388" s="161"/>
      <c r="D388" s="148" t="s">
        <v>148</v>
      </c>
      <c r="E388" s="162" t="s">
        <v>19</v>
      </c>
      <c r="F388" s="163" t="s">
        <v>189</v>
      </c>
      <c r="H388" s="164">
        <v>552.774</v>
      </c>
      <c r="I388" s="165"/>
      <c r="L388" s="161"/>
      <c r="M388" s="166"/>
      <c r="T388" s="167"/>
      <c r="AT388" s="162" t="s">
        <v>148</v>
      </c>
      <c r="AU388" s="162" t="s">
        <v>82</v>
      </c>
      <c r="AV388" s="14" t="s">
        <v>144</v>
      </c>
      <c r="AW388" s="14" t="s">
        <v>33</v>
      </c>
      <c r="AX388" s="14" t="s">
        <v>80</v>
      </c>
      <c r="AY388" s="162" t="s">
        <v>137</v>
      </c>
    </row>
    <row r="389" spans="2:65" s="1" customFormat="1" ht="21.75" customHeight="1">
      <c r="B389" s="33"/>
      <c r="C389" s="129" t="s">
        <v>530</v>
      </c>
      <c r="D389" s="129" t="s">
        <v>140</v>
      </c>
      <c r="E389" s="130" t="s">
        <v>727</v>
      </c>
      <c r="F389" s="131" t="s">
        <v>728</v>
      </c>
      <c r="G389" s="132" t="s">
        <v>170</v>
      </c>
      <c r="H389" s="133">
        <v>13.930999999999999</v>
      </c>
      <c r="I389" s="134"/>
      <c r="J389" s="135">
        <f>ROUND(I389*H389,2)</f>
        <v>0</v>
      </c>
      <c r="K389" s="136"/>
      <c r="L389" s="33"/>
      <c r="M389" s="137" t="s">
        <v>19</v>
      </c>
      <c r="N389" s="138" t="s">
        <v>43</v>
      </c>
      <c r="P389" s="139">
        <f>O389*H389</f>
        <v>0</v>
      </c>
      <c r="Q389" s="139">
        <v>0</v>
      </c>
      <c r="R389" s="139">
        <f>Q389*H389</f>
        <v>0</v>
      </c>
      <c r="S389" s="139">
        <v>0</v>
      </c>
      <c r="T389" s="140">
        <f>S389*H389</f>
        <v>0</v>
      </c>
      <c r="AR389" s="141" t="s">
        <v>144</v>
      </c>
      <c r="AT389" s="141" t="s">
        <v>140</v>
      </c>
      <c r="AU389" s="141" t="s">
        <v>82</v>
      </c>
      <c r="AY389" s="18" t="s">
        <v>137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8" t="s">
        <v>80</v>
      </c>
      <c r="BK389" s="142">
        <f>ROUND(I389*H389,2)</f>
        <v>0</v>
      </c>
      <c r="BL389" s="18" t="s">
        <v>144</v>
      </c>
      <c r="BM389" s="141" t="s">
        <v>1799</v>
      </c>
    </row>
    <row r="390" spans="2:65" s="1" customFormat="1" ht="11.25">
      <c r="B390" s="33"/>
      <c r="D390" s="143" t="s">
        <v>146</v>
      </c>
      <c r="F390" s="144" t="s">
        <v>730</v>
      </c>
      <c r="I390" s="145"/>
      <c r="L390" s="33"/>
      <c r="M390" s="146"/>
      <c r="T390" s="54"/>
      <c r="AT390" s="18" t="s">
        <v>146</v>
      </c>
      <c r="AU390" s="18" t="s">
        <v>82</v>
      </c>
    </row>
    <row r="391" spans="2:65" s="1" customFormat="1" ht="16.5" customHeight="1">
      <c r="B391" s="33"/>
      <c r="C391" s="129" t="s">
        <v>535</v>
      </c>
      <c r="D391" s="129" t="s">
        <v>140</v>
      </c>
      <c r="E391" s="130" t="s">
        <v>732</v>
      </c>
      <c r="F391" s="131" t="s">
        <v>733</v>
      </c>
      <c r="G391" s="132" t="s">
        <v>170</v>
      </c>
      <c r="H391" s="133">
        <v>112.32899999999999</v>
      </c>
      <c r="I391" s="134"/>
      <c r="J391" s="135">
        <f>ROUND(I391*H391,2)</f>
        <v>0</v>
      </c>
      <c r="K391" s="136"/>
      <c r="L391" s="33"/>
      <c r="M391" s="137" t="s">
        <v>19</v>
      </c>
      <c r="N391" s="138" t="s">
        <v>43</v>
      </c>
      <c r="P391" s="139">
        <f>O391*H391</f>
        <v>0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144</v>
      </c>
      <c r="AT391" s="141" t="s">
        <v>140</v>
      </c>
      <c r="AU391" s="141" t="s">
        <v>82</v>
      </c>
      <c r="AY391" s="18" t="s">
        <v>137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8" t="s">
        <v>80</v>
      </c>
      <c r="BK391" s="142">
        <f>ROUND(I391*H391,2)</f>
        <v>0</v>
      </c>
      <c r="BL391" s="18" t="s">
        <v>144</v>
      </c>
      <c r="BM391" s="141" t="s">
        <v>1800</v>
      </c>
    </row>
    <row r="392" spans="2:65" s="1" customFormat="1" ht="11.25">
      <c r="B392" s="33"/>
      <c r="D392" s="143" t="s">
        <v>146</v>
      </c>
      <c r="F392" s="144" t="s">
        <v>735</v>
      </c>
      <c r="I392" s="145"/>
      <c r="L392" s="33"/>
      <c r="M392" s="146"/>
      <c r="T392" s="54"/>
      <c r="AT392" s="18" t="s">
        <v>146</v>
      </c>
      <c r="AU392" s="18" t="s">
        <v>82</v>
      </c>
    </row>
    <row r="393" spans="2:65" s="13" customFormat="1" ht="11.25">
      <c r="B393" s="155"/>
      <c r="D393" s="148" t="s">
        <v>148</v>
      </c>
      <c r="E393" s="156" t="s">
        <v>19</v>
      </c>
      <c r="F393" s="157" t="s">
        <v>736</v>
      </c>
      <c r="H393" s="156" t="s">
        <v>19</v>
      </c>
      <c r="I393" s="158"/>
      <c r="L393" s="155"/>
      <c r="M393" s="159"/>
      <c r="T393" s="160"/>
      <c r="AT393" s="156" t="s">
        <v>148</v>
      </c>
      <c r="AU393" s="156" t="s">
        <v>82</v>
      </c>
      <c r="AV393" s="13" t="s">
        <v>80</v>
      </c>
      <c r="AW393" s="13" t="s">
        <v>33</v>
      </c>
      <c r="AX393" s="13" t="s">
        <v>72</v>
      </c>
      <c r="AY393" s="156" t="s">
        <v>137</v>
      </c>
    </row>
    <row r="394" spans="2:65" s="12" customFormat="1" ht="11.25">
      <c r="B394" s="147"/>
      <c r="D394" s="148" t="s">
        <v>148</v>
      </c>
      <c r="E394" s="149" t="s">
        <v>19</v>
      </c>
      <c r="F394" s="150" t="s">
        <v>1801</v>
      </c>
      <c r="H394" s="151">
        <v>12.481</v>
      </c>
      <c r="I394" s="152"/>
      <c r="L394" s="147"/>
      <c r="M394" s="153"/>
      <c r="T394" s="154"/>
      <c r="AT394" s="149" t="s">
        <v>148</v>
      </c>
      <c r="AU394" s="149" t="s">
        <v>82</v>
      </c>
      <c r="AV394" s="12" t="s">
        <v>82</v>
      </c>
      <c r="AW394" s="12" t="s">
        <v>33</v>
      </c>
      <c r="AX394" s="12" t="s">
        <v>80</v>
      </c>
      <c r="AY394" s="149" t="s">
        <v>137</v>
      </c>
    </row>
    <row r="395" spans="2:65" s="12" customFormat="1" ht="11.25">
      <c r="B395" s="147"/>
      <c r="D395" s="148" t="s">
        <v>148</v>
      </c>
      <c r="F395" s="150" t="s">
        <v>1802</v>
      </c>
      <c r="H395" s="151">
        <v>112.32899999999999</v>
      </c>
      <c r="I395" s="152"/>
      <c r="L395" s="147"/>
      <c r="M395" s="153"/>
      <c r="T395" s="154"/>
      <c r="AT395" s="149" t="s">
        <v>148</v>
      </c>
      <c r="AU395" s="149" t="s">
        <v>82</v>
      </c>
      <c r="AV395" s="12" t="s">
        <v>82</v>
      </c>
      <c r="AW395" s="12" t="s">
        <v>4</v>
      </c>
      <c r="AX395" s="12" t="s">
        <v>80</v>
      </c>
      <c r="AY395" s="149" t="s">
        <v>137</v>
      </c>
    </row>
    <row r="396" spans="2:65" s="1" customFormat="1" ht="24.2" customHeight="1">
      <c r="B396" s="33"/>
      <c r="C396" s="129" t="s">
        <v>539</v>
      </c>
      <c r="D396" s="129" t="s">
        <v>140</v>
      </c>
      <c r="E396" s="130" t="s">
        <v>745</v>
      </c>
      <c r="F396" s="131" t="s">
        <v>746</v>
      </c>
      <c r="G396" s="132" t="s">
        <v>170</v>
      </c>
      <c r="H396" s="133">
        <v>5.5279999999999996</v>
      </c>
      <c r="I396" s="134"/>
      <c r="J396" s="135">
        <f>ROUND(I396*H396,2)</f>
        <v>0</v>
      </c>
      <c r="K396" s="136"/>
      <c r="L396" s="33"/>
      <c r="M396" s="137" t="s">
        <v>19</v>
      </c>
      <c r="N396" s="138" t="s">
        <v>43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144</v>
      </c>
      <c r="AT396" s="141" t="s">
        <v>140</v>
      </c>
      <c r="AU396" s="141" t="s">
        <v>82</v>
      </c>
      <c r="AY396" s="18" t="s">
        <v>137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8" t="s">
        <v>80</v>
      </c>
      <c r="BK396" s="142">
        <f>ROUND(I396*H396,2)</f>
        <v>0</v>
      </c>
      <c r="BL396" s="18" t="s">
        <v>144</v>
      </c>
      <c r="BM396" s="141" t="s">
        <v>1803</v>
      </c>
    </row>
    <row r="397" spans="2:65" s="1" customFormat="1" ht="11.25">
      <c r="B397" s="33"/>
      <c r="D397" s="143" t="s">
        <v>146</v>
      </c>
      <c r="F397" s="144" t="s">
        <v>748</v>
      </c>
      <c r="I397" s="145"/>
      <c r="L397" s="33"/>
      <c r="M397" s="146"/>
      <c r="T397" s="54"/>
      <c r="AT397" s="18" t="s">
        <v>146</v>
      </c>
      <c r="AU397" s="18" t="s">
        <v>82</v>
      </c>
    </row>
    <row r="398" spans="2:65" s="1" customFormat="1" ht="24.2" customHeight="1">
      <c r="B398" s="33"/>
      <c r="C398" s="129" t="s">
        <v>546</v>
      </c>
      <c r="D398" s="129" t="s">
        <v>140</v>
      </c>
      <c r="E398" s="130" t="s">
        <v>1804</v>
      </c>
      <c r="F398" s="131" t="s">
        <v>1805</v>
      </c>
      <c r="G398" s="132" t="s">
        <v>170</v>
      </c>
      <c r="H398" s="133">
        <v>3.919</v>
      </c>
      <c r="I398" s="134"/>
      <c r="J398" s="135">
        <f>ROUND(I398*H398,2)</f>
        <v>0</v>
      </c>
      <c r="K398" s="136"/>
      <c r="L398" s="33"/>
      <c r="M398" s="137" t="s">
        <v>19</v>
      </c>
      <c r="N398" s="138" t="s">
        <v>43</v>
      </c>
      <c r="P398" s="139">
        <f>O398*H398</f>
        <v>0</v>
      </c>
      <c r="Q398" s="139">
        <v>0</v>
      </c>
      <c r="R398" s="139">
        <f>Q398*H398</f>
        <v>0</v>
      </c>
      <c r="S398" s="139">
        <v>0</v>
      </c>
      <c r="T398" s="140">
        <f>S398*H398</f>
        <v>0</v>
      </c>
      <c r="AR398" s="141" t="s">
        <v>144</v>
      </c>
      <c r="AT398" s="141" t="s">
        <v>140</v>
      </c>
      <c r="AU398" s="141" t="s">
        <v>82</v>
      </c>
      <c r="AY398" s="18" t="s">
        <v>137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8" t="s">
        <v>80</v>
      </c>
      <c r="BK398" s="142">
        <f>ROUND(I398*H398,2)</f>
        <v>0</v>
      </c>
      <c r="BL398" s="18" t="s">
        <v>144</v>
      </c>
      <c r="BM398" s="141" t="s">
        <v>1806</v>
      </c>
    </row>
    <row r="399" spans="2:65" s="1" customFormat="1" ht="11.25">
      <c r="B399" s="33"/>
      <c r="D399" s="143" t="s">
        <v>146</v>
      </c>
      <c r="F399" s="144" t="s">
        <v>1807</v>
      </c>
      <c r="I399" s="145"/>
      <c r="L399" s="33"/>
      <c r="M399" s="146"/>
      <c r="T399" s="54"/>
      <c r="AT399" s="18" t="s">
        <v>146</v>
      </c>
      <c r="AU399" s="18" t="s">
        <v>82</v>
      </c>
    </row>
    <row r="400" spans="2:65" s="1" customFormat="1" ht="24.2" customHeight="1">
      <c r="B400" s="33"/>
      <c r="C400" s="129" t="s">
        <v>552</v>
      </c>
      <c r="D400" s="129" t="s">
        <v>140</v>
      </c>
      <c r="E400" s="130" t="s">
        <v>1808</v>
      </c>
      <c r="F400" s="131" t="s">
        <v>1809</v>
      </c>
      <c r="G400" s="132" t="s">
        <v>170</v>
      </c>
      <c r="H400" s="133">
        <v>4.0339999999999998</v>
      </c>
      <c r="I400" s="134"/>
      <c r="J400" s="135">
        <f>ROUND(I400*H400,2)</f>
        <v>0</v>
      </c>
      <c r="K400" s="136"/>
      <c r="L400" s="33"/>
      <c r="M400" s="137" t="s">
        <v>19</v>
      </c>
      <c r="N400" s="138" t="s">
        <v>43</v>
      </c>
      <c r="P400" s="139">
        <f>O400*H400</f>
        <v>0</v>
      </c>
      <c r="Q400" s="139">
        <v>0</v>
      </c>
      <c r="R400" s="139">
        <f>Q400*H400</f>
        <v>0</v>
      </c>
      <c r="S400" s="139">
        <v>0</v>
      </c>
      <c r="T400" s="140">
        <f>S400*H400</f>
        <v>0</v>
      </c>
      <c r="AR400" s="141" t="s">
        <v>144</v>
      </c>
      <c r="AT400" s="141" t="s">
        <v>140</v>
      </c>
      <c r="AU400" s="141" t="s">
        <v>82</v>
      </c>
      <c r="AY400" s="18" t="s">
        <v>137</v>
      </c>
      <c r="BE400" s="142">
        <f>IF(N400="základní",J400,0)</f>
        <v>0</v>
      </c>
      <c r="BF400" s="142">
        <f>IF(N400="snížená",J400,0)</f>
        <v>0</v>
      </c>
      <c r="BG400" s="142">
        <f>IF(N400="zákl. přenesená",J400,0)</f>
        <v>0</v>
      </c>
      <c r="BH400" s="142">
        <f>IF(N400="sníž. přenesená",J400,0)</f>
        <v>0</v>
      </c>
      <c r="BI400" s="142">
        <f>IF(N400="nulová",J400,0)</f>
        <v>0</v>
      </c>
      <c r="BJ400" s="18" t="s">
        <v>80</v>
      </c>
      <c r="BK400" s="142">
        <f>ROUND(I400*H400,2)</f>
        <v>0</v>
      </c>
      <c r="BL400" s="18" t="s">
        <v>144</v>
      </c>
      <c r="BM400" s="141" t="s">
        <v>1810</v>
      </c>
    </row>
    <row r="401" spans="2:65" s="1" customFormat="1" ht="11.25">
      <c r="B401" s="33"/>
      <c r="D401" s="143" t="s">
        <v>146</v>
      </c>
      <c r="F401" s="144" t="s">
        <v>1811</v>
      </c>
      <c r="I401" s="145"/>
      <c r="L401" s="33"/>
      <c r="M401" s="146"/>
      <c r="T401" s="54"/>
      <c r="AT401" s="18" t="s">
        <v>146</v>
      </c>
      <c r="AU401" s="18" t="s">
        <v>82</v>
      </c>
    </row>
    <row r="402" spans="2:65" s="11" customFormat="1" ht="22.9" customHeight="1">
      <c r="B402" s="117"/>
      <c r="D402" s="118" t="s">
        <v>71</v>
      </c>
      <c r="E402" s="127" t="s">
        <v>759</v>
      </c>
      <c r="F402" s="127" t="s">
        <v>760</v>
      </c>
      <c r="I402" s="120"/>
      <c r="J402" s="128">
        <f>BK402</f>
        <v>0</v>
      </c>
      <c r="L402" s="117"/>
      <c r="M402" s="122"/>
      <c r="P402" s="123">
        <f>SUM(P403:P404)</f>
        <v>0</v>
      </c>
      <c r="R402" s="123">
        <f>SUM(R403:R404)</f>
        <v>0</v>
      </c>
      <c r="T402" s="124">
        <f>SUM(T403:T404)</f>
        <v>0</v>
      </c>
      <c r="AR402" s="118" t="s">
        <v>80</v>
      </c>
      <c r="AT402" s="125" t="s">
        <v>71</v>
      </c>
      <c r="AU402" s="125" t="s">
        <v>80</v>
      </c>
      <c r="AY402" s="118" t="s">
        <v>137</v>
      </c>
      <c r="BK402" s="126">
        <f>SUM(BK403:BK404)</f>
        <v>0</v>
      </c>
    </row>
    <row r="403" spans="2:65" s="1" customFormat="1" ht="33" customHeight="1">
      <c r="B403" s="33"/>
      <c r="C403" s="129" t="s">
        <v>561</v>
      </c>
      <c r="D403" s="129" t="s">
        <v>140</v>
      </c>
      <c r="E403" s="130" t="s">
        <v>762</v>
      </c>
      <c r="F403" s="131" t="s">
        <v>763</v>
      </c>
      <c r="G403" s="132" t="s">
        <v>170</v>
      </c>
      <c r="H403" s="133">
        <v>34.281999999999996</v>
      </c>
      <c r="I403" s="134"/>
      <c r="J403" s="135">
        <f>ROUND(I403*H403,2)</f>
        <v>0</v>
      </c>
      <c r="K403" s="136"/>
      <c r="L403" s="33"/>
      <c r="M403" s="137" t="s">
        <v>19</v>
      </c>
      <c r="N403" s="138" t="s">
        <v>43</v>
      </c>
      <c r="P403" s="139">
        <f>O403*H403</f>
        <v>0</v>
      </c>
      <c r="Q403" s="139">
        <v>0</v>
      </c>
      <c r="R403" s="139">
        <f>Q403*H403</f>
        <v>0</v>
      </c>
      <c r="S403" s="139">
        <v>0</v>
      </c>
      <c r="T403" s="140">
        <f>S403*H403</f>
        <v>0</v>
      </c>
      <c r="AR403" s="141" t="s">
        <v>144</v>
      </c>
      <c r="AT403" s="141" t="s">
        <v>140</v>
      </c>
      <c r="AU403" s="141" t="s">
        <v>82</v>
      </c>
      <c r="AY403" s="18" t="s">
        <v>137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8" t="s">
        <v>80</v>
      </c>
      <c r="BK403" s="142">
        <f>ROUND(I403*H403,2)</f>
        <v>0</v>
      </c>
      <c r="BL403" s="18" t="s">
        <v>144</v>
      </c>
      <c r="BM403" s="141" t="s">
        <v>1812</v>
      </c>
    </row>
    <row r="404" spans="2:65" s="1" customFormat="1" ht="11.25">
      <c r="B404" s="33"/>
      <c r="D404" s="143" t="s">
        <v>146</v>
      </c>
      <c r="F404" s="144" t="s">
        <v>765</v>
      </c>
      <c r="I404" s="145"/>
      <c r="L404" s="33"/>
      <c r="M404" s="146"/>
      <c r="T404" s="54"/>
      <c r="AT404" s="18" t="s">
        <v>146</v>
      </c>
      <c r="AU404" s="18" t="s">
        <v>82</v>
      </c>
    </row>
    <row r="405" spans="2:65" s="11" customFormat="1" ht="25.9" customHeight="1">
      <c r="B405" s="117"/>
      <c r="D405" s="118" t="s">
        <v>71</v>
      </c>
      <c r="E405" s="119" t="s">
        <v>766</v>
      </c>
      <c r="F405" s="119" t="s">
        <v>767</v>
      </c>
      <c r="I405" s="120"/>
      <c r="J405" s="121">
        <f>BK405</f>
        <v>0</v>
      </c>
      <c r="L405" s="117"/>
      <c r="M405" s="122"/>
      <c r="P405" s="123">
        <f>P406+P415+P448</f>
        <v>0</v>
      </c>
      <c r="R405" s="123">
        <f>R406+R415+R448</f>
        <v>5.2761755900000011</v>
      </c>
      <c r="T405" s="124">
        <f>T406+T415+T448</f>
        <v>0.45010819999999996</v>
      </c>
      <c r="AR405" s="118" t="s">
        <v>82</v>
      </c>
      <c r="AT405" s="125" t="s">
        <v>71</v>
      </c>
      <c r="AU405" s="125" t="s">
        <v>72</v>
      </c>
      <c r="AY405" s="118" t="s">
        <v>137</v>
      </c>
      <c r="BK405" s="126">
        <f>BK406+BK415+BK448</f>
        <v>0</v>
      </c>
    </row>
    <row r="406" spans="2:65" s="11" customFormat="1" ht="22.9" customHeight="1">
      <c r="B406" s="117"/>
      <c r="D406" s="118" t="s">
        <v>71</v>
      </c>
      <c r="E406" s="127" t="s">
        <v>801</v>
      </c>
      <c r="F406" s="127" t="s">
        <v>802</v>
      </c>
      <c r="I406" s="120"/>
      <c r="J406" s="128">
        <f>BK406</f>
        <v>0</v>
      </c>
      <c r="L406" s="117"/>
      <c r="M406" s="122"/>
      <c r="P406" s="123">
        <f>SUM(P407:P414)</f>
        <v>0</v>
      </c>
      <c r="R406" s="123">
        <f>SUM(R407:R414)</f>
        <v>0.52496339999999997</v>
      </c>
      <c r="T406" s="124">
        <f>SUM(T407:T414)</f>
        <v>0</v>
      </c>
      <c r="AR406" s="118" t="s">
        <v>82</v>
      </c>
      <c r="AT406" s="125" t="s">
        <v>71</v>
      </c>
      <c r="AU406" s="125" t="s">
        <v>80</v>
      </c>
      <c r="AY406" s="118" t="s">
        <v>137</v>
      </c>
      <c r="BK406" s="126">
        <f>SUM(BK407:BK414)</f>
        <v>0</v>
      </c>
    </row>
    <row r="407" spans="2:65" s="1" customFormat="1" ht="24.2" customHeight="1">
      <c r="B407" s="33"/>
      <c r="C407" s="129" t="s">
        <v>572</v>
      </c>
      <c r="D407" s="129" t="s">
        <v>140</v>
      </c>
      <c r="E407" s="130" t="s">
        <v>1813</v>
      </c>
      <c r="F407" s="131" t="s">
        <v>1814</v>
      </c>
      <c r="G407" s="132" t="s">
        <v>143</v>
      </c>
      <c r="H407" s="133">
        <v>347.75</v>
      </c>
      <c r="I407" s="134"/>
      <c r="J407" s="135">
        <f>ROUND(I407*H407,2)</f>
        <v>0</v>
      </c>
      <c r="K407" s="136"/>
      <c r="L407" s="33"/>
      <c r="M407" s="137" t="s">
        <v>19</v>
      </c>
      <c r="N407" s="138" t="s">
        <v>43</v>
      </c>
      <c r="P407" s="139">
        <f>O407*H407</f>
        <v>0</v>
      </c>
      <c r="Q407" s="139">
        <v>0</v>
      </c>
      <c r="R407" s="139">
        <f>Q407*H407</f>
        <v>0</v>
      </c>
      <c r="S407" s="139">
        <v>0</v>
      </c>
      <c r="T407" s="140">
        <f>S407*H407</f>
        <v>0</v>
      </c>
      <c r="AR407" s="141" t="s">
        <v>244</v>
      </c>
      <c r="AT407" s="141" t="s">
        <v>140</v>
      </c>
      <c r="AU407" s="141" t="s">
        <v>82</v>
      </c>
      <c r="AY407" s="18" t="s">
        <v>137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8" t="s">
        <v>80</v>
      </c>
      <c r="BK407" s="142">
        <f>ROUND(I407*H407,2)</f>
        <v>0</v>
      </c>
      <c r="BL407" s="18" t="s">
        <v>244</v>
      </c>
      <c r="BM407" s="141" t="s">
        <v>1815</v>
      </c>
    </row>
    <row r="408" spans="2:65" s="1" customFormat="1" ht="11.25">
      <c r="B408" s="33"/>
      <c r="D408" s="143" t="s">
        <v>146</v>
      </c>
      <c r="F408" s="144" t="s">
        <v>1816</v>
      </c>
      <c r="I408" s="145"/>
      <c r="L408" s="33"/>
      <c r="M408" s="146"/>
      <c r="T408" s="54"/>
      <c r="AT408" s="18" t="s">
        <v>146</v>
      </c>
      <c r="AU408" s="18" t="s">
        <v>82</v>
      </c>
    </row>
    <row r="409" spans="2:65" s="13" customFormat="1" ht="11.25">
      <c r="B409" s="155"/>
      <c r="D409" s="148" t="s">
        <v>148</v>
      </c>
      <c r="E409" s="156" t="s">
        <v>19</v>
      </c>
      <c r="F409" s="157" t="s">
        <v>1817</v>
      </c>
      <c r="H409" s="156" t="s">
        <v>19</v>
      </c>
      <c r="I409" s="158"/>
      <c r="L409" s="155"/>
      <c r="M409" s="159"/>
      <c r="T409" s="160"/>
      <c r="AT409" s="156" t="s">
        <v>148</v>
      </c>
      <c r="AU409" s="156" t="s">
        <v>82</v>
      </c>
      <c r="AV409" s="13" t="s">
        <v>80</v>
      </c>
      <c r="AW409" s="13" t="s">
        <v>33</v>
      </c>
      <c r="AX409" s="13" t="s">
        <v>72</v>
      </c>
      <c r="AY409" s="156" t="s">
        <v>137</v>
      </c>
    </row>
    <row r="410" spans="2:65" s="12" customFormat="1" ht="11.25">
      <c r="B410" s="147"/>
      <c r="D410" s="148" t="s">
        <v>148</v>
      </c>
      <c r="E410" s="149" t="s">
        <v>19</v>
      </c>
      <c r="F410" s="150" t="s">
        <v>1818</v>
      </c>
      <c r="H410" s="151">
        <v>347.75</v>
      </c>
      <c r="I410" s="152"/>
      <c r="L410" s="147"/>
      <c r="M410" s="153"/>
      <c r="T410" s="154"/>
      <c r="AT410" s="149" t="s">
        <v>148</v>
      </c>
      <c r="AU410" s="149" t="s">
        <v>82</v>
      </c>
      <c r="AV410" s="12" t="s">
        <v>82</v>
      </c>
      <c r="AW410" s="12" t="s">
        <v>33</v>
      </c>
      <c r="AX410" s="12" t="s">
        <v>80</v>
      </c>
      <c r="AY410" s="149" t="s">
        <v>137</v>
      </c>
    </row>
    <row r="411" spans="2:65" s="1" customFormat="1" ht="16.5" customHeight="1">
      <c r="B411" s="33"/>
      <c r="C411" s="175" t="s">
        <v>580</v>
      </c>
      <c r="D411" s="175" t="s">
        <v>434</v>
      </c>
      <c r="E411" s="176" t="s">
        <v>1819</v>
      </c>
      <c r="F411" s="177" t="s">
        <v>1820</v>
      </c>
      <c r="G411" s="178" t="s">
        <v>143</v>
      </c>
      <c r="H411" s="179">
        <v>354.70499999999998</v>
      </c>
      <c r="I411" s="180"/>
      <c r="J411" s="181">
        <f>ROUND(I411*H411,2)</f>
        <v>0</v>
      </c>
      <c r="K411" s="182"/>
      <c r="L411" s="183"/>
      <c r="M411" s="184" t="s">
        <v>19</v>
      </c>
      <c r="N411" s="185" t="s">
        <v>43</v>
      </c>
      <c r="P411" s="139">
        <f>O411*H411</f>
        <v>0</v>
      </c>
      <c r="Q411" s="139">
        <v>1.48E-3</v>
      </c>
      <c r="R411" s="139">
        <f>Q411*H411</f>
        <v>0.52496339999999997</v>
      </c>
      <c r="S411" s="139">
        <v>0</v>
      </c>
      <c r="T411" s="140">
        <f>S411*H411</f>
        <v>0</v>
      </c>
      <c r="AR411" s="141" t="s">
        <v>459</v>
      </c>
      <c r="AT411" s="141" t="s">
        <v>434</v>
      </c>
      <c r="AU411" s="141" t="s">
        <v>82</v>
      </c>
      <c r="AY411" s="18" t="s">
        <v>137</v>
      </c>
      <c r="BE411" s="142">
        <f>IF(N411="základní",J411,0)</f>
        <v>0</v>
      </c>
      <c r="BF411" s="142">
        <f>IF(N411="snížená",J411,0)</f>
        <v>0</v>
      </c>
      <c r="BG411" s="142">
        <f>IF(N411="zákl. přenesená",J411,0)</f>
        <v>0</v>
      </c>
      <c r="BH411" s="142">
        <f>IF(N411="sníž. přenesená",J411,0)</f>
        <v>0</v>
      </c>
      <c r="BI411" s="142">
        <f>IF(N411="nulová",J411,0)</f>
        <v>0</v>
      </c>
      <c r="BJ411" s="18" t="s">
        <v>80</v>
      </c>
      <c r="BK411" s="142">
        <f>ROUND(I411*H411,2)</f>
        <v>0</v>
      </c>
      <c r="BL411" s="18" t="s">
        <v>244</v>
      </c>
      <c r="BM411" s="141" t="s">
        <v>1821</v>
      </c>
    </row>
    <row r="412" spans="2:65" s="12" customFormat="1" ht="11.25">
      <c r="B412" s="147"/>
      <c r="D412" s="148" t="s">
        <v>148</v>
      </c>
      <c r="F412" s="150" t="s">
        <v>1822</v>
      </c>
      <c r="H412" s="151">
        <v>354.70499999999998</v>
      </c>
      <c r="I412" s="152"/>
      <c r="L412" s="147"/>
      <c r="M412" s="153"/>
      <c r="T412" s="154"/>
      <c r="AT412" s="149" t="s">
        <v>148</v>
      </c>
      <c r="AU412" s="149" t="s">
        <v>82</v>
      </c>
      <c r="AV412" s="12" t="s">
        <v>82</v>
      </c>
      <c r="AW412" s="12" t="s">
        <v>4</v>
      </c>
      <c r="AX412" s="12" t="s">
        <v>80</v>
      </c>
      <c r="AY412" s="149" t="s">
        <v>137</v>
      </c>
    </row>
    <row r="413" spans="2:65" s="1" customFormat="1" ht="24.2" customHeight="1">
      <c r="B413" s="33"/>
      <c r="C413" s="129" t="s">
        <v>593</v>
      </c>
      <c r="D413" s="129" t="s">
        <v>140</v>
      </c>
      <c r="E413" s="130" t="s">
        <v>832</v>
      </c>
      <c r="F413" s="131" t="s">
        <v>833</v>
      </c>
      <c r="G413" s="132" t="s">
        <v>170</v>
      </c>
      <c r="H413" s="133">
        <v>0.52500000000000002</v>
      </c>
      <c r="I413" s="134"/>
      <c r="J413" s="135">
        <f>ROUND(I413*H413,2)</f>
        <v>0</v>
      </c>
      <c r="K413" s="136"/>
      <c r="L413" s="33"/>
      <c r="M413" s="137" t="s">
        <v>19</v>
      </c>
      <c r="N413" s="138" t="s">
        <v>43</v>
      </c>
      <c r="P413" s="139">
        <f>O413*H413</f>
        <v>0</v>
      </c>
      <c r="Q413" s="139">
        <v>0</v>
      </c>
      <c r="R413" s="139">
        <f>Q413*H413</f>
        <v>0</v>
      </c>
      <c r="S413" s="139">
        <v>0</v>
      </c>
      <c r="T413" s="140">
        <f>S413*H413</f>
        <v>0</v>
      </c>
      <c r="AR413" s="141" t="s">
        <v>244</v>
      </c>
      <c r="AT413" s="141" t="s">
        <v>140</v>
      </c>
      <c r="AU413" s="141" t="s">
        <v>82</v>
      </c>
      <c r="AY413" s="18" t="s">
        <v>137</v>
      </c>
      <c r="BE413" s="142">
        <f>IF(N413="základní",J413,0)</f>
        <v>0</v>
      </c>
      <c r="BF413" s="142">
        <f>IF(N413="snížená",J413,0)</f>
        <v>0</v>
      </c>
      <c r="BG413" s="142">
        <f>IF(N413="zákl. přenesená",J413,0)</f>
        <v>0</v>
      </c>
      <c r="BH413" s="142">
        <f>IF(N413="sníž. přenesená",J413,0)</f>
        <v>0</v>
      </c>
      <c r="BI413" s="142">
        <f>IF(N413="nulová",J413,0)</f>
        <v>0</v>
      </c>
      <c r="BJ413" s="18" t="s">
        <v>80</v>
      </c>
      <c r="BK413" s="142">
        <f>ROUND(I413*H413,2)</f>
        <v>0</v>
      </c>
      <c r="BL413" s="18" t="s">
        <v>244</v>
      </c>
      <c r="BM413" s="141" t="s">
        <v>1823</v>
      </c>
    </row>
    <row r="414" spans="2:65" s="1" customFormat="1" ht="11.25">
      <c r="B414" s="33"/>
      <c r="D414" s="143" t="s">
        <v>146</v>
      </c>
      <c r="F414" s="144" t="s">
        <v>835</v>
      </c>
      <c r="I414" s="145"/>
      <c r="L414" s="33"/>
      <c r="M414" s="146"/>
      <c r="T414" s="54"/>
      <c r="AT414" s="18" t="s">
        <v>146</v>
      </c>
      <c r="AU414" s="18" t="s">
        <v>82</v>
      </c>
    </row>
    <row r="415" spans="2:65" s="11" customFormat="1" ht="22.9" customHeight="1">
      <c r="B415" s="117"/>
      <c r="D415" s="118" t="s">
        <v>71</v>
      </c>
      <c r="E415" s="127" t="s">
        <v>1824</v>
      </c>
      <c r="F415" s="127" t="s">
        <v>1825</v>
      </c>
      <c r="I415" s="120"/>
      <c r="J415" s="128">
        <f>BK415</f>
        <v>0</v>
      </c>
      <c r="L415" s="117"/>
      <c r="M415" s="122"/>
      <c r="P415" s="123">
        <f>SUM(P416:P447)</f>
        <v>0</v>
      </c>
      <c r="R415" s="123">
        <f>SUM(R416:R447)</f>
        <v>0.49488979999999999</v>
      </c>
      <c r="T415" s="124">
        <f>SUM(T416:T447)</f>
        <v>0.45010819999999996</v>
      </c>
      <c r="AR415" s="118" t="s">
        <v>82</v>
      </c>
      <c r="AT415" s="125" t="s">
        <v>71</v>
      </c>
      <c r="AU415" s="125" t="s">
        <v>80</v>
      </c>
      <c r="AY415" s="118" t="s">
        <v>137</v>
      </c>
      <c r="BK415" s="126">
        <f>SUM(BK416:BK447)</f>
        <v>0</v>
      </c>
    </row>
    <row r="416" spans="2:65" s="1" customFormat="1" ht="16.5" customHeight="1">
      <c r="B416" s="33"/>
      <c r="C416" s="129" t="s">
        <v>606</v>
      </c>
      <c r="D416" s="129" t="s">
        <v>140</v>
      </c>
      <c r="E416" s="130" t="s">
        <v>1826</v>
      </c>
      <c r="F416" s="131" t="s">
        <v>1827</v>
      </c>
      <c r="G416" s="132" t="s">
        <v>200</v>
      </c>
      <c r="H416" s="133">
        <v>68.86</v>
      </c>
      <c r="I416" s="134"/>
      <c r="J416" s="135">
        <f>ROUND(I416*H416,2)</f>
        <v>0</v>
      </c>
      <c r="K416" s="136"/>
      <c r="L416" s="33"/>
      <c r="M416" s="137" t="s">
        <v>19</v>
      </c>
      <c r="N416" s="138" t="s">
        <v>43</v>
      </c>
      <c r="P416" s="139">
        <f>O416*H416</f>
        <v>0</v>
      </c>
      <c r="Q416" s="139">
        <v>0</v>
      </c>
      <c r="R416" s="139">
        <f>Q416*H416</f>
        <v>0</v>
      </c>
      <c r="S416" s="139">
        <v>1.67E-3</v>
      </c>
      <c r="T416" s="140">
        <f>S416*H416</f>
        <v>0.11499620000000001</v>
      </c>
      <c r="AR416" s="141" t="s">
        <v>244</v>
      </c>
      <c r="AT416" s="141" t="s">
        <v>140</v>
      </c>
      <c r="AU416" s="141" t="s">
        <v>82</v>
      </c>
      <c r="AY416" s="18" t="s">
        <v>137</v>
      </c>
      <c r="BE416" s="142">
        <f>IF(N416="základní",J416,0)</f>
        <v>0</v>
      </c>
      <c r="BF416" s="142">
        <f>IF(N416="snížená",J416,0)</f>
        <v>0</v>
      </c>
      <c r="BG416" s="142">
        <f>IF(N416="zákl. přenesená",J416,0)</f>
        <v>0</v>
      </c>
      <c r="BH416" s="142">
        <f>IF(N416="sníž. přenesená",J416,0)</f>
        <v>0</v>
      </c>
      <c r="BI416" s="142">
        <f>IF(N416="nulová",J416,0)</f>
        <v>0</v>
      </c>
      <c r="BJ416" s="18" t="s">
        <v>80</v>
      </c>
      <c r="BK416" s="142">
        <f>ROUND(I416*H416,2)</f>
        <v>0</v>
      </c>
      <c r="BL416" s="18" t="s">
        <v>244</v>
      </c>
      <c r="BM416" s="141" t="s">
        <v>1828</v>
      </c>
    </row>
    <row r="417" spans="2:65" s="1" customFormat="1" ht="11.25">
      <c r="B417" s="33"/>
      <c r="D417" s="143" t="s">
        <v>146</v>
      </c>
      <c r="F417" s="144" t="s">
        <v>1829</v>
      </c>
      <c r="I417" s="145"/>
      <c r="L417" s="33"/>
      <c r="M417" s="146"/>
      <c r="T417" s="54"/>
      <c r="AT417" s="18" t="s">
        <v>146</v>
      </c>
      <c r="AU417" s="18" t="s">
        <v>82</v>
      </c>
    </row>
    <row r="418" spans="2:65" s="12" customFormat="1" ht="11.25">
      <c r="B418" s="147"/>
      <c r="D418" s="148" t="s">
        <v>148</v>
      </c>
      <c r="E418" s="149" t="s">
        <v>19</v>
      </c>
      <c r="F418" s="150" t="s">
        <v>1830</v>
      </c>
      <c r="H418" s="151">
        <v>0.95</v>
      </c>
      <c r="I418" s="152"/>
      <c r="L418" s="147"/>
      <c r="M418" s="153"/>
      <c r="T418" s="154"/>
      <c r="AT418" s="149" t="s">
        <v>148</v>
      </c>
      <c r="AU418" s="149" t="s">
        <v>82</v>
      </c>
      <c r="AV418" s="12" t="s">
        <v>82</v>
      </c>
      <c r="AW418" s="12" t="s">
        <v>33</v>
      </c>
      <c r="AX418" s="12" t="s">
        <v>72</v>
      </c>
      <c r="AY418" s="149" t="s">
        <v>137</v>
      </c>
    </row>
    <row r="419" spans="2:65" s="12" customFormat="1" ht="11.25">
      <c r="B419" s="147"/>
      <c r="D419" s="148" t="s">
        <v>148</v>
      </c>
      <c r="E419" s="149" t="s">
        <v>19</v>
      </c>
      <c r="F419" s="150" t="s">
        <v>1831</v>
      </c>
      <c r="H419" s="151">
        <v>20.79</v>
      </c>
      <c r="I419" s="152"/>
      <c r="L419" s="147"/>
      <c r="M419" s="153"/>
      <c r="T419" s="154"/>
      <c r="AT419" s="149" t="s">
        <v>148</v>
      </c>
      <c r="AU419" s="149" t="s">
        <v>82</v>
      </c>
      <c r="AV419" s="12" t="s">
        <v>82</v>
      </c>
      <c r="AW419" s="12" t="s">
        <v>33</v>
      </c>
      <c r="AX419" s="12" t="s">
        <v>72</v>
      </c>
      <c r="AY419" s="149" t="s">
        <v>137</v>
      </c>
    </row>
    <row r="420" spans="2:65" s="12" customFormat="1" ht="11.25">
      <c r="B420" s="147"/>
      <c r="D420" s="148" t="s">
        <v>148</v>
      </c>
      <c r="E420" s="149" t="s">
        <v>19</v>
      </c>
      <c r="F420" s="150" t="s">
        <v>1832</v>
      </c>
      <c r="H420" s="151">
        <v>22.32</v>
      </c>
      <c r="I420" s="152"/>
      <c r="L420" s="147"/>
      <c r="M420" s="153"/>
      <c r="T420" s="154"/>
      <c r="AT420" s="149" t="s">
        <v>148</v>
      </c>
      <c r="AU420" s="149" t="s">
        <v>82</v>
      </c>
      <c r="AV420" s="12" t="s">
        <v>82</v>
      </c>
      <c r="AW420" s="12" t="s">
        <v>33</v>
      </c>
      <c r="AX420" s="12" t="s">
        <v>72</v>
      </c>
      <c r="AY420" s="149" t="s">
        <v>137</v>
      </c>
    </row>
    <row r="421" spans="2:65" s="12" customFormat="1" ht="11.25">
      <c r="B421" s="147"/>
      <c r="D421" s="148" t="s">
        <v>148</v>
      </c>
      <c r="E421" s="149" t="s">
        <v>19</v>
      </c>
      <c r="F421" s="150" t="s">
        <v>1833</v>
      </c>
      <c r="H421" s="151">
        <v>24.8</v>
      </c>
      <c r="I421" s="152"/>
      <c r="L421" s="147"/>
      <c r="M421" s="153"/>
      <c r="T421" s="154"/>
      <c r="AT421" s="149" t="s">
        <v>148</v>
      </c>
      <c r="AU421" s="149" t="s">
        <v>82</v>
      </c>
      <c r="AV421" s="12" t="s">
        <v>82</v>
      </c>
      <c r="AW421" s="12" t="s">
        <v>33</v>
      </c>
      <c r="AX421" s="12" t="s">
        <v>72</v>
      </c>
      <c r="AY421" s="149" t="s">
        <v>137</v>
      </c>
    </row>
    <row r="422" spans="2:65" s="14" customFormat="1" ht="11.25">
      <c r="B422" s="161"/>
      <c r="D422" s="148" t="s">
        <v>148</v>
      </c>
      <c r="E422" s="162" t="s">
        <v>19</v>
      </c>
      <c r="F422" s="163" t="s">
        <v>189</v>
      </c>
      <c r="H422" s="164">
        <v>68.86</v>
      </c>
      <c r="I422" s="165"/>
      <c r="L422" s="161"/>
      <c r="M422" s="166"/>
      <c r="T422" s="167"/>
      <c r="AT422" s="162" t="s">
        <v>148</v>
      </c>
      <c r="AU422" s="162" t="s">
        <v>82</v>
      </c>
      <c r="AV422" s="14" t="s">
        <v>144</v>
      </c>
      <c r="AW422" s="14" t="s">
        <v>33</v>
      </c>
      <c r="AX422" s="14" t="s">
        <v>80</v>
      </c>
      <c r="AY422" s="162" t="s">
        <v>137</v>
      </c>
    </row>
    <row r="423" spans="2:65" s="1" customFormat="1" ht="16.5" customHeight="1">
      <c r="B423" s="33"/>
      <c r="C423" s="129" t="s">
        <v>615</v>
      </c>
      <c r="D423" s="129" t="s">
        <v>140</v>
      </c>
      <c r="E423" s="130" t="s">
        <v>1834</v>
      </c>
      <c r="F423" s="131" t="s">
        <v>1835</v>
      </c>
      <c r="G423" s="132" t="s">
        <v>200</v>
      </c>
      <c r="H423" s="133">
        <v>61</v>
      </c>
      <c r="I423" s="134"/>
      <c r="J423" s="135">
        <f>ROUND(I423*H423,2)</f>
        <v>0</v>
      </c>
      <c r="K423" s="136"/>
      <c r="L423" s="33"/>
      <c r="M423" s="137" t="s">
        <v>19</v>
      </c>
      <c r="N423" s="138" t="s">
        <v>43</v>
      </c>
      <c r="P423" s="139">
        <f>O423*H423</f>
        <v>0</v>
      </c>
      <c r="Q423" s="139">
        <v>0</v>
      </c>
      <c r="R423" s="139">
        <f>Q423*H423</f>
        <v>0</v>
      </c>
      <c r="S423" s="139">
        <v>2.5999999999999999E-3</v>
      </c>
      <c r="T423" s="140">
        <f>S423*H423</f>
        <v>0.15859999999999999</v>
      </c>
      <c r="AR423" s="141" t="s">
        <v>244</v>
      </c>
      <c r="AT423" s="141" t="s">
        <v>140</v>
      </c>
      <c r="AU423" s="141" t="s">
        <v>82</v>
      </c>
      <c r="AY423" s="18" t="s">
        <v>137</v>
      </c>
      <c r="BE423" s="142">
        <f>IF(N423="základní",J423,0)</f>
        <v>0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18" t="s">
        <v>80</v>
      </c>
      <c r="BK423" s="142">
        <f>ROUND(I423*H423,2)</f>
        <v>0</v>
      </c>
      <c r="BL423" s="18" t="s">
        <v>244</v>
      </c>
      <c r="BM423" s="141" t="s">
        <v>1836</v>
      </c>
    </row>
    <row r="424" spans="2:65" s="1" customFormat="1" ht="11.25">
      <c r="B424" s="33"/>
      <c r="D424" s="143" t="s">
        <v>146</v>
      </c>
      <c r="F424" s="144" t="s">
        <v>1837</v>
      </c>
      <c r="I424" s="145"/>
      <c r="L424" s="33"/>
      <c r="M424" s="146"/>
      <c r="T424" s="54"/>
      <c r="AT424" s="18" t="s">
        <v>146</v>
      </c>
      <c r="AU424" s="18" t="s">
        <v>82</v>
      </c>
    </row>
    <row r="425" spans="2:65" s="12" customFormat="1" ht="11.25">
      <c r="B425" s="147"/>
      <c r="D425" s="148" t="s">
        <v>148</v>
      </c>
      <c r="E425" s="149" t="s">
        <v>19</v>
      </c>
      <c r="F425" s="150" t="s">
        <v>1838</v>
      </c>
      <c r="H425" s="151">
        <v>61</v>
      </c>
      <c r="I425" s="152"/>
      <c r="L425" s="147"/>
      <c r="M425" s="153"/>
      <c r="T425" s="154"/>
      <c r="AT425" s="149" t="s">
        <v>148</v>
      </c>
      <c r="AU425" s="149" t="s">
        <v>82</v>
      </c>
      <c r="AV425" s="12" t="s">
        <v>82</v>
      </c>
      <c r="AW425" s="12" t="s">
        <v>33</v>
      </c>
      <c r="AX425" s="12" t="s">
        <v>80</v>
      </c>
      <c r="AY425" s="149" t="s">
        <v>137</v>
      </c>
    </row>
    <row r="426" spans="2:65" s="1" customFormat="1" ht="16.5" customHeight="1">
      <c r="B426" s="33"/>
      <c r="C426" s="129" t="s">
        <v>627</v>
      </c>
      <c r="D426" s="129" t="s">
        <v>140</v>
      </c>
      <c r="E426" s="130" t="s">
        <v>1839</v>
      </c>
      <c r="F426" s="131" t="s">
        <v>1840</v>
      </c>
      <c r="G426" s="132" t="s">
        <v>200</v>
      </c>
      <c r="H426" s="133">
        <v>44.8</v>
      </c>
      <c r="I426" s="134"/>
      <c r="J426" s="135">
        <f>ROUND(I426*H426,2)</f>
        <v>0</v>
      </c>
      <c r="K426" s="136"/>
      <c r="L426" s="33"/>
      <c r="M426" s="137" t="s">
        <v>19</v>
      </c>
      <c r="N426" s="138" t="s">
        <v>43</v>
      </c>
      <c r="P426" s="139">
        <f>O426*H426</f>
        <v>0</v>
      </c>
      <c r="Q426" s="139">
        <v>0</v>
      </c>
      <c r="R426" s="139">
        <f>Q426*H426</f>
        <v>0</v>
      </c>
      <c r="S426" s="139">
        <v>3.9399999999999999E-3</v>
      </c>
      <c r="T426" s="140">
        <f>S426*H426</f>
        <v>0.17651199999999997</v>
      </c>
      <c r="AR426" s="141" t="s">
        <v>244</v>
      </c>
      <c r="AT426" s="141" t="s">
        <v>140</v>
      </c>
      <c r="AU426" s="141" t="s">
        <v>82</v>
      </c>
      <c r="AY426" s="18" t="s">
        <v>137</v>
      </c>
      <c r="BE426" s="142">
        <f>IF(N426="základní",J426,0)</f>
        <v>0</v>
      </c>
      <c r="BF426" s="142">
        <f>IF(N426="snížená",J426,0)</f>
        <v>0</v>
      </c>
      <c r="BG426" s="142">
        <f>IF(N426="zákl. přenesená",J426,0)</f>
        <v>0</v>
      </c>
      <c r="BH426" s="142">
        <f>IF(N426="sníž. přenesená",J426,0)</f>
        <v>0</v>
      </c>
      <c r="BI426" s="142">
        <f>IF(N426="nulová",J426,0)</f>
        <v>0</v>
      </c>
      <c r="BJ426" s="18" t="s">
        <v>80</v>
      </c>
      <c r="BK426" s="142">
        <f>ROUND(I426*H426,2)</f>
        <v>0</v>
      </c>
      <c r="BL426" s="18" t="s">
        <v>244</v>
      </c>
      <c r="BM426" s="141" t="s">
        <v>1841</v>
      </c>
    </row>
    <row r="427" spans="2:65" s="1" customFormat="1" ht="11.25">
      <c r="B427" s="33"/>
      <c r="D427" s="143" t="s">
        <v>146</v>
      </c>
      <c r="F427" s="144" t="s">
        <v>1842</v>
      </c>
      <c r="I427" s="145"/>
      <c r="L427" s="33"/>
      <c r="M427" s="146"/>
      <c r="T427" s="54"/>
      <c r="AT427" s="18" t="s">
        <v>146</v>
      </c>
      <c r="AU427" s="18" t="s">
        <v>82</v>
      </c>
    </row>
    <row r="428" spans="2:65" s="12" customFormat="1" ht="11.25">
      <c r="B428" s="147"/>
      <c r="D428" s="148" t="s">
        <v>148</v>
      </c>
      <c r="E428" s="149" t="s">
        <v>19</v>
      </c>
      <c r="F428" s="150" t="s">
        <v>1843</v>
      </c>
      <c r="H428" s="151">
        <v>44.8</v>
      </c>
      <c r="I428" s="152"/>
      <c r="L428" s="147"/>
      <c r="M428" s="153"/>
      <c r="T428" s="154"/>
      <c r="AT428" s="149" t="s">
        <v>148</v>
      </c>
      <c r="AU428" s="149" t="s">
        <v>82</v>
      </c>
      <c r="AV428" s="12" t="s">
        <v>82</v>
      </c>
      <c r="AW428" s="12" t="s">
        <v>33</v>
      </c>
      <c r="AX428" s="12" t="s">
        <v>80</v>
      </c>
      <c r="AY428" s="149" t="s">
        <v>137</v>
      </c>
    </row>
    <row r="429" spans="2:65" s="1" customFormat="1" ht="24.2" customHeight="1">
      <c r="B429" s="33"/>
      <c r="C429" s="129" t="s">
        <v>635</v>
      </c>
      <c r="D429" s="129" t="s">
        <v>140</v>
      </c>
      <c r="E429" s="130" t="s">
        <v>1844</v>
      </c>
      <c r="F429" s="131" t="s">
        <v>1845</v>
      </c>
      <c r="G429" s="132" t="s">
        <v>200</v>
      </c>
      <c r="H429" s="133">
        <v>0.95</v>
      </c>
      <c r="I429" s="134"/>
      <c r="J429" s="135">
        <f>ROUND(I429*H429,2)</f>
        <v>0</v>
      </c>
      <c r="K429" s="136"/>
      <c r="L429" s="33"/>
      <c r="M429" s="137" t="s">
        <v>19</v>
      </c>
      <c r="N429" s="138" t="s">
        <v>43</v>
      </c>
      <c r="P429" s="139">
        <f>O429*H429</f>
        <v>0</v>
      </c>
      <c r="Q429" s="139">
        <v>3.5200000000000001E-3</v>
      </c>
      <c r="R429" s="139">
        <f>Q429*H429</f>
        <v>3.3439999999999998E-3</v>
      </c>
      <c r="S429" s="139">
        <v>0</v>
      </c>
      <c r="T429" s="140">
        <f>S429*H429</f>
        <v>0</v>
      </c>
      <c r="AR429" s="141" t="s">
        <v>244</v>
      </c>
      <c r="AT429" s="141" t="s">
        <v>140</v>
      </c>
      <c r="AU429" s="141" t="s">
        <v>82</v>
      </c>
      <c r="AY429" s="18" t="s">
        <v>137</v>
      </c>
      <c r="BE429" s="142">
        <f>IF(N429="základní",J429,0)</f>
        <v>0</v>
      </c>
      <c r="BF429" s="142">
        <f>IF(N429="snížená",J429,0)</f>
        <v>0</v>
      </c>
      <c r="BG429" s="142">
        <f>IF(N429="zákl. přenesená",J429,0)</f>
        <v>0</v>
      </c>
      <c r="BH429" s="142">
        <f>IF(N429="sníž. přenesená",J429,0)</f>
        <v>0</v>
      </c>
      <c r="BI429" s="142">
        <f>IF(N429="nulová",J429,0)</f>
        <v>0</v>
      </c>
      <c r="BJ429" s="18" t="s">
        <v>80</v>
      </c>
      <c r="BK429" s="142">
        <f>ROUND(I429*H429,2)</f>
        <v>0</v>
      </c>
      <c r="BL429" s="18" t="s">
        <v>244</v>
      </c>
      <c r="BM429" s="141" t="s">
        <v>1846</v>
      </c>
    </row>
    <row r="430" spans="2:65" s="1" customFormat="1" ht="11.25">
      <c r="B430" s="33"/>
      <c r="D430" s="143" t="s">
        <v>146</v>
      </c>
      <c r="F430" s="144" t="s">
        <v>1847</v>
      </c>
      <c r="I430" s="145"/>
      <c r="L430" s="33"/>
      <c r="M430" s="146"/>
      <c r="T430" s="54"/>
      <c r="AT430" s="18" t="s">
        <v>146</v>
      </c>
      <c r="AU430" s="18" t="s">
        <v>82</v>
      </c>
    </row>
    <row r="431" spans="2:65" s="12" customFormat="1" ht="11.25">
      <c r="B431" s="147"/>
      <c r="D431" s="148" t="s">
        <v>148</v>
      </c>
      <c r="E431" s="149" t="s">
        <v>19</v>
      </c>
      <c r="F431" s="150" t="s">
        <v>1830</v>
      </c>
      <c r="H431" s="151">
        <v>0.95</v>
      </c>
      <c r="I431" s="152"/>
      <c r="L431" s="147"/>
      <c r="M431" s="153"/>
      <c r="T431" s="154"/>
      <c r="AT431" s="149" t="s">
        <v>148</v>
      </c>
      <c r="AU431" s="149" t="s">
        <v>82</v>
      </c>
      <c r="AV431" s="12" t="s">
        <v>82</v>
      </c>
      <c r="AW431" s="12" t="s">
        <v>33</v>
      </c>
      <c r="AX431" s="12" t="s">
        <v>80</v>
      </c>
      <c r="AY431" s="149" t="s">
        <v>137</v>
      </c>
    </row>
    <row r="432" spans="2:65" s="1" customFormat="1" ht="24.2" customHeight="1">
      <c r="B432" s="33"/>
      <c r="C432" s="129" t="s">
        <v>643</v>
      </c>
      <c r="D432" s="129" t="s">
        <v>140</v>
      </c>
      <c r="E432" s="130" t="s">
        <v>1848</v>
      </c>
      <c r="F432" s="131" t="s">
        <v>1849</v>
      </c>
      <c r="G432" s="132" t="s">
        <v>200</v>
      </c>
      <c r="H432" s="133">
        <v>67.91</v>
      </c>
      <c r="I432" s="134"/>
      <c r="J432" s="135">
        <f>ROUND(I432*H432,2)</f>
        <v>0</v>
      </c>
      <c r="K432" s="136"/>
      <c r="L432" s="33"/>
      <c r="M432" s="137" t="s">
        <v>19</v>
      </c>
      <c r="N432" s="138" t="s">
        <v>43</v>
      </c>
      <c r="P432" s="139">
        <f>O432*H432</f>
        <v>0</v>
      </c>
      <c r="Q432" s="139">
        <v>4.3800000000000002E-3</v>
      </c>
      <c r="R432" s="139">
        <f>Q432*H432</f>
        <v>0.29744579999999998</v>
      </c>
      <c r="S432" s="139">
        <v>0</v>
      </c>
      <c r="T432" s="140">
        <f>S432*H432</f>
        <v>0</v>
      </c>
      <c r="AR432" s="141" t="s">
        <v>244</v>
      </c>
      <c r="AT432" s="141" t="s">
        <v>140</v>
      </c>
      <c r="AU432" s="141" t="s">
        <v>82</v>
      </c>
      <c r="AY432" s="18" t="s">
        <v>137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8" t="s">
        <v>80</v>
      </c>
      <c r="BK432" s="142">
        <f>ROUND(I432*H432,2)</f>
        <v>0</v>
      </c>
      <c r="BL432" s="18" t="s">
        <v>244</v>
      </c>
      <c r="BM432" s="141" t="s">
        <v>1850</v>
      </c>
    </row>
    <row r="433" spans="2:65" s="1" customFormat="1" ht="11.25">
      <c r="B433" s="33"/>
      <c r="D433" s="143" t="s">
        <v>146</v>
      </c>
      <c r="F433" s="144" t="s">
        <v>1851</v>
      </c>
      <c r="I433" s="145"/>
      <c r="L433" s="33"/>
      <c r="M433" s="146"/>
      <c r="T433" s="54"/>
      <c r="AT433" s="18" t="s">
        <v>146</v>
      </c>
      <c r="AU433" s="18" t="s">
        <v>82</v>
      </c>
    </row>
    <row r="434" spans="2:65" s="12" customFormat="1" ht="11.25">
      <c r="B434" s="147"/>
      <c r="D434" s="148" t="s">
        <v>148</v>
      </c>
      <c r="E434" s="149" t="s">
        <v>19</v>
      </c>
      <c r="F434" s="150" t="s">
        <v>1831</v>
      </c>
      <c r="H434" s="151">
        <v>20.79</v>
      </c>
      <c r="I434" s="152"/>
      <c r="L434" s="147"/>
      <c r="M434" s="153"/>
      <c r="T434" s="154"/>
      <c r="AT434" s="149" t="s">
        <v>148</v>
      </c>
      <c r="AU434" s="149" t="s">
        <v>82</v>
      </c>
      <c r="AV434" s="12" t="s">
        <v>82</v>
      </c>
      <c r="AW434" s="12" t="s">
        <v>33</v>
      </c>
      <c r="AX434" s="12" t="s">
        <v>72</v>
      </c>
      <c r="AY434" s="149" t="s">
        <v>137</v>
      </c>
    </row>
    <row r="435" spans="2:65" s="12" customFormat="1" ht="11.25">
      <c r="B435" s="147"/>
      <c r="D435" s="148" t="s">
        <v>148</v>
      </c>
      <c r="E435" s="149" t="s">
        <v>19</v>
      </c>
      <c r="F435" s="150" t="s">
        <v>1832</v>
      </c>
      <c r="H435" s="151">
        <v>22.32</v>
      </c>
      <c r="I435" s="152"/>
      <c r="L435" s="147"/>
      <c r="M435" s="153"/>
      <c r="T435" s="154"/>
      <c r="AT435" s="149" t="s">
        <v>148</v>
      </c>
      <c r="AU435" s="149" t="s">
        <v>82</v>
      </c>
      <c r="AV435" s="12" t="s">
        <v>82</v>
      </c>
      <c r="AW435" s="12" t="s">
        <v>33</v>
      </c>
      <c r="AX435" s="12" t="s">
        <v>72</v>
      </c>
      <c r="AY435" s="149" t="s">
        <v>137</v>
      </c>
    </row>
    <row r="436" spans="2:65" s="12" customFormat="1" ht="11.25">
      <c r="B436" s="147"/>
      <c r="D436" s="148" t="s">
        <v>148</v>
      </c>
      <c r="E436" s="149" t="s">
        <v>19</v>
      </c>
      <c r="F436" s="150" t="s">
        <v>1833</v>
      </c>
      <c r="H436" s="151">
        <v>24.8</v>
      </c>
      <c r="I436" s="152"/>
      <c r="L436" s="147"/>
      <c r="M436" s="153"/>
      <c r="T436" s="154"/>
      <c r="AT436" s="149" t="s">
        <v>148</v>
      </c>
      <c r="AU436" s="149" t="s">
        <v>82</v>
      </c>
      <c r="AV436" s="12" t="s">
        <v>82</v>
      </c>
      <c r="AW436" s="12" t="s">
        <v>33</v>
      </c>
      <c r="AX436" s="12" t="s">
        <v>72</v>
      </c>
      <c r="AY436" s="149" t="s">
        <v>137</v>
      </c>
    </row>
    <row r="437" spans="2:65" s="14" customFormat="1" ht="11.25">
      <c r="B437" s="161"/>
      <c r="D437" s="148" t="s">
        <v>148</v>
      </c>
      <c r="E437" s="162" t="s">
        <v>19</v>
      </c>
      <c r="F437" s="163" t="s">
        <v>189</v>
      </c>
      <c r="H437" s="164">
        <v>67.91</v>
      </c>
      <c r="I437" s="165"/>
      <c r="L437" s="161"/>
      <c r="M437" s="166"/>
      <c r="T437" s="167"/>
      <c r="AT437" s="162" t="s">
        <v>148</v>
      </c>
      <c r="AU437" s="162" t="s">
        <v>82</v>
      </c>
      <c r="AV437" s="14" t="s">
        <v>144</v>
      </c>
      <c r="AW437" s="14" t="s">
        <v>33</v>
      </c>
      <c r="AX437" s="14" t="s">
        <v>80</v>
      </c>
      <c r="AY437" s="162" t="s">
        <v>137</v>
      </c>
    </row>
    <row r="438" spans="2:65" s="1" customFormat="1" ht="21.75" customHeight="1">
      <c r="B438" s="33"/>
      <c r="C438" s="129" t="s">
        <v>651</v>
      </c>
      <c r="D438" s="129" t="s">
        <v>140</v>
      </c>
      <c r="E438" s="130" t="s">
        <v>1852</v>
      </c>
      <c r="F438" s="131" t="s">
        <v>1853</v>
      </c>
      <c r="G438" s="132" t="s">
        <v>200</v>
      </c>
      <c r="H438" s="133">
        <v>61</v>
      </c>
      <c r="I438" s="134"/>
      <c r="J438" s="135">
        <f>ROUND(I438*H438,2)</f>
        <v>0</v>
      </c>
      <c r="K438" s="136"/>
      <c r="L438" s="33"/>
      <c r="M438" s="137" t="s">
        <v>19</v>
      </c>
      <c r="N438" s="138" t="s">
        <v>43</v>
      </c>
      <c r="P438" s="139">
        <f>O438*H438</f>
        <v>0</v>
      </c>
      <c r="Q438" s="139">
        <v>1.6199999999999999E-3</v>
      </c>
      <c r="R438" s="139">
        <f>Q438*H438</f>
        <v>9.8819999999999991E-2</v>
      </c>
      <c r="S438" s="139">
        <v>0</v>
      </c>
      <c r="T438" s="140">
        <f>S438*H438</f>
        <v>0</v>
      </c>
      <c r="AR438" s="141" t="s">
        <v>244</v>
      </c>
      <c r="AT438" s="141" t="s">
        <v>140</v>
      </c>
      <c r="AU438" s="141" t="s">
        <v>82</v>
      </c>
      <c r="AY438" s="18" t="s">
        <v>137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8" t="s">
        <v>80</v>
      </c>
      <c r="BK438" s="142">
        <f>ROUND(I438*H438,2)</f>
        <v>0</v>
      </c>
      <c r="BL438" s="18" t="s">
        <v>244</v>
      </c>
      <c r="BM438" s="141" t="s">
        <v>1854</v>
      </c>
    </row>
    <row r="439" spans="2:65" s="1" customFormat="1" ht="11.25">
      <c r="B439" s="33"/>
      <c r="D439" s="143" t="s">
        <v>146</v>
      </c>
      <c r="F439" s="144" t="s">
        <v>1855</v>
      </c>
      <c r="I439" s="145"/>
      <c r="L439" s="33"/>
      <c r="M439" s="146"/>
      <c r="T439" s="54"/>
      <c r="AT439" s="18" t="s">
        <v>146</v>
      </c>
      <c r="AU439" s="18" t="s">
        <v>82</v>
      </c>
    </row>
    <row r="440" spans="2:65" s="12" customFormat="1" ht="11.25">
      <c r="B440" s="147"/>
      <c r="D440" s="148" t="s">
        <v>148</v>
      </c>
      <c r="E440" s="149" t="s">
        <v>19</v>
      </c>
      <c r="F440" s="150" t="s">
        <v>1838</v>
      </c>
      <c r="H440" s="151">
        <v>61</v>
      </c>
      <c r="I440" s="152"/>
      <c r="L440" s="147"/>
      <c r="M440" s="153"/>
      <c r="T440" s="154"/>
      <c r="AT440" s="149" t="s">
        <v>148</v>
      </c>
      <c r="AU440" s="149" t="s">
        <v>82</v>
      </c>
      <c r="AV440" s="12" t="s">
        <v>82</v>
      </c>
      <c r="AW440" s="12" t="s">
        <v>33</v>
      </c>
      <c r="AX440" s="12" t="s">
        <v>80</v>
      </c>
      <c r="AY440" s="149" t="s">
        <v>137</v>
      </c>
    </row>
    <row r="441" spans="2:65" s="1" customFormat="1" ht="24.2" customHeight="1">
      <c r="B441" s="33"/>
      <c r="C441" s="129" t="s">
        <v>657</v>
      </c>
      <c r="D441" s="129" t="s">
        <v>140</v>
      </c>
      <c r="E441" s="130" t="s">
        <v>1856</v>
      </c>
      <c r="F441" s="131" t="s">
        <v>1857</v>
      </c>
      <c r="G441" s="132" t="s">
        <v>152</v>
      </c>
      <c r="H441" s="133">
        <v>4</v>
      </c>
      <c r="I441" s="134"/>
      <c r="J441" s="135">
        <f>ROUND(I441*H441,2)</f>
        <v>0</v>
      </c>
      <c r="K441" s="136"/>
      <c r="L441" s="33"/>
      <c r="M441" s="137" t="s">
        <v>19</v>
      </c>
      <c r="N441" s="138" t="s">
        <v>43</v>
      </c>
      <c r="P441" s="139">
        <f>O441*H441</f>
        <v>0</v>
      </c>
      <c r="Q441" s="139">
        <v>2.9999999999999997E-4</v>
      </c>
      <c r="R441" s="139">
        <f>Q441*H441</f>
        <v>1.1999999999999999E-3</v>
      </c>
      <c r="S441" s="139">
        <v>0</v>
      </c>
      <c r="T441" s="140">
        <f>S441*H441</f>
        <v>0</v>
      </c>
      <c r="AR441" s="141" t="s">
        <v>244</v>
      </c>
      <c r="AT441" s="141" t="s">
        <v>140</v>
      </c>
      <c r="AU441" s="141" t="s">
        <v>82</v>
      </c>
      <c r="AY441" s="18" t="s">
        <v>137</v>
      </c>
      <c r="BE441" s="142">
        <f>IF(N441="základní",J441,0)</f>
        <v>0</v>
      </c>
      <c r="BF441" s="142">
        <f>IF(N441="snížená",J441,0)</f>
        <v>0</v>
      </c>
      <c r="BG441" s="142">
        <f>IF(N441="zákl. přenesená",J441,0)</f>
        <v>0</v>
      </c>
      <c r="BH441" s="142">
        <f>IF(N441="sníž. přenesená",J441,0)</f>
        <v>0</v>
      </c>
      <c r="BI441" s="142">
        <f>IF(N441="nulová",J441,0)</f>
        <v>0</v>
      </c>
      <c r="BJ441" s="18" t="s">
        <v>80</v>
      </c>
      <c r="BK441" s="142">
        <f>ROUND(I441*H441,2)</f>
        <v>0</v>
      </c>
      <c r="BL441" s="18" t="s">
        <v>244</v>
      </c>
      <c r="BM441" s="141" t="s">
        <v>1858</v>
      </c>
    </row>
    <row r="442" spans="2:65" s="1" customFormat="1" ht="11.25">
      <c r="B442" s="33"/>
      <c r="D442" s="143" t="s">
        <v>146</v>
      </c>
      <c r="F442" s="144" t="s">
        <v>1859</v>
      </c>
      <c r="I442" s="145"/>
      <c r="L442" s="33"/>
      <c r="M442" s="146"/>
      <c r="T442" s="54"/>
      <c r="AT442" s="18" t="s">
        <v>146</v>
      </c>
      <c r="AU442" s="18" t="s">
        <v>82</v>
      </c>
    </row>
    <row r="443" spans="2:65" s="1" customFormat="1" ht="24.2" customHeight="1">
      <c r="B443" s="33"/>
      <c r="C443" s="129" t="s">
        <v>663</v>
      </c>
      <c r="D443" s="129" t="s">
        <v>140</v>
      </c>
      <c r="E443" s="130" t="s">
        <v>1860</v>
      </c>
      <c r="F443" s="131" t="s">
        <v>1861</v>
      </c>
      <c r="G443" s="132" t="s">
        <v>200</v>
      </c>
      <c r="H443" s="133">
        <v>44.8</v>
      </c>
      <c r="I443" s="134"/>
      <c r="J443" s="135">
        <f>ROUND(I443*H443,2)</f>
        <v>0</v>
      </c>
      <c r="K443" s="136"/>
      <c r="L443" s="33"/>
      <c r="M443" s="137" t="s">
        <v>19</v>
      </c>
      <c r="N443" s="138" t="s">
        <v>43</v>
      </c>
      <c r="P443" s="139">
        <f>O443*H443</f>
        <v>0</v>
      </c>
      <c r="Q443" s="139">
        <v>2.0999999999999999E-3</v>
      </c>
      <c r="R443" s="139">
        <f>Q443*H443</f>
        <v>9.4079999999999983E-2</v>
      </c>
      <c r="S443" s="139">
        <v>0</v>
      </c>
      <c r="T443" s="140">
        <f>S443*H443</f>
        <v>0</v>
      </c>
      <c r="AR443" s="141" t="s">
        <v>244</v>
      </c>
      <c r="AT443" s="141" t="s">
        <v>140</v>
      </c>
      <c r="AU443" s="141" t="s">
        <v>82</v>
      </c>
      <c r="AY443" s="18" t="s">
        <v>137</v>
      </c>
      <c r="BE443" s="142">
        <f>IF(N443="základní",J443,0)</f>
        <v>0</v>
      </c>
      <c r="BF443" s="142">
        <f>IF(N443="snížená",J443,0)</f>
        <v>0</v>
      </c>
      <c r="BG443" s="142">
        <f>IF(N443="zákl. přenesená",J443,0)</f>
        <v>0</v>
      </c>
      <c r="BH443" s="142">
        <f>IF(N443="sníž. přenesená",J443,0)</f>
        <v>0</v>
      </c>
      <c r="BI443" s="142">
        <f>IF(N443="nulová",J443,0)</f>
        <v>0</v>
      </c>
      <c r="BJ443" s="18" t="s">
        <v>80</v>
      </c>
      <c r="BK443" s="142">
        <f>ROUND(I443*H443,2)</f>
        <v>0</v>
      </c>
      <c r="BL443" s="18" t="s">
        <v>244</v>
      </c>
      <c r="BM443" s="141" t="s">
        <v>1862</v>
      </c>
    </row>
    <row r="444" spans="2:65" s="1" customFormat="1" ht="11.25">
      <c r="B444" s="33"/>
      <c r="D444" s="143" t="s">
        <v>146</v>
      </c>
      <c r="F444" s="144" t="s">
        <v>1863</v>
      </c>
      <c r="I444" s="145"/>
      <c r="L444" s="33"/>
      <c r="M444" s="146"/>
      <c r="T444" s="54"/>
      <c r="AT444" s="18" t="s">
        <v>146</v>
      </c>
      <c r="AU444" s="18" t="s">
        <v>82</v>
      </c>
    </row>
    <row r="445" spans="2:65" s="12" customFormat="1" ht="11.25">
      <c r="B445" s="147"/>
      <c r="D445" s="148" t="s">
        <v>148</v>
      </c>
      <c r="E445" s="149" t="s">
        <v>19</v>
      </c>
      <c r="F445" s="150" t="s">
        <v>1843</v>
      </c>
      <c r="H445" s="151">
        <v>44.8</v>
      </c>
      <c r="I445" s="152"/>
      <c r="L445" s="147"/>
      <c r="M445" s="153"/>
      <c r="T445" s="154"/>
      <c r="AT445" s="149" t="s">
        <v>148</v>
      </c>
      <c r="AU445" s="149" t="s">
        <v>82</v>
      </c>
      <c r="AV445" s="12" t="s">
        <v>82</v>
      </c>
      <c r="AW445" s="12" t="s">
        <v>33</v>
      </c>
      <c r="AX445" s="12" t="s">
        <v>80</v>
      </c>
      <c r="AY445" s="149" t="s">
        <v>137</v>
      </c>
    </row>
    <row r="446" spans="2:65" s="1" customFormat="1" ht="24.2" customHeight="1">
      <c r="B446" s="33"/>
      <c r="C446" s="129" t="s">
        <v>669</v>
      </c>
      <c r="D446" s="129" t="s">
        <v>140</v>
      </c>
      <c r="E446" s="130" t="s">
        <v>1864</v>
      </c>
      <c r="F446" s="131" t="s">
        <v>1865</v>
      </c>
      <c r="G446" s="132" t="s">
        <v>170</v>
      </c>
      <c r="H446" s="133">
        <v>0.495</v>
      </c>
      <c r="I446" s="134"/>
      <c r="J446" s="135">
        <f>ROUND(I446*H446,2)</f>
        <v>0</v>
      </c>
      <c r="K446" s="136"/>
      <c r="L446" s="33"/>
      <c r="M446" s="137" t="s">
        <v>19</v>
      </c>
      <c r="N446" s="138" t="s">
        <v>43</v>
      </c>
      <c r="P446" s="139">
        <f>O446*H446</f>
        <v>0</v>
      </c>
      <c r="Q446" s="139">
        <v>0</v>
      </c>
      <c r="R446" s="139">
        <f>Q446*H446</f>
        <v>0</v>
      </c>
      <c r="S446" s="139">
        <v>0</v>
      </c>
      <c r="T446" s="140">
        <f>S446*H446</f>
        <v>0</v>
      </c>
      <c r="AR446" s="141" t="s">
        <v>244</v>
      </c>
      <c r="AT446" s="141" t="s">
        <v>140</v>
      </c>
      <c r="AU446" s="141" t="s">
        <v>82</v>
      </c>
      <c r="AY446" s="18" t="s">
        <v>137</v>
      </c>
      <c r="BE446" s="142">
        <f>IF(N446="základní",J446,0)</f>
        <v>0</v>
      </c>
      <c r="BF446" s="142">
        <f>IF(N446="snížená",J446,0)</f>
        <v>0</v>
      </c>
      <c r="BG446" s="142">
        <f>IF(N446="zákl. přenesená",J446,0)</f>
        <v>0</v>
      </c>
      <c r="BH446" s="142">
        <f>IF(N446="sníž. přenesená",J446,0)</f>
        <v>0</v>
      </c>
      <c r="BI446" s="142">
        <f>IF(N446="nulová",J446,0)</f>
        <v>0</v>
      </c>
      <c r="BJ446" s="18" t="s">
        <v>80</v>
      </c>
      <c r="BK446" s="142">
        <f>ROUND(I446*H446,2)</f>
        <v>0</v>
      </c>
      <c r="BL446" s="18" t="s">
        <v>244</v>
      </c>
      <c r="BM446" s="141" t="s">
        <v>1866</v>
      </c>
    </row>
    <row r="447" spans="2:65" s="1" customFormat="1" ht="11.25">
      <c r="B447" s="33"/>
      <c r="D447" s="143" t="s">
        <v>146</v>
      </c>
      <c r="F447" s="144" t="s">
        <v>1867</v>
      </c>
      <c r="I447" s="145"/>
      <c r="L447" s="33"/>
      <c r="M447" s="146"/>
      <c r="T447" s="54"/>
      <c r="AT447" s="18" t="s">
        <v>146</v>
      </c>
      <c r="AU447" s="18" t="s">
        <v>82</v>
      </c>
    </row>
    <row r="448" spans="2:65" s="11" customFormat="1" ht="22.9" customHeight="1">
      <c r="B448" s="117"/>
      <c r="D448" s="118" t="s">
        <v>71</v>
      </c>
      <c r="E448" s="127" t="s">
        <v>959</v>
      </c>
      <c r="F448" s="127" t="s">
        <v>960</v>
      </c>
      <c r="I448" s="120"/>
      <c r="J448" s="128">
        <f>BK448</f>
        <v>0</v>
      </c>
      <c r="L448" s="117"/>
      <c r="M448" s="122"/>
      <c r="P448" s="123">
        <f>SUM(P449:P474)</f>
        <v>0</v>
      </c>
      <c r="R448" s="123">
        <f>SUM(R449:R474)</f>
        <v>4.2563223900000011</v>
      </c>
      <c r="T448" s="124">
        <f>SUM(T449:T474)</f>
        <v>0</v>
      </c>
      <c r="AR448" s="118" t="s">
        <v>82</v>
      </c>
      <c r="AT448" s="125" t="s">
        <v>71</v>
      </c>
      <c r="AU448" s="125" t="s">
        <v>80</v>
      </c>
      <c r="AY448" s="118" t="s">
        <v>137</v>
      </c>
      <c r="BK448" s="126">
        <f>SUM(BK449:BK474)</f>
        <v>0</v>
      </c>
    </row>
    <row r="449" spans="2:65" s="1" customFormat="1" ht="21.75" customHeight="1">
      <c r="B449" s="33"/>
      <c r="C449" s="129" t="s">
        <v>674</v>
      </c>
      <c r="D449" s="129" t="s">
        <v>140</v>
      </c>
      <c r="E449" s="130" t="s">
        <v>1868</v>
      </c>
      <c r="F449" s="131" t="s">
        <v>1869</v>
      </c>
      <c r="G449" s="132" t="s">
        <v>143</v>
      </c>
      <c r="H449" s="133">
        <v>49.326000000000001</v>
      </c>
      <c r="I449" s="134"/>
      <c r="J449" s="135">
        <f>ROUND(I449*H449,2)</f>
        <v>0</v>
      </c>
      <c r="K449" s="136"/>
      <c r="L449" s="33"/>
      <c r="M449" s="137" t="s">
        <v>19</v>
      </c>
      <c r="N449" s="138" t="s">
        <v>43</v>
      </c>
      <c r="P449" s="139">
        <f>O449*H449</f>
        <v>0</v>
      </c>
      <c r="Q449" s="139">
        <v>2.7E-4</v>
      </c>
      <c r="R449" s="139">
        <f>Q449*H449</f>
        <v>1.331802E-2</v>
      </c>
      <c r="S449" s="139">
        <v>0</v>
      </c>
      <c r="T449" s="140">
        <f>S449*H449</f>
        <v>0</v>
      </c>
      <c r="AR449" s="141" t="s">
        <v>244</v>
      </c>
      <c r="AT449" s="141" t="s">
        <v>140</v>
      </c>
      <c r="AU449" s="141" t="s">
        <v>82</v>
      </c>
      <c r="AY449" s="18" t="s">
        <v>137</v>
      </c>
      <c r="BE449" s="142">
        <f>IF(N449="základní",J449,0)</f>
        <v>0</v>
      </c>
      <c r="BF449" s="142">
        <f>IF(N449="snížená",J449,0)</f>
        <v>0</v>
      </c>
      <c r="BG449" s="142">
        <f>IF(N449="zákl. přenesená",J449,0)</f>
        <v>0</v>
      </c>
      <c r="BH449" s="142">
        <f>IF(N449="sníž. přenesená",J449,0)</f>
        <v>0</v>
      </c>
      <c r="BI449" s="142">
        <f>IF(N449="nulová",J449,0)</f>
        <v>0</v>
      </c>
      <c r="BJ449" s="18" t="s">
        <v>80</v>
      </c>
      <c r="BK449" s="142">
        <f>ROUND(I449*H449,2)</f>
        <v>0</v>
      </c>
      <c r="BL449" s="18" t="s">
        <v>244</v>
      </c>
      <c r="BM449" s="141" t="s">
        <v>1870</v>
      </c>
    </row>
    <row r="450" spans="2:65" s="1" customFormat="1" ht="11.25">
      <c r="B450" s="33"/>
      <c r="D450" s="143" t="s">
        <v>146</v>
      </c>
      <c r="F450" s="144" t="s">
        <v>1871</v>
      </c>
      <c r="I450" s="145"/>
      <c r="L450" s="33"/>
      <c r="M450" s="146"/>
      <c r="T450" s="54"/>
      <c r="AT450" s="18" t="s">
        <v>146</v>
      </c>
      <c r="AU450" s="18" t="s">
        <v>82</v>
      </c>
    </row>
    <row r="451" spans="2:65" s="12" customFormat="1" ht="11.25">
      <c r="B451" s="147"/>
      <c r="D451" s="148" t="s">
        <v>148</v>
      </c>
      <c r="E451" s="149" t="s">
        <v>19</v>
      </c>
      <c r="F451" s="150" t="s">
        <v>1872</v>
      </c>
      <c r="H451" s="151">
        <v>46.588999999999999</v>
      </c>
      <c r="I451" s="152"/>
      <c r="L451" s="147"/>
      <c r="M451" s="153"/>
      <c r="T451" s="154"/>
      <c r="AT451" s="149" t="s">
        <v>148</v>
      </c>
      <c r="AU451" s="149" t="s">
        <v>82</v>
      </c>
      <c r="AV451" s="12" t="s">
        <v>82</v>
      </c>
      <c r="AW451" s="12" t="s">
        <v>33</v>
      </c>
      <c r="AX451" s="12" t="s">
        <v>72</v>
      </c>
      <c r="AY451" s="149" t="s">
        <v>137</v>
      </c>
    </row>
    <row r="452" spans="2:65" s="12" customFormat="1" ht="11.25">
      <c r="B452" s="147"/>
      <c r="D452" s="148" t="s">
        <v>148</v>
      </c>
      <c r="E452" s="149" t="s">
        <v>19</v>
      </c>
      <c r="F452" s="150" t="s">
        <v>1873</v>
      </c>
      <c r="H452" s="151">
        <v>2.7370000000000001</v>
      </c>
      <c r="I452" s="152"/>
      <c r="L452" s="147"/>
      <c r="M452" s="153"/>
      <c r="T452" s="154"/>
      <c r="AT452" s="149" t="s">
        <v>148</v>
      </c>
      <c r="AU452" s="149" t="s">
        <v>82</v>
      </c>
      <c r="AV452" s="12" t="s">
        <v>82</v>
      </c>
      <c r="AW452" s="12" t="s">
        <v>33</v>
      </c>
      <c r="AX452" s="12" t="s">
        <v>72</v>
      </c>
      <c r="AY452" s="149" t="s">
        <v>137</v>
      </c>
    </row>
    <row r="453" spans="2:65" s="14" customFormat="1" ht="11.25">
      <c r="B453" s="161"/>
      <c r="D453" s="148" t="s">
        <v>148</v>
      </c>
      <c r="E453" s="162" t="s">
        <v>19</v>
      </c>
      <c r="F453" s="163" t="s">
        <v>189</v>
      </c>
      <c r="H453" s="164">
        <v>49.326000000000001</v>
      </c>
      <c r="I453" s="165"/>
      <c r="L453" s="161"/>
      <c r="M453" s="166"/>
      <c r="T453" s="167"/>
      <c r="AT453" s="162" t="s">
        <v>148</v>
      </c>
      <c r="AU453" s="162" t="s">
        <v>82</v>
      </c>
      <c r="AV453" s="14" t="s">
        <v>144</v>
      </c>
      <c r="AW453" s="14" t="s">
        <v>33</v>
      </c>
      <c r="AX453" s="14" t="s">
        <v>80</v>
      </c>
      <c r="AY453" s="162" t="s">
        <v>137</v>
      </c>
    </row>
    <row r="454" spans="2:65" s="1" customFormat="1" ht="16.5" customHeight="1">
      <c r="B454" s="33"/>
      <c r="C454" s="175" t="s">
        <v>680</v>
      </c>
      <c r="D454" s="175" t="s">
        <v>434</v>
      </c>
      <c r="E454" s="176" t="s">
        <v>1874</v>
      </c>
      <c r="F454" s="177" t="s">
        <v>1875</v>
      </c>
      <c r="G454" s="178" t="s">
        <v>143</v>
      </c>
      <c r="H454" s="179">
        <v>49.326000000000001</v>
      </c>
      <c r="I454" s="180"/>
      <c r="J454" s="181">
        <f>ROUND(I454*H454,2)</f>
        <v>0</v>
      </c>
      <c r="K454" s="182"/>
      <c r="L454" s="183"/>
      <c r="M454" s="184" t="s">
        <v>19</v>
      </c>
      <c r="N454" s="185" t="s">
        <v>43</v>
      </c>
      <c r="P454" s="139">
        <f>O454*H454</f>
        <v>0</v>
      </c>
      <c r="Q454" s="139">
        <v>3.6810000000000002E-2</v>
      </c>
      <c r="R454" s="139">
        <f>Q454*H454</f>
        <v>1.8156900600000001</v>
      </c>
      <c r="S454" s="139">
        <v>0</v>
      </c>
      <c r="T454" s="140">
        <f>S454*H454</f>
        <v>0</v>
      </c>
      <c r="AR454" s="141" t="s">
        <v>459</v>
      </c>
      <c r="AT454" s="141" t="s">
        <v>434</v>
      </c>
      <c r="AU454" s="141" t="s">
        <v>82</v>
      </c>
      <c r="AY454" s="18" t="s">
        <v>137</v>
      </c>
      <c r="BE454" s="142">
        <f>IF(N454="základní",J454,0)</f>
        <v>0</v>
      </c>
      <c r="BF454" s="142">
        <f>IF(N454="snížená",J454,0)</f>
        <v>0</v>
      </c>
      <c r="BG454" s="142">
        <f>IF(N454="zákl. přenesená",J454,0)</f>
        <v>0</v>
      </c>
      <c r="BH454" s="142">
        <f>IF(N454="sníž. přenesená",J454,0)</f>
        <v>0</v>
      </c>
      <c r="BI454" s="142">
        <f>IF(N454="nulová",J454,0)</f>
        <v>0</v>
      </c>
      <c r="BJ454" s="18" t="s">
        <v>80</v>
      </c>
      <c r="BK454" s="142">
        <f>ROUND(I454*H454,2)</f>
        <v>0</v>
      </c>
      <c r="BL454" s="18" t="s">
        <v>244</v>
      </c>
      <c r="BM454" s="141" t="s">
        <v>1876</v>
      </c>
    </row>
    <row r="455" spans="2:65" s="1" customFormat="1" ht="21.75" customHeight="1">
      <c r="B455" s="33"/>
      <c r="C455" s="129" t="s">
        <v>686</v>
      </c>
      <c r="D455" s="129" t="s">
        <v>140</v>
      </c>
      <c r="E455" s="130" t="s">
        <v>1877</v>
      </c>
      <c r="F455" s="131" t="s">
        <v>1878</v>
      </c>
      <c r="G455" s="132" t="s">
        <v>143</v>
      </c>
      <c r="H455" s="133">
        <v>52.063000000000002</v>
      </c>
      <c r="I455" s="134"/>
      <c r="J455" s="135">
        <f>ROUND(I455*H455,2)</f>
        <v>0</v>
      </c>
      <c r="K455" s="136"/>
      <c r="L455" s="33"/>
      <c r="M455" s="137" t="s">
        <v>19</v>
      </c>
      <c r="N455" s="138" t="s">
        <v>43</v>
      </c>
      <c r="P455" s="139">
        <f>O455*H455</f>
        <v>0</v>
      </c>
      <c r="Q455" s="139">
        <v>2.5999999999999998E-4</v>
      </c>
      <c r="R455" s="139">
        <f>Q455*H455</f>
        <v>1.3536379999999999E-2</v>
      </c>
      <c r="S455" s="139">
        <v>0</v>
      </c>
      <c r="T455" s="140">
        <f>S455*H455</f>
        <v>0</v>
      </c>
      <c r="AR455" s="141" t="s">
        <v>244</v>
      </c>
      <c r="AT455" s="141" t="s">
        <v>140</v>
      </c>
      <c r="AU455" s="141" t="s">
        <v>82</v>
      </c>
      <c r="AY455" s="18" t="s">
        <v>137</v>
      </c>
      <c r="BE455" s="142">
        <f>IF(N455="základní",J455,0)</f>
        <v>0</v>
      </c>
      <c r="BF455" s="142">
        <f>IF(N455="snížená",J455,0)</f>
        <v>0</v>
      </c>
      <c r="BG455" s="142">
        <f>IF(N455="zákl. přenesená",J455,0)</f>
        <v>0</v>
      </c>
      <c r="BH455" s="142">
        <f>IF(N455="sníž. přenesená",J455,0)</f>
        <v>0</v>
      </c>
      <c r="BI455" s="142">
        <f>IF(N455="nulová",J455,0)</f>
        <v>0</v>
      </c>
      <c r="BJ455" s="18" t="s">
        <v>80</v>
      </c>
      <c r="BK455" s="142">
        <f>ROUND(I455*H455,2)</f>
        <v>0</v>
      </c>
      <c r="BL455" s="18" t="s">
        <v>244</v>
      </c>
      <c r="BM455" s="141" t="s">
        <v>1879</v>
      </c>
    </row>
    <row r="456" spans="2:65" s="1" customFormat="1" ht="11.25">
      <c r="B456" s="33"/>
      <c r="D456" s="143" t="s">
        <v>146</v>
      </c>
      <c r="F456" s="144" t="s">
        <v>1880</v>
      </c>
      <c r="I456" s="145"/>
      <c r="L456" s="33"/>
      <c r="M456" s="146"/>
      <c r="T456" s="54"/>
      <c r="AT456" s="18" t="s">
        <v>146</v>
      </c>
      <c r="AU456" s="18" t="s">
        <v>82</v>
      </c>
    </row>
    <row r="457" spans="2:65" s="12" customFormat="1" ht="11.25">
      <c r="B457" s="147"/>
      <c r="D457" s="148" t="s">
        <v>148</v>
      </c>
      <c r="E457" s="149" t="s">
        <v>19</v>
      </c>
      <c r="F457" s="150" t="s">
        <v>1881</v>
      </c>
      <c r="H457" s="151">
        <v>52.063000000000002</v>
      </c>
      <c r="I457" s="152"/>
      <c r="L457" s="147"/>
      <c r="M457" s="153"/>
      <c r="T457" s="154"/>
      <c r="AT457" s="149" t="s">
        <v>148</v>
      </c>
      <c r="AU457" s="149" t="s">
        <v>82</v>
      </c>
      <c r="AV457" s="12" t="s">
        <v>82</v>
      </c>
      <c r="AW457" s="12" t="s">
        <v>33</v>
      </c>
      <c r="AX457" s="12" t="s">
        <v>80</v>
      </c>
      <c r="AY457" s="149" t="s">
        <v>137</v>
      </c>
    </row>
    <row r="458" spans="2:65" s="1" customFormat="1" ht="16.5" customHeight="1">
      <c r="B458" s="33"/>
      <c r="C458" s="175" t="s">
        <v>692</v>
      </c>
      <c r="D458" s="175" t="s">
        <v>434</v>
      </c>
      <c r="E458" s="176" t="s">
        <v>1882</v>
      </c>
      <c r="F458" s="177" t="s">
        <v>1883</v>
      </c>
      <c r="G458" s="178" t="s">
        <v>143</v>
      </c>
      <c r="H458" s="179">
        <v>52.063000000000002</v>
      </c>
      <c r="I458" s="180"/>
      <c r="J458" s="181">
        <f>ROUND(I458*H458,2)</f>
        <v>0</v>
      </c>
      <c r="K458" s="182"/>
      <c r="L458" s="183"/>
      <c r="M458" s="184" t="s">
        <v>19</v>
      </c>
      <c r="N458" s="185" t="s">
        <v>43</v>
      </c>
      <c r="P458" s="139">
        <f>O458*H458</f>
        <v>0</v>
      </c>
      <c r="Q458" s="139">
        <v>3.6110000000000003E-2</v>
      </c>
      <c r="R458" s="139">
        <f>Q458*H458</f>
        <v>1.8799949300000003</v>
      </c>
      <c r="S458" s="139">
        <v>0</v>
      </c>
      <c r="T458" s="140">
        <f>S458*H458</f>
        <v>0</v>
      </c>
      <c r="AR458" s="141" t="s">
        <v>459</v>
      </c>
      <c r="AT458" s="141" t="s">
        <v>434</v>
      </c>
      <c r="AU458" s="141" t="s">
        <v>82</v>
      </c>
      <c r="AY458" s="18" t="s">
        <v>137</v>
      </c>
      <c r="BE458" s="142">
        <f>IF(N458="základní",J458,0)</f>
        <v>0</v>
      </c>
      <c r="BF458" s="142">
        <f>IF(N458="snížená",J458,0)</f>
        <v>0</v>
      </c>
      <c r="BG458" s="142">
        <f>IF(N458="zákl. přenesená",J458,0)</f>
        <v>0</v>
      </c>
      <c r="BH458" s="142">
        <f>IF(N458="sníž. přenesená",J458,0)</f>
        <v>0</v>
      </c>
      <c r="BI458" s="142">
        <f>IF(N458="nulová",J458,0)</f>
        <v>0</v>
      </c>
      <c r="BJ458" s="18" t="s">
        <v>80</v>
      </c>
      <c r="BK458" s="142">
        <f>ROUND(I458*H458,2)</f>
        <v>0</v>
      </c>
      <c r="BL458" s="18" t="s">
        <v>244</v>
      </c>
      <c r="BM458" s="141" t="s">
        <v>1884</v>
      </c>
    </row>
    <row r="459" spans="2:65" s="1" customFormat="1" ht="16.5" customHeight="1">
      <c r="B459" s="33"/>
      <c r="C459" s="129" t="s">
        <v>714</v>
      </c>
      <c r="D459" s="129" t="s">
        <v>140</v>
      </c>
      <c r="E459" s="130" t="s">
        <v>1885</v>
      </c>
      <c r="F459" s="131" t="s">
        <v>1886</v>
      </c>
      <c r="G459" s="132" t="s">
        <v>152</v>
      </c>
      <c r="H459" s="133">
        <v>2</v>
      </c>
      <c r="I459" s="134"/>
      <c r="J459" s="135">
        <f>ROUND(I459*H459,2)</f>
        <v>0</v>
      </c>
      <c r="K459" s="136"/>
      <c r="L459" s="33"/>
      <c r="M459" s="137" t="s">
        <v>19</v>
      </c>
      <c r="N459" s="138" t="s">
        <v>43</v>
      </c>
      <c r="P459" s="139">
        <f>O459*H459</f>
        <v>0</v>
      </c>
      <c r="Q459" s="139">
        <v>2.7E-4</v>
      </c>
      <c r="R459" s="139">
        <f>Q459*H459</f>
        <v>5.4000000000000001E-4</v>
      </c>
      <c r="S459" s="139">
        <v>0</v>
      </c>
      <c r="T459" s="140">
        <f>S459*H459</f>
        <v>0</v>
      </c>
      <c r="AR459" s="141" t="s">
        <v>244</v>
      </c>
      <c r="AT459" s="141" t="s">
        <v>140</v>
      </c>
      <c r="AU459" s="141" t="s">
        <v>82</v>
      </c>
      <c r="AY459" s="18" t="s">
        <v>137</v>
      </c>
      <c r="BE459" s="142">
        <f>IF(N459="základní",J459,0)</f>
        <v>0</v>
      </c>
      <c r="BF459" s="142">
        <f>IF(N459="snížená",J459,0)</f>
        <v>0</v>
      </c>
      <c r="BG459" s="142">
        <f>IF(N459="zákl. přenesená",J459,0)</f>
        <v>0</v>
      </c>
      <c r="BH459" s="142">
        <f>IF(N459="sníž. přenesená",J459,0)</f>
        <v>0</v>
      </c>
      <c r="BI459" s="142">
        <f>IF(N459="nulová",J459,0)</f>
        <v>0</v>
      </c>
      <c r="BJ459" s="18" t="s">
        <v>80</v>
      </c>
      <c r="BK459" s="142">
        <f>ROUND(I459*H459,2)</f>
        <v>0</v>
      </c>
      <c r="BL459" s="18" t="s">
        <v>244</v>
      </c>
      <c r="BM459" s="141" t="s">
        <v>1887</v>
      </c>
    </row>
    <row r="460" spans="2:65" s="1" customFormat="1" ht="11.25">
      <c r="B460" s="33"/>
      <c r="D460" s="143" t="s">
        <v>146</v>
      </c>
      <c r="F460" s="144" t="s">
        <v>1888</v>
      </c>
      <c r="I460" s="145"/>
      <c r="L460" s="33"/>
      <c r="M460" s="146"/>
      <c r="T460" s="54"/>
      <c r="AT460" s="18" t="s">
        <v>146</v>
      </c>
      <c r="AU460" s="18" t="s">
        <v>82</v>
      </c>
    </row>
    <row r="461" spans="2:65" s="12" customFormat="1" ht="11.25">
      <c r="B461" s="147"/>
      <c r="D461" s="148" t="s">
        <v>148</v>
      </c>
      <c r="E461" s="149" t="s">
        <v>19</v>
      </c>
      <c r="F461" s="150" t="s">
        <v>1889</v>
      </c>
      <c r="H461" s="151">
        <v>2</v>
      </c>
      <c r="I461" s="152"/>
      <c r="L461" s="147"/>
      <c r="M461" s="153"/>
      <c r="T461" s="154"/>
      <c r="AT461" s="149" t="s">
        <v>148</v>
      </c>
      <c r="AU461" s="149" t="s">
        <v>82</v>
      </c>
      <c r="AV461" s="12" t="s">
        <v>82</v>
      </c>
      <c r="AW461" s="12" t="s">
        <v>33</v>
      </c>
      <c r="AX461" s="12" t="s">
        <v>80</v>
      </c>
      <c r="AY461" s="149" t="s">
        <v>137</v>
      </c>
    </row>
    <row r="462" spans="2:65" s="1" customFormat="1" ht="16.5" customHeight="1">
      <c r="B462" s="33"/>
      <c r="C462" s="175" t="s">
        <v>720</v>
      </c>
      <c r="D462" s="175" t="s">
        <v>434</v>
      </c>
      <c r="E462" s="176" t="s">
        <v>1890</v>
      </c>
      <c r="F462" s="177" t="s">
        <v>1891</v>
      </c>
      <c r="G462" s="178" t="s">
        <v>143</v>
      </c>
      <c r="H462" s="179">
        <v>1.35</v>
      </c>
      <c r="I462" s="180"/>
      <c r="J462" s="181">
        <f>ROUND(I462*H462,2)</f>
        <v>0</v>
      </c>
      <c r="K462" s="182"/>
      <c r="L462" s="183"/>
      <c r="M462" s="184" t="s">
        <v>19</v>
      </c>
      <c r="N462" s="185" t="s">
        <v>43</v>
      </c>
      <c r="P462" s="139">
        <f>O462*H462</f>
        <v>0</v>
      </c>
      <c r="Q462" s="139">
        <v>4.0280000000000003E-2</v>
      </c>
      <c r="R462" s="139">
        <f>Q462*H462</f>
        <v>5.437800000000001E-2</v>
      </c>
      <c r="S462" s="139">
        <v>0</v>
      </c>
      <c r="T462" s="140">
        <f>S462*H462</f>
        <v>0</v>
      </c>
      <c r="AR462" s="141" t="s">
        <v>459</v>
      </c>
      <c r="AT462" s="141" t="s">
        <v>434</v>
      </c>
      <c r="AU462" s="141" t="s">
        <v>82</v>
      </c>
      <c r="AY462" s="18" t="s">
        <v>137</v>
      </c>
      <c r="BE462" s="142">
        <f>IF(N462="základní",J462,0)</f>
        <v>0</v>
      </c>
      <c r="BF462" s="142">
        <f>IF(N462="snížená",J462,0)</f>
        <v>0</v>
      </c>
      <c r="BG462" s="142">
        <f>IF(N462="zákl. přenesená",J462,0)</f>
        <v>0</v>
      </c>
      <c r="BH462" s="142">
        <f>IF(N462="sníž. přenesená",J462,0)</f>
        <v>0</v>
      </c>
      <c r="BI462" s="142">
        <f>IF(N462="nulová",J462,0)</f>
        <v>0</v>
      </c>
      <c r="BJ462" s="18" t="s">
        <v>80</v>
      </c>
      <c r="BK462" s="142">
        <f>ROUND(I462*H462,2)</f>
        <v>0</v>
      </c>
      <c r="BL462" s="18" t="s">
        <v>244</v>
      </c>
      <c r="BM462" s="141" t="s">
        <v>1892</v>
      </c>
    </row>
    <row r="463" spans="2:65" s="12" customFormat="1" ht="11.25">
      <c r="B463" s="147"/>
      <c r="D463" s="148" t="s">
        <v>148</v>
      </c>
      <c r="E463" s="149" t="s">
        <v>19</v>
      </c>
      <c r="F463" s="150" t="s">
        <v>1780</v>
      </c>
      <c r="H463" s="151">
        <v>1.35</v>
      </c>
      <c r="I463" s="152"/>
      <c r="L463" s="147"/>
      <c r="M463" s="153"/>
      <c r="T463" s="154"/>
      <c r="AT463" s="149" t="s">
        <v>148</v>
      </c>
      <c r="AU463" s="149" t="s">
        <v>82</v>
      </c>
      <c r="AV463" s="12" t="s">
        <v>82</v>
      </c>
      <c r="AW463" s="12" t="s">
        <v>33</v>
      </c>
      <c r="AX463" s="12" t="s">
        <v>80</v>
      </c>
      <c r="AY463" s="149" t="s">
        <v>137</v>
      </c>
    </row>
    <row r="464" spans="2:65" s="1" customFormat="1" ht="24.2" customHeight="1">
      <c r="B464" s="33"/>
      <c r="C464" s="129" t="s">
        <v>726</v>
      </c>
      <c r="D464" s="129" t="s">
        <v>140</v>
      </c>
      <c r="E464" s="130" t="s">
        <v>1893</v>
      </c>
      <c r="F464" s="131" t="s">
        <v>1894</v>
      </c>
      <c r="G464" s="132" t="s">
        <v>152</v>
      </c>
      <c r="H464" s="133">
        <v>2</v>
      </c>
      <c r="I464" s="134"/>
      <c r="J464" s="135">
        <f>ROUND(I464*H464,2)</f>
        <v>0</v>
      </c>
      <c r="K464" s="136"/>
      <c r="L464" s="33"/>
      <c r="M464" s="137" t="s">
        <v>19</v>
      </c>
      <c r="N464" s="138" t="s">
        <v>43</v>
      </c>
      <c r="P464" s="139">
        <f>O464*H464</f>
        <v>0</v>
      </c>
      <c r="Q464" s="139">
        <v>9.2000000000000003E-4</v>
      </c>
      <c r="R464" s="139">
        <f>Q464*H464</f>
        <v>1.8400000000000001E-3</v>
      </c>
      <c r="S464" s="139">
        <v>0</v>
      </c>
      <c r="T464" s="140">
        <f>S464*H464</f>
        <v>0</v>
      </c>
      <c r="AR464" s="141" t="s">
        <v>244</v>
      </c>
      <c r="AT464" s="141" t="s">
        <v>140</v>
      </c>
      <c r="AU464" s="141" t="s">
        <v>82</v>
      </c>
      <c r="AY464" s="18" t="s">
        <v>137</v>
      </c>
      <c r="BE464" s="142">
        <f>IF(N464="základní",J464,0)</f>
        <v>0</v>
      </c>
      <c r="BF464" s="142">
        <f>IF(N464="snížená",J464,0)</f>
        <v>0</v>
      </c>
      <c r="BG464" s="142">
        <f>IF(N464="zákl. přenesená",J464,0)</f>
        <v>0</v>
      </c>
      <c r="BH464" s="142">
        <f>IF(N464="sníž. přenesená",J464,0)</f>
        <v>0</v>
      </c>
      <c r="BI464" s="142">
        <f>IF(N464="nulová",J464,0)</f>
        <v>0</v>
      </c>
      <c r="BJ464" s="18" t="s">
        <v>80</v>
      </c>
      <c r="BK464" s="142">
        <f>ROUND(I464*H464,2)</f>
        <v>0</v>
      </c>
      <c r="BL464" s="18" t="s">
        <v>244</v>
      </c>
      <c r="BM464" s="141" t="s">
        <v>1895</v>
      </c>
    </row>
    <row r="465" spans="2:65" s="1" customFormat="1" ht="11.25">
      <c r="B465" s="33"/>
      <c r="D465" s="143" t="s">
        <v>146</v>
      </c>
      <c r="F465" s="144" t="s">
        <v>1896</v>
      </c>
      <c r="I465" s="145"/>
      <c r="L465" s="33"/>
      <c r="M465" s="146"/>
      <c r="T465" s="54"/>
      <c r="AT465" s="18" t="s">
        <v>146</v>
      </c>
      <c r="AU465" s="18" t="s">
        <v>82</v>
      </c>
    </row>
    <row r="466" spans="2:65" s="1" customFormat="1" ht="24.2" customHeight="1">
      <c r="B466" s="33"/>
      <c r="C466" s="175" t="s">
        <v>731</v>
      </c>
      <c r="D466" s="175" t="s">
        <v>434</v>
      </c>
      <c r="E466" s="176" t="s">
        <v>1897</v>
      </c>
      <c r="F466" s="177" t="s">
        <v>1898</v>
      </c>
      <c r="G466" s="178" t="s">
        <v>152</v>
      </c>
      <c r="H466" s="179">
        <v>1</v>
      </c>
      <c r="I466" s="180"/>
      <c r="J466" s="181">
        <f>ROUND(I466*H466,2)</f>
        <v>0</v>
      </c>
      <c r="K466" s="182"/>
      <c r="L466" s="183"/>
      <c r="M466" s="184" t="s">
        <v>19</v>
      </c>
      <c r="N466" s="185" t="s">
        <v>43</v>
      </c>
      <c r="P466" s="139">
        <f>O466*H466</f>
        <v>0</v>
      </c>
      <c r="Q466" s="139">
        <v>7.9000000000000001E-2</v>
      </c>
      <c r="R466" s="139">
        <f>Q466*H466</f>
        <v>7.9000000000000001E-2</v>
      </c>
      <c r="S466" s="139">
        <v>0</v>
      </c>
      <c r="T466" s="140">
        <f>S466*H466</f>
        <v>0</v>
      </c>
      <c r="AR466" s="141" t="s">
        <v>459</v>
      </c>
      <c r="AT466" s="141" t="s">
        <v>434</v>
      </c>
      <c r="AU466" s="141" t="s">
        <v>82</v>
      </c>
      <c r="AY466" s="18" t="s">
        <v>137</v>
      </c>
      <c r="BE466" s="142">
        <f>IF(N466="základní",J466,0)</f>
        <v>0</v>
      </c>
      <c r="BF466" s="142">
        <f>IF(N466="snížená",J466,0)</f>
        <v>0</v>
      </c>
      <c r="BG466" s="142">
        <f>IF(N466="zákl. přenesená",J466,0)</f>
        <v>0</v>
      </c>
      <c r="BH466" s="142">
        <f>IF(N466="sníž. přenesená",J466,0)</f>
        <v>0</v>
      </c>
      <c r="BI466" s="142">
        <f>IF(N466="nulová",J466,0)</f>
        <v>0</v>
      </c>
      <c r="BJ466" s="18" t="s">
        <v>80</v>
      </c>
      <c r="BK466" s="142">
        <f>ROUND(I466*H466,2)</f>
        <v>0</v>
      </c>
      <c r="BL466" s="18" t="s">
        <v>244</v>
      </c>
      <c r="BM466" s="141" t="s">
        <v>1899</v>
      </c>
    </row>
    <row r="467" spans="2:65" s="1" customFormat="1" ht="24.2" customHeight="1">
      <c r="B467" s="33"/>
      <c r="C467" s="175" t="s">
        <v>739</v>
      </c>
      <c r="D467" s="175" t="s">
        <v>434</v>
      </c>
      <c r="E467" s="176" t="s">
        <v>1900</v>
      </c>
      <c r="F467" s="177" t="s">
        <v>1901</v>
      </c>
      <c r="G467" s="178" t="s">
        <v>152</v>
      </c>
      <c r="H467" s="179">
        <v>1</v>
      </c>
      <c r="I467" s="180"/>
      <c r="J467" s="181">
        <f>ROUND(I467*H467,2)</f>
        <v>0</v>
      </c>
      <c r="K467" s="182"/>
      <c r="L467" s="183"/>
      <c r="M467" s="184" t="s">
        <v>19</v>
      </c>
      <c r="N467" s="185" t="s">
        <v>43</v>
      </c>
      <c r="P467" s="139">
        <f>O467*H467</f>
        <v>0</v>
      </c>
      <c r="Q467" s="139">
        <v>7.1999999999999995E-2</v>
      </c>
      <c r="R467" s="139">
        <f>Q467*H467</f>
        <v>7.1999999999999995E-2</v>
      </c>
      <c r="S467" s="139">
        <v>0</v>
      </c>
      <c r="T467" s="140">
        <f>S467*H467</f>
        <v>0</v>
      </c>
      <c r="AR467" s="141" t="s">
        <v>459</v>
      </c>
      <c r="AT467" s="141" t="s">
        <v>434</v>
      </c>
      <c r="AU467" s="141" t="s">
        <v>82</v>
      </c>
      <c r="AY467" s="18" t="s">
        <v>137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18" t="s">
        <v>80</v>
      </c>
      <c r="BK467" s="142">
        <f>ROUND(I467*H467,2)</f>
        <v>0</v>
      </c>
      <c r="BL467" s="18" t="s">
        <v>244</v>
      </c>
      <c r="BM467" s="141" t="s">
        <v>1902</v>
      </c>
    </row>
    <row r="468" spans="2:65" s="1" customFormat="1" ht="21.75" customHeight="1">
      <c r="B468" s="33"/>
      <c r="C468" s="129" t="s">
        <v>744</v>
      </c>
      <c r="D468" s="129" t="s">
        <v>140</v>
      </c>
      <c r="E468" s="130" t="s">
        <v>1903</v>
      </c>
      <c r="F468" s="131" t="s">
        <v>1904</v>
      </c>
      <c r="G468" s="132" t="s">
        <v>200</v>
      </c>
      <c r="H468" s="133">
        <v>62.1</v>
      </c>
      <c r="I468" s="134"/>
      <c r="J468" s="135">
        <f>ROUND(I468*H468,2)</f>
        <v>0</v>
      </c>
      <c r="K468" s="136"/>
      <c r="L468" s="33"/>
      <c r="M468" s="137" t="s">
        <v>19</v>
      </c>
      <c r="N468" s="138" t="s">
        <v>43</v>
      </c>
      <c r="P468" s="139">
        <f>O468*H468</f>
        <v>0</v>
      </c>
      <c r="Q468" s="139">
        <v>0</v>
      </c>
      <c r="R468" s="139">
        <f>Q468*H468</f>
        <v>0</v>
      </c>
      <c r="S468" s="139">
        <v>0</v>
      </c>
      <c r="T468" s="140">
        <f>S468*H468</f>
        <v>0</v>
      </c>
      <c r="AR468" s="141" t="s">
        <v>244</v>
      </c>
      <c r="AT468" s="141" t="s">
        <v>140</v>
      </c>
      <c r="AU468" s="141" t="s">
        <v>82</v>
      </c>
      <c r="AY468" s="18" t="s">
        <v>137</v>
      </c>
      <c r="BE468" s="142">
        <f>IF(N468="základní",J468,0)</f>
        <v>0</v>
      </c>
      <c r="BF468" s="142">
        <f>IF(N468="snížená",J468,0)</f>
        <v>0</v>
      </c>
      <c r="BG468" s="142">
        <f>IF(N468="zákl. přenesená",J468,0)</f>
        <v>0</v>
      </c>
      <c r="BH468" s="142">
        <f>IF(N468="sníž. přenesená",J468,0)</f>
        <v>0</v>
      </c>
      <c r="BI468" s="142">
        <f>IF(N468="nulová",J468,0)</f>
        <v>0</v>
      </c>
      <c r="BJ468" s="18" t="s">
        <v>80</v>
      </c>
      <c r="BK468" s="142">
        <f>ROUND(I468*H468,2)</f>
        <v>0</v>
      </c>
      <c r="BL468" s="18" t="s">
        <v>244</v>
      </c>
      <c r="BM468" s="141" t="s">
        <v>1905</v>
      </c>
    </row>
    <row r="469" spans="2:65" s="1" customFormat="1" ht="11.25">
      <c r="B469" s="33"/>
      <c r="D469" s="143" t="s">
        <v>146</v>
      </c>
      <c r="F469" s="144" t="s">
        <v>1906</v>
      </c>
      <c r="I469" s="145"/>
      <c r="L469" s="33"/>
      <c r="M469" s="146"/>
      <c r="T469" s="54"/>
      <c r="AT469" s="18" t="s">
        <v>146</v>
      </c>
      <c r="AU469" s="18" t="s">
        <v>82</v>
      </c>
    </row>
    <row r="470" spans="2:65" s="12" customFormat="1" ht="11.25">
      <c r="B470" s="147"/>
      <c r="D470" s="148" t="s">
        <v>148</v>
      </c>
      <c r="E470" s="149" t="s">
        <v>19</v>
      </c>
      <c r="F470" s="150" t="s">
        <v>1907</v>
      </c>
      <c r="H470" s="151">
        <v>62.1</v>
      </c>
      <c r="I470" s="152"/>
      <c r="L470" s="147"/>
      <c r="M470" s="153"/>
      <c r="T470" s="154"/>
      <c r="AT470" s="149" t="s">
        <v>148</v>
      </c>
      <c r="AU470" s="149" t="s">
        <v>82</v>
      </c>
      <c r="AV470" s="12" t="s">
        <v>82</v>
      </c>
      <c r="AW470" s="12" t="s">
        <v>33</v>
      </c>
      <c r="AX470" s="12" t="s">
        <v>80</v>
      </c>
      <c r="AY470" s="149" t="s">
        <v>137</v>
      </c>
    </row>
    <row r="471" spans="2:65" s="1" customFormat="1" ht="16.5" customHeight="1">
      <c r="B471" s="33"/>
      <c r="C471" s="175" t="s">
        <v>749</v>
      </c>
      <c r="D471" s="175" t="s">
        <v>434</v>
      </c>
      <c r="E471" s="176" t="s">
        <v>1908</v>
      </c>
      <c r="F471" s="177" t="s">
        <v>1909</v>
      </c>
      <c r="G471" s="178" t="s">
        <v>200</v>
      </c>
      <c r="H471" s="179">
        <v>65.204999999999998</v>
      </c>
      <c r="I471" s="180"/>
      <c r="J471" s="181">
        <f>ROUND(I471*H471,2)</f>
        <v>0</v>
      </c>
      <c r="K471" s="182"/>
      <c r="L471" s="183"/>
      <c r="M471" s="184" t="s">
        <v>19</v>
      </c>
      <c r="N471" s="185" t="s">
        <v>43</v>
      </c>
      <c r="P471" s="139">
        <f>O471*H471</f>
        <v>0</v>
      </c>
      <c r="Q471" s="139">
        <v>5.0000000000000001E-3</v>
      </c>
      <c r="R471" s="139">
        <f>Q471*H471</f>
        <v>0.32602500000000001</v>
      </c>
      <c r="S471" s="139">
        <v>0</v>
      </c>
      <c r="T471" s="140">
        <f>S471*H471</f>
        <v>0</v>
      </c>
      <c r="AR471" s="141" t="s">
        <v>459</v>
      </c>
      <c r="AT471" s="141" t="s">
        <v>434</v>
      </c>
      <c r="AU471" s="141" t="s">
        <v>82</v>
      </c>
      <c r="AY471" s="18" t="s">
        <v>137</v>
      </c>
      <c r="BE471" s="142">
        <f>IF(N471="základní",J471,0)</f>
        <v>0</v>
      </c>
      <c r="BF471" s="142">
        <f>IF(N471="snížená",J471,0)</f>
        <v>0</v>
      </c>
      <c r="BG471" s="142">
        <f>IF(N471="zákl. přenesená",J471,0)</f>
        <v>0</v>
      </c>
      <c r="BH471" s="142">
        <f>IF(N471="sníž. přenesená",J471,0)</f>
        <v>0</v>
      </c>
      <c r="BI471" s="142">
        <f>IF(N471="nulová",J471,0)</f>
        <v>0</v>
      </c>
      <c r="BJ471" s="18" t="s">
        <v>80</v>
      </c>
      <c r="BK471" s="142">
        <f>ROUND(I471*H471,2)</f>
        <v>0</v>
      </c>
      <c r="BL471" s="18" t="s">
        <v>244</v>
      </c>
      <c r="BM471" s="141" t="s">
        <v>1910</v>
      </c>
    </row>
    <row r="472" spans="2:65" s="12" customFormat="1" ht="11.25">
      <c r="B472" s="147"/>
      <c r="D472" s="148" t="s">
        <v>148</v>
      </c>
      <c r="F472" s="150" t="s">
        <v>1911</v>
      </c>
      <c r="H472" s="151">
        <v>65.204999999999998</v>
      </c>
      <c r="I472" s="152"/>
      <c r="L472" s="147"/>
      <c r="M472" s="153"/>
      <c r="T472" s="154"/>
      <c r="AT472" s="149" t="s">
        <v>148</v>
      </c>
      <c r="AU472" s="149" t="s">
        <v>82</v>
      </c>
      <c r="AV472" s="12" t="s">
        <v>82</v>
      </c>
      <c r="AW472" s="12" t="s">
        <v>4</v>
      </c>
      <c r="AX472" s="12" t="s">
        <v>80</v>
      </c>
      <c r="AY472" s="149" t="s">
        <v>137</v>
      </c>
    </row>
    <row r="473" spans="2:65" s="1" customFormat="1" ht="24.2" customHeight="1">
      <c r="B473" s="33"/>
      <c r="C473" s="129" t="s">
        <v>754</v>
      </c>
      <c r="D473" s="129" t="s">
        <v>140</v>
      </c>
      <c r="E473" s="130" t="s">
        <v>1033</v>
      </c>
      <c r="F473" s="131" t="s">
        <v>1034</v>
      </c>
      <c r="G473" s="132" t="s">
        <v>170</v>
      </c>
      <c r="H473" s="133">
        <v>4.2560000000000002</v>
      </c>
      <c r="I473" s="134"/>
      <c r="J473" s="135">
        <f>ROUND(I473*H473,2)</f>
        <v>0</v>
      </c>
      <c r="K473" s="136"/>
      <c r="L473" s="33"/>
      <c r="M473" s="137" t="s">
        <v>19</v>
      </c>
      <c r="N473" s="138" t="s">
        <v>43</v>
      </c>
      <c r="P473" s="139">
        <f>O473*H473</f>
        <v>0</v>
      </c>
      <c r="Q473" s="139">
        <v>0</v>
      </c>
      <c r="R473" s="139">
        <f>Q473*H473</f>
        <v>0</v>
      </c>
      <c r="S473" s="139">
        <v>0</v>
      </c>
      <c r="T473" s="140">
        <f>S473*H473</f>
        <v>0</v>
      </c>
      <c r="AR473" s="141" t="s">
        <v>244</v>
      </c>
      <c r="AT473" s="141" t="s">
        <v>140</v>
      </c>
      <c r="AU473" s="141" t="s">
        <v>82</v>
      </c>
      <c r="AY473" s="18" t="s">
        <v>137</v>
      </c>
      <c r="BE473" s="142">
        <f>IF(N473="základní",J473,0)</f>
        <v>0</v>
      </c>
      <c r="BF473" s="142">
        <f>IF(N473="snížená",J473,0)</f>
        <v>0</v>
      </c>
      <c r="BG473" s="142">
        <f>IF(N473="zákl. přenesená",J473,0)</f>
        <v>0</v>
      </c>
      <c r="BH473" s="142">
        <f>IF(N473="sníž. přenesená",J473,0)</f>
        <v>0</v>
      </c>
      <c r="BI473" s="142">
        <f>IF(N473="nulová",J473,0)</f>
        <v>0</v>
      </c>
      <c r="BJ473" s="18" t="s">
        <v>80</v>
      </c>
      <c r="BK473" s="142">
        <f>ROUND(I473*H473,2)</f>
        <v>0</v>
      </c>
      <c r="BL473" s="18" t="s">
        <v>244</v>
      </c>
      <c r="BM473" s="141" t="s">
        <v>1912</v>
      </c>
    </row>
    <row r="474" spans="2:65" s="1" customFormat="1" ht="11.25">
      <c r="B474" s="33"/>
      <c r="D474" s="143" t="s">
        <v>146</v>
      </c>
      <c r="F474" s="144" t="s">
        <v>1036</v>
      </c>
      <c r="I474" s="145"/>
      <c r="L474" s="33"/>
      <c r="M474" s="146"/>
      <c r="T474" s="54"/>
      <c r="AT474" s="18" t="s">
        <v>146</v>
      </c>
      <c r="AU474" s="18" t="s">
        <v>82</v>
      </c>
    </row>
    <row r="475" spans="2:65" s="11" customFormat="1" ht="25.9" customHeight="1">
      <c r="B475" s="117"/>
      <c r="D475" s="118" t="s">
        <v>71</v>
      </c>
      <c r="E475" s="119" t="s">
        <v>1310</v>
      </c>
      <c r="F475" s="119" t="s">
        <v>1311</v>
      </c>
      <c r="I475" s="120"/>
      <c r="J475" s="121">
        <f>BK475</f>
        <v>0</v>
      </c>
      <c r="L475" s="117"/>
      <c r="M475" s="122"/>
      <c r="P475" s="123">
        <f>SUM(P476:P477)</f>
        <v>0</v>
      </c>
      <c r="R475" s="123">
        <f>SUM(R476:R477)</f>
        <v>0</v>
      </c>
      <c r="T475" s="124">
        <f>SUM(T476:T477)</f>
        <v>0</v>
      </c>
      <c r="AR475" s="118" t="s">
        <v>167</v>
      </c>
      <c r="AT475" s="125" t="s">
        <v>71</v>
      </c>
      <c r="AU475" s="125" t="s">
        <v>72</v>
      </c>
      <c r="AY475" s="118" t="s">
        <v>137</v>
      </c>
      <c r="BK475" s="126">
        <f>SUM(BK476:BK477)</f>
        <v>0</v>
      </c>
    </row>
    <row r="476" spans="2:65" s="1" customFormat="1" ht="16.5" customHeight="1">
      <c r="B476" s="33"/>
      <c r="C476" s="129" t="s">
        <v>761</v>
      </c>
      <c r="D476" s="129" t="s">
        <v>140</v>
      </c>
      <c r="E476" s="130" t="s">
        <v>1313</v>
      </c>
      <c r="F476" s="131" t="s">
        <v>1314</v>
      </c>
      <c r="G476" s="132" t="s">
        <v>1315</v>
      </c>
      <c r="H476" s="186"/>
      <c r="I476" s="134"/>
      <c r="J476" s="135">
        <f>ROUND(I476*H476,2)</f>
        <v>0</v>
      </c>
      <c r="K476" s="136"/>
      <c r="L476" s="33"/>
      <c r="M476" s="137" t="s">
        <v>19</v>
      </c>
      <c r="N476" s="138" t="s">
        <v>43</v>
      </c>
      <c r="P476" s="139">
        <f>O476*H476</f>
        <v>0</v>
      </c>
      <c r="Q476" s="139">
        <v>0</v>
      </c>
      <c r="R476" s="139">
        <f>Q476*H476</f>
        <v>0</v>
      </c>
      <c r="S476" s="139">
        <v>0</v>
      </c>
      <c r="T476" s="140">
        <f>S476*H476</f>
        <v>0</v>
      </c>
      <c r="AR476" s="141" t="s">
        <v>1316</v>
      </c>
      <c r="AT476" s="141" t="s">
        <v>140</v>
      </c>
      <c r="AU476" s="141" t="s">
        <v>80</v>
      </c>
      <c r="AY476" s="18" t="s">
        <v>137</v>
      </c>
      <c r="BE476" s="142">
        <f>IF(N476="základní",J476,0)</f>
        <v>0</v>
      </c>
      <c r="BF476" s="142">
        <f>IF(N476="snížená",J476,0)</f>
        <v>0</v>
      </c>
      <c r="BG476" s="142">
        <f>IF(N476="zákl. přenesená",J476,0)</f>
        <v>0</v>
      </c>
      <c r="BH476" s="142">
        <f>IF(N476="sníž. přenesená",J476,0)</f>
        <v>0</v>
      </c>
      <c r="BI476" s="142">
        <f>IF(N476="nulová",J476,0)</f>
        <v>0</v>
      </c>
      <c r="BJ476" s="18" t="s">
        <v>80</v>
      </c>
      <c r="BK476" s="142">
        <f>ROUND(I476*H476,2)</f>
        <v>0</v>
      </c>
      <c r="BL476" s="18" t="s">
        <v>1316</v>
      </c>
      <c r="BM476" s="141" t="s">
        <v>1913</v>
      </c>
    </row>
    <row r="477" spans="2:65" s="1" customFormat="1" ht="11.25">
      <c r="B477" s="33"/>
      <c r="D477" s="143" t="s">
        <v>146</v>
      </c>
      <c r="F477" s="144" t="s">
        <v>1318</v>
      </c>
      <c r="I477" s="145"/>
      <c r="L477" s="33"/>
      <c r="M477" s="187"/>
      <c r="N477" s="188"/>
      <c r="O477" s="188"/>
      <c r="P477" s="188"/>
      <c r="Q477" s="188"/>
      <c r="R477" s="188"/>
      <c r="S477" s="188"/>
      <c r="T477" s="189"/>
      <c r="AT477" s="18" t="s">
        <v>146</v>
      </c>
      <c r="AU477" s="18" t="s">
        <v>80</v>
      </c>
    </row>
    <row r="478" spans="2:65" s="1" customFormat="1" ht="6.95" customHeight="1">
      <c r="B478" s="42"/>
      <c r="C478" s="43"/>
      <c r="D478" s="43"/>
      <c r="E478" s="43"/>
      <c r="F478" s="43"/>
      <c r="G478" s="43"/>
      <c r="H478" s="43"/>
      <c r="I478" s="43"/>
      <c r="J478" s="43"/>
      <c r="K478" s="43"/>
      <c r="L478" s="33"/>
    </row>
  </sheetData>
  <sheetProtection algorithmName="SHA-512" hashValue="Zp+O6YATmOj9Q1mUo4749h89WF1GG2P0UkZwPpoGZJFLGAFMhbiahkkCrR+xuCjE9P+2YqC8jg0i0lxwbgYYvQ==" saltValue="9eHHwp6tpPXNT4vhRf9mvJIxSqwmpH3ieHNnQiwt1X9N8hBqcn6B3bmaeuvEPD08PPdul+buBeDB1//oWTC9xQ==" spinCount="100000" sheet="1" objects="1" scenarios="1" formatColumns="0" formatRows="0" autoFilter="0"/>
  <autoFilter ref="C90:K477" xr:uid="{00000000-0009-0000-0000-000003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101" r:id="rId2" xr:uid="{00000000-0004-0000-0300-000001000000}"/>
    <hyperlink ref="F106" r:id="rId3" xr:uid="{00000000-0004-0000-0300-000002000000}"/>
    <hyperlink ref="F110" r:id="rId4" xr:uid="{00000000-0004-0000-0300-000003000000}"/>
    <hyperlink ref="F119" r:id="rId5" xr:uid="{00000000-0004-0000-0300-000004000000}"/>
    <hyperlink ref="F122" r:id="rId6" xr:uid="{00000000-0004-0000-0300-000005000000}"/>
    <hyperlink ref="F131" r:id="rId7" xr:uid="{00000000-0004-0000-0300-000006000000}"/>
    <hyperlink ref="F134" r:id="rId8" xr:uid="{00000000-0004-0000-0300-000007000000}"/>
    <hyperlink ref="F140" r:id="rId9" xr:uid="{00000000-0004-0000-0300-000008000000}"/>
    <hyperlink ref="F146" r:id="rId10" xr:uid="{00000000-0004-0000-0300-000009000000}"/>
    <hyperlink ref="F156" r:id="rId11" xr:uid="{00000000-0004-0000-0300-00000A000000}"/>
    <hyperlink ref="F185" r:id="rId12" xr:uid="{00000000-0004-0000-0300-00000B000000}"/>
    <hyperlink ref="F199" r:id="rId13" xr:uid="{00000000-0004-0000-0300-00000C000000}"/>
    <hyperlink ref="F204" r:id="rId14" xr:uid="{00000000-0004-0000-0300-00000D000000}"/>
    <hyperlink ref="F209" r:id="rId15" xr:uid="{00000000-0004-0000-0300-00000E000000}"/>
    <hyperlink ref="F220" r:id="rId16" xr:uid="{00000000-0004-0000-0300-00000F000000}"/>
    <hyperlink ref="F247" r:id="rId17" xr:uid="{00000000-0004-0000-0300-000010000000}"/>
    <hyperlink ref="F254" r:id="rId18" xr:uid="{00000000-0004-0000-0300-000011000000}"/>
    <hyperlink ref="F281" r:id="rId19" xr:uid="{00000000-0004-0000-0300-000012000000}"/>
    <hyperlink ref="F309" r:id="rId20" xr:uid="{00000000-0004-0000-0300-000013000000}"/>
    <hyperlink ref="F315" r:id="rId21" xr:uid="{00000000-0004-0000-0300-000014000000}"/>
    <hyperlink ref="F321" r:id="rId22" xr:uid="{00000000-0004-0000-0300-000015000000}"/>
    <hyperlink ref="F326" r:id="rId23" xr:uid="{00000000-0004-0000-0300-000016000000}"/>
    <hyperlink ref="F331" r:id="rId24" xr:uid="{00000000-0004-0000-0300-000017000000}"/>
    <hyperlink ref="F334" r:id="rId25" xr:uid="{00000000-0004-0000-0300-000018000000}"/>
    <hyperlink ref="F337" r:id="rId26" xr:uid="{00000000-0004-0000-0300-000019000000}"/>
    <hyperlink ref="F342" r:id="rId27" xr:uid="{00000000-0004-0000-0300-00001A000000}"/>
    <hyperlink ref="F345" r:id="rId28" xr:uid="{00000000-0004-0000-0300-00001B000000}"/>
    <hyperlink ref="F348" r:id="rId29" xr:uid="{00000000-0004-0000-0300-00001C000000}"/>
    <hyperlink ref="F351" r:id="rId30" xr:uid="{00000000-0004-0000-0300-00001D000000}"/>
    <hyperlink ref="F354" r:id="rId31" xr:uid="{00000000-0004-0000-0300-00001E000000}"/>
    <hyperlink ref="F357" r:id="rId32" xr:uid="{00000000-0004-0000-0300-00001F000000}"/>
    <hyperlink ref="F360" r:id="rId33" xr:uid="{00000000-0004-0000-0300-000020000000}"/>
    <hyperlink ref="F363" r:id="rId34" xr:uid="{00000000-0004-0000-0300-000021000000}"/>
    <hyperlink ref="F390" r:id="rId35" xr:uid="{00000000-0004-0000-0300-000022000000}"/>
    <hyperlink ref="F392" r:id="rId36" xr:uid="{00000000-0004-0000-0300-000023000000}"/>
    <hyperlink ref="F397" r:id="rId37" xr:uid="{00000000-0004-0000-0300-000024000000}"/>
    <hyperlink ref="F399" r:id="rId38" xr:uid="{00000000-0004-0000-0300-000025000000}"/>
    <hyperlink ref="F401" r:id="rId39" xr:uid="{00000000-0004-0000-0300-000026000000}"/>
    <hyperlink ref="F404" r:id="rId40" xr:uid="{00000000-0004-0000-0300-000027000000}"/>
    <hyperlink ref="F408" r:id="rId41" xr:uid="{00000000-0004-0000-0300-000028000000}"/>
    <hyperlink ref="F414" r:id="rId42" xr:uid="{00000000-0004-0000-0300-000029000000}"/>
    <hyperlink ref="F417" r:id="rId43" xr:uid="{00000000-0004-0000-0300-00002A000000}"/>
    <hyperlink ref="F424" r:id="rId44" xr:uid="{00000000-0004-0000-0300-00002B000000}"/>
    <hyperlink ref="F427" r:id="rId45" xr:uid="{00000000-0004-0000-0300-00002C000000}"/>
    <hyperlink ref="F430" r:id="rId46" xr:uid="{00000000-0004-0000-0300-00002D000000}"/>
    <hyperlink ref="F433" r:id="rId47" xr:uid="{00000000-0004-0000-0300-00002E000000}"/>
    <hyperlink ref="F439" r:id="rId48" xr:uid="{00000000-0004-0000-0300-00002F000000}"/>
    <hyperlink ref="F442" r:id="rId49" xr:uid="{00000000-0004-0000-0300-000030000000}"/>
    <hyperlink ref="F444" r:id="rId50" xr:uid="{00000000-0004-0000-0300-000031000000}"/>
    <hyperlink ref="F447" r:id="rId51" xr:uid="{00000000-0004-0000-0300-000032000000}"/>
    <hyperlink ref="F450" r:id="rId52" xr:uid="{00000000-0004-0000-0300-000033000000}"/>
    <hyperlink ref="F456" r:id="rId53" xr:uid="{00000000-0004-0000-0300-000034000000}"/>
    <hyperlink ref="F460" r:id="rId54" xr:uid="{00000000-0004-0000-0300-000035000000}"/>
    <hyperlink ref="F465" r:id="rId55" xr:uid="{00000000-0004-0000-0300-000036000000}"/>
    <hyperlink ref="F469" r:id="rId56" xr:uid="{00000000-0004-0000-0300-000037000000}"/>
    <hyperlink ref="F474" r:id="rId57" xr:uid="{00000000-0004-0000-0300-000038000000}"/>
    <hyperlink ref="F477" r:id="rId58" xr:uid="{00000000-0004-0000-0300-00003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customFormat="1" ht="37.5" customHeight="1"/>
    <row r="2" spans="2:11" customFormat="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>
      <c r="B3" s="194"/>
      <c r="C3" s="311" t="s">
        <v>1914</v>
      </c>
      <c r="D3" s="311"/>
      <c r="E3" s="311"/>
      <c r="F3" s="311"/>
      <c r="G3" s="311"/>
      <c r="H3" s="311"/>
      <c r="I3" s="311"/>
      <c r="J3" s="311"/>
      <c r="K3" s="195"/>
    </row>
    <row r="4" spans="2:11" customFormat="1" ht="25.5" customHeight="1">
      <c r="B4" s="196"/>
      <c r="C4" s="316" t="s">
        <v>1915</v>
      </c>
      <c r="D4" s="316"/>
      <c r="E4" s="316"/>
      <c r="F4" s="316"/>
      <c r="G4" s="316"/>
      <c r="H4" s="316"/>
      <c r="I4" s="316"/>
      <c r="J4" s="316"/>
      <c r="K4" s="197"/>
    </row>
    <row r="5" spans="2:11" customFormat="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>
      <c r="B6" s="196"/>
      <c r="C6" s="315" t="s">
        <v>1916</v>
      </c>
      <c r="D6" s="315"/>
      <c r="E6" s="315"/>
      <c r="F6" s="315"/>
      <c r="G6" s="315"/>
      <c r="H6" s="315"/>
      <c r="I6" s="315"/>
      <c r="J6" s="315"/>
      <c r="K6" s="197"/>
    </row>
    <row r="7" spans="2:11" customFormat="1" ht="15" customHeight="1">
      <c r="B7" s="200"/>
      <c r="C7" s="315" t="s">
        <v>1917</v>
      </c>
      <c r="D7" s="315"/>
      <c r="E7" s="315"/>
      <c r="F7" s="315"/>
      <c r="G7" s="315"/>
      <c r="H7" s="315"/>
      <c r="I7" s="315"/>
      <c r="J7" s="315"/>
      <c r="K7" s="197"/>
    </row>
    <row r="8" spans="2:11" customFormat="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>
      <c r="B9" s="200"/>
      <c r="C9" s="315" t="s">
        <v>1918</v>
      </c>
      <c r="D9" s="315"/>
      <c r="E9" s="315"/>
      <c r="F9" s="315"/>
      <c r="G9" s="315"/>
      <c r="H9" s="315"/>
      <c r="I9" s="315"/>
      <c r="J9" s="315"/>
      <c r="K9" s="197"/>
    </row>
    <row r="10" spans="2:11" customFormat="1" ht="15" customHeight="1">
      <c r="B10" s="200"/>
      <c r="C10" s="199"/>
      <c r="D10" s="315" t="s">
        <v>1919</v>
      </c>
      <c r="E10" s="315"/>
      <c r="F10" s="315"/>
      <c r="G10" s="315"/>
      <c r="H10" s="315"/>
      <c r="I10" s="315"/>
      <c r="J10" s="315"/>
      <c r="K10" s="197"/>
    </row>
    <row r="11" spans="2:11" customFormat="1" ht="15" customHeight="1">
      <c r="B11" s="200"/>
      <c r="C11" s="201"/>
      <c r="D11" s="315" t="s">
        <v>1920</v>
      </c>
      <c r="E11" s="315"/>
      <c r="F11" s="315"/>
      <c r="G11" s="315"/>
      <c r="H11" s="315"/>
      <c r="I11" s="315"/>
      <c r="J11" s="315"/>
      <c r="K11" s="197"/>
    </row>
    <row r="12" spans="2:11" customFormat="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>
      <c r="B13" s="200"/>
      <c r="C13" s="201"/>
      <c r="D13" s="202" t="s">
        <v>1921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>
      <c r="B15" s="200"/>
      <c r="C15" s="201"/>
      <c r="D15" s="315" t="s">
        <v>1922</v>
      </c>
      <c r="E15" s="315"/>
      <c r="F15" s="315"/>
      <c r="G15" s="315"/>
      <c r="H15" s="315"/>
      <c r="I15" s="315"/>
      <c r="J15" s="315"/>
      <c r="K15" s="197"/>
    </row>
    <row r="16" spans="2:11" customFormat="1" ht="15" customHeight="1">
      <c r="B16" s="200"/>
      <c r="C16" s="201"/>
      <c r="D16" s="315" t="s">
        <v>1923</v>
      </c>
      <c r="E16" s="315"/>
      <c r="F16" s="315"/>
      <c r="G16" s="315"/>
      <c r="H16" s="315"/>
      <c r="I16" s="315"/>
      <c r="J16" s="315"/>
      <c r="K16" s="197"/>
    </row>
    <row r="17" spans="2:11" customFormat="1" ht="15" customHeight="1">
      <c r="B17" s="200"/>
      <c r="C17" s="201"/>
      <c r="D17" s="315" t="s">
        <v>1924</v>
      </c>
      <c r="E17" s="315"/>
      <c r="F17" s="315"/>
      <c r="G17" s="315"/>
      <c r="H17" s="315"/>
      <c r="I17" s="315"/>
      <c r="J17" s="315"/>
      <c r="K17" s="197"/>
    </row>
    <row r="18" spans="2:11" customFormat="1" ht="15" customHeight="1">
      <c r="B18" s="200"/>
      <c r="C18" s="201"/>
      <c r="D18" s="201"/>
      <c r="E18" s="203" t="s">
        <v>79</v>
      </c>
      <c r="F18" s="315" t="s">
        <v>1925</v>
      </c>
      <c r="G18" s="315"/>
      <c r="H18" s="315"/>
      <c r="I18" s="315"/>
      <c r="J18" s="315"/>
      <c r="K18" s="197"/>
    </row>
    <row r="19" spans="2:11" customFormat="1" ht="15" customHeight="1">
      <c r="B19" s="200"/>
      <c r="C19" s="201"/>
      <c r="D19" s="201"/>
      <c r="E19" s="203" t="s">
        <v>1926</v>
      </c>
      <c r="F19" s="315" t="s">
        <v>1927</v>
      </c>
      <c r="G19" s="315"/>
      <c r="H19" s="315"/>
      <c r="I19" s="315"/>
      <c r="J19" s="315"/>
      <c r="K19" s="197"/>
    </row>
    <row r="20" spans="2:11" customFormat="1" ht="15" customHeight="1">
      <c r="B20" s="200"/>
      <c r="C20" s="201"/>
      <c r="D20" s="201"/>
      <c r="E20" s="203" t="s">
        <v>1928</v>
      </c>
      <c r="F20" s="315" t="s">
        <v>1929</v>
      </c>
      <c r="G20" s="315"/>
      <c r="H20" s="315"/>
      <c r="I20" s="315"/>
      <c r="J20" s="315"/>
      <c r="K20" s="197"/>
    </row>
    <row r="21" spans="2:11" customFormat="1" ht="15" customHeight="1">
      <c r="B21" s="200"/>
      <c r="C21" s="201"/>
      <c r="D21" s="201"/>
      <c r="E21" s="203" t="s">
        <v>1930</v>
      </c>
      <c r="F21" s="315" t="s">
        <v>1931</v>
      </c>
      <c r="G21" s="315"/>
      <c r="H21" s="315"/>
      <c r="I21" s="315"/>
      <c r="J21" s="315"/>
      <c r="K21" s="197"/>
    </row>
    <row r="22" spans="2:11" customFormat="1" ht="15" customHeight="1">
      <c r="B22" s="200"/>
      <c r="C22" s="201"/>
      <c r="D22" s="201"/>
      <c r="E22" s="203" t="s">
        <v>1932</v>
      </c>
      <c r="F22" s="315" t="s">
        <v>1933</v>
      </c>
      <c r="G22" s="315"/>
      <c r="H22" s="315"/>
      <c r="I22" s="315"/>
      <c r="J22" s="315"/>
      <c r="K22" s="197"/>
    </row>
    <row r="23" spans="2:11" customFormat="1" ht="15" customHeight="1">
      <c r="B23" s="200"/>
      <c r="C23" s="201"/>
      <c r="D23" s="201"/>
      <c r="E23" s="203" t="s">
        <v>1934</v>
      </c>
      <c r="F23" s="315" t="s">
        <v>1935</v>
      </c>
      <c r="G23" s="315"/>
      <c r="H23" s="315"/>
      <c r="I23" s="315"/>
      <c r="J23" s="315"/>
      <c r="K23" s="197"/>
    </row>
    <row r="24" spans="2:11" customFormat="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>
      <c r="B25" s="200"/>
      <c r="C25" s="315" t="s">
        <v>1936</v>
      </c>
      <c r="D25" s="315"/>
      <c r="E25" s="315"/>
      <c r="F25" s="315"/>
      <c r="G25" s="315"/>
      <c r="H25" s="315"/>
      <c r="I25" s="315"/>
      <c r="J25" s="315"/>
      <c r="K25" s="197"/>
    </row>
    <row r="26" spans="2:11" customFormat="1" ht="15" customHeight="1">
      <c r="B26" s="200"/>
      <c r="C26" s="315" t="s">
        <v>1937</v>
      </c>
      <c r="D26" s="315"/>
      <c r="E26" s="315"/>
      <c r="F26" s="315"/>
      <c r="G26" s="315"/>
      <c r="H26" s="315"/>
      <c r="I26" s="315"/>
      <c r="J26" s="315"/>
      <c r="K26" s="197"/>
    </row>
    <row r="27" spans="2:11" customFormat="1" ht="15" customHeight="1">
      <c r="B27" s="200"/>
      <c r="C27" s="199"/>
      <c r="D27" s="315" t="s">
        <v>1938</v>
      </c>
      <c r="E27" s="315"/>
      <c r="F27" s="315"/>
      <c r="G27" s="315"/>
      <c r="H27" s="315"/>
      <c r="I27" s="315"/>
      <c r="J27" s="315"/>
      <c r="K27" s="197"/>
    </row>
    <row r="28" spans="2:11" customFormat="1" ht="15" customHeight="1">
      <c r="B28" s="200"/>
      <c r="C28" s="201"/>
      <c r="D28" s="315" t="s">
        <v>1939</v>
      </c>
      <c r="E28" s="315"/>
      <c r="F28" s="315"/>
      <c r="G28" s="315"/>
      <c r="H28" s="315"/>
      <c r="I28" s="315"/>
      <c r="J28" s="315"/>
      <c r="K28" s="197"/>
    </row>
    <row r="29" spans="2:11" customFormat="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>
      <c r="B30" s="200"/>
      <c r="C30" s="201"/>
      <c r="D30" s="315" t="s">
        <v>1940</v>
      </c>
      <c r="E30" s="315"/>
      <c r="F30" s="315"/>
      <c r="G30" s="315"/>
      <c r="H30" s="315"/>
      <c r="I30" s="315"/>
      <c r="J30" s="315"/>
      <c r="K30" s="197"/>
    </row>
    <row r="31" spans="2:11" customFormat="1" ht="15" customHeight="1">
      <c r="B31" s="200"/>
      <c r="C31" s="201"/>
      <c r="D31" s="315" t="s">
        <v>1941</v>
      </c>
      <c r="E31" s="315"/>
      <c r="F31" s="315"/>
      <c r="G31" s="315"/>
      <c r="H31" s="315"/>
      <c r="I31" s="315"/>
      <c r="J31" s="315"/>
      <c r="K31" s="197"/>
    </row>
    <row r="32" spans="2:11" customFormat="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>
      <c r="B33" s="200"/>
      <c r="C33" s="201"/>
      <c r="D33" s="315" t="s">
        <v>1942</v>
      </c>
      <c r="E33" s="315"/>
      <c r="F33" s="315"/>
      <c r="G33" s="315"/>
      <c r="H33" s="315"/>
      <c r="I33" s="315"/>
      <c r="J33" s="315"/>
      <c r="K33" s="197"/>
    </row>
    <row r="34" spans="2:11" customFormat="1" ht="15" customHeight="1">
      <c r="B34" s="200"/>
      <c r="C34" s="201"/>
      <c r="D34" s="315" t="s">
        <v>1943</v>
      </c>
      <c r="E34" s="315"/>
      <c r="F34" s="315"/>
      <c r="G34" s="315"/>
      <c r="H34" s="315"/>
      <c r="I34" s="315"/>
      <c r="J34" s="315"/>
      <c r="K34" s="197"/>
    </row>
    <row r="35" spans="2:11" customFormat="1" ht="15" customHeight="1">
      <c r="B35" s="200"/>
      <c r="C35" s="201"/>
      <c r="D35" s="315" t="s">
        <v>1944</v>
      </c>
      <c r="E35" s="315"/>
      <c r="F35" s="315"/>
      <c r="G35" s="315"/>
      <c r="H35" s="315"/>
      <c r="I35" s="315"/>
      <c r="J35" s="315"/>
      <c r="K35" s="197"/>
    </row>
    <row r="36" spans="2:11" customFormat="1" ht="15" customHeight="1">
      <c r="B36" s="200"/>
      <c r="C36" s="201"/>
      <c r="D36" s="199"/>
      <c r="E36" s="202" t="s">
        <v>123</v>
      </c>
      <c r="F36" s="199"/>
      <c r="G36" s="315" t="s">
        <v>1945</v>
      </c>
      <c r="H36" s="315"/>
      <c r="I36" s="315"/>
      <c r="J36" s="315"/>
      <c r="K36" s="197"/>
    </row>
    <row r="37" spans="2:11" customFormat="1" ht="30.75" customHeight="1">
      <c r="B37" s="200"/>
      <c r="C37" s="201"/>
      <c r="D37" s="199"/>
      <c r="E37" s="202" t="s">
        <v>1946</v>
      </c>
      <c r="F37" s="199"/>
      <c r="G37" s="315" t="s">
        <v>1947</v>
      </c>
      <c r="H37" s="315"/>
      <c r="I37" s="315"/>
      <c r="J37" s="315"/>
      <c r="K37" s="197"/>
    </row>
    <row r="38" spans="2:11" customFormat="1" ht="15" customHeight="1">
      <c r="B38" s="200"/>
      <c r="C38" s="201"/>
      <c r="D38" s="199"/>
      <c r="E38" s="202" t="s">
        <v>53</v>
      </c>
      <c r="F38" s="199"/>
      <c r="G38" s="315" t="s">
        <v>1948</v>
      </c>
      <c r="H38" s="315"/>
      <c r="I38" s="315"/>
      <c r="J38" s="315"/>
      <c r="K38" s="197"/>
    </row>
    <row r="39" spans="2:11" customFormat="1" ht="15" customHeight="1">
      <c r="B39" s="200"/>
      <c r="C39" s="201"/>
      <c r="D39" s="199"/>
      <c r="E39" s="202" t="s">
        <v>54</v>
      </c>
      <c r="F39" s="199"/>
      <c r="G39" s="315" t="s">
        <v>1949</v>
      </c>
      <c r="H39" s="315"/>
      <c r="I39" s="315"/>
      <c r="J39" s="315"/>
      <c r="K39" s="197"/>
    </row>
    <row r="40" spans="2:11" customFormat="1" ht="15" customHeight="1">
      <c r="B40" s="200"/>
      <c r="C40" s="201"/>
      <c r="D40" s="199"/>
      <c r="E40" s="202" t="s">
        <v>124</v>
      </c>
      <c r="F40" s="199"/>
      <c r="G40" s="315" t="s">
        <v>1950</v>
      </c>
      <c r="H40" s="315"/>
      <c r="I40" s="315"/>
      <c r="J40" s="315"/>
      <c r="K40" s="197"/>
    </row>
    <row r="41" spans="2:11" customFormat="1" ht="15" customHeight="1">
      <c r="B41" s="200"/>
      <c r="C41" s="201"/>
      <c r="D41" s="199"/>
      <c r="E41" s="202" t="s">
        <v>125</v>
      </c>
      <c r="F41" s="199"/>
      <c r="G41" s="315" t="s">
        <v>1951</v>
      </c>
      <c r="H41" s="315"/>
      <c r="I41" s="315"/>
      <c r="J41" s="315"/>
      <c r="K41" s="197"/>
    </row>
    <row r="42" spans="2:11" customFormat="1" ht="15" customHeight="1">
      <c r="B42" s="200"/>
      <c r="C42" s="201"/>
      <c r="D42" s="199"/>
      <c r="E42" s="202" t="s">
        <v>1952</v>
      </c>
      <c r="F42" s="199"/>
      <c r="G42" s="315" t="s">
        <v>1953</v>
      </c>
      <c r="H42" s="315"/>
      <c r="I42" s="315"/>
      <c r="J42" s="315"/>
      <c r="K42" s="197"/>
    </row>
    <row r="43" spans="2:11" customFormat="1" ht="15" customHeight="1">
      <c r="B43" s="200"/>
      <c r="C43" s="201"/>
      <c r="D43" s="199"/>
      <c r="E43" s="202"/>
      <c r="F43" s="199"/>
      <c r="G43" s="315" t="s">
        <v>1954</v>
      </c>
      <c r="H43" s="315"/>
      <c r="I43" s="315"/>
      <c r="J43" s="315"/>
      <c r="K43" s="197"/>
    </row>
    <row r="44" spans="2:11" customFormat="1" ht="15" customHeight="1">
      <c r="B44" s="200"/>
      <c r="C44" s="201"/>
      <c r="D44" s="199"/>
      <c r="E44" s="202" t="s">
        <v>1955</v>
      </c>
      <c r="F44" s="199"/>
      <c r="G44" s="315" t="s">
        <v>1956</v>
      </c>
      <c r="H44" s="315"/>
      <c r="I44" s="315"/>
      <c r="J44" s="315"/>
      <c r="K44" s="197"/>
    </row>
    <row r="45" spans="2:11" customFormat="1" ht="15" customHeight="1">
      <c r="B45" s="200"/>
      <c r="C45" s="201"/>
      <c r="D45" s="199"/>
      <c r="E45" s="202" t="s">
        <v>127</v>
      </c>
      <c r="F45" s="199"/>
      <c r="G45" s="315" t="s">
        <v>1957</v>
      </c>
      <c r="H45" s="315"/>
      <c r="I45" s="315"/>
      <c r="J45" s="315"/>
      <c r="K45" s="197"/>
    </row>
    <row r="46" spans="2:11" customFormat="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>
      <c r="B47" s="200"/>
      <c r="C47" s="201"/>
      <c r="D47" s="315" t="s">
        <v>1958</v>
      </c>
      <c r="E47" s="315"/>
      <c r="F47" s="315"/>
      <c r="G47" s="315"/>
      <c r="H47" s="315"/>
      <c r="I47" s="315"/>
      <c r="J47" s="315"/>
      <c r="K47" s="197"/>
    </row>
    <row r="48" spans="2:11" customFormat="1" ht="15" customHeight="1">
      <c r="B48" s="200"/>
      <c r="C48" s="201"/>
      <c r="D48" s="201"/>
      <c r="E48" s="315" t="s">
        <v>1959</v>
      </c>
      <c r="F48" s="315"/>
      <c r="G48" s="315"/>
      <c r="H48" s="315"/>
      <c r="I48" s="315"/>
      <c r="J48" s="315"/>
      <c r="K48" s="197"/>
    </row>
    <row r="49" spans="2:11" customFormat="1" ht="15" customHeight="1">
      <c r="B49" s="200"/>
      <c r="C49" s="201"/>
      <c r="D49" s="201"/>
      <c r="E49" s="315" t="s">
        <v>1960</v>
      </c>
      <c r="F49" s="315"/>
      <c r="G49" s="315"/>
      <c r="H49" s="315"/>
      <c r="I49" s="315"/>
      <c r="J49" s="315"/>
      <c r="K49" s="197"/>
    </row>
    <row r="50" spans="2:11" customFormat="1" ht="15" customHeight="1">
      <c r="B50" s="200"/>
      <c r="C50" s="201"/>
      <c r="D50" s="201"/>
      <c r="E50" s="315" t="s">
        <v>1961</v>
      </c>
      <c r="F50" s="315"/>
      <c r="G50" s="315"/>
      <c r="H50" s="315"/>
      <c r="I50" s="315"/>
      <c r="J50" s="315"/>
      <c r="K50" s="197"/>
    </row>
    <row r="51" spans="2:11" customFormat="1" ht="15" customHeight="1">
      <c r="B51" s="200"/>
      <c r="C51" s="201"/>
      <c r="D51" s="315" t="s">
        <v>1962</v>
      </c>
      <c r="E51" s="315"/>
      <c r="F51" s="315"/>
      <c r="G51" s="315"/>
      <c r="H51" s="315"/>
      <c r="I51" s="315"/>
      <c r="J51" s="315"/>
      <c r="K51" s="197"/>
    </row>
    <row r="52" spans="2:11" customFormat="1" ht="25.5" customHeight="1">
      <c r="B52" s="196"/>
      <c r="C52" s="316" t="s">
        <v>1963</v>
      </c>
      <c r="D52" s="316"/>
      <c r="E52" s="316"/>
      <c r="F52" s="316"/>
      <c r="G52" s="316"/>
      <c r="H52" s="316"/>
      <c r="I52" s="316"/>
      <c r="J52" s="316"/>
      <c r="K52" s="197"/>
    </row>
    <row r="53" spans="2:11" customFormat="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>
      <c r="B54" s="196"/>
      <c r="C54" s="315" t="s">
        <v>1964</v>
      </c>
      <c r="D54" s="315"/>
      <c r="E54" s="315"/>
      <c r="F54" s="315"/>
      <c r="G54" s="315"/>
      <c r="H54" s="315"/>
      <c r="I54" s="315"/>
      <c r="J54" s="315"/>
      <c r="K54" s="197"/>
    </row>
    <row r="55" spans="2:11" customFormat="1" ht="15" customHeight="1">
      <c r="B55" s="196"/>
      <c r="C55" s="315" t="s">
        <v>1965</v>
      </c>
      <c r="D55" s="315"/>
      <c r="E55" s="315"/>
      <c r="F55" s="315"/>
      <c r="G55" s="315"/>
      <c r="H55" s="315"/>
      <c r="I55" s="315"/>
      <c r="J55" s="315"/>
      <c r="K55" s="197"/>
    </row>
    <row r="56" spans="2:11" customFormat="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>
      <c r="B57" s="196"/>
      <c r="C57" s="315" t="s">
        <v>1966</v>
      </c>
      <c r="D57" s="315"/>
      <c r="E57" s="315"/>
      <c r="F57" s="315"/>
      <c r="G57" s="315"/>
      <c r="H57" s="315"/>
      <c r="I57" s="315"/>
      <c r="J57" s="315"/>
      <c r="K57" s="197"/>
    </row>
    <row r="58" spans="2:11" customFormat="1" ht="15" customHeight="1">
      <c r="B58" s="196"/>
      <c r="C58" s="201"/>
      <c r="D58" s="315" t="s">
        <v>1967</v>
      </c>
      <c r="E58" s="315"/>
      <c r="F58" s="315"/>
      <c r="G58" s="315"/>
      <c r="H58" s="315"/>
      <c r="I58" s="315"/>
      <c r="J58" s="315"/>
      <c r="K58" s="197"/>
    </row>
    <row r="59" spans="2:11" customFormat="1" ht="15" customHeight="1">
      <c r="B59" s="196"/>
      <c r="C59" s="201"/>
      <c r="D59" s="315" t="s">
        <v>1968</v>
      </c>
      <c r="E59" s="315"/>
      <c r="F59" s="315"/>
      <c r="G59" s="315"/>
      <c r="H59" s="315"/>
      <c r="I59" s="315"/>
      <c r="J59" s="315"/>
      <c r="K59" s="197"/>
    </row>
    <row r="60" spans="2:11" customFormat="1" ht="15" customHeight="1">
      <c r="B60" s="196"/>
      <c r="C60" s="201"/>
      <c r="D60" s="315" t="s">
        <v>1969</v>
      </c>
      <c r="E60" s="315"/>
      <c r="F60" s="315"/>
      <c r="G60" s="315"/>
      <c r="H60" s="315"/>
      <c r="I60" s="315"/>
      <c r="J60" s="315"/>
      <c r="K60" s="197"/>
    </row>
    <row r="61" spans="2:11" customFormat="1" ht="15" customHeight="1">
      <c r="B61" s="196"/>
      <c r="C61" s="201"/>
      <c r="D61" s="315" t="s">
        <v>1970</v>
      </c>
      <c r="E61" s="315"/>
      <c r="F61" s="315"/>
      <c r="G61" s="315"/>
      <c r="H61" s="315"/>
      <c r="I61" s="315"/>
      <c r="J61" s="315"/>
      <c r="K61" s="197"/>
    </row>
    <row r="62" spans="2:11" customFormat="1" ht="15" customHeight="1">
      <c r="B62" s="196"/>
      <c r="C62" s="201"/>
      <c r="D62" s="317" t="s">
        <v>1971</v>
      </c>
      <c r="E62" s="317"/>
      <c r="F62" s="317"/>
      <c r="G62" s="317"/>
      <c r="H62" s="317"/>
      <c r="I62" s="317"/>
      <c r="J62" s="317"/>
      <c r="K62" s="197"/>
    </row>
    <row r="63" spans="2:11" customFormat="1" ht="15" customHeight="1">
      <c r="B63" s="196"/>
      <c r="C63" s="201"/>
      <c r="D63" s="315" t="s">
        <v>1972</v>
      </c>
      <c r="E63" s="315"/>
      <c r="F63" s="315"/>
      <c r="G63" s="315"/>
      <c r="H63" s="315"/>
      <c r="I63" s="315"/>
      <c r="J63" s="315"/>
      <c r="K63" s="197"/>
    </row>
    <row r="64" spans="2:11" customFormat="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>
      <c r="B65" s="196"/>
      <c r="C65" s="201"/>
      <c r="D65" s="315" t="s">
        <v>1973</v>
      </c>
      <c r="E65" s="315"/>
      <c r="F65" s="315"/>
      <c r="G65" s="315"/>
      <c r="H65" s="315"/>
      <c r="I65" s="315"/>
      <c r="J65" s="315"/>
      <c r="K65" s="197"/>
    </row>
    <row r="66" spans="2:11" customFormat="1" ht="15" customHeight="1">
      <c r="B66" s="196"/>
      <c r="C66" s="201"/>
      <c r="D66" s="317" t="s">
        <v>1974</v>
      </c>
      <c r="E66" s="317"/>
      <c r="F66" s="317"/>
      <c r="G66" s="317"/>
      <c r="H66" s="317"/>
      <c r="I66" s="317"/>
      <c r="J66" s="317"/>
      <c r="K66" s="197"/>
    </row>
    <row r="67" spans="2:11" customFormat="1" ht="15" customHeight="1">
      <c r="B67" s="196"/>
      <c r="C67" s="201"/>
      <c r="D67" s="315" t="s">
        <v>1975</v>
      </c>
      <c r="E67" s="315"/>
      <c r="F67" s="315"/>
      <c r="G67" s="315"/>
      <c r="H67" s="315"/>
      <c r="I67" s="315"/>
      <c r="J67" s="315"/>
      <c r="K67" s="197"/>
    </row>
    <row r="68" spans="2:11" customFormat="1" ht="15" customHeight="1">
      <c r="B68" s="196"/>
      <c r="C68" s="201"/>
      <c r="D68" s="315" t="s">
        <v>1976</v>
      </c>
      <c r="E68" s="315"/>
      <c r="F68" s="315"/>
      <c r="G68" s="315"/>
      <c r="H68" s="315"/>
      <c r="I68" s="315"/>
      <c r="J68" s="315"/>
      <c r="K68" s="197"/>
    </row>
    <row r="69" spans="2:11" customFormat="1" ht="15" customHeight="1">
      <c r="B69" s="196"/>
      <c r="C69" s="201"/>
      <c r="D69" s="315" t="s">
        <v>1977</v>
      </c>
      <c r="E69" s="315"/>
      <c r="F69" s="315"/>
      <c r="G69" s="315"/>
      <c r="H69" s="315"/>
      <c r="I69" s="315"/>
      <c r="J69" s="315"/>
      <c r="K69" s="197"/>
    </row>
    <row r="70" spans="2:11" customFormat="1" ht="15" customHeight="1">
      <c r="B70" s="196"/>
      <c r="C70" s="201"/>
      <c r="D70" s="315" t="s">
        <v>1978</v>
      </c>
      <c r="E70" s="315"/>
      <c r="F70" s="315"/>
      <c r="G70" s="315"/>
      <c r="H70" s="315"/>
      <c r="I70" s="315"/>
      <c r="J70" s="315"/>
      <c r="K70" s="197"/>
    </row>
    <row r="71" spans="2:11" customFormat="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>
      <c r="B75" s="213"/>
      <c r="C75" s="310" t="s">
        <v>1979</v>
      </c>
      <c r="D75" s="310"/>
      <c r="E75" s="310"/>
      <c r="F75" s="310"/>
      <c r="G75" s="310"/>
      <c r="H75" s="310"/>
      <c r="I75" s="310"/>
      <c r="J75" s="310"/>
      <c r="K75" s="214"/>
    </row>
    <row r="76" spans="2:11" customFormat="1" ht="17.25" customHeight="1">
      <c r="B76" s="213"/>
      <c r="C76" s="215" t="s">
        <v>1980</v>
      </c>
      <c r="D76" s="215"/>
      <c r="E76" s="215"/>
      <c r="F76" s="215" t="s">
        <v>1981</v>
      </c>
      <c r="G76" s="216"/>
      <c r="H76" s="215" t="s">
        <v>54</v>
      </c>
      <c r="I76" s="215" t="s">
        <v>57</v>
      </c>
      <c r="J76" s="215" t="s">
        <v>1982</v>
      </c>
      <c r="K76" s="214"/>
    </row>
    <row r="77" spans="2:11" customFormat="1" ht="17.25" customHeight="1">
      <c r="B77" s="213"/>
      <c r="C77" s="217" t="s">
        <v>1983</v>
      </c>
      <c r="D77" s="217"/>
      <c r="E77" s="217"/>
      <c r="F77" s="218" t="s">
        <v>1984</v>
      </c>
      <c r="G77" s="219"/>
      <c r="H77" s="217"/>
      <c r="I77" s="217"/>
      <c r="J77" s="217" t="s">
        <v>1985</v>
      </c>
      <c r="K77" s="214"/>
    </row>
    <row r="78" spans="2:11" customFormat="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>
      <c r="B79" s="213"/>
      <c r="C79" s="202" t="s">
        <v>53</v>
      </c>
      <c r="D79" s="222"/>
      <c r="E79" s="222"/>
      <c r="F79" s="223" t="s">
        <v>1986</v>
      </c>
      <c r="G79" s="224"/>
      <c r="H79" s="202" t="s">
        <v>1987</v>
      </c>
      <c r="I79" s="202" t="s">
        <v>1988</v>
      </c>
      <c r="J79" s="202">
        <v>20</v>
      </c>
      <c r="K79" s="214"/>
    </row>
    <row r="80" spans="2:11" customFormat="1" ht="15" customHeight="1">
      <c r="B80" s="213"/>
      <c r="C80" s="202" t="s">
        <v>1989</v>
      </c>
      <c r="D80" s="202"/>
      <c r="E80" s="202"/>
      <c r="F80" s="223" t="s">
        <v>1986</v>
      </c>
      <c r="G80" s="224"/>
      <c r="H80" s="202" t="s">
        <v>1990</v>
      </c>
      <c r="I80" s="202" t="s">
        <v>1988</v>
      </c>
      <c r="J80" s="202">
        <v>120</v>
      </c>
      <c r="K80" s="214"/>
    </row>
    <row r="81" spans="2:11" customFormat="1" ht="15" customHeight="1">
      <c r="B81" s="225"/>
      <c r="C81" s="202" t="s">
        <v>1991</v>
      </c>
      <c r="D81" s="202"/>
      <c r="E81" s="202"/>
      <c r="F81" s="223" t="s">
        <v>1992</v>
      </c>
      <c r="G81" s="224"/>
      <c r="H81" s="202" t="s">
        <v>1993</v>
      </c>
      <c r="I81" s="202" t="s">
        <v>1988</v>
      </c>
      <c r="J81" s="202">
        <v>50</v>
      </c>
      <c r="K81" s="214"/>
    </row>
    <row r="82" spans="2:11" customFormat="1" ht="15" customHeight="1">
      <c r="B82" s="225"/>
      <c r="C82" s="202" t="s">
        <v>1994</v>
      </c>
      <c r="D82" s="202"/>
      <c r="E82" s="202"/>
      <c r="F82" s="223" t="s">
        <v>1986</v>
      </c>
      <c r="G82" s="224"/>
      <c r="H82" s="202" t="s">
        <v>1995</v>
      </c>
      <c r="I82" s="202" t="s">
        <v>1996</v>
      </c>
      <c r="J82" s="202"/>
      <c r="K82" s="214"/>
    </row>
    <row r="83" spans="2:11" customFormat="1" ht="15" customHeight="1">
      <c r="B83" s="225"/>
      <c r="C83" s="202" t="s">
        <v>1997</v>
      </c>
      <c r="D83" s="202"/>
      <c r="E83" s="202"/>
      <c r="F83" s="223" t="s">
        <v>1992</v>
      </c>
      <c r="G83" s="202"/>
      <c r="H83" s="202" t="s">
        <v>1998</v>
      </c>
      <c r="I83" s="202" t="s">
        <v>1988</v>
      </c>
      <c r="J83" s="202">
        <v>15</v>
      </c>
      <c r="K83" s="214"/>
    </row>
    <row r="84" spans="2:11" customFormat="1" ht="15" customHeight="1">
      <c r="B84" s="225"/>
      <c r="C84" s="202" t="s">
        <v>1999</v>
      </c>
      <c r="D84" s="202"/>
      <c r="E84" s="202"/>
      <c r="F84" s="223" t="s">
        <v>1992</v>
      </c>
      <c r="G84" s="202"/>
      <c r="H84" s="202" t="s">
        <v>2000</v>
      </c>
      <c r="I84" s="202" t="s">
        <v>1988</v>
      </c>
      <c r="J84" s="202">
        <v>15</v>
      </c>
      <c r="K84" s="214"/>
    </row>
    <row r="85" spans="2:11" customFormat="1" ht="15" customHeight="1">
      <c r="B85" s="225"/>
      <c r="C85" s="202" t="s">
        <v>2001</v>
      </c>
      <c r="D85" s="202"/>
      <c r="E85" s="202"/>
      <c r="F85" s="223" t="s">
        <v>1992</v>
      </c>
      <c r="G85" s="202"/>
      <c r="H85" s="202" t="s">
        <v>2002</v>
      </c>
      <c r="I85" s="202" t="s">
        <v>1988</v>
      </c>
      <c r="J85" s="202">
        <v>20</v>
      </c>
      <c r="K85" s="214"/>
    </row>
    <row r="86" spans="2:11" customFormat="1" ht="15" customHeight="1">
      <c r="B86" s="225"/>
      <c r="C86" s="202" t="s">
        <v>2003</v>
      </c>
      <c r="D86" s="202"/>
      <c r="E86" s="202"/>
      <c r="F86" s="223" t="s">
        <v>1992</v>
      </c>
      <c r="G86" s="202"/>
      <c r="H86" s="202" t="s">
        <v>2004</v>
      </c>
      <c r="I86" s="202" t="s">
        <v>1988</v>
      </c>
      <c r="J86" s="202">
        <v>20</v>
      </c>
      <c r="K86" s="214"/>
    </row>
    <row r="87" spans="2:11" customFormat="1" ht="15" customHeight="1">
      <c r="B87" s="225"/>
      <c r="C87" s="202" t="s">
        <v>2005</v>
      </c>
      <c r="D87" s="202"/>
      <c r="E87" s="202"/>
      <c r="F87" s="223" t="s">
        <v>1992</v>
      </c>
      <c r="G87" s="224"/>
      <c r="H87" s="202" t="s">
        <v>2006</v>
      </c>
      <c r="I87" s="202" t="s">
        <v>1988</v>
      </c>
      <c r="J87" s="202">
        <v>50</v>
      </c>
      <c r="K87" s="214"/>
    </row>
    <row r="88" spans="2:11" customFormat="1" ht="15" customHeight="1">
      <c r="B88" s="225"/>
      <c r="C88" s="202" t="s">
        <v>2007</v>
      </c>
      <c r="D88" s="202"/>
      <c r="E88" s="202"/>
      <c r="F88" s="223" t="s">
        <v>1992</v>
      </c>
      <c r="G88" s="224"/>
      <c r="H88" s="202" t="s">
        <v>2008</v>
      </c>
      <c r="I88" s="202" t="s">
        <v>1988</v>
      </c>
      <c r="J88" s="202">
        <v>20</v>
      </c>
      <c r="K88" s="214"/>
    </row>
    <row r="89" spans="2:11" customFormat="1" ht="15" customHeight="1">
      <c r="B89" s="225"/>
      <c r="C89" s="202" t="s">
        <v>2009</v>
      </c>
      <c r="D89" s="202"/>
      <c r="E89" s="202"/>
      <c r="F89" s="223" t="s">
        <v>1992</v>
      </c>
      <c r="G89" s="224"/>
      <c r="H89" s="202" t="s">
        <v>2010</v>
      </c>
      <c r="I89" s="202" t="s">
        <v>1988</v>
      </c>
      <c r="J89" s="202">
        <v>20</v>
      </c>
      <c r="K89" s="214"/>
    </row>
    <row r="90" spans="2:11" customFormat="1" ht="15" customHeight="1">
      <c r="B90" s="225"/>
      <c r="C90" s="202" t="s">
        <v>2011</v>
      </c>
      <c r="D90" s="202"/>
      <c r="E90" s="202"/>
      <c r="F90" s="223" t="s">
        <v>1992</v>
      </c>
      <c r="G90" s="224"/>
      <c r="H90" s="202" t="s">
        <v>2012</v>
      </c>
      <c r="I90" s="202" t="s">
        <v>1988</v>
      </c>
      <c r="J90" s="202">
        <v>50</v>
      </c>
      <c r="K90" s="214"/>
    </row>
    <row r="91" spans="2:11" customFormat="1" ht="15" customHeight="1">
      <c r="B91" s="225"/>
      <c r="C91" s="202" t="s">
        <v>2013</v>
      </c>
      <c r="D91" s="202"/>
      <c r="E91" s="202"/>
      <c r="F91" s="223" t="s">
        <v>1992</v>
      </c>
      <c r="G91" s="224"/>
      <c r="H91" s="202" t="s">
        <v>2013</v>
      </c>
      <c r="I91" s="202" t="s">
        <v>1988</v>
      </c>
      <c r="J91" s="202">
        <v>50</v>
      </c>
      <c r="K91" s="214"/>
    </row>
    <row r="92" spans="2:11" customFormat="1" ht="15" customHeight="1">
      <c r="B92" s="225"/>
      <c r="C92" s="202" t="s">
        <v>2014</v>
      </c>
      <c r="D92" s="202"/>
      <c r="E92" s="202"/>
      <c r="F92" s="223" t="s">
        <v>1992</v>
      </c>
      <c r="G92" s="224"/>
      <c r="H92" s="202" t="s">
        <v>2015</v>
      </c>
      <c r="I92" s="202" t="s">
        <v>1988</v>
      </c>
      <c r="J92" s="202">
        <v>255</v>
      </c>
      <c r="K92" s="214"/>
    </row>
    <row r="93" spans="2:11" customFormat="1" ht="15" customHeight="1">
      <c r="B93" s="225"/>
      <c r="C93" s="202" t="s">
        <v>2016</v>
      </c>
      <c r="D93" s="202"/>
      <c r="E93" s="202"/>
      <c r="F93" s="223" t="s">
        <v>1986</v>
      </c>
      <c r="G93" s="224"/>
      <c r="H93" s="202" t="s">
        <v>2017</v>
      </c>
      <c r="I93" s="202" t="s">
        <v>2018</v>
      </c>
      <c r="J93" s="202"/>
      <c r="K93" s="214"/>
    </row>
    <row r="94" spans="2:11" customFormat="1" ht="15" customHeight="1">
      <c r="B94" s="225"/>
      <c r="C94" s="202" t="s">
        <v>2019</v>
      </c>
      <c r="D94" s="202"/>
      <c r="E94" s="202"/>
      <c r="F94" s="223" t="s">
        <v>1986</v>
      </c>
      <c r="G94" s="224"/>
      <c r="H94" s="202" t="s">
        <v>2020</v>
      </c>
      <c r="I94" s="202" t="s">
        <v>2021</v>
      </c>
      <c r="J94" s="202"/>
      <c r="K94" s="214"/>
    </row>
    <row r="95" spans="2:11" customFormat="1" ht="15" customHeight="1">
      <c r="B95" s="225"/>
      <c r="C95" s="202" t="s">
        <v>2022</v>
      </c>
      <c r="D95" s="202"/>
      <c r="E95" s="202"/>
      <c r="F95" s="223" t="s">
        <v>1986</v>
      </c>
      <c r="G95" s="224"/>
      <c r="H95" s="202" t="s">
        <v>2022</v>
      </c>
      <c r="I95" s="202" t="s">
        <v>2021</v>
      </c>
      <c r="J95" s="202"/>
      <c r="K95" s="214"/>
    </row>
    <row r="96" spans="2:11" customFormat="1" ht="15" customHeight="1">
      <c r="B96" s="225"/>
      <c r="C96" s="202" t="s">
        <v>38</v>
      </c>
      <c r="D96" s="202"/>
      <c r="E96" s="202"/>
      <c r="F96" s="223" t="s">
        <v>1986</v>
      </c>
      <c r="G96" s="224"/>
      <c r="H96" s="202" t="s">
        <v>2023</v>
      </c>
      <c r="I96" s="202" t="s">
        <v>2021</v>
      </c>
      <c r="J96" s="202"/>
      <c r="K96" s="214"/>
    </row>
    <row r="97" spans="2:11" customFormat="1" ht="15" customHeight="1">
      <c r="B97" s="225"/>
      <c r="C97" s="202" t="s">
        <v>48</v>
      </c>
      <c r="D97" s="202"/>
      <c r="E97" s="202"/>
      <c r="F97" s="223" t="s">
        <v>1986</v>
      </c>
      <c r="G97" s="224"/>
      <c r="H97" s="202" t="s">
        <v>2024</v>
      </c>
      <c r="I97" s="202" t="s">
        <v>2021</v>
      </c>
      <c r="J97" s="202"/>
      <c r="K97" s="214"/>
    </row>
    <row r="98" spans="2:1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>
      <c r="B102" s="213"/>
      <c r="C102" s="310" t="s">
        <v>2025</v>
      </c>
      <c r="D102" s="310"/>
      <c r="E102" s="310"/>
      <c r="F102" s="310"/>
      <c r="G102" s="310"/>
      <c r="H102" s="310"/>
      <c r="I102" s="310"/>
      <c r="J102" s="310"/>
      <c r="K102" s="214"/>
    </row>
    <row r="103" spans="2:11" customFormat="1" ht="17.25" customHeight="1">
      <c r="B103" s="213"/>
      <c r="C103" s="215" t="s">
        <v>1980</v>
      </c>
      <c r="D103" s="215"/>
      <c r="E103" s="215"/>
      <c r="F103" s="215" t="s">
        <v>1981</v>
      </c>
      <c r="G103" s="216"/>
      <c r="H103" s="215" t="s">
        <v>54</v>
      </c>
      <c r="I103" s="215" t="s">
        <v>57</v>
      </c>
      <c r="J103" s="215" t="s">
        <v>1982</v>
      </c>
      <c r="K103" s="214"/>
    </row>
    <row r="104" spans="2:11" customFormat="1" ht="17.25" customHeight="1">
      <c r="B104" s="213"/>
      <c r="C104" s="217" t="s">
        <v>1983</v>
      </c>
      <c r="D104" s="217"/>
      <c r="E104" s="217"/>
      <c r="F104" s="218" t="s">
        <v>1984</v>
      </c>
      <c r="G104" s="219"/>
      <c r="H104" s="217"/>
      <c r="I104" s="217"/>
      <c r="J104" s="217" t="s">
        <v>1985</v>
      </c>
      <c r="K104" s="214"/>
    </row>
    <row r="105" spans="2:11" customFormat="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>
      <c r="B106" s="213"/>
      <c r="C106" s="202" t="s">
        <v>53</v>
      </c>
      <c r="D106" s="222"/>
      <c r="E106" s="222"/>
      <c r="F106" s="223" t="s">
        <v>1986</v>
      </c>
      <c r="G106" s="202"/>
      <c r="H106" s="202" t="s">
        <v>2026</v>
      </c>
      <c r="I106" s="202" t="s">
        <v>1988</v>
      </c>
      <c r="J106" s="202">
        <v>20</v>
      </c>
      <c r="K106" s="214"/>
    </row>
    <row r="107" spans="2:11" customFormat="1" ht="15" customHeight="1">
      <c r="B107" s="213"/>
      <c r="C107" s="202" t="s">
        <v>1989</v>
      </c>
      <c r="D107" s="202"/>
      <c r="E107" s="202"/>
      <c r="F107" s="223" t="s">
        <v>1986</v>
      </c>
      <c r="G107" s="202"/>
      <c r="H107" s="202" t="s">
        <v>2026</v>
      </c>
      <c r="I107" s="202" t="s">
        <v>1988</v>
      </c>
      <c r="J107" s="202">
        <v>120</v>
      </c>
      <c r="K107" s="214"/>
    </row>
    <row r="108" spans="2:11" customFormat="1" ht="15" customHeight="1">
      <c r="B108" s="225"/>
      <c r="C108" s="202" t="s">
        <v>1991</v>
      </c>
      <c r="D108" s="202"/>
      <c r="E108" s="202"/>
      <c r="F108" s="223" t="s">
        <v>1992</v>
      </c>
      <c r="G108" s="202"/>
      <c r="H108" s="202" t="s">
        <v>2026</v>
      </c>
      <c r="I108" s="202" t="s">
        <v>1988</v>
      </c>
      <c r="J108" s="202">
        <v>50</v>
      </c>
      <c r="K108" s="214"/>
    </row>
    <row r="109" spans="2:11" customFormat="1" ht="15" customHeight="1">
      <c r="B109" s="225"/>
      <c r="C109" s="202" t="s">
        <v>1994</v>
      </c>
      <c r="D109" s="202"/>
      <c r="E109" s="202"/>
      <c r="F109" s="223" t="s">
        <v>1986</v>
      </c>
      <c r="G109" s="202"/>
      <c r="H109" s="202" t="s">
        <v>2026</v>
      </c>
      <c r="I109" s="202" t="s">
        <v>1996</v>
      </c>
      <c r="J109" s="202"/>
      <c r="K109" s="214"/>
    </row>
    <row r="110" spans="2:11" customFormat="1" ht="15" customHeight="1">
      <c r="B110" s="225"/>
      <c r="C110" s="202" t="s">
        <v>2005</v>
      </c>
      <c r="D110" s="202"/>
      <c r="E110" s="202"/>
      <c r="F110" s="223" t="s">
        <v>1992</v>
      </c>
      <c r="G110" s="202"/>
      <c r="H110" s="202" t="s">
        <v>2026</v>
      </c>
      <c r="I110" s="202" t="s">
        <v>1988</v>
      </c>
      <c r="J110" s="202">
        <v>50</v>
      </c>
      <c r="K110" s="214"/>
    </row>
    <row r="111" spans="2:11" customFormat="1" ht="15" customHeight="1">
      <c r="B111" s="225"/>
      <c r="C111" s="202" t="s">
        <v>2013</v>
      </c>
      <c r="D111" s="202"/>
      <c r="E111" s="202"/>
      <c r="F111" s="223" t="s">
        <v>1992</v>
      </c>
      <c r="G111" s="202"/>
      <c r="H111" s="202" t="s">
        <v>2026</v>
      </c>
      <c r="I111" s="202" t="s">
        <v>1988</v>
      </c>
      <c r="J111" s="202">
        <v>50</v>
      </c>
      <c r="K111" s="214"/>
    </row>
    <row r="112" spans="2:11" customFormat="1" ht="15" customHeight="1">
      <c r="B112" s="225"/>
      <c r="C112" s="202" t="s">
        <v>2011</v>
      </c>
      <c r="D112" s="202"/>
      <c r="E112" s="202"/>
      <c r="F112" s="223" t="s">
        <v>1992</v>
      </c>
      <c r="G112" s="202"/>
      <c r="H112" s="202" t="s">
        <v>2026</v>
      </c>
      <c r="I112" s="202" t="s">
        <v>1988</v>
      </c>
      <c r="J112" s="202">
        <v>50</v>
      </c>
      <c r="K112" s="214"/>
    </row>
    <row r="113" spans="2:11" customFormat="1" ht="15" customHeight="1">
      <c r="B113" s="225"/>
      <c r="C113" s="202" t="s">
        <v>53</v>
      </c>
      <c r="D113" s="202"/>
      <c r="E113" s="202"/>
      <c r="F113" s="223" t="s">
        <v>1986</v>
      </c>
      <c r="G113" s="202"/>
      <c r="H113" s="202" t="s">
        <v>2027</v>
      </c>
      <c r="I113" s="202" t="s">
        <v>1988</v>
      </c>
      <c r="J113" s="202">
        <v>20</v>
      </c>
      <c r="K113" s="214"/>
    </row>
    <row r="114" spans="2:11" customFormat="1" ht="15" customHeight="1">
      <c r="B114" s="225"/>
      <c r="C114" s="202" t="s">
        <v>2028</v>
      </c>
      <c r="D114" s="202"/>
      <c r="E114" s="202"/>
      <c r="F114" s="223" t="s">
        <v>1986</v>
      </c>
      <c r="G114" s="202"/>
      <c r="H114" s="202" t="s">
        <v>2029</v>
      </c>
      <c r="I114" s="202" t="s">
        <v>1988</v>
      </c>
      <c r="J114" s="202">
        <v>120</v>
      </c>
      <c r="K114" s="214"/>
    </row>
    <row r="115" spans="2:11" customFormat="1" ht="15" customHeight="1">
      <c r="B115" s="225"/>
      <c r="C115" s="202" t="s">
        <v>38</v>
      </c>
      <c r="D115" s="202"/>
      <c r="E115" s="202"/>
      <c r="F115" s="223" t="s">
        <v>1986</v>
      </c>
      <c r="G115" s="202"/>
      <c r="H115" s="202" t="s">
        <v>2030</v>
      </c>
      <c r="I115" s="202" t="s">
        <v>2021</v>
      </c>
      <c r="J115" s="202"/>
      <c r="K115" s="214"/>
    </row>
    <row r="116" spans="2:11" customFormat="1" ht="15" customHeight="1">
      <c r="B116" s="225"/>
      <c r="C116" s="202" t="s">
        <v>48</v>
      </c>
      <c r="D116" s="202"/>
      <c r="E116" s="202"/>
      <c r="F116" s="223" t="s">
        <v>1986</v>
      </c>
      <c r="G116" s="202"/>
      <c r="H116" s="202" t="s">
        <v>2031</v>
      </c>
      <c r="I116" s="202" t="s">
        <v>2021</v>
      </c>
      <c r="J116" s="202"/>
      <c r="K116" s="214"/>
    </row>
    <row r="117" spans="2:11" customFormat="1" ht="15" customHeight="1">
      <c r="B117" s="225"/>
      <c r="C117" s="202" t="s">
        <v>57</v>
      </c>
      <c r="D117" s="202"/>
      <c r="E117" s="202"/>
      <c r="F117" s="223" t="s">
        <v>1986</v>
      </c>
      <c r="G117" s="202"/>
      <c r="H117" s="202" t="s">
        <v>2032</v>
      </c>
      <c r="I117" s="202" t="s">
        <v>2033</v>
      </c>
      <c r="J117" s="202"/>
      <c r="K117" s="214"/>
    </row>
    <row r="118" spans="2:1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>
      <c r="B122" s="239"/>
      <c r="C122" s="311" t="s">
        <v>2034</v>
      </c>
      <c r="D122" s="311"/>
      <c r="E122" s="311"/>
      <c r="F122" s="311"/>
      <c r="G122" s="311"/>
      <c r="H122" s="311"/>
      <c r="I122" s="311"/>
      <c r="J122" s="311"/>
      <c r="K122" s="240"/>
    </row>
    <row r="123" spans="2:11" customFormat="1" ht="17.25" customHeight="1">
      <c r="B123" s="241"/>
      <c r="C123" s="215" t="s">
        <v>1980</v>
      </c>
      <c r="D123" s="215"/>
      <c r="E123" s="215"/>
      <c r="F123" s="215" t="s">
        <v>1981</v>
      </c>
      <c r="G123" s="216"/>
      <c r="H123" s="215" t="s">
        <v>54</v>
      </c>
      <c r="I123" s="215" t="s">
        <v>57</v>
      </c>
      <c r="J123" s="215" t="s">
        <v>1982</v>
      </c>
      <c r="K123" s="242"/>
    </row>
    <row r="124" spans="2:11" customFormat="1" ht="17.25" customHeight="1">
      <c r="B124" s="241"/>
      <c r="C124" s="217" t="s">
        <v>1983</v>
      </c>
      <c r="D124" s="217"/>
      <c r="E124" s="217"/>
      <c r="F124" s="218" t="s">
        <v>1984</v>
      </c>
      <c r="G124" s="219"/>
      <c r="H124" s="217"/>
      <c r="I124" s="217"/>
      <c r="J124" s="217" t="s">
        <v>1985</v>
      </c>
      <c r="K124" s="242"/>
    </row>
    <row r="125" spans="2:11" customFormat="1" ht="5.25" customHeight="1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>
      <c r="B126" s="243"/>
      <c r="C126" s="202" t="s">
        <v>1989</v>
      </c>
      <c r="D126" s="222"/>
      <c r="E126" s="222"/>
      <c r="F126" s="223" t="s">
        <v>1986</v>
      </c>
      <c r="G126" s="202"/>
      <c r="H126" s="202" t="s">
        <v>2026</v>
      </c>
      <c r="I126" s="202" t="s">
        <v>1988</v>
      </c>
      <c r="J126" s="202">
        <v>120</v>
      </c>
      <c r="K126" s="246"/>
    </row>
    <row r="127" spans="2:11" customFormat="1" ht="15" customHeight="1">
      <c r="B127" s="243"/>
      <c r="C127" s="202" t="s">
        <v>2035</v>
      </c>
      <c r="D127" s="202"/>
      <c r="E127" s="202"/>
      <c r="F127" s="223" t="s">
        <v>1986</v>
      </c>
      <c r="G127" s="202"/>
      <c r="H127" s="202" t="s">
        <v>2036</v>
      </c>
      <c r="I127" s="202" t="s">
        <v>1988</v>
      </c>
      <c r="J127" s="202" t="s">
        <v>2037</v>
      </c>
      <c r="K127" s="246"/>
    </row>
    <row r="128" spans="2:11" customFormat="1" ht="15" customHeight="1">
      <c r="B128" s="243"/>
      <c r="C128" s="202" t="s">
        <v>1934</v>
      </c>
      <c r="D128" s="202"/>
      <c r="E128" s="202"/>
      <c r="F128" s="223" t="s">
        <v>1986</v>
      </c>
      <c r="G128" s="202"/>
      <c r="H128" s="202" t="s">
        <v>2038</v>
      </c>
      <c r="I128" s="202" t="s">
        <v>1988</v>
      </c>
      <c r="J128" s="202" t="s">
        <v>2037</v>
      </c>
      <c r="K128" s="246"/>
    </row>
    <row r="129" spans="2:11" customFormat="1" ht="15" customHeight="1">
      <c r="B129" s="243"/>
      <c r="C129" s="202" t="s">
        <v>1997</v>
      </c>
      <c r="D129" s="202"/>
      <c r="E129" s="202"/>
      <c r="F129" s="223" t="s">
        <v>1992</v>
      </c>
      <c r="G129" s="202"/>
      <c r="H129" s="202" t="s">
        <v>1998</v>
      </c>
      <c r="I129" s="202" t="s">
        <v>1988</v>
      </c>
      <c r="J129" s="202">
        <v>15</v>
      </c>
      <c r="K129" s="246"/>
    </row>
    <row r="130" spans="2:11" customFormat="1" ht="15" customHeight="1">
      <c r="B130" s="243"/>
      <c r="C130" s="202" t="s">
        <v>1999</v>
      </c>
      <c r="D130" s="202"/>
      <c r="E130" s="202"/>
      <c r="F130" s="223" t="s">
        <v>1992</v>
      </c>
      <c r="G130" s="202"/>
      <c r="H130" s="202" t="s">
        <v>2000</v>
      </c>
      <c r="I130" s="202" t="s">
        <v>1988</v>
      </c>
      <c r="J130" s="202">
        <v>15</v>
      </c>
      <c r="K130" s="246"/>
    </row>
    <row r="131" spans="2:11" customFormat="1" ht="15" customHeight="1">
      <c r="B131" s="243"/>
      <c r="C131" s="202" t="s">
        <v>2001</v>
      </c>
      <c r="D131" s="202"/>
      <c r="E131" s="202"/>
      <c r="F131" s="223" t="s">
        <v>1992</v>
      </c>
      <c r="G131" s="202"/>
      <c r="H131" s="202" t="s">
        <v>2002</v>
      </c>
      <c r="I131" s="202" t="s">
        <v>1988</v>
      </c>
      <c r="J131" s="202">
        <v>20</v>
      </c>
      <c r="K131" s="246"/>
    </row>
    <row r="132" spans="2:11" customFormat="1" ht="15" customHeight="1">
      <c r="B132" s="243"/>
      <c r="C132" s="202" t="s">
        <v>2003</v>
      </c>
      <c r="D132" s="202"/>
      <c r="E132" s="202"/>
      <c r="F132" s="223" t="s">
        <v>1992</v>
      </c>
      <c r="G132" s="202"/>
      <c r="H132" s="202" t="s">
        <v>2004</v>
      </c>
      <c r="I132" s="202" t="s">
        <v>1988</v>
      </c>
      <c r="J132" s="202">
        <v>20</v>
      </c>
      <c r="K132" s="246"/>
    </row>
    <row r="133" spans="2:11" customFormat="1" ht="15" customHeight="1">
      <c r="B133" s="243"/>
      <c r="C133" s="202" t="s">
        <v>1991</v>
      </c>
      <c r="D133" s="202"/>
      <c r="E133" s="202"/>
      <c r="F133" s="223" t="s">
        <v>1992</v>
      </c>
      <c r="G133" s="202"/>
      <c r="H133" s="202" t="s">
        <v>2026</v>
      </c>
      <c r="I133" s="202" t="s">
        <v>1988</v>
      </c>
      <c r="J133" s="202">
        <v>50</v>
      </c>
      <c r="K133" s="246"/>
    </row>
    <row r="134" spans="2:11" customFormat="1" ht="15" customHeight="1">
      <c r="B134" s="243"/>
      <c r="C134" s="202" t="s">
        <v>2005</v>
      </c>
      <c r="D134" s="202"/>
      <c r="E134" s="202"/>
      <c r="F134" s="223" t="s">
        <v>1992</v>
      </c>
      <c r="G134" s="202"/>
      <c r="H134" s="202" t="s">
        <v>2026</v>
      </c>
      <c r="I134" s="202" t="s">
        <v>1988</v>
      </c>
      <c r="J134" s="202">
        <v>50</v>
      </c>
      <c r="K134" s="246"/>
    </row>
    <row r="135" spans="2:11" customFormat="1" ht="15" customHeight="1">
      <c r="B135" s="243"/>
      <c r="C135" s="202" t="s">
        <v>2011</v>
      </c>
      <c r="D135" s="202"/>
      <c r="E135" s="202"/>
      <c r="F135" s="223" t="s">
        <v>1992</v>
      </c>
      <c r="G135" s="202"/>
      <c r="H135" s="202" t="s">
        <v>2026</v>
      </c>
      <c r="I135" s="202" t="s">
        <v>1988</v>
      </c>
      <c r="J135" s="202">
        <v>50</v>
      </c>
      <c r="K135" s="246"/>
    </row>
    <row r="136" spans="2:11" customFormat="1" ht="15" customHeight="1">
      <c r="B136" s="243"/>
      <c r="C136" s="202" t="s">
        <v>2013</v>
      </c>
      <c r="D136" s="202"/>
      <c r="E136" s="202"/>
      <c r="F136" s="223" t="s">
        <v>1992</v>
      </c>
      <c r="G136" s="202"/>
      <c r="H136" s="202" t="s">
        <v>2026</v>
      </c>
      <c r="I136" s="202" t="s">
        <v>1988</v>
      </c>
      <c r="J136" s="202">
        <v>50</v>
      </c>
      <c r="K136" s="246"/>
    </row>
    <row r="137" spans="2:11" customFormat="1" ht="15" customHeight="1">
      <c r="B137" s="243"/>
      <c r="C137" s="202" t="s">
        <v>2014</v>
      </c>
      <c r="D137" s="202"/>
      <c r="E137" s="202"/>
      <c r="F137" s="223" t="s">
        <v>1992</v>
      </c>
      <c r="G137" s="202"/>
      <c r="H137" s="202" t="s">
        <v>2039</v>
      </c>
      <c r="I137" s="202" t="s">
        <v>1988</v>
      </c>
      <c r="J137" s="202">
        <v>255</v>
      </c>
      <c r="K137" s="246"/>
    </row>
    <row r="138" spans="2:11" customFormat="1" ht="15" customHeight="1">
      <c r="B138" s="243"/>
      <c r="C138" s="202" t="s">
        <v>2016</v>
      </c>
      <c r="D138" s="202"/>
      <c r="E138" s="202"/>
      <c r="F138" s="223" t="s">
        <v>1986</v>
      </c>
      <c r="G138" s="202"/>
      <c r="H138" s="202" t="s">
        <v>2040</v>
      </c>
      <c r="I138" s="202" t="s">
        <v>2018</v>
      </c>
      <c r="J138" s="202"/>
      <c r="K138" s="246"/>
    </row>
    <row r="139" spans="2:11" customFormat="1" ht="15" customHeight="1">
      <c r="B139" s="243"/>
      <c r="C139" s="202" t="s">
        <v>2019</v>
      </c>
      <c r="D139" s="202"/>
      <c r="E139" s="202"/>
      <c r="F139" s="223" t="s">
        <v>1986</v>
      </c>
      <c r="G139" s="202"/>
      <c r="H139" s="202" t="s">
        <v>2041</v>
      </c>
      <c r="I139" s="202" t="s">
        <v>2021</v>
      </c>
      <c r="J139" s="202"/>
      <c r="K139" s="246"/>
    </row>
    <row r="140" spans="2:11" customFormat="1" ht="15" customHeight="1">
      <c r="B140" s="243"/>
      <c r="C140" s="202" t="s">
        <v>2022</v>
      </c>
      <c r="D140" s="202"/>
      <c r="E140" s="202"/>
      <c r="F140" s="223" t="s">
        <v>1986</v>
      </c>
      <c r="G140" s="202"/>
      <c r="H140" s="202" t="s">
        <v>2022</v>
      </c>
      <c r="I140" s="202" t="s">
        <v>2021</v>
      </c>
      <c r="J140" s="202"/>
      <c r="K140" s="246"/>
    </row>
    <row r="141" spans="2:11" customFormat="1" ht="15" customHeight="1">
      <c r="B141" s="243"/>
      <c r="C141" s="202" t="s">
        <v>38</v>
      </c>
      <c r="D141" s="202"/>
      <c r="E141" s="202"/>
      <c r="F141" s="223" t="s">
        <v>1986</v>
      </c>
      <c r="G141" s="202"/>
      <c r="H141" s="202" t="s">
        <v>2042</v>
      </c>
      <c r="I141" s="202" t="s">
        <v>2021</v>
      </c>
      <c r="J141" s="202"/>
      <c r="K141" s="246"/>
    </row>
    <row r="142" spans="2:11" customFormat="1" ht="15" customHeight="1">
      <c r="B142" s="243"/>
      <c r="C142" s="202" t="s">
        <v>2043</v>
      </c>
      <c r="D142" s="202"/>
      <c r="E142" s="202"/>
      <c r="F142" s="223" t="s">
        <v>1986</v>
      </c>
      <c r="G142" s="202"/>
      <c r="H142" s="202" t="s">
        <v>2044</v>
      </c>
      <c r="I142" s="202" t="s">
        <v>2021</v>
      </c>
      <c r="J142" s="202"/>
      <c r="K142" s="246"/>
    </row>
    <row r="143" spans="2:1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>
      <c r="B147" s="213"/>
      <c r="C147" s="310" t="s">
        <v>2045</v>
      </c>
      <c r="D147" s="310"/>
      <c r="E147" s="310"/>
      <c r="F147" s="310"/>
      <c r="G147" s="310"/>
      <c r="H147" s="310"/>
      <c r="I147" s="310"/>
      <c r="J147" s="310"/>
      <c r="K147" s="214"/>
    </row>
    <row r="148" spans="2:11" customFormat="1" ht="17.25" customHeight="1">
      <c r="B148" s="213"/>
      <c r="C148" s="215" t="s">
        <v>1980</v>
      </c>
      <c r="D148" s="215"/>
      <c r="E148" s="215"/>
      <c r="F148" s="215" t="s">
        <v>1981</v>
      </c>
      <c r="G148" s="216"/>
      <c r="H148" s="215" t="s">
        <v>54</v>
      </c>
      <c r="I148" s="215" t="s">
        <v>57</v>
      </c>
      <c r="J148" s="215" t="s">
        <v>1982</v>
      </c>
      <c r="K148" s="214"/>
    </row>
    <row r="149" spans="2:11" customFormat="1" ht="17.25" customHeight="1">
      <c r="B149" s="213"/>
      <c r="C149" s="217" t="s">
        <v>1983</v>
      </c>
      <c r="D149" s="217"/>
      <c r="E149" s="217"/>
      <c r="F149" s="218" t="s">
        <v>1984</v>
      </c>
      <c r="G149" s="219"/>
      <c r="H149" s="217"/>
      <c r="I149" s="217"/>
      <c r="J149" s="217" t="s">
        <v>1985</v>
      </c>
      <c r="K149" s="214"/>
    </row>
    <row r="150" spans="2:11" customFormat="1" ht="5.25" customHeight="1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>
      <c r="B151" s="225"/>
      <c r="C151" s="250" t="s">
        <v>1989</v>
      </c>
      <c r="D151" s="202"/>
      <c r="E151" s="202"/>
      <c r="F151" s="251" t="s">
        <v>1986</v>
      </c>
      <c r="G151" s="202"/>
      <c r="H151" s="250" t="s">
        <v>2026</v>
      </c>
      <c r="I151" s="250" t="s">
        <v>1988</v>
      </c>
      <c r="J151" s="250">
        <v>120</v>
      </c>
      <c r="K151" s="246"/>
    </row>
    <row r="152" spans="2:11" customFormat="1" ht="15" customHeight="1">
      <c r="B152" s="225"/>
      <c r="C152" s="250" t="s">
        <v>2035</v>
      </c>
      <c r="D152" s="202"/>
      <c r="E152" s="202"/>
      <c r="F152" s="251" t="s">
        <v>1986</v>
      </c>
      <c r="G152" s="202"/>
      <c r="H152" s="250" t="s">
        <v>2046</v>
      </c>
      <c r="I152" s="250" t="s">
        <v>1988</v>
      </c>
      <c r="J152" s="250" t="s">
        <v>2037</v>
      </c>
      <c r="K152" s="246"/>
    </row>
    <row r="153" spans="2:11" customFormat="1" ht="15" customHeight="1">
      <c r="B153" s="225"/>
      <c r="C153" s="250" t="s">
        <v>1934</v>
      </c>
      <c r="D153" s="202"/>
      <c r="E153" s="202"/>
      <c r="F153" s="251" t="s">
        <v>1986</v>
      </c>
      <c r="G153" s="202"/>
      <c r="H153" s="250" t="s">
        <v>2047</v>
      </c>
      <c r="I153" s="250" t="s">
        <v>1988</v>
      </c>
      <c r="J153" s="250" t="s">
        <v>2037</v>
      </c>
      <c r="K153" s="246"/>
    </row>
    <row r="154" spans="2:11" customFormat="1" ht="15" customHeight="1">
      <c r="B154" s="225"/>
      <c r="C154" s="250" t="s">
        <v>1991</v>
      </c>
      <c r="D154" s="202"/>
      <c r="E154" s="202"/>
      <c r="F154" s="251" t="s">
        <v>1992</v>
      </c>
      <c r="G154" s="202"/>
      <c r="H154" s="250" t="s">
        <v>2026</v>
      </c>
      <c r="I154" s="250" t="s">
        <v>1988</v>
      </c>
      <c r="J154" s="250">
        <v>50</v>
      </c>
      <c r="K154" s="246"/>
    </row>
    <row r="155" spans="2:11" customFormat="1" ht="15" customHeight="1">
      <c r="B155" s="225"/>
      <c r="C155" s="250" t="s">
        <v>1994</v>
      </c>
      <c r="D155" s="202"/>
      <c r="E155" s="202"/>
      <c r="F155" s="251" t="s">
        <v>1986</v>
      </c>
      <c r="G155" s="202"/>
      <c r="H155" s="250" t="s">
        <v>2026</v>
      </c>
      <c r="I155" s="250" t="s">
        <v>1996</v>
      </c>
      <c r="J155" s="250"/>
      <c r="K155" s="246"/>
    </row>
    <row r="156" spans="2:11" customFormat="1" ht="15" customHeight="1">
      <c r="B156" s="225"/>
      <c r="C156" s="250" t="s">
        <v>2005</v>
      </c>
      <c r="D156" s="202"/>
      <c r="E156" s="202"/>
      <c r="F156" s="251" t="s">
        <v>1992</v>
      </c>
      <c r="G156" s="202"/>
      <c r="H156" s="250" t="s">
        <v>2026</v>
      </c>
      <c r="I156" s="250" t="s">
        <v>1988</v>
      </c>
      <c r="J156" s="250">
        <v>50</v>
      </c>
      <c r="K156" s="246"/>
    </row>
    <row r="157" spans="2:11" customFormat="1" ht="15" customHeight="1">
      <c r="B157" s="225"/>
      <c r="C157" s="250" t="s">
        <v>2013</v>
      </c>
      <c r="D157" s="202"/>
      <c r="E157" s="202"/>
      <c r="F157" s="251" t="s">
        <v>1992</v>
      </c>
      <c r="G157" s="202"/>
      <c r="H157" s="250" t="s">
        <v>2026</v>
      </c>
      <c r="I157" s="250" t="s">
        <v>1988</v>
      </c>
      <c r="J157" s="250">
        <v>50</v>
      </c>
      <c r="K157" s="246"/>
    </row>
    <row r="158" spans="2:11" customFormat="1" ht="15" customHeight="1">
      <c r="B158" s="225"/>
      <c r="C158" s="250" t="s">
        <v>2011</v>
      </c>
      <c r="D158" s="202"/>
      <c r="E158" s="202"/>
      <c r="F158" s="251" t="s">
        <v>1992</v>
      </c>
      <c r="G158" s="202"/>
      <c r="H158" s="250" t="s">
        <v>2026</v>
      </c>
      <c r="I158" s="250" t="s">
        <v>1988</v>
      </c>
      <c r="J158" s="250">
        <v>50</v>
      </c>
      <c r="K158" s="246"/>
    </row>
    <row r="159" spans="2:11" customFormat="1" ht="15" customHeight="1">
      <c r="B159" s="225"/>
      <c r="C159" s="250" t="s">
        <v>93</v>
      </c>
      <c r="D159" s="202"/>
      <c r="E159" s="202"/>
      <c r="F159" s="251" t="s">
        <v>1986</v>
      </c>
      <c r="G159" s="202"/>
      <c r="H159" s="250" t="s">
        <v>2048</v>
      </c>
      <c r="I159" s="250" t="s">
        <v>1988</v>
      </c>
      <c r="J159" s="250" t="s">
        <v>2049</v>
      </c>
      <c r="K159" s="246"/>
    </row>
    <row r="160" spans="2:11" customFormat="1" ht="15" customHeight="1">
      <c r="B160" s="225"/>
      <c r="C160" s="250" t="s">
        <v>2050</v>
      </c>
      <c r="D160" s="202"/>
      <c r="E160" s="202"/>
      <c r="F160" s="251" t="s">
        <v>1986</v>
      </c>
      <c r="G160" s="202"/>
      <c r="H160" s="250" t="s">
        <v>2051</v>
      </c>
      <c r="I160" s="250" t="s">
        <v>2021</v>
      </c>
      <c r="J160" s="250"/>
      <c r="K160" s="246"/>
    </row>
    <row r="161" spans="2:1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>
      <c r="B165" s="194"/>
      <c r="C165" s="311" t="s">
        <v>2052</v>
      </c>
      <c r="D165" s="311"/>
      <c r="E165" s="311"/>
      <c r="F165" s="311"/>
      <c r="G165" s="311"/>
      <c r="H165" s="311"/>
      <c r="I165" s="311"/>
      <c r="J165" s="311"/>
      <c r="K165" s="195"/>
    </row>
    <row r="166" spans="2:11" customFormat="1" ht="17.25" customHeight="1">
      <c r="B166" s="194"/>
      <c r="C166" s="215" t="s">
        <v>1980</v>
      </c>
      <c r="D166" s="215"/>
      <c r="E166" s="215"/>
      <c r="F166" s="215" t="s">
        <v>1981</v>
      </c>
      <c r="G166" s="255"/>
      <c r="H166" s="256" t="s">
        <v>54</v>
      </c>
      <c r="I166" s="256" t="s">
        <v>57</v>
      </c>
      <c r="J166" s="215" t="s">
        <v>1982</v>
      </c>
      <c r="K166" s="195"/>
    </row>
    <row r="167" spans="2:11" customFormat="1" ht="17.25" customHeight="1">
      <c r="B167" s="196"/>
      <c r="C167" s="217" t="s">
        <v>1983</v>
      </c>
      <c r="D167" s="217"/>
      <c r="E167" s="217"/>
      <c r="F167" s="218" t="s">
        <v>1984</v>
      </c>
      <c r="G167" s="257"/>
      <c r="H167" s="258"/>
      <c r="I167" s="258"/>
      <c r="J167" s="217" t="s">
        <v>1985</v>
      </c>
      <c r="K167" s="197"/>
    </row>
    <row r="168" spans="2:11" customFormat="1" ht="5.25" customHeight="1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>
      <c r="B169" s="225"/>
      <c r="C169" s="202" t="s">
        <v>1989</v>
      </c>
      <c r="D169" s="202"/>
      <c r="E169" s="202"/>
      <c r="F169" s="223" t="s">
        <v>1986</v>
      </c>
      <c r="G169" s="202"/>
      <c r="H169" s="202" t="s">
        <v>2026</v>
      </c>
      <c r="I169" s="202" t="s">
        <v>1988</v>
      </c>
      <c r="J169" s="202">
        <v>120</v>
      </c>
      <c r="K169" s="246"/>
    </row>
    <row r="170" spans="2:11" customFormat="1" ht="15" customHeight="1">
      <c r="B170" s="225"/>
      <c r="C170" s="202" t="s">
        <v>2035</v>
      </c>
      <c r="D170" s="202"/>
      <c r="E170" s="202"/>
      <c r="F170" s="223" t="s">
        <v>1986</v>
      </c>
      <c r="G170" s="202"/>
      <c r="H170" s="202" t="s">
        <v>2036</v>
      </c>
      <c r="I170" s="202" t="s">
        <v>1988</v>
      </c>
      <c r="J170" s="202" t="s">
        <v>2037</v>
      </c>
      <c r="K170" s="246"/>
    </row>
    <row r="171" spans="2:11" customFormat="1" ht="15" customHeight="1">
      <c r="B171" s="225"/>
      <c r="C171" s="202" t="s">
        <v>1934</v>
      </c>
      <c r="D171" s="202"/>
      <c r="E171" s="202"/>
      <c r="F171" s="223" t="s">
        <v>1986</v>
      </c>
      <c r="G171" s="202"/>
      <c r="H171" s="202" t="s">
        <v>2053</v>
      </c>
      <c r="I171" s="202" t="s">
        <v>1988</v>
      </c>
      <c r="J171" s="202" t="s">
        <v>2037</v>
      </c>
      <c r="K171" s="246"/>
    </row>
    <row r="172" spans="2:11" customFormat="1" ht="15" customHeight="1">
      <c r="B172" s="225"/>
      <c r="C172" s="202" t="s">
        <v>1991</v>
      </c>
      <c r="D172" s="202"/>
      <c r="E172" s="202"/>
      <c r="F172" s="223" t="s">
        <v>1992</v>
      </c>
      <c r="G172" s="202"/>
      <c r="H172" s="202" t="s">
        <v>2053</v>
      </c>
      <c r="I172" s="202" t="s">
        <v>1988</v>
      </c>
      <c r="J172" s="202">
        <v>50</v>
      </c>
      <c r="K172" s="246"/>
    </row>
    <row r="173" spans="2:11" customFormat="1" ht="15" customHeight="1">
      <c r="B173" s="225"/>
      <c r="C173" s="202" t="s">
        <v>1994</v>
      </c>
      <c r="D173" s="202"/>
      <c r="E173" s="202"/>
      <c r="F173" s="223" t="s">
        <v>1986</v>
      </c>
      <c r="G173" s="202"/>
      <c r="H173" s="202" t="s">
        <v>2053</v>
      </c>
      <c r="I173" s="202" t="s">
        <v>1996</v>
      </c>
      <c r="J173" s="202"/>
      <c r="K173" s="246"/>
    </row>
    <row r="174" spans="2:11" customFormat="1" ht="15" customHeight="1">
      <c r="B174" s="225"/>
      <c r="C174" s="202" t="s">
        <v>2005</v>
      </c>
      <c r="D174" s="202"/>
      <c r="E174" s="202"/>
      <c r="F174" s="223" t="s">
        <v>1992</v>
      </c>
      <c r="G174" s="202"/>
      <c r="H174" s="202" t="s">
        <v>2053</v>
      </c>
      <c r="I174" s="202" t="s">
        <v>1988</v>
      </c>
      <c r="J174" s="202">
        <v>50</v>
      </c>
      <c r="K174" s="246"/>
    </row>
    <row r="175" spans="2:11" customFormat="1" ht="15" customHeight="1">
      <c r="B175" s="225"/>
      <c r="C175" s="202" t="s">
        <v>2013</v>
      </c>
      <c r="D175" s="202"/>
      <c r="E175" s="202"/>
      <c r="F175" s="223" t="s">
        <v>1992</v>
      </c>
      <c r="G175" s="202"/>
      <c r="H175" s="202" t="s">
        <v>2053</v>
      </c>
      <c r="I175" s="202" t="s">
        <v>1988</v>
      </c>
      <c r="J175" s="202">
        <v>50</v>
      </c>
      <c r="K175" s="246"/>
    </row>
    <row r="176" spans="2:11" customFormat="1" ht="15" customHeight="1">
      <c r="B176" s="225"/>
      <c r="C176" s="202" t="s">
        <v>2011</v>
      </c>
      <c r="D176" s="202"/>
      <c r="E176" s="202"/>
      <c r="F176" s="223" t="s">
        <v>1992</v>
      </c>
      <c r="G176" s="202"/>
      <c r="H176" s="202" t="s">
        <v>2053</v>
      </c>
      <c r="I176" s="202" t="s">
        <v>1988</v>
      </c>
      <c r="J176" s="202">
        <v>50</v>
      </c>
      <c r="K176" s="246"/>
    </row>
    <row r="177" spans="2:11" customFormat="1" ht="15" customHeight="1">
      <c r="B177" s="225"/>
      <c r="C177" s="202" t="s">
        <v>123</v>
      </c>
      <c r="D177" s="202"/>
      <c r="E177" s="202"/>
      <c r="F177" s="223" t="s">
        <v>1986</v>
      </c>
      <c r="G177" s="202"/>
      <c r="H177" s="202" t="s">
        <v>2054</v>
      </c>
      <c r="I177" s="202" t="s">
        <v>2055</v>
      </c>
      <c r="J177" s="202"/>
      <c r="K177" s="246"/>
    </row>
    <row r="178" spans="2:11" customFormat="1" ht="15" customHeight="1">
      <c r="B178" s="225"/>
      <c r="C178" s="202" t="s">
        <v>57</v>
      </c>
      <c r="D178" s="202"/>
      <c r="E178" s="202"/>
      <c r="F178" s="223" t="s">
        <v>1986</v>
      </c>
      <c r="G178" s="202"/>
      <c r="H178" s="202" t="s">
        <v>2056</v>
      </c>
      <c r="I178" s="202" t="s">
        <v>2057</v>
      </c>
      <c r="J178" s="202">
        <v>1</v>
      </c>
      <c r="K178" s="246"/>
    </row>
    <row r="179" spans="2:11" customFormat="1" ht="15" customHeight="1">
      <c r="B179" s="225"/>
      <c r="C179" s="202" t="s">
        <v>53</v>
      </c>
      <c r="D179" s="202"/>
      <c r="E179" s="202"/>
      <c r="F179" s="223" t="s">
        <v>1986</v>
      </c>
      <c r="G179" s="202"/>
      <c r="H179" s="202" t="s">
        <v>2058</v>
      </c>
      <c r="I179" s="202" t="s">
        <v>1988</v>
      </c>
      <c r="J179" s="202">
        <v>20</v>
      </c>
      <c r="K179" s="246"/>
    </row>
    <row r="180" spans="2:11" customFormat="1" ht="15" customHeight="1">
      <c r="B180" s="225"/>
      <c r="C180" s="202" t="s">
        <v>54</v>
      </c>
      <c r="D180" s="202"/>
      <c r="E180" s="202"/>
      <c r="F180" s="223" t="s">
        <v>1986</v>
      </c>
      <c r="G180" s="202"/>
      <c r="H180" s="202" t="s">
        <v>2059</v>
      </c>
      <c r="I180" s="202" t="s">
        <v>1988</v>
      </c>
      <c r="J180" s="202">
        <v>255</v>
      </c>
      <c r="K180" s="246"/>
    </row>
    <row r="181" spans="2:11" customFormat="1" ht="15" customHeight="1">
      <c r="B181" s="225"/>
      <c r="C181" s="202" t="s">
        <v>124</v>
      </c>
      <c r="D181" s="202"/>
      <c r="E181" s="202"/>
      <c r="F181" s="223" t="s">
        <v>1986</v>
      </c>
      <c r="G181" s="202"/>
      <c r="H181" s="202" t="s">
        <v>1950</v>
      </c>
      <c r="I181" s="202" t="s">
        <v>1988</v>
      </c>
      <c r="J181" s="202">
        <v>10</v>
      </c>
      <c r="K181" s="246"/>
    </row>
    <row r="182" spans="2:11" customFormat="1" ht="15" customHeight="1">
      <c r="B182" s="225"/>
      <c r="C182" s="202" t="s">
        <v>125</v>
      </c>
      <c r="D182" s="202"/>
      <c r="E182" s="202"/>
      <c r="F182" s="223" t="s">
        <v>1986</v>
      </c>
      <c r="G182" s="202"/>
      <c r="H182" s="202" t="s">
        <v>2060</v>
      </c>
      <c r="I182" s="202" t="s">
        <v>2021</v>
      </c>
      <c r="J182" s="202"/>
      <c r="K182" s="246"/>
    </row>
    <row r="183" spans="2:11" customFormat="1" ht="15" customHeight="1">
      <c r="B183" s="225"/>
      <c r="C183" s="202" t="s">
        <v>2061</v>
      </c>
      <c r="D183" s="202"/>
      <c r="E183" s="202"/>
      <c r="F183" s="223" t="s">
        <v>1986</v>
      </c>
      <c r="G183" s="202"/>
      <c r="H183" s="202" t="s">
        <v>2062</v>
      </c>
      <c r="I183" s="202" t="s">
        <v>2021</v>
      </c>
      <c r="J183" s="202"/>
      <c r="K183" s="246"/>
    </row>
    <row r="184" spans="2:11" customFormat="1" ht="15" customHeight="1">
      <c r="B184" s="225"/>
      <c r="C184" s="202" t="s">
        <v>2050</v>
      </c>
      <c r="D184" s="202"/>
      <c r="E184" s="202"/>
      <c r="F184" s="223" t="s">
        <v>1986</v>
      </c>
      <c r="G184" s="202"/>
      <c r="H184" s="202" t="s">
        <v>2063</v>
      </c>
      <c r="I184" s="202" t="s">
        <v>2021</v>
      </c>
      <c r="J184" s="202"/>
      <c r="K184" s="246"/>
    </row>
    <row r="185" spans="2:11" customFormat="1" ht="15" customHeight="1">
      <c r="B185" s="225"/>
      <c r="C185" s="202" t="s">
        <v>127</v>
      </c>
      <c r="D185" s="202"/>
      <c r="E185" s="202"/>
      <c r="F185" s="223" t="s">
        <v>1992</v>
      </c>
      <c r="G185" s="202"/>
      <c r="H185" s="202" t="s">
        <v>2064</v>
      </c>
      <c r="I185" s="202" t="s">
        <v>1988</v>
      </c>
      <c r="J185" s="202">
        <v>50</v>
      </c>
      <c r="K185" s="246"/>
    </row>
    <row r="186" spans="2:11" customFormat="1" ht="15" customHeight="1">
      <c r="B186" s="225"/>
      <c r="C186" s="202" t="s">
        <v>2065</v>
      </c>
      <c r="D186" s="202"/>
      <c r="E186" s="202"/>
      <c r="F186" s="223" t="s">
        <v>1992</v>
      </c>
      <c r="G186" s="202"/>
      <c r="H186" s="202" t="s">
        <v>2066</v>
      </c>
      <c r="I186" s="202" t="s">
        <v>2067</v>
      </c>
      <c r="J186" s="202"/>
      <c r="K186" s="246"/>
    </row>
    <row r="187" spans="2:11" customFormat="1" ht="15" customHeight="1">
      <c r="B187" s="225"/>
      <c r="C187" s="202" t="s">
        <v>2068</v>
      </c>
      <c r="D187" s="202"/>
      <c r="E187" s="202"/>
      <c r="F187" s="223" t="s">
        <v>1992</v>
      </c>
      <c r="G187" s="202"/>
      <c r="H187" s="202" t="s">
        <v>2069</v>
      </c>
      <c r="I187" s="202" t="s">
        <v>2067</v>
      </c>
      <c r="J187" s="202"/>
      <c r="K187" s="246"/>
    </row>
    <row r="188" spans="2:11" customFormat="1" ht="15" customHeight="1">
      <c r="B188" s="225"/>
      <c r="C188" s="202" t="s">
        <v>2070</v>
      </c>
      <c r="D188" s="202"/>
      <c r="E188" s="202"/>
      <c r="F188" s="223" t="s">
        <v>1992</v>
      </c>
      <c r="G188" s="202"/>
      <c r="H188" s="202" t="s">
        <v>2071</v>
      </c>
      <c r="I188" s="202" t="s">
        <v>2067</v>
      </c>
      <c r="J188" s="202"/>
      <c r="K188" s="246"/>
    </row>
    <row r="189" spans="2:11" customFormat="1" ht="15" customHeight="1">
      <c r="B189" s="225"/>
      <c r="C189" s="259" t="s">
        <v>2072</v>
      </c>
      <c r="D189" s="202"/>
      <c r="E189" s="202"/>
      <c r="F189" s="223" t="s">
        <v>1992</v>
      </c>
      <c r="G189" s="202"/>
      <c r="H189" s="202" t="s">
        <v>2073</v>
      </c>
      <c r="I189" s="202" t="s">
        <v>2074</v>
      </c>
      <c r="J189" s="260" t="s">
        <v>2075</v>
      </c>
      <c r="K189" s="246"/>
    </row>
    <row r="190" spans="2:11" customFormat="1" ht="15" customHeight="1">
      <c r="B190" s="225"/>
      <c r="C190" s="259" t="s">
        <v>42</v>
      </c>
      <c r="D190" s="202"/>
      <c r="E190" s="202"/>
      <c r="F190" s="223" t="s">
        <v>1986</v>
      </c>
      <c r="G190" s="202"/>
      <c r="H190" s="199" t="s">
        <v>2076</v>
      </c>
      <c r="I190" s="202" t="s">
        <v>2077</v>
      </c>
      <c r="J190" s="202"/>
      <c r="K190" s="246"/>
    </row>
    <row r="191" spans="2:11" customFormat="1" ht="15" customHeight="1">
      <c r="B191" s="225"/>
      <c r="C191" s="259" t="s">
        <v>2078</v>
      </c>
      <c r="D191" s="202"/>
      <c r="E191" s="202"/>
      <c r="F191" s="223" t="s">
        <v>1986</v>
      </c>
      <c r="G191" s="202"/>
      <c r="H191" s="202" t="s">
        <v>2079</v>
      </c>
      <c r="I191" s="202" t="s">
        <v>2021</v>
      </c>
      <c r="J191" s="202"/>
      <c r="K191" s="246"/>
    </row>
    <row r="192" spans="2:11" customFormat="1" ht="15" customHeight="1">
      <c r="B192" s="225"/>
      <c r="C192" s="259" t="s">
        <v>2080</v>
      </c>
      <c r="D192" s="202"/>
      <c r="E192" s="202"/>
      <c r="F192" s="223" t="s">
        <v>1986</v>
      </c>
      <c r="G192" s="202"/>
      <c r="H192" s="202" t="s">
        <v>2081</v>
      </c>
      <c r="I192" s="202" t="s">
        <v>2021</v>
      </c>
      <c r="J192" s="202"/>
      <c r="K192" s="246"/>
    </row>
    <row r="193" spans="2:11" customFormat="1" ht="15" customHeight="1">
      <c r="B193" s="225"/>
      <c r="C193" s="259" t="s">
        <v>2082</v>
      </c>
      <c r="D193" s="202"/>
      <c r="E193" s="202"/>
      <c r="F193" s="223" t="s">
        <v>1992</v>
      </c>
      <c r="G193" s="202"/>
      <c r="H193" s="202" t="s">
        <v>2083</v>
      </c>
      <c r="I193" s="202" t="s">
        <v>2021</v>
      </c>
      <c r="J193" s="202"/>
      <c r="K193" s="246"/>
    </row>
    <row r="194" spans="2:11" customFormat="1" ht="15" customHeight="1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customFormat="1" ht="18.75" customHeight="1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customFormat="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customFormat="1" ht="21">
      <c r="B199" s="194"/>
      <c r="C199" s="311" t="s">
        <v>2084</v>
      </c>
      <c r="D199" s="311"/>
      <c r="E199" s="311"/>
      <c r="F199" s="311"/>
      <c r="G199" s="311"/>
      <c r="H199" s="311"/>
      <c r="I199" s="311"/>
      <c r="J199" s="311"/>
      <c r="K199" s="195"/>
    </row>
    <row r="200" spans="2:11" customFormat="1" ht="25.5" customHeight="1">
      <c r="B200" s="194"/>
      <c r="C200" s="262" t="s">
        <v>2085</v>
      </c>
      <c r="D200" s="262"/>
      <c r="E200" s="262"/>
      <c r="F200" s="262" t="s">
        <v>2086</v>
      </c>
      <c r="G200" s="263"/>
      <c r="H200" s="312" t="s">
        <v>2087</v>
      </c>
      <c r="I200" s="312"/>
      <c r="J200" s="312"/>
      <c r="K200" s="195"/>
    </row>
    <row r="201" spans="2:11" customFormat="1" ht="5.25" customHeight="1">
      <c r="B201" s="225"/>
      <c r="C201" s="220"/>
      <c r="D201" s="220"/>
      <c r="E201" s="220"/>
      <c r="F201" s="220"/>
      <c r="G201" s="244"/>
      <c r="H201" s="220"/>
      <c r="I201" s="220"/>
      <c r="J201" s="220"/>
      <c r="K201" s="246"/>
    </row>
    <row r="202" spans="2:11" customFormat="1" ht="15" customHeight="1">
      <c r="B202" s="225"/>
      <c r="C202" s="202" t="s">
        <v>2077</v>
      </c>
      <c r="D202" s="202"/>
      <c r="E202" s="202"/>
      <c r="F202" s="223" t="s">
        <v>43</v>
      </c>
      <c r="G202" s="202"/>
      <c r="H202" s="313" t="s">
        <v>2088</v>
      </c>
      <c r="I202" s="313"/>
      <c r="J202" s="313"/>
      <c r="K202" s="246"/>
    </row>
    <row r="203" spans="2:11" customFormat="1" ht="15" customHeight="1">
      <c r="B203" s="225"/>
      <c r="C203" s="202"/>
      <c r="D203" s="202"/>
      <c r="E203" s="202"/>
      <c r="F203" s="223" t="s">
        <v>44</v>
      </c>
      <c r="G203" s="202"/>
      <c r="H203" s="313" t="s">
        <v>2089</v>
      </c>
      <c r="I203" s="313"/>
      <c r="J203" s="313"/>
      <c r="K203" s="246"/>
    </row>
    <row r="204" spans="2:11" customFormat="1" ht="15" customHeight="1">
      <c r="B204" s="225"/>
      <c r="C204" s="202"/>
      <c r="D204" s="202"/>
      <c r="E204" s="202"/>
      <c r="F204" s="223" t="s">
        <v>47</v>
      </c>
      <c r="G204" s="202"/>
      <c r="H204" s="313" t="s">
        <v>2090</v>
      </c>
      <c r="I204" s="313"/>
      <c r="J204" s="313"/>
      <c r="K204" s="246"/>
    </row>
    <row r="205" spans="2:11" customFormat="1" ht="15" customHeight="1">
      <c r="B205" s="225"/>
      <c r="C205" s="202"/>
      <c r="D205" s="202"/>
      <c r="E205" s="202"/>
      <c r="F205" s="223" t="s">
        <v>45</v>
      </c>
      <c r="G205" s="202"/>
      <c r="H205" s="313" t="s">
        <v>2091</v>
      </c>
      <c r="I205" s="313"/>
      <c r="J205" s="313"/>
      <c r="K205" s="246"/>
    </row>
    <row r="206" spans="2:11" customFormat="1" ht="15" customHeight="1">
      <c r="B206" s="225"/>
      <c r="C206" s="202"/>
      <c r="D206" s="202"/>
      <c r="E206" s="202"/>
      <c r="F206" s="223" t="s">
        <v>46</v>
      </c>
      <c r="G206" s="202"/>
      <c r="H206" s="313" t="s">
        <v>2092</v>
      </c>
      <c r="I206" s="313"/>
      <c r="J206" s="313"/>
      <c r="K206" s="246"/>
    </row>
    <row r="207" spans="2:11" customFormat="1" ht="15" customHeight="1">
      <c r="B207" s="225"/>
      <c r="C207" s="202"/>
      <c r="D207" s="202"/>
      <c r="E207" s="202"/>
      <c r="F207" s="223"/>
      <c r="G207" s="202"/>
      <c r="H207" s="202"/>
      <c r="I207" s="202"/>
      <c r="J207" s="202"/>
      <c r="K207" s="246"/>
    </row>
    <row r="208" spans="2:11" customFormat="1" ht="15" customHeight="1">
      <c r="B208" s="225"/>
      <c r="C208" s="202" t="s">
        <v>2033</v>
      </c>
      <c r="D208" s="202"/>
      <c r="E208" s="202"/>
      <c r="F208" s="223" t="s">
        <v>79</v>
      </c>
      <c r="G208" s="202"/>
      <c r="H208" s="313" t="s">
        <v>2093</v>
      </c>
      <c r="I208" s="313"/>
      <c r="J208" s="313"/>
      <c r="K208" s="246"/>
    </row>
    <row r="209" spans="2:11" customFormat="1" ht="15" customHeight="1">
      <c r="B209" s="225"/>
      <c r="C209" s="202"/>
      <c r="D209" s="202"/>
      <c r="E209" s="202"/>
      <c r="F209" s="223" t="s">
        <v>1928</v>
      </c>
      <c r="G209" s="202"/>
      <c r="H209" s="313" t="s">
        <v>1929</v>
      </c>
      <c r="I209" s="313"/>
      <c r="J209" s="313"/>
      <c r="K209" s="246"/>
    </row>
    <row r="210" spans="2:11" customFormat="1" ht="15" customHeight="1">
      <c r="B210" s="225"/>
      <c r="C210" s="202"/>
      <c r="D210" s="202"/>
      <c r="E210" s="202"/>
      <c r="F210" s="223" t="s">
        <v>1926</v>
      </c>
      <c r="G210" s="202"/>
      <c r="H210" s="313" t="s">
        <v>2094</v>
      </c>
      <c r="I210" s="313"/>
      <c r="J210" s="313"/>
      <c r="K210" s="246"/>
    </row>
    <row r="211" spans="2:11" customFormat="1" ht="15" customHeight="1">
      <c r="B211" s="264"/>
      <c r="C211" s="202"/>
      <c r="D211" s="202"/>
      <c r="E211" s="202"/>
      <c r="F211" s="223" t="s">
        <v>1930</v>
      </c>
      <c r="G211" s="259"/>
      <c r="H211" s="314" t="s">
        <v>1931</v>
      </c>
      <c r="I211" s="314"/>
      <c r="J211" s="314"/>
      <c r="K211" s="265"/>
    </row>
    <row r="212" spans="2:11" customFormat="1" ht="15" customHeight="1">
      <c r="B212" s="264"/>
      <c r="C212" s="202"/>
      <c r="D212" s="202"/>
      <c r="E212" s="202"/>
      <c r="F212" s="223" t="s">
        <v>1932</v>
      </c>
      <c r="G212" s="259"/>
      <c r="H212" s="314" t="s">
        <v>2095</v>
      </c>
      <c r="I212" s="314"/>
      <c r="J212" s="314"/>
      <c r="K212" s="265"/>
    </row>
    <row r="213" spans="2:11" customFormat="1" ht="15" customHeight="1">
      <c r="B213" s="264"/>
      <c r="C213" s="202"/>
      <c r="D213" s="202"/>
      <c r="E213" s="202"/>
      <c r="F213" s="223"/>
      <c r="G213" s="259"/>
      <c r="H213" s="250"/>
      <c r="I213" s="250"/>
      <c r="J213" s="250"/>
      <c r="K213" s="265"/>
    </row>
    <row r="214" spans="2:11" customFormat="1" ht="15" customHeight="1">
      <c r="B214" s="264"/>
      <c r="C214" s="202" t="s">
        <v>2057</v>
      </c>
      <c r="D214" s="202"/>
      <c r="E214" s="202"/>
      <c r="F214" s="223">
        <v>1</v>
      </c>
      <c r="G214" s="259"/>
      <c r="H214" s="314" t="s">
        <v>2096</v>
      </c>
      <c r="I214" s="314"/>
      <c r="J214" s="314"/>
      <c r="K214" s="265"/>
    </row>
    <row r="215" spans="2:11" customFormat="1" ht="15" customHeight="1">
      <c r="B215" s="264"/>
      <c r="C215" s="202"/>
      <c r="D215" s="202"/>
      <c r="E215" s="202"/>
      <c r="F215" s="223">
        <v>2</v>
      </c>
      <c r="G215" s="259"/>
      <c r="H215" s="314" t="s">
        <v>2097</v>
      </c>
      <c r="I215" s="314"/>
      <c r="J215" s="314"/>
      <c r="K215" s="265"/>
    </row>
    <row r="216" spans="2:11" customFormat="1" ht="15" customHeight="1">
      <c r="B216" s="264"/>
      <c r="C216" s="202"/>
      <c r="D216" s="202"/>
      <c r="E216" s="202"/>
      <c r="F216" s="223">
        <v>3</v>
      </c>
      <c r="G216" s="259"/>
      <c r="H216" s="314" t="s">
        <v>2098</v>
      </c>
      <c r="I216" s="314"/>
      <c r="J216" s="314"/>
      <c r="K216" s="265"/>
    </row>
    <row r="217" spans="2:11" customFormat="1" ht="15" customHeight="1">
      <c r="B217" s="264"/>
      <c r="C217" s="202"/>
      <c r="D217" s="202"/>
      <c r="E217" s="202"/>
      <c r="F217" s="223">
        <v>4</v>
      </c>
      <c r="G217" s="259"/>
      <c r="H217" s="314" t="s">
        <v>2099</v>
      </c>
      <c r="I217" s="314"/>
      <c r="J217" s="314"/>
      <c r="K217" s="265"/>
    </row>
    <row r="218" spans="2:1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 01 - STAVEBNÍ ÚPRAVY V ...</vt:lpstr>
      <vt:lpstr>S 02 - ÚPRAVY BYTU VE 3.NP</vt:lpstr>
      <vt:lpstr>S-03 - ZATEPLENÍ BUDOVY Č...</vt:lpstr>
      <vt:lpstr>Pokyny pro vyplnění</vt:lpstr>
      <vt:lpstr>'Rekapitulace stavby'!Názvy_tisku</vt:lpstr>
      <vt:lpstr>'S 01 - STAVEBNÍ ÚPRAVY V ...'!Názvy_tisku</vt:lpstr>
      <vt:lpstr>'S 02 - ÚPRAVY BYTU VE 3.NP'!Názvy_tisku</vt:lpstr>
      <vt:lpstr>'S-03 - ZATEPLENÍ BUDOVY Č...'!Názvy_tisku</vt:lpstr>
      <vt:lpstr>'Pokyny pro vyplnění'!Oblast_tisku</vt:lpstr>
      <vt:lpstr>'Rekapitulace stavby'!Oblast_tisku</vt:lpstr>
      <vt:lpstr>'S 01 - STAVEBNÍ ÚPRAVY V ...'!Oblast_tisku</vt:lpstr>
      <vt:lpstr>'S 02 - ÚPRAVY BYTU VE 3.NP'!Oblast_tisku</vt:lpstr>
      <vt:lpstr>'S-03 - ZATEPLENÍ BUDOVY 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AK</cp:lastModifiedBy>
  <dcterms:created xsi:type="dcterms:W3CDTF">2023-07-13T14:09:24Z</dcterms:created>
  <dcterms:modified xsi:type="dcterms:W3CDTF">2023-08-17T11:10:11Z</dcterms:modified>
</cp:coreProperties>
</file>