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/>
  <bookViews>
    <workbookView xWindow="65428" yWindow="65428" windowWidth="23256" windowHeight="12576" firstSheet="3" activeTab="8"/>
  </bookViews>
  <sheets>
    <sheet name="Rekapitulace stavby" sheetId="1" r:id="rId1"/>
    <sheet name="00 - Pokyny pro zpracován..." sheetId="2" r:id="rId2"/>
    <sheet name="01 - Vedlejší rozpočtové ..." sheetId="3" r:id="rId3"/>
    <sheet name="02.01 - D.1.1 - Bourací p..." sheetId="4" r:id="rId4"/>
    <sheet name="02.02 - D.1.1 - D.1.3 - S..." sheetId="5" r:id="rId5"/>
    <sheet name="02.03 - D.1.1 - Vytápění" sheetId="6" r:id="rId6"/>
    <sheet name="02.04 - D.1.4 - Vzduchote..." sheetId="7" r:id="rId7"/>
    <sheet name="02.05 - D.1.4 - Vodovod" sheetId="8" r:id="rId8"/>
    <sheet name="02.06 - D.1.4 - Splašková..." sheetId="9" r:id="rId9"/>
    <sheet name="02.07 - D.1.4 - Dešťová k..." sheetId="10" r:id="rId10"/>
    <sheet name="02.08 - D.1.4 - Stlačený ..." sheetId="11" r:id="rId11"/>
    <sheet name="02.09 - D.1.4. - Elektroi..." sheetId="12" r:id="rId12"/>
    <sheet name="Pokyny pro vyplnění" sheetId="15" r:id="rId13"/>
  </sheets>
  <definedNames>
    <definedName name="_xlnm._FilterDatabase" localSheetId="1" hidden="1">'00 - Pokyny pro zpracován...'!$C$79:$K$99</definedName>
    <definedName name="_xlnm._FilterDatabase" localSheetId="2" hidden="1">'01 - Vedlejší rozpočtové ...'!$C$82:$K$99</definedName>
    <definedName name="_xlnm._FilterDatabase" localSheetId="3" hidden="1">'02.01 - D.1.1 - Bourací p...'!$C$91:$K$218</definedName>
    <definedName name="_xlnm._FilterDatabase" localSheetId="4" hidden="1">'02.02 - D.1.1 - D.1.3 - S...'!$C$104:$K$1101</definedName>
    <definedName name="_xlnm._FilterDatabase" localSheetId="5" hidden="1">'02.03 - D.1.1 - Vytápění'!$C$89:$K$161</definedName>
    <definedName name="_xlnm._FilterDatabase" localSheetId="6" hidden="1">'02.04 - D.1.4 - Vzduchote...'!$C$92:$K$187</definedName>
    <definedName name="_xlnm._FilterDatabase" localSheetId="7" hidden="1">'02.05 - D.1.4 - Vodovod'!$C$91:$K$147</definedName>
    <definedName name="_xlnm._FilterDatabase" localSheetId="8" hidden="1">'02.06 - D.1.4 - Splašková...'!$C$91:$K$149</definedName>
    <definedName name="_xlnm._FilterDatabase" localSheetId="9" hidden="1">'02.07 - D.1.4 - Dešťová k...'!$C$88:$K$117</definedName>
    <definedName name="_xlnm._FilterDatabase" localSheetId="10" hidden="1">'02.08 - D.1.4 - Stlačený ...'!$C$86:$K$117</definedName>
    <definedName name="_xlnm._FilterDatabase" localSheetId="11" hidden="1">'02.09 - D.1.4. - Elektroi...'!$C$93:$K$261</definedName>
    <definedName name="_xlnm.Print_Area" localSheetId="1">'00 - Pokyny pro zpracován...'!$C$4:$J$39,'00 - Pokyny pro zpracován...'!$C$45:$J$61,'00 - Pokyny pro zpracován...'!$C$67:$K$99</definedName>
    <definedName name="_xlnm.Print_Area" localSheetId="2">'01 - Vedlejší rozpočtové ...'!$C$4:$J$39,'01 - Vedlejší rozpočtové ...'!$C$45:$J$64,'01 - Vedlejší rozpočtové ...'!$C$70:$K$99</definedName>
    <definedName name="_xlnm.Print_Area" localSheetId="3">'02.01 - D.1.1 - Bourací p...'!$C$4:$J$41,'02.01 - D.1.1 - Bourací p...'!$C$47:$J$71,'02.01 - D.1.1 - Bourací p...'!$C$77:$K$218</definedName>
    <definedName name="_xlnm.Print_Area" localSheetId="4">'02.02 - D.1.1 - D.1.3 - S...'!$C$4:$J$41,'02.02 - D.1.1 - D.1.3 - S...'!$C$47:$J$84,'02.02 - D.1.1 - D.1.3 - S...'!$C$90:$K$1101</definedName>
    <definedName name="_xlnm.Print_Area" localSheetId="5">'02.03 - D.1.1 - Vytápění'!$C$4:$J$41,'02.03 - D.1.1 - Vytápění'!$C$47:$J$69,'02.03 - D.1.1 - Vytápění'!$C$75:$K$161</definedName>
    <definedName name="_xlnm.Print_Area" localSheetId="6">'02.04 - D.1.4 - Vzduchote...'!$C$4:$J$41,'02.04 - D.1.4 - Vzduchote...'!$C$47:$J$72,'02.04 - D.1.4 - Vzduchote...'!$C$78:$K$187</definedName>
    <definedName name="_xlnm.Print_Area" localSheetId="7">'02.05 - D.1.4 - Vodovod'!$C$4:$J$41,'02.05 - D.1.4 - Vodovod'!$C$47:$J$71,'02.05 - D.1.4 - Vodovod'!$C$77:$K$147</definedName>
    <definedName name="_xlnm.Print_Area" localSheetId="8">'02.06 - D.1.4 - Splašková...'!$C$4:$J$41,'02.06 - D.1.4 - Splašková...'!$C$47:$J$71,'02.06 - D.1.4 - Splašková...'!$C$77:$K$149</definedName>
    <definedName name="_xlnm.Print_Area" localSheetId="9">'02.07 - D.1.4 - Dešťová k...'!$C$4:$J$41,'02.07 - D.1.4 - Dešťová k...'!$C$47:$J$68,'02.07 - D.1.4 - Dešťová k...'!$C$74:$K$117</definedName>
    <definedName name="_xlnm.Print_Area" localSheetId="10">'02.08 - D.1.4 - Stlačený ...'!$C$4:$J$41,'02.08 - D.1.4 - Stlačený ...'!$C$47:$J$66,'02.08 - D.1.4 - Stlačený ...'!$C$72:$K$117</definedName>
    <definedName name="_xlnm.Print_Area" localSheetId="11">'02.09 - D.1.4. - Elektroi...'!$C$4:$J$41,'02.09 - D.1.4. - Elektroi...'!$C$47:$J$73,'02.09 - D.1.4. - Elektroi...'!$C$79:$K$261</definedName>
    <definedName name="_xlnm.Print_Area" localSheetId="1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stavby'!$C$42:$AQ$67</definedName>
    <definedName name="_xlnm.Print_Titles" localSheetId="0">'Rekapitulace stavby'!$52:$52</definedName>
    <definedName name="_xlnm.Print_Titles" localSheetId="1">'00 - Pokyny pro zpracován...'!$79:$79</definedName>
    <definedName name="_xlnm.Print_Titles" localSheetId="2">'01 - Vedlejší rozpočtové ...'!$82:$82</definedName>
    <definedName name="_xlnm.Print_Titles" localSheetId="3">'02.01 - D.1.1 - Bourací p...'!$91:$91</definedName>
    <definedName name="_xlnm.Print_Titles" localSheetId="4">'02.02 - D.1.1 - D.1.3 - S...'!$104:$104</definedName>
    <definedName name="_xlnm.Print_Titles" localSheetId="5">'02.03 - D.1.1 - Vytápění'!$89:$89</definedName>
    <definedName name="_xlnm.Print_Titles" localSheetId="6">'02.04 - D.1.4 - Vzduchote...'!$92:$92</definedName>
    <definedName name="_xlnm.Print_Titles" localSheetId="7">'02.05 - D.1.4 - Vodovod'!$91:$91</definedName>
    <definedName name="_xlnm.Print_Titles" localSheetId="8">'02.06 - D.1.4 - Splašková...'!$91:$91</definedName>
    <definedName name="_xlnm.Print_Titles" localSheetId="9">'02.07 - D.1.4 - Dešťová k...'!$88:$88</definedName>
    <definedName name="_xlnm.Print_Titles" localSheetId="10">'02.08 - D.1.4 - Stlačený ...'!$86:$86</definedName>
    <definedName name="_xlnm.Print_Titles" localSheetId="11">'02.09 - D.1.4. - Elektroi...'!$93:$93</definedName>
  </definedNames>
  <calcPr calcId="191029"/>
  <extLst/>
</workbook>
</file>

<file path=xl/sharedStrings.xml><?xml version="1.0" encoding="utf-8"?>
<sst xmlns="http://schemas.openxmlformats.org/spreadsheetml/2006/main" count="16394" uniqueCount="2266">
  <si>
    <t>Export Komplet</t>
  </si>
  <si>
    <t>VZ</t>
  </si>
  <si>
    <t>2.0</t>
  </si>
  <si>
    <t>ZAMOK</t>
  </si>
  <si>
    <t>False</t>
  </si>
  <si>
    <t>{13096b1c-f6cc-4ec4-9450-384da44f36df}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</si>
  <si>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</si>
  <si>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</si>
  <si>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</si>
  <si>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</si>
  <si>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</si>
  <si>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</si>
  <si>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</si>
  <si>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</si>
  <si>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2021081R01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</si>
  <si>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</si>
  <si>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</si>
  <si>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Svařovna SOU Hluboš - odloučené prac. Dobříš</t>
  </si>
  <si>
    <t>KSO:</t>
  </si>
  <si>
    <t/>
  </si>
  <si>
    <t>CC-CZ:</t>
  </si>
  <si>
    <t>Místo:</t>
  </si>
  <si>
    <t>V Lipkách 194, 263 01 Dobříš</t>
  </si>
  <si>
    <t>Datum:</t>
  </si>
  <si>
    <t>13. 9. 2022</t>
  </si>
  <si>
    <t>Zadavatel:</t>
  </si>
  <si>
    <t>IČ:</t>
  </si>
  <si>
    <t>SOU Hluboš, Hluboš 178, 262 22 Hluboš</t>
  </si>
  <si>
    <t>DIČ:</t>
  </si>
  <si>
    <t>Uchazeč:</t>
  </si>
  <si>
    <t>Vyplň údaj</t>
  </si>
  <si>
    <t>Projektant:</t>
  </si>
  <si>
    <t>MP technik spol. s r.o., Francouzská 149, Holýšov</t>
  </si>
  <si>
    <t>True</t>
  </si>
  <si>
    <t>Zpracovatel:</t>
  </si>
  <si>
    <t>Jakub Vilingr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</si>
  <si>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</si>
  <si>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</si>
  <si>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</si>
  <si>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</si>
  <si>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</si>
  <si>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</si>
  <si>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</si>
  <si>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</si>
  <si>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</si>
  <si>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</si>
  <si>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</si>
  <si>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</si>
  <si>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</si>
  <si>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</si>
  <si>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</si>
  <si>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</si>
  <si>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</si>
  <si>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</si>
  <si>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</si>
  <si>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</si>
  <si>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</si>
  <si>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</si>
  <si>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</si>
  <si>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</si>
  <si>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</si>
  <si>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</si>
  <si>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</si>
  <si>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</si>
  <si>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</si>
  <si>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</si>
  <si>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</si>
  <si>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</si>
  <si>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</si>
  <si>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</si>
  <si>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</si>
  <si>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</si>
  <si>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</si>
  <si>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</si>
  <si>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</si>
  <si>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</si>
  <si>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</si>
  <si>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</si>
  <si>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Pokyny pro zpracování nabídky</t>
  </si>
  <si>
    <t>STA</t>
  </si>
  <si>
    <t>1</t>
  </si>
  <si>
    <t>{7e02da24-bbe8-41b5-86bd-8ba66b889bf3}</t>
  </si>
  <si>
    <t>801 59 11</t>
  </si>
  <si>
    <t>2</t>
  </si>
  <si>
    <t>01</t>
  </si>
  <si>
    <t>Vedlejší rozpočtové náklady</t>
  </si>
  <si>
    <t>{49bdec7b-6493-45fe-be15-c3cc51f95237}</t>
  </si>
  <si>
    <t>02</t>
  </si>
  <si>
    <t>Stavební část</t>
  </si>
  <si>
    <t>{c14279c9-af9e-4b81-a237-5a0fcedaedb3}</t>
  </si>
  <si>
    <t>02.01</t>
  </si>
  <si>
    <t>D.1.1 - Bourací práce</t>
  </si>
  <si>
    <t>Soupis</t>
  </si>
  <si>
    <t>{f14b68c2-d9e8-4a13-8cd5-fcc46a12dbe2}</t>
  </si>
  <si>
    <t>02.02</t>
  </si>
  <si>
    <t>D.1.1 - D.1.3 - Stavebně konstrukční část a BPŘ</t>
  </si>
  <si>
    <t>{268059fa-6679-433b-a92d-69960abc205c}</t>
  </si>
  <si>
    <t>02.03</t>
  </si>
  <si>
    <t>D.1.1 - Vytápění</t>
  </si>
  <si>
    <t>{0c5845f2-bff1-4cd2-8646-ee5fbdcf9b25}</t>
  </si>
  <si>
    <t>02.04</t>
  </si>
  <si>
    <t>D.1.4 - Vzduchotechnika</t>
  </si>
  <si>
    <t>{610da265-4160-412d-8180-a01e29d040d4}</t>
  </si>
  <si>
    <t>02.05</t>
  </si>
  <si>
    <t>D.1.4 - Vodovod</t>
  </si>
  <si>
    <t>{5b61a97b-9464-4037-8b84-0402d744b8c4}</t>
  </si>
  <si>
    <t>02.06</t>
  </si>
  <si>
    <t>D.1.4 - Splašková kanalizace</t>
  </si>
  <si>
    <t>{65b9924e-c437-46ba-9507-8ce2f84b95fa}</t>
  </si>
  <si>
    <t>02.07</t>
  </si>
  <si>
    <t>D.1.4 - Dešťová kanalizace</t>
  </si>
  <si>
    <t>{9e0817a0-cc87-45ab-8385-b54a1beb3e27}</t>
  </si>
  <si>
    <t>02.08</t>
  </si>
  <si>
    <t>D.1.4 - Stlačený vzduch</t>
  </si>
  <si>
    <t>{0f03553c-6d74-4cae-b593-5905c0457176}</t>
  </si>
  <si>
    <t>02.09</t>
  </si>
  <si>
    <t>D.1.4. - Elektroinstalace</t>
  </si>
  <si>
    <t>{cb102525-4a3c-4278-9176-ef178d9dfe93}</t>
  </si>
  <si>
    <t>KRYCÍ LIST SOUPISU PRACÍ</t>
  </si>
  <si>
    <t>Objekt:</t>
  </si>
  <si>
    <t>00 - Pokyny pro zpracování nabídky</t>
  </si>
  <si>
    <t>REKAPITULACE ČLENĚNÍ SOUPISU PRACÍ</t>
  </si>
  <si>
    <t>Kód dílu - Popis</t>
  </si>
  <si>
    <t>Cena celkem [CZK]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</si>
  <si>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</si>
  <si>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</si>
  <si>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</si>
  <si>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</si>
  <si>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</si>
  <si>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</si>
  <si>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</si>
  <si>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</si>
  <si>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</si>
  <si>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</si>
  <si>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</si>
  <si>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</si>
  <si>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</si>
  <si>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</si>
  <si>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</si>
  <si>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</si>
  <si>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</si>
  <si>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</si>
  <si>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</si>
  <si>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</si>
  <si>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info-001</t>
  </si>
  <si>
    <t>Pro všechny položky platí, že rozhodujícím dokumentem pro jejich množství, typ a kvalitu je Projektová dokumentace a specifikace standardů</t>
  </si>
  <si>
    <t>512</t>
  </si>
  <si>
    <t>-947100665</t>
  </si>
  <si>
    <t>PP</t>
  </si>
  <si>
    <t>info-002</t>
  </si>
  <si>
    <t>Zpracovatel nabídky je povinen podrobně prostudovat PD a porovnat ji s předloženým VV</t>
  </si>
  <si>
    <t>-1846291579</t>
  </si>
  <si>
    <t>3</t>
  </si>
  <si>
    <t>info-003</t>
  </si>
  <si>
    <t>V případě, že výkaz výměr obsahuje odkaz na obchodní firmy, názvy, specifická označení výrobků, zboží a služeb...</t>
  </si>
  <si>
    <t>-2040253459</t>
  </si>
  <si>
    <t>P</t>
  </si>
  <si>
    <t>Poznámka k položce:
V případě, že výkaz výměr obsahuje odkaz na obchodní firmy, názvy, specifická označení výrobků, zboží a služeb, a jsou použity jako referenční prostředek pro vyjádření kvalitativních a technických parametrů dodávky, dodavatel v takovém případě může dodávku ocenit obdobným řešením, výrobkem, který bude kvalitativně a technicky splňovat požadavky projektové dokumentace.</t>
  </si>
  <si>
    <t>info-004</t>
  </si>
  <si>
    <t>Specifikace ceny obsahuje přípravu, dodávku, dopravu, montáž a veškeré související náklady spojené s realizací od zadání po předání stavby do užívání...</t>
  </si>
  <si>
    <t>1040886065</t>
  </si>
  <si>
    <t>Poznámka k položce:
Specifikace ceny obsahuje přípravu, dodávku, dopravu, montáž a veškeré související náklady spojené s realizací od zadání po předání stavby do užívání, včetně nákladů na koordinaci, uvedení do provozu, dokončovací práce, údržbu do doby předání, potřebné zkoušky a atesty, odstranění závad, předání dokladů o skutečném provedení, revizní knihy a další nutné režie pro Dílo. Specifikace ceny dále obsahuje zajištění veškerých dokladů nutných pro úspěšné kolaudační řízení včetně přípravy těchto podkladů pro toto řízení a účasti zástupce zhotovitele na místním šetření.</t>
  </si>
  <si>
    <t>5</t>
  </si>
  <si>
    <t>info-005</t>
  </si>
  <si>
    <t>Při stanovení jednotkových cen je bezpodmínečně nutné, aby byly zakalkulovány veškeré konstrukce a jejich části, dle dostupných výkresů a popisu standardů výrobků</t>
  </si>
  <si>
    <t>1818862474</t>
  </si>
  <si>
    <t>Při stanovení jednotkových cen je bezpodmínečně nutné, aby byly zakalkulovány veškeré konstrukce a jejich části, dle dostupných výkresů a popisu standardů výrobků. Pokud tak neučiní, nebude v průběhu provádění stavby brán zřetel na jeho event. požadavky na uznání víceprací vyplývajících z údajů a požadavků ve výše zmíněných projektových dokumentacích.</t>
  </si>
  <si>
    <t>6</t>
  </si>
  <si>
    <t>info-006</t>
  </si>
  <si>
    <t>Specifikace ceny obsahuje vždy kompletní systém dodávky a montáže pro plnou funkčnost Díla</t>
  </si>
  <si>
    <t>1292360568</t>
  </si>
  <si>
    <t>7</t>
  </si>
  <si>
    <t>info-007</t>
  </si>
  <si>
    <t>Specifikace ceny obsahuje vždy náklady související s průběžným úklidem staveniště a přilehlých komunikací, likvidaci odpadů, dočasná dopravní omezení atd.</t>
  </si>
  <si>
    <t>609113523</t>
  </si>
  <si>
    <t>8</t>
  </si>
  <si>
    <t>info-008</t>
  </si>
  <si>
    <t>Jednotkové ceny nebudou obsahovat DPH</t>
  </si>
  <si>
    <t>-1709470517</t>
  </si>
  <si>
    <t>01 -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</si>
  <si>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</si>
  <si>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</si>
  <si>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</si>
  <si>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</si>
  <si>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</si>
  <si>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</si>
  <si>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</si>
  <si>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010001000</t>
  </si>
  <si>
    <t>…</t>
  </si>
  <si>
    <t>CS ÚRS 2022 02</t>
  </si>
  <si>
    <t>1024</t>
  </si>
  <si>
    <t>-665054951</t>
  </si>
  <si>
    <t>Online PSC</t>
  </si>
  <si>
    <t>https://podminky.urs.cz/item/CS_URS_2022_02/010001000</t>
  </si>
  <si>
    <t>Poznámka k položce:
Průzkumné práce
- vytýčení sítí...
Geodetické práce
- zaměření a umístění objektů
- výškové a směrové umístění stavby
- geometrický plán...
Projektové práce
- dílenská dokumentace
- dokumentace skutečného provedení
- tištěná a elektronická verze verze
- prohlášení o shodě, certifikáty, dodací listy
- záruční listy
- revize
- návody apod...</t>
  </si>
  <si>
    <t>VRN3</t>
  </si>
  <si>
    <t>Zařízení staveniště</t>
  </si>
  <si>
    <t>030001000</t>
  </si>
  <si>
    <t>...</t>
  </si>
  <si>
    <t>1520683197</t>
  </si>
  <si>
    <t>https://podminky.urs.cz/item/CS_URS_2022_02/030001000</t>
  </si>
  <si>
    <t>Poznámka k položce:
- související přípravné práce
- vybavení staveniště
- připojení a spotřeba energií zařízení staveniště
- zabezpečení staveniště
- pronájmy ploch, objektů
- oplocení staveniště
- provoz staveniště
- skládky a deponice
- vjezd a výjezd ze staveniště
- čištění komunikací
- stavební buňky
- mobilní WC apod.
- zrušení zařízení staveniště</t>
  </si>
  <si>
    <t>VRN4</t>
  </si>
  <si>
    <t>Inženýrská činnost</t>
  </si>
  <si>
    <t>040001000</t>
  </si>
  <si>
    <t>242977379</t>
  </si>
  <si>
    <t>https://podminky.urs.cz/item/CS_URS_2022_02/040001000</t>
  </si>
  <si>
    <t xml:space="preserve">Poznámka k položce:
Inženýrská činnost
- dozory
- posudky
- zkoušky a ostatní měření
- revize
- ostatní inženýrská činnost
- plán BOZP na staveništi
Kompletační a koordinační činnost
- koordinace řemesel
- finální odstranění kolaudačních závad apod.
</t>
  </si>
  <si>
    <t>02 - Stavební část</t>
  </si>
  <si>
    <t>Soupis:</t>
  </si>
  <si>
    <t>02.01 - D.1.1 - Bourací práce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</si>
  <si>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</si>
  <si>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</si>
  <si>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</si>
  <si>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</si>
  <si>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</si>
  <si>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725 - Zdravotechnika - zařizovací předměty</t>
  </si>
  <si>
    <t xml:space="preserve">    767 - Konstrukce zámečnické</t>
  </si>
  <si>
    <t>HSV</t>
  </si>
  <si>
    <t>Práce a dodávky HSV</t>
  </si>
  <si>
    <t>Zemní práce</t>
  </si>
  <si>
    <t>113107343</t>
  </si>
  <si>
    <t>Odstranění podkladu živičného tl přes 100 do 150 mm strojně pl do 50 m2</t>
  </si>
  <si>
    <t>m2</t>
  </si>
  <si>
    <t>-700805711</t>
  </si>
  <si>
    <t>Odstranění podkladů nebo krytů strojně plochy jednotlivě do 50 m2 s přemístěním hmot na skládku na vzdálenost do 3 m nebo s naložením na dopravní prostředek živičných, o tl. vrstvy přes 100 do 150 mm</t>
  </si>
  <si>
    <t>https://podminky.urs.cz/item/CS_URS_2022_02/113107343</t>
  </si>
  <si>
    <t>VV</t>
  </si>
  <si>
    <t>(17,5*4)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</si>
  <si>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</si>
  <si>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</si>
  <si>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</si>
  <si>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</si>
  <si>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-1298927684</t>
  </si>
  <si>
    <t>Lešení pomocné pracovní pro objekty pozemních staveb pro zatížení do 150 kg/m2, o výšce lešeňové podlahy do 1,9 m</t>
  </si>
  <si>
    <t>https://podminky.urs.cz/item/CS_URS_2022_02/949101111</t>
  </si>
  <si>
    <t>(17*6,6)</t>
  </si>
  <si>
    <t>961055111</t>
  </si>
  <si>
    <t>Bourání základů ze ŽB</t>
  </si>
  <si>
    <t>m3</t>
  </si>
  <si>
    <t>1629972003</t>
  </si>
  <si>
    <t>Bourání základů z betonu železového</t>
  </si>
  <si>
    <t>https://podminky.urs.cz/item/CS_URS_2022_02/961055111</t>
  </si>
  <si>
    <t>"pro pasy přes stávající desku</t>
  </si>
  <si>
    <t>(6,1*0,6*0,15)*2</t>
  </si>
  <si>
    <t>962031133</t>
  </si>
  <si>
    <t>Bourání příček z cihel pálených na MVC tl do 150 mm</t>
  </si>
  <si>
    <t>-957148777</t>
  </si>
  <si>
    <t>Bourání příček z cihel, tvárnic nebo příčkovek z cihel pálených, plných nebo dutých na maltu vápennou nebo vápenocementovou, tl. do 150 mm</t>
  </si>
  <si>
    <t>https://podminky.urs.cz/item/CS_URS_2022_02/962031133</t>
  </si>
  <si>
    <t>"původní objekt</t>
  </si>
  <si>
    <t>(2,42+3,13+1,57+3,99+1,6*2)*(3,97+2,77)/2</t>
  </si>
  <si>
    <t>962032432</t>
  </si>
  <si>
    <t>Bourání zdiva cihelných z dutých nebo plných cihel pálených i nepálených na MV nebo MVC přes 1 m3</t>
  </si>
  <si>
    <t>890168006</t>
  </si>
  <si>
    <t>Bourání zdiva nadzákladového z cihel nebo tvárnic z dutých cihel nebo tvárnic pálených nebo nepálených, na maltu vápennou nebo vápenocementovou, objemu přes 1 m3</t>
  </si>
  <si>
    <t>https://podminky.urs.cz/item/CS_URS_2022_02/962032432</t>
  </si>
  <si>
    <t>"ponechané zdivo</t>
  </si>
  <si>
    <t>-((6,6+17+6,6)*2,5)*0,35</t>
  </si>
  <si>
    <t>"bourané zdivo</t>
  </si>
  <si>
    <t>(17,24*3,97*0,35) "čelní stěna</t>
  </si>
  <si>
    <t>(17,24*2,77*0,35) "zadní stěna</t>
  </si>
  <si>
    <t>(6,6*0,35*(3,97+2,77)/2)*2 "boční stěny</t>
  </si>
  <si>
    <t>(5,9*0,35*(3,97+2,77)/2)*2 "střední zeď</t>
  </si>
  <si>
    <t>Součet</t>
  </si>
  <si>
    <t>965042141</t>
  </si>
  <si>
    <t>Bourání podkladů pod dlažby nebo mazanin betonových nebo z litého asfaltu tl do 100 mm pl přes 4 m2</t>
  </si>
  <si>
    <t>1968152835</t>
  </si>
  <si>
    <t>Bourání mazanin betonových nebo z litého asfaltu tl. do 100 mm, plochy přes 4 m2</t>
  </si>
  <si>
    <t>https://podminky.urs.cz/item/CS_URS_2022_02/965042141</t>
  </si>
  <si>
    <t>"mazanina na stáv. desce</t>
  </si>
  <si>
    <t>(16,29*6,1*0,1)</t>
  </si>
  <si>
    <t>965081213</t>
  </si>
  <si>
    <t>Bourání podlah z dlaždic keramických nebo xylolitových tl do 10 mm plochy přes 1 m2</t>
  </si>
  <si>
    <t>1396918613</t>
  </si>
  <si>
    <t>Bourání podlah z dlaždic bez podkladního lože nebo mazaniny, s jakoukoliv výplní spár keramických nebo xylolitových tl. do 10 mm, plochy přes 1 m2</t>
  </si>
  <si>
    <t>https://podminky.urs.cz/item/CS_URS_2022_02/965081213</t>
  </si>
  <si>
    <t>"sociální zázemí</t>
  </si>
  <si>
    <t>10,76</t>
  </si>
  <si>
    <t>968062355</t>
  </si>
  <si>
    <t>Vybourání dřevěných rámů oken dvojitých včetně křídel pl do 2 m2</t>
  </si>
  <si>
    <t>1601765553</t>
  </si>
  <si>
    <t>Vybourání dřevěných rámů oken s křídly, dveřních zárubní, vrat, stěn, ostění nebo obkladů rámů oken s křídly dvojitých, plochy do 2 m2</t>
  </si>
  <si>
    <t>https://podminky.urs.cz/item/CS_URS_2022_02/968062355</t>
  </si>
  <si>
    <t>(0,6*1,2)*2</t>
  </si>
  <si>
    <t>968062455</t>
  </si>
  <si>
    <t>Vybourání dřevěných dveřních zárubní pl do 2 m2</t>
  </si>
  <si>
    <t>-2131277449</t>
  </si>
  <si>
    <t>Vybourání dřevěných rámů oken s křídly, dveřních zárubní, vrat, stěn, ostění nebo obkladů dveřních zárubní, plochy do 2 m2</t>
  </si>
  <si>
    <t>https://podminky.urs.cz/item/CS_URS_2022_02/968062455</t>
  </si>
  <si>
    <t>(0,7*2,02)*3</t>
  </si>
  <si>
    <t>(0,8*2,02)*2</t>
  </si>
  <si>
    <t>(0,9*2,02)*3</t>
  </si>
  <si>
    <t>10</t>
  </si>
  <si>
    <t>968062558</t>
  </si>
  <si>
    <t>Vybourání dřevěných vrat pl do 5 m2</t>
  </si>
  <si>
    <t>-322791802</t>
  </si>
  <si>
    <t>Vybourání dřevěných rámů oken s křídly, dveřních zárubní, vrat, stěn, ostění nebo obkladů vrat, plochy do 5 m2</t>
  </si>
  <si>
    <t>https://podminky.urs.cz/item/CS_URS_2022_02/968062558</t>
  </si>
  <si>
    <t>(2,4*3)</t>
  </si>
  <si>
    <t>11</t>
  </si>
  <si>
    <t>977312114</t>
  </si>
  <si>
    <t>Řezání stávajících betonových mazanin vyztužených hl do 200 mm</t>
  </si>
  <si>
    <t>m</t>
  </si>
  <si>
    <t>-1887737948</t>
  </si>
  <si>
    <t>Řezání stávajících betonových mazanin s vyztužením hloubky přes 150 do 200 mm</t>
  </si>
  <si>
    <t>https://podminky.urs.cz/item/CS_URS_2022_02/977312114</t>
  </si>
  <si>
    <t>(6,1*4)</t>
  </si>
  <si>
    <t>12</t>
  </si>
  <si>
    <t>978013191</t>
  </si>
  <si>
    <t>Otlučení (osekání) vnitřní vápenné nebo vápenocementové omítky stěn v rozsahu přes 50 do 100 %</t>
  </si>
  <si>
    <t>-147409687</t>
  </si>
  <si>
    <t>Otlučení vápenných nebo vápenocementových omítek vnitřních ploch stěn s vyškrabáním spar, s očištěním zdiva, v rozsahu přes 50 do 100 %</t>
  </si>
  <si>
    <t>https://podminky.urs.cz/item/CS_URS_2022_02/978013191</t>
  </si>
  <si>
    <t>((6,6+17+6,6)*2,5)</t>
  </si>
  <si>
    <t>13</t>
  </si>
  <si>
    <t>978015391</t>
  </si>
  <si>
    <t>Otlučení (osekání) vnější vápenné nebo vápenocementové omítky stupně členitosti 1 a 2 v rozsahu přes 80 do 100 %</t>
  </si>
  <si>
    <t>331076347</t>
  </si>
  <si>
    <t>Otlučení vápenných nebo vápenocementových omítek vnějších ploch s vyškrabáním spar a s očištěním zdiva stupně členitosti 1 a 2, v rozsahu přes 80 do 100 %</t>
  </si>
  <si>
    <t>https://podminky.urs.cz/item/CS_URS_2022_02/978015391</t>
  </si>
  <si>
    <t>14</t>
  </si>
  <si>
    <t>978059541</t>
  </si>
  <si>
    <t>Odsekání a odebrání obkladů stěn z vnitřních obkládaček plochy přes 1 m2</t>
  </si>
  <si>
    <t>-986140618</t>
  </si>
  <si>
    <t>Odsekání obkladů stěn včetně otlučení podkladní omítky až na zdivo z obkládaček vnitřních, z jakýchkoliv materiálů, plochy přes 1 m2</t>
  </si>
  <si>
    <t>https://podminky.urs.cz/item/CS_URS_2022_02/978059541</t>
  </si>
  <si>
    <t>(15,6*2)</t>
  </si>
  <si>
    <t>981011713</t>
  </si>
  <si>
    <t>Demolice budov ze železobetonu podíl konstrukcí přes 15 do 20 % postupným rozebíráním</t>
  </si>
  <si>
    <t>-1341149817</t>
  </si>
  <si>
    <t>Demolice budov postupným rozebíráním z monolitického nebo montovaného železobetonu včetně výplňového zdiva, s podílem konstrukcí přes 15 do 20 %</t>
  </si>
  <si>
    <t>https://podminky.urs.cz/item/CS_URS_2022_02/981011713</t>
  </si>
  <si>
    <t>"konstrukce střechy</t>
  </si>
  <si>
    <t>(17*7,5*0,3)</t>
  </si>
  <si>
    <t>997</t>
  </si>
  <si>
    <t>Přesun sutě</t>
  </si>
  <si>
    <t>16</t>
  </si>
  <si>
    <t>997006002</t>
  </si>
  <si>
    <t>Třídění stavebního odpadu na jednotlivé druhy</t>
  </si>
  <si>
    <t>t</t>
  </si>
  <si>
    <t>1836527276</t>
  </si>
  <si>
    <t>Úprava stavebního odpadu třídění na jednotlivé druhy</t>
  </si>
  <si>
    <t>https://podminky.urs.cz/item/CS_URS_2022_02/997006002</t>
  </si>
  <si>
    <t>17</t>
  </si>
  <si>
    <t>997006511</t>
  </si>
  <si>
    <t>Vodorovná doprava suti s naložením a složením na skládku do 100 m</t>
  </si>
  <si>
    <t>63442499</t>
  </si>
  <si>
    <t>Vodorovná doprava suti na skládku s naložením na dopravní prostředek a složením do 100 m</t>
  </si>
  <si>
    <t>https://podminky.urs.cz/item/CS_URS_2022_02/997006511</t>
  </si>
  <si>
    <t>18</t>
  </si>
  <si>
    <t>997006512</t>
  </si>
  <si>
    <t>Vodorovné doprava suti s naložením a složením na skládku přes 100 m do 1 km</t>
  </si>
  <si>
    <t>-57042008</t>
  </si>
  <si>
    <t>Vodorovná doprava suti na skládku s naložením na dopravní prostředek a složením přes 100 m do 1 km</t>
  </si>
  <si>
    <t>https://podminky.urs.cz/item/CS_URS_2022_02/997006512</t>
  </si>
  <si>
    <t>19</t>
  </si>
  <si>
    <t>997006519</t>
  </si>
  <si>
    <t>Příplatek k vodorovnému přemístění suti na skládku ZKD 1 km přes 1 km</t>
  </si>
  <si>
    <t>623193003</t>
  </si>
  <si>
    <t>Vodorovná doprava suti na skládku Příplatek k ceně -6512 za každý další i započatý 1 km</t>
  </si>
  <si>
    <t>https://podminky.urs.cz/item/CS_URS_2022_02/997006519</t>
  </si>
  <si>
    <t>139,09*15 'Přepočtené koeficientem množství</t>
  </si>
  <si>
    <t>20</t>
  </si>
  <si>
    <t>997013151</t>
  </si>
  <si>
    <t>Vnitrostaveništní doprava suti a vybouraných hmot pro budovy v do 6 m s omezením mechanizace</t>
  </si>
  <si>
    <t>1295274319</t>
  </si>
  <si>
    <t>Vnitrostaveništní doprava suti a vybouraných hmot vodorovně do 50 m svisle s omezením mechanizace pro budovy a haly výšky do 6 m</t>
  </si>
  <si>
    <t>https://podminky.urs.cz/item/CS_URS_2022_02/997013151</t>
  </si>
  <si>
    <t>997013631</t>
  </si>
  <si>
    <t>Poplatek za uložení na skládce (skládkovné) stavebního odpadu směsného kód odpadu 17 09 04</t>
  </si>
  <si>
    <t>-1802518811</t>
  </si>
  <si>
    <t>Poplatek za uložení stavebního odpadu na skládce (skládkovné) směsného stavebního a demoličního zatříděného do Katalogu odpadů pod kódem 17 09 04</t>
  </si>
  <si>
    <t>https://podminky.urs.cz/item/CS_URS_2022_02/997013631</t>
  </si>
  <si>
    <t>22</t>
  </si>
  <si>
    <t>997211612</t>
  </si>
  <si>
    <t>Nakládání vybouraných hmot na dopravní prostředky pro vodorovnou dopravu</t>
  </si>
  <si>
    <t>-598305882</t>
  </si>
  <si>
    <t>Nakládání suti nebo vybouraných hmot na dopravní prostředky pro vodorovnou dopravu vybouraných hmot</t>
  </si>
  <si>
    <t>https://podminky.urs.cz/item/CS_URS_2022_02/997211612</t>
  </si>
  <si>
    <t>PSV</t>
  </si>
  <si>
    <t>Práce a dodávky PSV</t>
  </si>
  <si>
    <t>725</t>
  </si>
  <si>
    <t>Zdravotechnika - zařizovací předměty</t>
  </si>
  <si>
    <t>23</t>
  </si>
  <si>
    <t>725110811</t>
  </si>
  <si>
    <t>Demontáž klozetů splachovací s nádrží</t>
  </si>
  <si>
    <t>soubor</t>
  </si>
  <si>
    <t>-221235965</t>
  </si>
  <si>
    <t>Demontáž klozetů splachovacích s nádrží nebo tlakovým splachovačem</t>
  </si>
  <si>
    <t>https://podminky.urs.cz/item/CS_URS_2022_02/725110811</t>
  </si>
  <si>
    <t>24</t>
  </si>
  <si>
    <t>725110814</t>
  </si>
  <si>
    <t>Demontáž klozetu Kombi</t>
  </si>
  <si>
    <t>-425435330</t>
  </si>
  <si>
    <t>Demontáž klozetů kombi</t>
  </si>
  <si>
    <t>https://podminky.urs.cz/item/CS_URS_2022_02/725110814</t>
  </si>
  <si>
    <t>25</t>
  </si>
  <si>
    <t>725122813</t>
  </si>
  <si>
    <t>Demontáž pisoárových stání s nádrží a jedním záchodkem</t>
  </si>
  <si>
    <t>-444847730</t>
  </si>
  <si>
    <t>Demontáž pisoárů s nádrží a 1 záchodkem</t>
  </si>
  <si>
    <t>https://podminky.urs.cz/item/CS_URS_2022_02/725122813</t>
  </si>
  <si>
    <t>26</t>
  </si>
  <si>
    <t>725210821</t>
  </si>
  <si>
    <t>Demontáž umyvadel bez výtokových armatur</t>
  </si>
  <si>
    <t>1896623036</t>
  </si>
  <si>
    <t>Demontáž umyvadel bez výtokových armatur umyvadel</t>
  </si>
  <si>
    <t>https://podminky.urs.cz/item/CS_URS_2022_02/725210821</t>
  </si>
  <si>
    <t>27</t>
  </si>
  <si>
    <t>725590811</t>
  </si>
  <si>
    <t>Přemístění vnitrostaveništní demontovaných zařizovacích předmětů v objektech v do 6 m</t>
  </si>
  <si>
    <t>CS ÚRS 2021 02</t>
  </si>
  <si>
    <t>61646740</t>
  </si>
  <si>
    <t>Vnitrostaveništní přemístění vybouraných (demontovaných) hmot zařizovacích předmětů vodorovně do 100 m v objektech výšky do 6 m</t>
  </si>
  <si>
    <t>https://podminky.urs.cz/item/CS_URS_2021_02/725590811</t>
  </si>
  <si>
    <t>767</t>
  </si>
  <si>
    <t>Konstrukce zámečnické</t>
  </si>
  <si>
    <t>28</t>
  </si>
  <si>
    <t>767311830</t>
  </si>
  <si>
    <t>Demontáž světlíků bodových se skleněnou výplní</t>
  </si>
  <si>
    <t>1883897486</t>
  </si>
  <si>
    <t>Demontáž světlíků se skleněnou výplní bodových</t>
  </si>
  <si>
    <t>https://podminky.urs.cz/item/CS_URS_2022_02/767311830</t>
  </si>
  <si>
    <t>(1,2*0,8)*10</t>
  </si>
  <si>
    <t>02.02 - D.1.1 - D.1.3 - Stavebně konstrukční část a BPŘ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</si>
  <si>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</si>
  <si>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</si>
  <si>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</si>
  <si>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</si>
  <si>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</si>
  <si>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</si>
  <si>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</si>
  <si>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</si>
  <si>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</si>
  <si>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</si>
  <si>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</si>
  <si>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</si>
  <si>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</si>
  <si>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</si>
  <si>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</si>
  <si>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131251100</t>
  </si>
  <si>
    <t>Hloubení jam nezapažených v hornině třídy těžitelnosti I skupiny 3 objem do 20 m3 strojně</t>
  </si>
  <si>
    <t>-1135654641</t>
  </si>
  <si>
    <t>Hloubení nezapažených jam a zářezů strojně s urovnáním dna do předepsaného profilu a spádu v hornině třídy těžitelnosti I skupiny 3 do 20 m3</t>
  </si>
  <si>
    <t>https://podminky.urs.cz/item/CS_URS_2022_02/131251100</t>
  </si>
  <si>
    <t>(17,2*3,5*0,35)</t>
  </si>
  <si>
    <t>132251101</t>
  </si>
  <si>
    <t>Hloubení rýh nezapažených š do 800 mm v hornině třídy těžitelnosti I skupiny 3 objem do 20 m3 strojně</t>
  </si>
  <si>
    <t>36448312</t>
  </si>
  <si>
    <t>Hloubení nezapažených rýh šířky do 800 mm strojně s urovnáním dna do předepsaného profilu a spádu v hornině třídy těžitelnosti I skupiny 3 do 20 m3</t>
  </si>
  <si>
    <t>https://podminky.urs.cz/item/CS_URS_2022_02/132251101</t>
  </si>
  <si>
    <t>"pasy</t>
  </si>
  <si>
    <t>(3*0,6*0,655)*2</t>
  </si>
  <si>
    <t>(9,05*0,6*0,655)*2</t>
  </si>
  <si>
    <t>(17,2*0,6*0,655)</t>
  </si>
  <si>
    <t>162751117</t>
  </si>
  <si>
    <t>Vodorovné přemístění přes 9 000 do 10000 m výkopku/sypaniny z horniny třídy těžitelnosti I skupiny 1 až 3</t>
  </si>
  <si>
    <t>-347350068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</si>
  <si>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</si>
  <si>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</si>
  <si>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37,3 "výkop</t>
  </si>
  <si>
    <t>-11,19 "zásyp</t>
  </si>
  <si>
    <t>162751119</t>
  </si>
  <si>
    <t>Příplatek k vodorovnému přemístění výkopku/sypaniny z horniny třídy těžitelnosti I skupiny 1 až 3 ZKD 1000 m přes 10000 m</t>
  </si>
  <si>
    <t>1714687929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</si>
  <si>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</si>
  <si>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</si>
  <si>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26,11*4 'Přepočtené koeficientem množství</t>
  </si>
  <si>
    <t>167111101</t>
  </si>
  <si>
    <t>Nakládání výkopku z hornin třídy těžitelnosti I skupiny 1 až 3 ručně</t>
  </si>
  <si>
    <t>9187347</t>
  </si>
  <si>
    <t>Nakládání, skládání a překládání neulehlého výkopku nebo sypaniny ručně nakládání, z hornin třídy těžitelnosti I, skupiny 1 až 3</t>
  </si>
  <si>
    <t>https://podminky.urs.cz/item/CS_URS_2022_02/167111101</t>
  </si>
  <si>
    <t>171201231</t>
  </si>
  <si>
    <t>Poplatek za uložení zeminy a kamení na recyklační skládce (skládkovné) kód odpadu 17 05 04</t>
  </si>
  <si>
    <t>-634255606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</si>
  <si>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</si>
  <si>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</si>
  <si>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26,11*1,8 'Přepočtené koeficientem množství</t>
  </si>
  <si>
    <t>174151101</t>
  </si>
  <si>
    <t>Zásyp jam, šachet rýh nebo kolem objektů sypaninou se zhutněním</t>
  </si>
  <si>
    <t>-1572263165</t>
  </si>
  <si>
    <t>Zásyp sypaninou z jakékoliv horniny strojně s uložením výkopku ve vrstvách se zhutněním jam, šachet, rýh nebo kolem objektů v těchto vykopávkách</t>
  </si>
  <si>
    <t>https://podminky.urs.cz/item/CS_URS_2022_02/174151101</t>
  </si>
  <si>
    <t>"předpoklad 30%</t>
  </si>
  <si>
    <t>37,301*0,3</t>
  </si>
  <si>
    <t>181912112</t>
  </si>
  <si>
    <t>Úprava pláně v hornině třídy těžitelnosti I skupiny 3 se zhutněním ručně</t>
  </si>
  <si>
    <t>330624202</t>
  </si>
  <si>
    <t>Úprava pláně vyrovnáním výškových rozdílů ručně v hornině třídy těžitelnosti I skupiny 3 se zhutněním</t>
  </si>
  <si>
    <t>https://podminky.urs.cz/item/CS_URS_2022_02/181912112</t>
  </si>
  <si>
    <t>"nová část</t>
  </si>
  <si>
    <t>(18*4)</t>
  </si>
  <si>
    <t>Zakládání</t>
  </si>
  <si>
    <t>271532211</t>
  </si>
  <si>
    <t>Podsyp pod základové konstrukce se zhutněním z hrubého kameniva frakce 32 až 63 mm</t>
  </si>
  <si>
    <t>-101324204</t>
  </si>
  <si>
    <t>Podsyp pod základové konstrukce se zhutněním a urovnáním povrchu z kameniva hrubého, frakce 32 - 63 mm</t>
  </si>
  <si>
    <t>https://podminky.urs.cz/item/CS_URS_2022_02/271532211</t>
  </si>
  <si>
    <t>"dosyp kolem pasů</t>
  </si>
  <si>
    <t>(3,5*2+17,2)*0,085</t>
  </si>
  <si>
    <t>(2,9*6)*0,085</t>
  </si>
  <si>
    <t>(5,7*2+3,4)*0,085</t>
  </si>
  <si>
    <t>"pasy ve stávající desce</t>
  </si>
  <si>
    <t>(6,1*0,5*0,1)*4</t>
  </si>
  <si>
    <t>"plocha</t>
  </si>
  <si>
    <t>(5,9*3*0,15)*2</t>
  </si>
  <si>
    <t>(3,6*3*0,15)</t>
  </si>
  <si>
    <t>273321511</t>
  </si>
  <si>
    <t>Základové desky ze ŽB bez zvýšených nároků na prostředí tř. C 25/30</t>
  </si>
  <si>
    <t>-1514659762</t>
  </si>
  <si>
    <t>Základy z betonu železového (bez výztuže) desky z betonu bez zvláštních nároků na prostředí tř. C 25/30</t>
  </si>
  <si>
    <t>https://podminky.urs.cz/item/CS_URS_2022_02/273321511</t>
  </si>
  <si>
    <t>(17,2*3,5*0,15)</t>
  </si>
  <si>
    <t>273351121</t>
  </si>
  <si>
    <t>Zřízení bednění základových desek</t>
  </si>
  <si>
    <t>1977330404</t>
  </si>
  <si>
    <t>Bednění základů desek zřízení</t>
  </si>
  <si>
    <t>https://podminky.urs.cz/item/CS_URS_2022_02/273351121</t>
  </si>
  <si>
    <t>((17,2+3,5*2)*0,35)</t>
  </si>
  <si>
    <t>273351122</t>
  </si>
  <si>
    <t>Odstranění bednění základových desek</t>
  </si>
  <si>
    <t>1895517962</t>
  </si>
  <si>
    <t>Bednění základů desek odstranění</t>
  </si>
  <si>
    <t>https://podminky.urs.cz/item/CS_URS_2022_02/273351122</t>
  </si>
  <si>
    <t>273362021</t>
  </si>
  <si>
    <t>Výztuž základových desek svařovanými sítěmi Kari</t>
  </si>
  <si>
    <t>377351721</t>
  </si>
  <si>
    <t>Výztuž základů desek ze svařovaných sítí z drátů typu KARI</t>
  </si>
  <si>
    <t>https://podminky.urs.cz/item/CS_URS_2022_02/273362021</t>
  </si>
  <si>
    <t>"KARI 6x150/6x150</t>
  </si>
  <si>
    <t>(17,2*3,5)*3,03/1000</t>
  </si>
  <si>
    <t>0,182*1,15 'Přepočtené koeficientem množství</t>
  </si>
  <si>
    <t>274313611</t>
  </si>
  <si>
    <t>Základové pásy z betonu tř. C 16/20</t>
  </si>
  <si>
    <t>759468928</t>
  </si>
  <si>
    <t>Základy z betonu prostého pasy betonu kamenem neprokládaného tř. C 16/20</t>
  </si>
  <si>
    <t>https://podminky.urs.cz/item/CS_URS_2022_02/274313611</t>
  </si>
  <si>
    <t>(3*0,6*(1,15-0,75))*2</t>
  </si>
  <si>
    <t>(9,05*0,6*(1,15-0,75))*2</t>
  </si>
  <si>
    <t>(17,2*0,6*(1,15-0,75))</t>
  </si>
  <si>
    <t>279113145</t>
  </si>
  <si>
    <t>Základová zeď tl přes 300 do 400 mm z tvárnic ztraceného bednění včetně výplně z betonu tř. C 20/25</t>
  </si>
  <si>
    <t>-762535887</t>
  </si>
  <si>
    <t>Základové zdi z tvárnic ztraceného bednění včetně výplně z betonu bez zvláštních nároků na vliv prostředí třídy C 20/25, tloušťky zdiva přes 300 do 400 mm</t>
  </si>
  <si>
    <t>https://podminky.urs.cz/item/CS_URS_2022_02/279113145</t>
  </si>
  <si>
    <t>"vbitřní pasy</t>
  </si>
  <si>
    <t>(9,15*0,5)*2</t>
  </si>
  <si>
    <t>(3,4*2+17)*0,5</t>
  </si>
  <si>
    <t>Svislé a kompletní konstrukce</t>
  </si>
  <si>
    <t>311272125</t>
  </si>
  <si>
    <t>Zdivo z pórobetonových tvárnic na pero a drážku přes P2 do P4 do 450 kg/m3 na tenkovrstvou maltu tl 250 m</t>
  </si>
  <si>
    <t>72060671</t>
  </si>
  <si>
    <t>Zdivo z pórobetonových tvárnic na tenké maltové lože, tl. zdiva 250 mm pevnost tvárnic přes P2 do P4, objemová hmotnost do 450 kg/m3 na pero a drážku</t>
  </si>
  <si>
    <t>https://podminky.urs.cz/item/CS_URS_2022_02/311272125</t>
  </si>
  <si>
    <t>"vnitřní zdivo</t>
  </si>
  <si>
    <t>(9,4*3)*2</t>
  </si>
  <si>
    <t>-(1,1*2,15)*2 "dveře</t>
  </si>
  <si>
    <t>-(1,5*1,3)*2 "vnitřní okno</t>
  </si>
  <si>
    <t>-(0,9*2,15) "otvor</t>
  </si>
  <si>
    <t>311272225</t>
  </si>
  <si>
    <t>Zdivo z pórobetonových tvárnic hladkých přes P2 do P4 do 450 kg/m3 na tenkovrstvou maltu tl 300 m</t>
  </si>
  <si>
    <t>-537838051</t>
  </si>
  <si>
    <t>Zdivo z pórobetonových tvárnic na tenké maltové lože, tl. zdiva 300 mm pevnost tvárnic přes P2 do P4, objemová hmotnost do 450 kg/m3 hladkých</t>
  </si>
  <si>
    <t>https://podminky.urs.cz/item/CS_URS_2022_02/311272225</t>
  </si>
  <si>
    <t>"nové zdivo</t>
  </si>
  <si>
    <t>(17*2+10*2)*3</t>
  </si>
  <si>
    <t>-(1,5*0,75)*9 "okna</t>
  </si>
  <si>
    <t>-(1,5*2,65)*2 "2kř dveře</t>
  </si>
  <si>
    <t>-(2,6*2,65) "vrata</t>
  </si>
  <si>
    <t>-(1,1*2,15) "1kř dveře</t>
  </si>
  <si>
    <t>(11,27*2) "štíty</t>
  </si>
  <si>
    <t>"stávající zdivo</t>
  </si>
  <si>
    <t>-(((6,6+17+6,6)*2,5)-(1*2,15))</t>
  </si>
  <si>
    <t>317142422</t>
  </si>
  <si>
    <t>Překlad nenosný pórobetonový š 100 mm v do 250 mm na tenkovrstvou maltu dl přes 1000 do 1250 mm</t>
  </si>
  <si>
    <t>kus</t>
  </si>
  <si>
    <t>-2034739303</t>
  </si>
  <si>
    <t>Překlady nenosné z pórobetonu osazené do tenkého maltového lože, výšky do 250 mm, šířky překladu 100 mm, délky překladu přes 1000 do 1250 mm</t>
  </si>
  <si>
    <t>https://podminky.urs.cz/item/CS_URS_2022_02/317142422</t>
  </si>
  <si>
    <t>317143441</t>
  </si>
  <si>
    <t>Překlad nosný z pórobetonu ve zdech tl 250 mm dl do 1300 mm</t>
  </si>
  <si>
    <t>-464892499</t>
  </si>
  <si>
    <t>Překlady nosné z pórobetonu osazené do tenkého maltového lože, pro zdi tl. 250 mm, délky překladu do 1300 mm</t>
  </si>
  <si>
    <t>https://podminky.urs.cz/item/CS_URS_2022_02/317143441</t>
  </si>
  <si>
    <t>317143442</t>
  </si>
  <si>
    <t>Překlad nosný z pórobetonu ve zdech tl 250 mm dl přes 1300 do 1500 mm</t>
  </si>
  <si>
    <t>-554175325</t>
  </si>
  <si>
    <t>Překlady nosné z pórobetonu osazené do tenkého maltového lože, pro zdi tl. 250 mm, délky překladu přes 1300 do 1500 mm</t>
  </si>
  <si>
    <t>https://podminky.urs.cz/item/CS_URS_2022_02/317143442</t>
  </si>
  <si>
    <t>317143444</t>
  </si>
  <si>
    <t>Překlad nosný z pórobetonu ve zdech tl 250 mm dl přes 1800 do 2100 mm</t>
  </si>
  <si>
    <t>1608528701</t>
  </si>
  <si>
    <t>Překlady nosné z pórobetonu osazené do tenkého maltového lože, pro zdi tl. 250 mm, délky překladu přes 1800 do 2100 mm</t>
  </si>
  <si>
    <t>https://podminky.urs.cz/item/CS_URS_2022_02/317143444</t>
  </si>
  <si>
    <t>317143452</t>
  </si>
  <si>
    <t>Překlad nosný z pórobetonu ve zdech tl 300 mm dl přes 1300 do 1500 mm</t>
  </si>
  <si>
    <t>904430704</t>
  </si>
  <si>
    <t>Překlady nosné z pórobetonu osazené do tenkého maltového lože, pro zdi tl. 300 mm, délky překladu přes 1300 do 1500 mm</t>
  </si>
  <si>
    <t>https://podminky.urs.cz/item/CS_URS_2022_02/317143452</t>
  </si>
  <si>
    <t>317143454</t>
  </si>
  <si>
    <t>Překlad nosný z pórobetonu ve zdech tl 300 mm dl přes 1800 do 2100 mm</t>
  </si>
  <si>
    <t>-1672559595</t>
  </si>
  <si>
    <t>Překlady nosné z pórobetonu osazené do tenkého maltového lože, pro zdi tl. 300 mm, délky překladu přes 1800 do 2100 mm</t>
  </si>
  <si>
    <t>https://podminky.urs.cz/item/CS_URS_2022_02/317143454</t>
  </si>
  <si>
    <t>317352711</t>
  </si>
  <si>
    <t>Ztracené bednění překladů z pórobetonových armovaných profilů délky do 3000 mm ve zdech tl 300 mm</t>
  </si>
  <si>
    <t>-1388562045</t>
  </si>
  <si>
    <t>Ztracené bednění překladů z pórobetonových armovaných nenosných profilů osazených do maltového lože, bez podpěrné konstrukce délky do 3000 mm, ve zdech tloušťky 300 mm</t>
  </si>
  <si>
    <t>https://podminky.urs.cz/item/CS_URS_2022_02/317352711</t>
  </si>
  <si>
    <t>2 "monolitický překlad</t>
  </si>
  <si>
    <t>337171111</t>
  </si>
  <si>
    <t>Montáž nosné ocelové kce průmyslové haly bez jeřábové dráhy v do 6 m rozpětí vazníků do 12 m</t>
  </si>
  <si>
    <t>1195048457</t>
  </si>
  <si>
    <t>Montáž nosné ocelové konstrukce haly průmyslové bez jeřábové dráhy výšky do 6 m, rozpětí vazníků do 12 m</t>
  </si>
  <si>
    <t>https://podminky.urs.cz/item/CS_URS_2022_02/337171111</t>
  </si>
  <si>
    <t>2,399 "vazníky</t>
  </si>
  <si>
    <t>1,218 "krokve a kotevní plechy</t>
  </si>
  <si>
    <t>M</t>
  </si>
  <si>
    <t>13010428</t>
  </si>
  <si>
    <t>úhelník ocelový rovnostranný jakost S235JR (11 375) 70x70x6mm</t>
  </si>
  <si>
    <t>-1635835241</t>
  </si>
  <si>
    <t>0,025*1,15 'Přepočtené koeficientem množství</t>
  </si>
  <si>
    <t>14550322</t>
  </si>
  <si>
    <t>profil ocelový svařovaný jakost S235 průřez obdelníkový 100x50x4mm</t>
  </si>
  <si>
    <t>-18729677</t>
  </si>
  <si>
    <t>1,187*1,15 'Přepočtené koeficientem množství</t>
  </si>
  <si>
    <t>1455032R</t>
  </si>
  <si>
    <t>profil ocelový obdélníkový svařovaný 120x60x4mm</t>
  </si>
  <si>
    <t>231109466</t>
  </si>
  <si>
    <t>1,824*1,15 'Přepočtené koeficientem množství</t>
  </si>
  <si>
    <t>29</t>
  </si>
  <si>
    <t>1455016R</t>
  </si>
  <si>
    <t>profil ocelový obdélníkový svařovaný 70x40x4mm</t>
  </si>
  <si>
    <t>1234920095</t>
  </si>
  <si>
    <t>0,5*1,15 'Přepočtené koeficientem množství</t>
  </si>
  <si>
    <t>30</t>
  </si>
  <si>
    <t>14550317</t>
  </si>
  <si>
    <t>profil ocelový svařovaný jakost S235 průřez čtvercový 80x80x4mm</t>
  </si>
  <si>
    <t>-1972939978</t>
  </si>
  <si>
    <t>0,057*1,15 'Přepočtené koeficientem množství</t>
  </si>
  <si>
    <t>31</t>
  </si>
  <si>
    <t>13010013</t>
  </si>
  <si>
    <t>tyč ocelová kruhová jakost S235JR (11 375) D 14mm</t>
  </si>
  <si>
    <t>67198741</t>
  </si>
  <si>
    <t>0,018*1,15 'Přepočtené koeficientem množství</t>
  </si>
  <si>
    <t>32</t>
  </si>
  <si>
    <t>13611218</t>
  </si>
  <si>
    <t>plech ocelový hladký jakost S235JR tl 5mm tabule</t>
  </si>
  <si>
    <t>1320887004</t>
  </si>
  <si>
    <t>0,064*1,15 'Přepočtené koeficientem množství</t>
  </si>
  <si>
    <t>33</t>
  </si>
  <si>
    <t>342272225</t>
  </si>
  <si>
    <t>Příčka z pórobetonových hladkých tvárnic na tenkovrstvou maltu tl 100 mm</t>
  </si>
  <si>
    <t>-173376327</t>
  </si>
  <si>
    <t>Příčky z pórobetonových tvárnic hladkých na tenké maltové lože objemová hmotnost do 500 kg/m3, tloušťka příčky 100 mm</t>
  </si>
  <si>
    <t>https://podminky.urs.cz/item/CS_URS_2022_02/342272225</t>
  </si>
  <si>
    <t>"vnitřní příčky</t>
  </si>
  <si>
    <t>(3,75+2,05)*3,15</t>
  </si>
  <si>
    <t>(3,75*3,15)</t>
  </si>
  <si>
    <t>-(0,9*2,02)</t>
  </si>
  <si>
    <t>(2,15+2,25+3,6+1,6)*3,15</t>
  </si>
  <si>
    <t>-(0,7*2,02)</t>
  </si>
  <si>
    <t>-(0,6*2,02)</t>
  </si>
  <si>
    <t>34</t>
  </si>
  <si>
    <t>342272245</t>
  </si>
  <si>
    <t>Příčka z pórobetonových hladkých tvárnic na tenkovrstvou maltu tl 150 mm</t>
  </si>
  <si>
    <t>304584911</t>
  </si>
  <si>
    <t>Příčky z pórobetonových tvárnic hladkých na tenké maltové lože objemová hmotnost do 500 kg/m3, tloušťka příčky 150 mm</t>
  </si>
  <si>
    <t>https://podminky.urs.cz/item/CS_URS_2022_02/342272245</t>
  </si>
  <si>
    <t>"nadezdívka v prostoru střechy</t>
  </si>
  <si>
    <t>(11,27*2)</t>
  </si>
  <si>
    <t>35</t>
  </si>
  <si>
    <t>76799001R</t>
  </si>
  <si>
    <t>Povrchová úprava zámečnických kcí - Pz</t>
  </si>
  <si>
    <t>kg</t>
  </si>
  <si>
    <t>425917154</t>
  </si>
  <si>
    <t>Vodorovné konstrukce</t>
  </si>
  <si>
    <t>36</t>
  </si>
  <si>
    <t>413321414</t>
  </si>
  <si>
    <t>Nosníky ze ŽB tř. C 25/30</t>
  </si>
  <si>
    <t>40213120</t>
  </si>
  <si>
    <t>Nosníky z betonu železového (bez výztuže) včetně stěnových i jeřábových drah, volných trámů, průvlaků, rámových příčlí, ztužidel, konzol, vodorovných táhel apod., tyčových konstrukcí tř. C 25/30</t>
  </si>
  <si>
    <t>https://podminky.urs.cz/item/CS_URS_2022_02/413321414</t>
  </si>
  <si>
    <t>"monolitický překlad</t>
  </si>
  <si>
    <t>((4,45*0,19*0,17)+(4,45*0,3*0,25))</t>
  </si>
  <si>
    <t>37</t>
  </si>
  <si>
    <t>413351111</t>
  </si>
  <si>
    <t>Zřízení bednění nosníků a průvlaků bez podpěrné kce výšky do 100 cm</t>
  </si>
  <si>
    <t>-1832599431</t>
  </si>
  <si>
    <t>Bednění nosníků a průvlaků - bez podpěrné konstrukce výška nosníku po spodní líc stropní desky do 100 cm zřízení</t>
  </si>
  <si>
    <t>https://podminky.urs.cz/item/CS_URS_2022_02/413351111</t>
  </si>
  <si>
    <t>((4,45*0,5)*2+(0,5*0,25)*2)</t>
  </si>
  <si>
    <t>38</t>
  </si>
  <si>
    <t>413351112</t>
  </si>
  <si>
    <t>Odstranění bednění nosníků a průvlaků bez podpěrné kce výšky do 100 cm</t>
  </si>
  <si>
    <t>-575982530</t>
  </si>
  <si>
    <t>Bednění nosníků a průvlaků - bez podpěrné konstrukce výška nosníku po spodní líc stropní desky do 100 cm odstranění</t>
  </si>
  <si>
    <t>https://podminky.urs.cz/item/CS_URS_2022_02/413351112</t>
  </si>
  <si>
    <t>39</t>
  </si>
  <si>
    <t>413352111</t>
  </si>
  <si>
    <t>Zřízení podpěrné konstrukce nosníků výšky podepření do 4 m pro nosník výšky do 100 cm</t>
  </si>
  <si>
    <t>537904634</t>
  </si>
  <si>
    <t>Podpěrná konstrukce nosníků a průvlaků výšky podepření do 4 m výšky nosníku (po spodní hranu stropní desky) do 100 cm zřízení</t>
  </si>
  <si>
    <t>https://podminky.urs.cz/item/CS_URS_2022_02/413352111</t>
  </si>
  <si>
    <t>(3,75*0,3)</t>
  </si>
  <si>
    <t>40</t>
  </si>
  <si>
    <t>413352112</t>
  </si>
  <si>
    <t>Odstranění podpěrné konstrukce nosníků výšky podepření do 4 m pro nosník výšky do 100 cm</t>
  </si>
  <si>
    <t>1946845203</t>
  </si>
  <si>
    <t>Podpěrná konstrukce nosníků a průvlaků výšky podepření do 4 m výšky nosníku (po spodní hranu stropní desky) do 100 cm odstranění</t>
  </si>
  <si>
    <t>https://podminky.urs.cz/item/CS_URS_2022_02/413352112</t>
  </si>
  <si>
    <t>41</t>
  </si>
  <si>
    <t>413361821</t>
  </si>
  <si>
    <t>Výztuž nosníků, volných trámů nebo průvlaků volných trámů betonářskou ocelí 10 505</t>
  </si>
  <si>
    <t>1585073305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</si>
  <si>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</si>
  <si>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https://podminky.urs.cz/item/CS_URS_2022_02/413361821</t>
  </si>
  <si>
    <t>"podélně 2xR16</t>
  </si>
  <si>
    <t>(4,45*2)*1,58/1000</t>
  </si>
  <si>
    <t>"podélně 6xR12</t>
  </si>
  <si>
    <t>(4,45*6)*0,89/1000</t>
  </si>
  <si>
    <t>"příčně R6/150</t>
  </si>
  <si>
    <t>((4,45/0,15)*((0,36*2+0,14*2+0,2)+(0,25*2+0,19*2+0,2)))*0,222/10000</t>
  </si>
  <si>
    <t>0,04*1,1 'Přepočtené koeficientem množství</t>
  </si>
  <si>
    <t>42</t>
  </si>
  <si>
    <t>417321515</t>
  </si>
  <si>
    <t>Ztužující pásy a věnce ze ŽB tř. C 25/30</t>
  </si>
  <si>
    <t>-1910286862</t>
  </si>
  <si>
    <t>Ztužující pásy a věnce z betonu železového (bez výztuže) tř. C 25/30</t>
  </si>
  <si>
    <t>https://podminky.urs.cz/item/CS_URS_2022_02/417321515</t>
  </si>
  <si>
    <t>"obvodové stěny; průřez 300/250 mm</t>
  </si>
  <si>
    <t>(17*0,3*0,25)*2</t>
  </si>
  <si>
    <t>(9,4*0,3*0,25)*2</t>
  </si>
  <si>
    <t>(9,4*0,25*0,25)*2</t>
  </si>
  <si>
    <t>43</t>
  </si>
  <si>
    <t>417351115</t>
  </si>
  <si>
    <t>Zřízení bednění ztužujících věnců</t>
  </si>
  <si>
    <t>1448451165</t>
  </si>
  <si>
    <t>Bednění bočnic ztužujících pásů a věnců včetně vzpěr zřízení</t>
  </si>
  <si>
    <t>https://podminky.urs.cz/item/CS_URS_2022_02/417351115</t>
  </si>
  <si>
    <t>"vnější obvod</t>
  </si>
  <si>
    <t>(10*2+17*2)*0,5</t>
  </si>
  <si>
    <t>"vnitřní obvod</t>
  </si>
  <si>
    <t>(9,4*6+6,075*4+3,75*2)*0,5</t>
  </si>
  <si>
    <t>44</t>
  </si>
  <si>
    <t>417351116</t>
  </si>
  <si>
    <t>Odstranění bednění ztužujících věnců</t>
  </si>
  <si>
    <t>-354228748</t>
  </si>
  <si>
    <t>Bednění bočnic ztužujících pásů a věnců včetně vzpěr odstranění</t>
  </si>
  <si>
    <t>https://podminky.urs.cz/item/CS_URS_2022_02/417351116</t>
  </si>
  <si>
    <t>45</t>
  </si>
  <si>
    <t>417361821</t>
  </si>
  <si>
    <t>Výztuž ztužujících pásů a věnců betonářskou ocelí 10 505</t>
  </si>
  <si>
    <t>1024646324</t>
  </si>
  <si>
    <t>Výztuž ztužujících pásů a věnců z betonářské oceli 10 505 (R) nebo BSt 500</t>
  </si>
  <si>
    <t>https://podminky.urs.cz/item/CS_URS_2022_02/417361821</t>
  </si>
  <si>
    <t>"podélně 4x R12</t>
  </si>
  <si>
    <t>((17*2+9,4*2)*4)*0,89/1000</t>
  </si>
  <si>
    <t>"třmínky R6/200 mm</t>
  </si>
  <si>
    <t>(((17*2+9,4*2)/0,2)*(0,27*2+0,22*2+0,2))*0,222/1000</t>
  </si>
  <si>
    <t>"vnitřní zdivo; průřez 250/250 mm</t>
  </si>
  <si>
    <t>((9,4*2)*4)*0,89/1000</t>
  </si>
  <si>
    <t>(((9,4*2)/0,2)*(0,22*4+0,2))*0,222/1000</t>
  </si>
  <si>
    <t>0,347*1,1 'Přepočtené koeficientem množství</t>
  </si>
  <si>
    <t>46</t>
  </si>
  <si>
    <t>434191421</t>
  </si>
  <si>
    <t>Osazení schodišťových stupňů kamenných broušených nebo leštěných na desku</t>
  </si>
  <si>
    <t>255015451</t>
  </si>
  <si>
    <t>Osazování schodišťových stupňů kamenných s vyspárováním styčných spár, s provizorním dřevěným zábradlím a dočasným zakrytím stupnic prkny na desku, stupňů broušených nebo leštěných</t>
  </si>
  <si>
    <t>https://podminky.urs.cz/item/CS_URS_2022_02/434191421</t>
  </si>
  <si>
    <t>47</t>
  </si>
  <si>
    <t>59373755</t>
  </si>
  <si>
    <t>stupeň schodišťový nosný ŽB 135x35x14,5cm</t>
  </si>
  <si>
    <t>528806495</t>
  </si>
  <si>
    <t>48</t>
  </si>
  <si>
    <t>444151111</t>
  </si>
  <si>
    <t>Montáž krytiny ocelových střech ze sendvičových panelů šroubovaných budov v do 6 m</t>
  </si>
  <si>
    <t>629896297</t>
  </si>
  <si>
    <t>Montáž krytiny střech ocelových konstrukcí ze sendvičových panelů šroubovaných, výšky budovy do 6 m</t>
  </si>
  <si>
    <t>https://podminky.urs.cz/item/CS_URS_2022_02/444151111</t>
  </si>
  <si>
    <t>"skladba střechy</t>
  </si>
  <si>
    <t>(17,8*(5,79*2))</t>
  </si>
  <si>
    <t>49</t>
  </si>
  <si>
    <t>55324732</t>
  </si>
  <si>
    <t>panel sendvičový střešní, izolace PIR, viditelné kotvení, U 0,26W/m2K, modulová/celková š 1000/1083mm tl 120/80mm</t>
  </si>
  <si>
    <t>356445916</t>
  </si>
  <si>
    <t>206,124*1,02 'Přepočtené koeficientem množství</t>
  </si>
  <si>
    <t>Komunikace pozemní</t>
  </si>
  <si>
    <t>50</t>
  </si>
  <si>
    <t>564801111</t>
  </si>
  <si>
    <t>Podklad ze štěrkodrtě ŠD plochy přes 100 m2 tl 30 mm</t>
  </si>
  <si>
    <t>38947370</t>
  </si>
  <si>
    <t>Podklad ze štěrkodrti ŠD s rozprostřením a zhutněním plochy přes 100 m2, po zhutnění tl. 30 mm</t>
  </si>
  <si>
    <t>https://podminky.urs.cz/item/CS_URS_2022_02/564801111</t>
  </si>
  <si>
    <t>"chodník</t>
  </si>
  <si>
    <t>"kladecí vrstva</t>
  </si>
  <si>
    <t>(10,55+9,7)*0,8</t>
  </si>
  <si>
    <t>(1*0,55)</t>
  </si>
  <si>
    <t>51</t>
  </si>
  <si>
    <t>564851111</t>
  </si>
  <si>
    <t>Podklad ze štěrkodrtě ŠD plochy přes 100 m2 tl 150 mm</t>
  </si>
  <si>
    <t>-623984422</t>
  </si>
  <si>
    <t>Podklad ze štěrkodrti ŠD s rozprostřením a zhutněním plochy přes 100 m2, po zhutnění tl. 150 mm</t>
  </si>
  <si>
    <t>https://podminky.urs.cz/item/CS_URS_2022_02/564851111</t>
  </si>
  <si>
    <t>52</t>
  </si>
  <si>
    <t>596211110</t>
  </si>
  <si>
    <t>Kladení zámkové dlažby komunikací pro pěší ručně tl 60 mm skupiny A pl do 50 m2</t>
  </si>
  <si>
    <t>-1315069303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</si>
  <si>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</si>
  <si>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https://podminky.urs.cz/item/CS_URS_2022_02/596211110</t>
  </si>
  <si>
    <t>53</t>
  </si>
  <si>
    <t>59245015</t>
  </si>
  <si>
    <t>dlažba zámková tvaru I 200x165x60mm přírodní</t>
  </si>
  <si>
    <t>-2121370594</t>
  </si>
  <si>
    <t>16,75*1,03 'Přepočtené koeficientem množství</t>
  </si>
  <si>
    <t>Úpravy povrchů, podlahy a osazování výplní</t>
  </si>
  <si>
    <t>54</t>
  </si>
  <si>
    <t>612131121</t>
  </si>
  <si>
    <t>Penetrační disperzní nátěr vnitřních stěn nanášený ručně</t>
  </si>
  <si>
    <t>-1324895040</t>
  </si>
  <si>
    <t>Podkladní a spojovací vrstva vnitřních omítaných ploch penetrace disperzní nanášená ručně stěn</t>
  </si>
  <si>
    <t>https://podminky.urs.cz/item/CS_URS_2022_02/612131121</t>
  </si>
  <si>
    <t>"plocha stěn</t>
  </si>
  <si>
    <t>366,97</t>
  </si>
  <si>
    <t>"plocha podhledů</t>
  </si>
  <si>
    <t>2,69 "Sklad</t>
  </si>
  <si>
    <t>7,78 "Učitel</t>
  </si>
  <si>
    <t>11,25 "Chodba</t>
  </si>
  <si>
    <t>1,64 "WC 1</t>
  </si>
  <si>
    <t>1,64 "WC 2</t>
  </si>
  <si>
    <t>3,96 "WC invalidé</t>
  </si>
  <si>
    <t>"ostění/nadpraží</t>
  </si>
  <si>
    <t>7,98</t>
  </si>
  <si>
    <t>"odpočet vnějších otvorů</t>
  </si>
  <si>
    <t>-29,17</t>
  </si>
  <si>
    <t>"odpočet vnitřních otvorů</t>
  </si>
  <si>
    <t>-(10,65*2)</t>
  </si>
  <si>
    <t>"štíty nad podhledem</t>
  </si>
  <si>
    <t>(11,27*4)</t>
  </si>
  <si>
    <t>55</t>
  </si>
  <si>
    <t>612142001</t>
  </si>
  <si>
    <t>Potažení vnitřních stěn sklovláknitým pletivem vtlačeným do tenkovrstvé hmoty</t>
  </si>
  <si>
    <t>-525432473</t>
  </si>
  <si>
    <t>Potažení vnitřních ploch pletivem v ploše nebo pruzích, na plném podkladu sklovláknitým vtlačením do tmelu stěn</t>
  </si>
  <si>
    <t>https://podminky.urs.cz/item/CS_URS_2022_02/612142001</t>
  </si>
  <si>
    <t>54,061*2 'Přepočtené koeficientem množství</t>
  </si>
  <si>
    <t>56</t>
  </si>
  <si>
    <t>612341121</t>
  </si>
  <si>
    <t>Sádrová nebo vápenosádrová omítka hladká jednovrstvá vnitřních stěn nanášená ručně</t>
  </si>
  <si>
    <t>1824820399</t>
  </si>
  <si>
    <t>Omítka sádrová nebo vápenosádrová vnitřních ploch nanášená ručně jednovrstvá, tloušťky do 10 mm hladká svislých konstrukcí stěn</t>
  </si>
  <si>
    <t>https://podminky.urs.cz/item/CS_URS_2022_02/612341121</t>
  </si>
  <si>
    <t>57</t>
  </si>
  <si>
    <t>621142001</t>
  </si>
  <si>
    <t>Potažení vnějších podhledů sklovláknitým pletivem vtlačeným do tenkovrstvé hmoty</t>
  </si>
  <si>
    <t>957023875</t>
  </si>
  <si>
    <t>Potažení vnějších ploch pletivem v ploše nebo pruzích, na plném podkladu sklovláknitým vtlačením do tmelu podhledů</t>
  </si>
  <si>
    <t>https://podminky.urs.cz/item/CS_URS_2022_02/621142001</t>
  </si>
  <si>
    <t xml:space="preserve">"přesah střechy </t>
  </si>
  <si>
    <t>(17,8*0,41)*2</t>
  </si>
  <si>
    <t>58</t>
  </si>
  <si>
    <t>621151001</t>
  </si>
  <si>
    <t>Penetrační akrylátový nátěr vnějších pastovitých tenkovrstvých omítek podhledů</t>
  </si>
  <si>
    <t>1347442636</t>
  </si>
  <si>
    <t>Penetrační nátěr vnějších pastovitých tenkovrstvých omítek akrylátový univerzální podhledů</t>
  </si>
  <si>
    <t>https://podminky.urs.cz/item/CS_URS_2022_02/621151001</t>
  </si>
  <si>
    <t>59</t>
  </si>
  <si>
    <t>621211033</t>
  </si>
  <si>
    <t>Montáž kontaktního zateplení vnějších podhledů lepením a mechanickým kotvením polystyrénových desek do dřeva přes 120 do 160 mm</t>
  </si>
  <si>
    <t>109834293</t>
  </si>
  <si>
    <t>Montáž kontaktního zateplení lepením a mechanickým kotvením z polystyrenových desek na vnější podhledy, na podklad dřevěný nebo kovový, tloušťky desek přes 120 do 160 mm</t>
  </si>
  <si>
    <t>https://podminky.urs.cz/item/CS_URS_2022_02/621211033</t>
  </si>
  <si>
    <t>"přesah střechy</t>
  </si>
  <si>
    <t>(17,3*0,6)*2</t>
  </si>
  <si>
    <t>(10,3*0,25)*2</t>
  </si>
  <si>
    <t>60</t>
  </si>
  <si>
    <t>28375802</t>
  </si>
  <si>
    <t>deska EPS 70 fasádní λ=0,039 tl 130mm</t>
  </si>
  <si>
    <t>657715189</t>
  </si>
  <si>
    <t>25,91*1,05 'Přepočtené koeficientem množství</t>
  </si>
  <si>
    <t>61</t>
  </si>
  <si>
    <t>621251101</t>
  </si>
  <si>
    <t>Příplatek k cenám kontaktního zateplení podhledů za zápustnou montáž a použití tepelněizolačních zátek z polystyrenu</t>
  </si>
  <si>
    <t>-647175606</t>
  </si>
  <si>
    <t>Montáž kontaktního zateplení lepením a mechanickým kotvením Příplatek k cenám za zápustnou montáž kotev s použitím tepelněizolačních zátek na vnější podhledy z polystyrenu</t>
  </si>
  <si>
    <t>https://podminky.urs.cz/item/CS_URS_2022_02/621251101</t>
  </si>
  <si>
    <t>62</t>
  </si>
  <si>
    <t>621531012</t>
  </si>
  <si>
    <t>Tenkovrstvá silikonová zrnitá omítka zrnitost 1,5 mm vnějších podhledů</t>
  </si>
  <si>
    <t>2075621298</t>
  </si>
  <si>
    <t>Omítka tenkovrstvá silikonová vnějších ploch probarvená bez penetrace zatíraná (škrábaná), zrnitost 1,5 mm podhledů</t>
  </si>
  <si>
    <t>https://podminky.urs.cz/item/CS_URS_2022_02/621531012</t>
  </si>
  <si>
    <t>63</t>
  </si>
  <si>
    <t>622142001</t>
  </si>
  <si>
    <t>Potažení vnějších stěn sklovláknitým pletivem vtlačeným do tenkovrstvé hmoty</t>
  </si>
  <si>
    <t>-716257191</t>
  </si>
  <si>
    <t>Potažení vnějších ploch pletivem v ploše nebo pruzích, na plném podkladu sklovláknitým vtlačením do tmelu stěn</t>
  </si>
  <si>
    <t>https://podminky.urs.cz/item/CS_URS_2022_02/622142001</t>
  </si>
  <si>
    <t>"fasáda</t>
  </si>
  <si>
    <t>(43,9*2) "štíty</t>
  </si>
  <si>
    <t>(17,3*3,095)*2 "podélné stěny</t>
  </si>
  <si>
    <t>"sokl</t>
  </si>
  <si>
    <t>(17*0,5) "JV</t>
  </si>
  <si>
    <t>2,24 "SV</t>
  </si>
  <si>
    <t>3,64 "JZ</t>
  </si>
  <si>
    <t>0,3 "SZ</t>
  </si>
  <si>
    <t>13,31</t>
  </si>
  <si>
    <t>"odpočet otvorů</t>
  </si>
  <si>
    <t>(17,8*0,33)*2</t>
  </si>
  <si>
    <t>64</t>
  </si>
  <si>
    <t>622143003</t>
  </si>
  <si>
    <t>Montáž omítkových plastových nebo pozinkovaných rohových profilů s tkaninou</t>
  </si>
  <si>
    <t>827809807</t>
  </si>
  <si>
    <t>Montáž omítkových profilů plastových, pozinkovaných nebo dřevěných upevněných vtlačením do podkladní vrstvy nebo přibitím rohových s tkaninou</t>
  </si>
  <si>
    <t>https://podminky.urs.cz/item/CS_URS_2022_02/622143003</t>
  </si>
  <si>
    <t>"lemování vnějších otvorů</t>
  </si>
  <si>
    <t>(13,5+22,06+31,16)</t>
  </si>
  <si>
    <t>"vnitřní okna</t>
  </si>
  <si>
    <t>(1,5*2+1,3*2)*4</t>
  </si>
  <si>
    <t>"rohy budovy</t>
  </si>
  <si>
    <t>(3,1*4)</t>
  </si>
  <si>
    <t>(0,7*4)</t>
  </si>
  <si>
    <t>(0,33*4+17,8*2)</t>
  </si>
  <si>
    <t>65</t>
  </si>
  <si>
    <t>55343026</t>
  </si>
  <si>
    <t>profil rohový Pz+PVC pro vnější omítky tl 15mm</t>
  </si>
  <si>
    <t>-416041661</t>
  </si>
  <si>
    <t>141,24*1,05 'Přepočtené koeficientem množství</t>
  </si>
  <si>
    <t>66</t>
  </si>
  <si>
    <t>622143004</t>
  </si>
  <si>
    <t>Montáž omítkových samolepících začišťovacích profilů pro spojení s okenním rámem</t>
  </si>
  <si>
    <t>967376060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</si>
  <si>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</si>
  <si>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https://podminky.urs.cz/item/CS_URS_2022_02/622143004</t>
  </si>
  <si>
    <t>"okno 1500/750 mm</t>
  </si>
  <si>
    <t>(1,5*9) "parapet</t>
  </si>
  <si>
    <t>(1,5*9) "nadpraží</t>
  </si>
  <si>
    <t>(0,75*2)*9 "ostění</t>
  </si>
  <si>
    <t>"2kř dveře 1420/2620 mm</t>
  </si>
  <si>
    <t>(1,42*2) "nadpraží</t>
  </si>
  <si>
    <t>(2,62*2)*2 "ostění</t>
  </si>
  <si>
    <t>"1kř dveře 1000/2050 mm</t>
  </si>
  <si>
    <t>1 "nadpraží</t>
  </si>
  <si>
    <t>(2,05*2) "ostění</t>
  </si>
  <si>
    <t>67</t>
  </si>
  <si>
    <t>59051476</t>
  </si>
  <si>
    <t>profil začišťovací PVC 9mm s výztužnou tkaninou pro ostění ETICS</t>
  </si>
  <si>
    <t>-943006421</t>
  </si>
  <si>
    <t>28,08*1,05 'Přepočtené koeficientem množství</t>
  </si>
  <si>
    <t>68</t>
  </si>
  <si>
    <t>59051510</t>
  </si>
  <si>
    <t>profil začišťovací s okapnicí PVC s výztužnou tkaninou pro nadpraží ETICS</t>
  </si>
  <si>
    <t>-932585177</t>
  </si>
  <si>
    <t>17,34*1,05 'Přepočtené koeficientem množství</t>
  </si>
  <si>
    <t>69</t>
  </si>
  <si>
    <t>59051512</t>
  </si>
  <si>
    <t>profil začišťovací s okapnicí PVC s výztužnou tkaninou pro parapet ETICS</t>
  </si>
  <si>
    <t>1317697115</t>
  </si>
  <si>
    <t>13,5*1,05 'Přepočtené koeficientem množství</t>
  </si>
  <si>
    <t>70</t>
  </si>
  <si>
    <t>622151001</t>
  </si>
  <si>
    <t>Penetrační akrylátový nátěr vnějších pastovitých tenkovrstvých omítek stěn</t>
  </si>
  <si>
    <t>1030495671</t>
  </si>
  <si>
    <t>Penetrační nátěr vnějších pastovitých tenkovrstvých omítek akrylátový univerzální stěn</t>
  </si>
  <si>
    <t>https://podminky.urs.cz/item/CS_URS_2022_02/622151001</t>
  </si>
  <si>
    <t>71</t>
  </si>
  <si>
    <t>622211011</t>
  </si>
  <si>
    <t>Montáž kontaktního zateplení vnějších stěn lepením a mechanickým kotvením polystyrénových desek do betonu a zdiva tl přes 40 do 80 mm</t>
  </si>
  <si>
    <t>1098436218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</si>
  <si>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</si>
  <si>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https://podminky.urs.cz/item/CS_URS_2022_02/622211011</t>
  </si>
  <si>
    <t>(17,8*0,22)*2</t>
  </si>
  <si>
    <t>72</t>
  </si>
  <si>
    <t>28375934</t>
  </si>
  <si>
    <t>deska EPS 70 fasádní λ=0,039 tl 60mm</t>
  </si>
  <si>
    <t>2141059377</t>
  </si>
  <si>
    <t>7,832*1,05 'Přepočtené koeficientem množství</t>
  </si>
  <si>
    <t>73</t>
  </si>
  <si>
    <t>622211032</t>
  </si>
  <si>
    <t>Montáž kontaktního zateplení vnějších stěn lepením a mechanickým kotvením polystyrénových desek do pórobetonu tl přes 120 do 160 mm</t>
  </si>
  <si>
    <t>-1523707021</t>
  </si>
  <si>
    <t>Montáž kontaktního zateplení lepením a mechanickým kotvením z polystyrenových desek na vnější stěny, na podklad z pórobetonu, tloušťky desek přes 120 do 160 mm</t>
  </si>
  <si>
    <t>https://podminky.urs.cz/item/CS_URS_2022_02/622211032</t>
  </si>
  <si>
    <t>74</t>
  </si>
  <si>
    <t>28375935</t>
  </si>
  <si>
    <t>deska EPS 70 fasádní λ=0,039 tl 150mm</t>
  </si>
  <si>
    <t>881420990</t>
  </si>
  <si>
    <t>165,717*1,05 'Přepočtené koeficientem množství</t>
  </si>
  <si>
    <t>75</t>
  </si>
  <si>
    <t>622212001</t>
  </si>
  <si>
    <t>Montáž kontaktního zateplení vnějšího ostění, nadpraží nebo parapetu hl. špalety do 200 mm lepením desek z polystyrenu tl do 40 mm</t>
  </si>
  <si>
    <t>-1069094635</t>
  </si>
  <si>
    <t>Montáž kontaktního zateplení vnějšího ostění, nadpraží nebo parapetu lepením z polystyrenových desek hloubky špalet do 200 mm, tloušťky desek do 40 mm</t>
  </si>
  <si>
    <t>https://podminky.urs.cz/item/CS_URS_2022_02/622212001</t>
  </si>
  <si>
    <t>((1,5+0,75*2)*0,1)*9</t>
  </si>
  <si>
    <t>"2kř dveře 1500/2650 mm</t>
  </si>
  <si>
    <t>((1,5+2,65*2)*0,1)*2</t>
  </si>
  <si>
    <t>76</t>
  </si>
  <si>
    <t>28375932</t>
  </si>
  <si>
    <t>deska EPS 70 fasádní λ=0,039 tl 40mm</t>
  </si>
  <si>
    <t>-456212366</t>
  </si>
  <si>
    <t>4,06*1,1 'Přepočtené koeficientem množství</t>
  </si>
  <si>
    <t>77</t>
  </si>
  <si>
    <t>622212051</t>
  </si>
  <si>
    <t>Montáž kontaktního zateplení vnějšího ostění, nadpraží nebo parapetu hl. špalety do 400 mm lepením desek z polystyrenu tl do 40 mm</t>
  </si>
  <si>
    <t>-1844252064</t>
  </si>
  <si>
    <t>Montáž kontaktního zateplení vnějšího ostění, nadpraží nebo parapetu lepením z polystyrenových desek hloubky špalet přes 200 do 400 mm, tloušťky desek do 40 mm</t>
  </si>
  <si>
    <t>https://podminky.urs.cz/item/CS_URS_2022_02/622212051</t>
  </si>
  <si>
    <t>"sekční vrata</t>
  </si>
  <si>
    <t>(3,75+2,67*2)*0,3</t>
  </si>
  <si>
    <t>78</t>
  </si>
  <si>
    <t>-506387521</t>
  </si>
  <si>
    <t>2,727*1,1 'Přepočtené koeficientem množství</t>
  </si>
  <si>
    <t>79</t>
  </si>
  <si>
    <t>622251101</t>
  </si>
  <si>
    <t>Příplatek k cenám kontaktního zateplení vnějších stěn za zápustnou montáž a použití tepelněizolačních zátek z polystyrenu</t>
  </si>
  <si>
    <t>-20530446</t>
  </si>
  <si>
    <t>Montáž kontaktního zateplení lepením a mechanickým kotvením Příplatek k cenám za zápustnou montáž kotev s použitím tepelněizolačních zátek na vnější stěny z polystyrenu</t>
  </si>
  <si>
    <t>https://podminky.urs.cz/item/CS_URS_2022_02/622251101</t>
  </si>
  <si>
    <t>80</t>
  </si>
  <si>
    <t>622511122</t>
  </si>
  <si>
    <t>Tenkovrstvá akrylátová mozaiková hrubozrnná omítka vnějších stěn</t>
  </si>
  <si>
    <t>-31045652</t>
  </si>
  <si>
    <t>Omítka tenkovrstvá akrylátová vnějších ploch probarvená bez penetrace mozaiková hrubozrnná stěn</t>
  </si>
  <si>
    <t>https://podminky.urs.cz/item/CS_URS_2022_02/622511122</t>
  </si>
  <si>
    <t>81</t>
  </si>
  <si>
    <t>622531012</t>
  </si>
  <si>
    <t>Tenkovrstvá silikonová zrnitá omítka zrnitost 1,5 mm vnějších stěn</t>
  </si>
  <si>
    <t>2099122359</t>
  </si>
  <si>
    <t>Omítka tenkovrstvá silikonová vnějších ploch probarvená bez penetrace zatíraná (škrábaná), zrnitost 1,5 mm stěn</t>
  </si>
  <si>
    <t>https://podminky.urs.cz/item/CS_URS_2022_02/622531012</t>
  </si>
  <si>
    <t>82</t>
  </si>
  <si>
    <t>631311125</t>
  </si>
  <si>
    <t>Mazanina tl přes 80 do 120 mm z betonu prostého bez zvýšených nároků na prostředí tř. C 20/25</t>
  </si>
  <si>
    <t>-1200538615</t>
  </si>
  <si>
    <t>Mazanina z betonu prostého bez zvýšených nároků na prostředí tl. přes 80 do 120 mm tř. C 20/25</t>
  </si>
  <si>
    <t>https://podminky.urs.cz/item/CS_URS_2022_02/631311125</t>
  </si>
  <si>
    <t>(57,11*0,1) "Svařovna</t>
  </si>
  <si>
    <t>(5,33*0,1) "Technická místnost</t>
  </si>
  <si>
    <t>(2,69*0,1) "Sklad</t>
  </si>
  <si>
    <t>(7,78*0,1) "Učitel</t>
  </si>
  <si>
    <t>(11,25*0,1) "Chodba</t>
  </si>
  <si>
    <t>(1,64*0,1) "WC 1</t>
  </si>
  <si>
    <t>(1,64*0,1) "WC 2</t>
  </si>
  <si>
    <t>(3,96*0,1) "WC invalidé</t>
  </si>
  <si>
    <t>(57,11*0,1) "Přípravna materiálu</t>
  </si>
  <si>
    <t>14,851*1,02 'Přepočtené koeficientem množství</t>
  </si>
  <si>
    <t>83</t>
  </si>
  <si>
    <t>631319012</t>
  </si>
  <si>
    <t>Příplatek k mazanině tl přes 80 do 120 mm za přehlazení povrchu</t>
  </si>
  <si>
    <t>1176505505</t>
  </si>
  <si>
    <t>Příplatek k cenám mazanin za úpravu povrchu mazaniny přehlazením, mazanina tl. přes 80 do 120 mm</t>
  </si>
  <si>
    <t>https://podminky.urs.cz/item/CS_URS_2022_02/631319012</t>
  </si>
  <si>
    <t>84</t>
  </si>
  <si>
    <t>631319173</t>
  </si>
  <si>
    <t>Příplatek k mazanině tl přes 80 do 120 mm za stržení povrchu spodní vrstvy před vložením výztuže</t>
  </si>
  <si>
    <t>783172543</t>
  </si>
  <si>
    <t>Příplatek k cenám mazanin za stržení povrchu spodní vrstvy mazaniny latí před vložením výztuže nebo pletiva pro tl. obou vrstev mazaniny přes 80 do 120 mm</t>
  </si>
  <si>
    <t>https://podminky.urs.cz/item/CS_URS_2022_02/631319173</t>
  </si>
  <si>
    <t>85</t>
  </si>
  <si>
    <t>631319204</t>
  </si>
  <si>
    <t>Příplatek k mazaninám za přidání ocelových vláken (drátkobeton) pro objemové vyztužení 30 kg/m3</t>
  </si>
  <si>
    <t>-1118765593</t>
  </si>
  <si>
    <t>Příplatek k cenám betonových mazanin za vyztužení ocelovými vlákny (drátkobeton) objemové vyztužení 30 kg/m3</t>
  </si>
  <si>
    <t>https://podminky.urs.cz/item/CS_URS_2022_02/631319204</t>
  </si>
  <si>
    <t>86</t>
  </si>
  <si>
    <t>632481215</t>
  </si>
  <si>
    <t>Separační vrstva z geotextilie</t>
  </si>
  <si>
    <t>-2030022573</t>
  </si>
  <si>
    <t>Separační vrstva k oddělení podlahových vrstev z geotextilie</t>
  </si>
  <si>
    <t>https://podminky.urs.cz/item/CS_URS_2022_02/632481215</t>
  </si>
  <si>
    <t>(5,9*3)*2</t>
  </si>
  <si>
    <t>(3,6*3)</t>
  </si>
  <si>
    <t>87</t>
  </si>
  <si>
    <t>634112113</t>
  </si>
  <si>
    <t>Obvodová dilatace podlahovým páskem z pěnového PE mezi stěnou a mazaninou nebo potěrem v 80 mm</t>
  </si>
  <si>
    <t>-1075405323</t>
  </si>
  <si>
    <t>Obvodová dilatace mezi stěnou a mazaninou nebo potěrem podlahovým páskem z pěnového PE tl. do 10 mm, výšky 80 mm</t>
  </si>
  <si>
    <t>https://podminky.urs.cz/item/CS_URS_2022_02/634112113</t>
  </si>
  <si>
    <t>88</t>
  </si>
  <si>
    <t>642942111</t>
  </si>
  <si>
    <t>Osazování zárubní nebo rámů dveřních kovových do 2,5 m2 na MC</t>
  </si>
  <si>
    <t>-1442103405</t>
  </si>
  <si>
    <t>Osazování zárubní nebo rámů kovových dveřních lisovaných nebo z úhelníků bez dveřních křídel na cementovou maltu, plochy otvoru do 2,5 m2</t>
  </si>
  <si>
    <t>https://podminky.urs.cz/item/CS_URS_2022_02/642942111</t>
  </si>
  <si>
    <t>2 "roz. 800/1970 mm</t>
  </si>
  <si>
    <t>4 "roz. 900/1970 mm</t>
  </si>
  <si>
    <t>89</t>
  </si>
  <si>
    <t>55331433</t>
  </si>
  <si>
    <t>zárubeň jednokřídlá ocelová pro dodatečnou montáž tl stěny 75-100mm rozměru 900/1970, 2100mm</t>
  </si>
  <si>
    <t>2030242404</t>
  </si>
  <si>
    <t>90</t>
  </si>
  <si>
    <t>55331431</t>
  </si>
  <si>
    <t>zárubeň jednokřídlá ocelová pro dodatečnou montáž tl stěny 75-100mm rozměru 700/1970, 2100mm</t>
  </si>
  <si>
    <t>-126323607</t>
  </si>
  <si>
    <t>91</t>
  </si>
  <si>
    <t>55331448</t>
  </si>
  <si>
    <t>zárubeň jednokřídlá ocelová pro dodatečnou montáž tl stěny 210-250mm rozměru 900/1970, 2100mm</t>
  </si>
  <si>
    <t>1745148314</t>
  </si>
  <si>
    <t>92</t>
  </si>
  <si>
    <t>916231213</t>
  </si>
  <si>
    <t>Osazení chodníkového obrubníku betonového stojatého s boční opěrou do lože z betonu prostého</t>
  </si>
  <si>
    <t>785051137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</si>
  <si>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</si>
  <si>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https://podminky.urs.cz/item/CS_URS_2022_02/916231213</t>
  </si>
  <si>
    <t>(11,4+9,8+1,25+0,55+7,9+10,55)</t>
  </si>
  <si>
    <t>93</t>
  </si>
  <si>
    <t>59217003</t>
  </si>
  <si>
    <t>obrubník betonový zahradní 500x50x250mm</t>
  </si>
  <si>
    <t>-556979530</t>
  </si>
  <si>
    <t>41,45*1,02 'Přepočtené koeficientem množství</t>
  </si>
  <si>
    <t>94</t>
  </si>
  <si>
    <t>941111121</t>
  </si>
  <si>
    <t>Montáž lešení řadového trubkového lehkého s podlahami zatížení do 200 kg/m2 š od 0,9 do 1,2 m v do 10 m</t>
  </si>
  <si>
    <t>-49934122</t>
  </si>
  <si>
    <t>Montáž lešení řadového trubkového lehkého pracovního s podlahami s provozním zatížením tř. 3 do 200 kg/m2 šířky tř. W09 od 0,9 do 1,2 m, výšky do 10 m</t>
  </si>
  <si>
    <t>https://podminky.urs.cz/item/CS_URS_2022_02/941111121</t>
  </si>
  <si>
    <t>(17+1,2*2)*3,5+(52*2)</t>
  </si>
  <si>
    <t>95</t>
  </si>
  <si>
    <t>941111221</t>
  </si>
  <si>
    <t>Příplatek k lešení řadovému trubkovému lehkému s podlahami š 1,2 m v 10 m za první a ZKD den použití</t>
  </si>
  <si>
    <t>190813877</t>
  </si>
  <si>
    <t>Montáž lešení řadového trubkového lehkého pracovního s podlahami s provozním zatížením tř. 3 do 200 kg/m2 Příplatek za první a každý další den použití lešení k ceně -1121</t>
  </si>
  <si>
    <t>https://podminky.urs.cz/item/CS_URS_2022_02/941111221</t>
  </si>
  <si>
    <t>171,9*45 'Přepočtené koeficientem množství</t>
  </si>
  <si>
    <t>96</t>
  </si>
  <si>
    <t>941111821</t>
  </si>
  <si>
    <t>Demontáž lešení řadového trubkového lehkého s podlahami zatížení do 200 kg/m2 š od 0,9 do 1,2 m v do 10 m</t>
  </si>
  <si>
    <t>1150276093</t>
  </si>
  <si>
    <t>Demontáž lešení řadového trubkového lehkého pracovního s podlahami s provozním zatížením tř. 3 do 200 kg/m2 šířky tř. W09 od 0,9 do 1,2 m, výšky do 10 m</t>
  </si>
  <si>
    <t>https://podminky.urs.cz/item/CS_URS_2022_02/941111821</t>
  </si>
  <si>
    <t>97</t>
  </si>
  <si>
    <t>-1782763080</t>
  </si>
  <si>
    <t>57,11 "Svařovna</t>
  </si>
  <si>
    <t>5,33 "Technická místnost</t>
  </si>
  <si>
    <t>57,11 "Přípravna materiálu</t>
  </si>
  <si>
    <t>98</t>
  </si>
  <si>
    <t>952901221</t>
  </si>
  <si>
    <t>Vyčištění budov průmyslových objektů při jakékoliv výšce podlaží</t>
  </si>
  <si>
    <t>1152975671</t>
  </si>
  <si>
    <t>Vyčištění budov nebo objektů před předáním do užívání průmyslových budov a objektů výrobních, skladovacích, garáží, dílen nebo hal apod. s nespalnou podlahou jakékoliv výšky podlaží</t>
  </si>
  <si>
    <t>https://podminky.urs.cz/item/CS_URS_2022_02/952901221</t>
  </si>
  <si>
    <t>99</t>
  </si>
  <si>
    <t>953943211</t>
  </si>
  <si>
    <t>Osazování hasicího přístroje</t>
  </si>
  <si>
    <t>-1782408466</t>
  </si>
  <si>
    <t>Osazování drobných kovových předmětů kotvených do stěny hasicího přístroje</t>
  </si>
  <si>
    <t>https://podminky.urs.cz/item/CS_URS_2022_02/953943211</t>
  </si>
  <si>
    <t>2 "dle PBŘ</t>
  </si>
  <si>
    <t>100</t>
  </si>
  <si>
    <t>44932410</t>
  </si>
  <si>
    <t>přístroj hasicí ruční pěnový PP 6 LE</t>
  </si>
  <si>
    <t>910164786</t>
  </si>
  <si>
    <t>998</t>
  </si>
  <si>
    <t>Přesun hmot</t>
  </si>
  <si>
    <t>101</t>
  </si>
  <si>
    <t>998021021</t>
  </si>
  <si>
    <t>Přesun hmot pro haly s nosnou kcí zděnou nebo monolitickou v do 20 m</t>
  </si>
  <si>
    <t>295932332</t>
  </si>
  <si>
    <t>Přesun hmot pro haly občanské výstavby, výrobu a služby s nosnou svislou konstrukcí zděnou nebo betonovou monolitickou vodorovná dopravní vzdálenost do 100 m, pro haly výšky do 20 m</t>
  </si>
  <si>
    <t>https://podminky.urs.cz/item/CS_URS_2022_02/998021021</t>
  </si>
  <si>
    <t>711</t>
  </si>
  <si>
    <t>Izolace proti vodě, vlhkosti a plynům</t>
  </si>
  <si>
    <t>102</t>
  </si>
  <si>
    <t>711111001</t>
  </si>
  <si>
    <t>Provedení izolace proti zemní vlhkosti vodorovné za studena nátěrem penetračním</t>
  </si>
  <si>
    <t>-92015740</t>
  </si>
  <si>
    <t>Provedení izolace proti zemní vlhkosti natěradly a tmely za studena na ploše vodorovné V nátěrem penetračním</t>
  </si>
  <si>
    <t>https://podminky.urs.cz/item/CS_URS_2022_02/711111001</t>
  </si>
  <si>
    <t>(17*10)+(17*2+10*2)*0,25</t>
  </si>
  <si>
    <t>103</t>
  </si>
  <si>
    <t>11163150</t>
  </si>
  <si>
    <t>lak penetrační asfaltový</t>
  </si>
  <si>
    <t>-627799341</t>
  </si>
  <si>
    <t>183,5*0,00033 'Přepočtené koeficientem množství</t>
  </si>
  <si>
    <t>104</t>
  </si>
  <si>
    <t>711141559</t>
  </si>
  <si>
    <t>Provedení izolace proti zemní vlhkosti pásy přitavením vodorovné NAIP</t>
  </si>
  <si>
    <t>-2044287033</t>
  </si>
  <si>
    <t>Provedení izolace proti zemní vlhkosti pásy přitavením NAIP na ploše vodorovné V</t>
  </si>
  <si>
    <t>https://podminky.urs.cz/item/CS_URS_2022_02/711141559</t>
  </si>
  <si>
    <t>105</t>
  </si>
  <si>
    <t>62853003</t>
  </si>
  <si>
    <t>pás asfaltový natavitelný modifikovaný SBS tl 3,5mm s vložkou ze skleněné tkaniny a spalitelnou PE fólií nebo jemnozrnným minerálním posypem na horním povrchu</t>
  </si>
  <si>
    <t>-1422853443</t>
  </si>
  <si>
    <t>183,5*1,1655 'Přepočtené koeficientem množství</t>
  </si>
  <si>
    <t>106</t>
  </si>
  <si>
    <t>998711101</t>
  </si>
  <si>
    <t>Přesun hmot tonážní pro izolace proti vodě, vlhkosti a plynům v objektech v do 6 m</t>
  </si>
  <si>
    <t>-534829679</t>
  </si>
  <si>
    <t>Přesun hmot pro izolace proti vodě, vlhkosti a plynům stanovený z hmotnosti přesunovaného materiálu vodorovná dopravní vzdálenost do 50 m v objektech výšky do 6 m</t>
  </si>
  <si>
    <t>https://podminky.urs.cz/item/CS_URS_2022_02/998711101</t>
  </si>
  <si>
    <t>713</t>
  </si>
  <si>
    <t>Izolace tepelné</t>
  </si>
  <si>
    <t>107</t>
  </si>
  <si>
    <t>713131141</t>
  </si>
  <si>
    <t>Montáž izolace tepelné stěn a základů lepením celoplošně rohoží, pásů, dílců, desek</t>
  </si>
  <si>
    <t>265376884</t>
  </si>
  <si>
    <t>Montáž tepelné izolace stěn rohožemi, pásy, deskami, dílci, bloky (izolační materiál ve specifikaci) lepením celoplošně</t>
  </si>
  <si>
    <t>https://podminky.urs.cz/item/CS_URS_2022_02/713131141</t>
  </si>
  <si>
    <t>"zateplení soklu</t>
  </si>
  <si>
    <t>(17*2+10*2)*0,775</t>
  </si>
  <si>
    <t>108</t>
  </si>
  <si>
    <t>28376422</t>
  </si>
  <si>
    <t>deska XPS hrana polodrážková a hladký povrch 300kPA tl 100mm</t>
  </si>
  <si>
    <t>-760284174</t>
  </si>
  <si>
    <t>41,85*1,05 'Přepočtené koeficientem množství</t>
  </si>
  <si>
    <t>109</t>
  </si>
  <si>
    <t>998713101</t>
  </si>
  <si>
    <t>Přesun hmot tonážní pro izolace tepelné v objektech v do 6 m</t>
  </si>
  <si>
    <t>516285645</t>
  </si>
  <si>
    <t>Přesun hmot pro izolace tepelné stanovený z hmotnosti přesunovaného materiálu vodorovná dopravní vzdálenost do 50 m v objektech výšky do 6 m</t>
  </si>
  <si>
    <t>https://podminky.urs.cz/item/CS_URS_2022_02/998713101</t>
  </si>
  <si>
    <t>763</t>
  </si>
  <si>
    <t>Konstrukce suché výstavby</t>
  </si>
  <si>
    <t>110</t>
  </si>
  <si>
    <t>763131431</t>
  </si>
  <si>
    <t>SDK podhled deska 1xDF 12,5 bez izolace dvouvrstvá spodní kce profil CD+UD REI do 90</t>
  </si>
  <si>
    <t>1514957226</t>
  </si>
  <si>
    <t>Podhled ze sádrokartonových desek dvouvrstvá zavěšená spodní konstrukce z ocelových profilů CD, UD jednoduše opláštěná deskou protipožární DF, tl. 12,5 mm, bez izolace, REI do 90</t>
  </si>
  <si>
    <t>https://podminky.urs.cz/item/CS_URS_2022_02/763131431</t>
  </si>
  <si>
    <t>111</t>
  </si>
  <si>
    <t>763131751</t>
  </si>
  <si>
    <t>Montáž parotěsné zábrany do SDK podhledu</t>
  </si>
  <si>
    <t>2101243657</t>
  </si>
  <si>
    <t>Podhled ze sádrokartonových desek ostatní práce a konstrukce na podhledech ze sádrokartonových desek montáž parotěsné zábrany</t>
  </si>
  <si>
    <t>https://podminky.urs.cz/item/CS_URS_2022_02/763131751</t>
  </si>
  <si>
    <t>112</t>
  </si>
  <si>
    <t>28329274</t>
  </si>
  <si>
    <t>fólie PE vyztužená pro parotěsnou vrstvu (reakce na oheň - třída E) 110g/m2</t>
  </si>
  <si>
    <t>-1803523493</t>
  </si>
  <si>
    <t>28,96*1,1235 'Přepočtené koeficientem množství</t>
  </si>
  <si>
    <t>113</t>
  </si>
  <si>
    <t>998763301</t>
  </si>
  <si>
    <t>Přesun hmot tonážní pro sádrokartonové konstrukce v objektech v do 6 m</t>
  </si>
  <si>
    <t>1174520335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</si>
  <si>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</si>
  <si>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https://podminky.urs.cz/item/CS_URS_2022_02/998763301</t>
  </si>
  <si>
    <t>764</t>
  </si>
  <si>
    <t>Konstrukce klempířské</t>
  </si>
  <si>
    <t>114</t>
  </si>
  <si>
    <t>764226401</t>
  </si>
  <si>
    <t>Oplechování parapetů rovných mechanicky kotvené z Al plechu rš 150 mm</t>
  </si>
  <si>
    <t>1237014560</t>
  </si>
  <si>
    <t>Oplechování parapetů z hliníkového plechu rovných mechanicky kotvené, bez rohů rš 150 mm</t>
  </si>
  <si>
    <t>https://podminky.urs.cz/item/CS_URS_2022_02/764226401</t>
  </si>
  <si>
    <t>"okna</t>
  </si>
  <si>
    <t>(1,5*9)</t>
  </si>
  <si>
    <t>115</t>
  </si>
  <si>
    <t>764511602</t>
  </si>
  <si>
    <t>Žlab podokapní půlkruhový z Pz s povrchovou úpravou rš 330 mm</t>
  </si>
  <si>
    <t>-2012874008</t>
  </si>
  <si>
    <t>Žlab podokapní z pozinkovaného plechu s povrchovou úpravou včetně háků a čel půlkruhový rš 330 mm</t>
  </si>
  <si>
    <t>https://podminky.urs.cz/item/CS_URS_2022_02/764511602</t>
  </si>
  <si>
    <t>(17,3*2)</t>
  </si>
  <si>
    <t>116</t>
  </si>
  <si>
    <t>764511642</t>
  </si>
  <si>
    <t>Kotlík oválný (trychtýřový) pro podokapní žlaby z Pz s povrchovou úpravou 330/100 mm</t>
  </si>
  <si>
    <t>-501228100</t>
  </si>
  <si>
    <t>Žlab podokapní z pozinkovaného plechu s povrchovou úpravou včetně háků a čel kotlík oválný (trychtýřový), rš žlabu/průměr svodu 330/100 mm</t>
  </si>
  <si>
    <t>https://podminky.urs.cz/item/CS_URS_2022_02/764511642</t>
  </si>
  <si>
    <t>117</t>
  </si>
  <si>
    <t>764518622</t>
  </si>
  <si>
    <t>Svody kruhové včetně objímek, kolen, odskoků z Pz s povrchovou úpravou průměru 100 mm</t>
  </si>
  <si>
    <t>-1918022507</t>
  </si>
  <si>
    <t>Svod z pozinkovaného plechu s upraveným povrchem včetně objímek, kolen a odskoků kruhový, průměru 100 mm</t>
  </si>
  <si>
    <t>https://podminky.urs.cz/item/CS_URS_2022_02/764518622</t>
  </si>
  <si>
    <t>(0,7+3)*4</t>
  </si>
  <si>
    <t>118</t>
  </si>
  <si>
    <t>998764101</t>
  </si>
  <si>
    <t>Přesun hmot tonážní pro konstrukce klempířské v objektech v do 6 m</t>
  </si>
  <si>
    <t>266735014</t>
  </si>
  <si>
    <t>Přesun hmot pro konstrukce klempířské stanovený z hmotnosti přesunovaného materiálu vodorovná dopravní vzdálenost do 50 m v objektech výšky do 6 m</t>
  </si>
  <si>
    <t>https://podminky.urs.cz/item/CS_URS_2022_02/998764101</t>
  </si>
  <si>
    <t>766</t>
  </si>
  <si>
    <t>Konstrukce truhlářské</t>
  </si>
  <si>
    <t>119</t>
  </si>
  <si>
    <t>766622115</t>
  </si>
  <si>
    <t>Montáž plastových oken plochy přes 1 m2 pevných v do 1,5 m s rámem do zdiva</t>
  </si>
  <si>
    <t>-397806841</t>
  </si>
  <si>
    <t>Montáž oken plastových včetně montáže rámu plochy přes 1 m2 pevných do zdiva, výšky do 1,5 m</t>
  </si>
  <si>
    <t>https://podminky.urs.cz/item/CS_URS_2022_02/766622115</t>
  </si>
  <si>
    <t>(1,5*1,3)*2</t>
  </si>
  <si>
    <t>120</t>
  </si>
  <si>
    <t>61140043</t>
  </si>
  <si>
    <t>okno plastové s fixním zasklením dvojsklo přes plochu 1m2 do v 1,5m</t>
  </si>
  <si>
    <t>969212992</t>
  </si>
  <si>
    <t>121</t>
  </si>
  <si>
    <t>766622131</t>
  </si>
  <si>
    <t>Montáž plastových oken plochy přes 1 m2 otevíravých v do 1,5 m s rámem do zdiva</t>
  </si>
  <si>
    <t>2073670176</t>
  </si>
  <si>
    <t>Montáž oken plastových včetně montáže rámu plochy přes 1 m2 otevíravých do zdiva, výšky do 1,5 m</t>
  </si>
  <si>
    <t>https://podminky.urs.cz/item/CS_URS_2022_02/766622131</t>
  </si>
  <si>
    <t>(1,5*1,75)*9</t>
  </si>
  <si>
    <t>122</t>
  </si>
  <si>
    <t>61140052</t>
  </si>
  <si>
    <t>okno plastové otevíravé/sklopné trojsklo přes plochu 1m2 do v 1,5m</t>
  </si>
  <si>
    <t>2086584353</t>
  </si>
  <si>
    <t>123</t>
  </si>
  <si>
    <t>766660001</t>
  </si>
  <si>
    <t>Montáž dveřních křídel otvíravých jednokřídlových š do 0,8 m do ocelové zárubně</t>
  </si>
  <si>
    <t>662723292</t>
  </si>
  <si>
    <t>Montáž dveřních křídel dřevěných nebo plastových otevíravých do ocelové zárubně povrchově upravených jednokřídlových, šířky do 800 mm</t>
  </si>
  <si>
    <t>https://podminky.urs.cz/item/CS_URS_2022_02/766660001</t>
  </si>
  <si>
    <t>2 "roz. 700/1970 mm</t>
  </si>
  <si>
    <t>124</t>
  </si>
  <si>
    <t>61162085</t>
  </si>
  <si>
    <t>dveře jednokřídlé dřevotřískové povrch laminátový plné 700x1970-2100mm</t>
  </si>
  <si>
    <t>-1310620517</t>
  </si>
  <si>
    <t>125</t>
  </si>
  <si>
    <t>54914122</t>
  </si>
  <si>
    <t>kování bezpečnostní klika/klika RC4</t>
  </si>
  <si>
    <t>-796824514</t>
  </si>
  <si>
    <t>126</t>
  </si>
  <si>
    <t>766660002</t>
  </si>
  <si>
    <t>Montáž dveřních křídel otvíravých jednokřídlových š přes 0,8 m do ocelové zárubně</t>
  </si>
  <si>
    <t>1632896489</t>
  </si>
  <si>
    <t>Montáž dveřních křídel dřevěných nebo plastových otevíravých do ocelové zárubně povrchově upravených jednokřídlových, šířky přes 800 mm</t>
  </si>
  <si>
    <t>https://podminky.urs.cz/item/CS_URS_2022_02/766660002</t>
  </si>
  <si>
    <t>127</t>
  </si>
  <si>
    <t>61162087</t>
  </si>
  <si>
    <t>dveře jednokřídlé dřevotřískové povrch laminátový plné 900x1970-2100mm</t>
  </si>
  <si>
    <t>1979684362</t>
  </si>
  <si>
    <t>128</t>
  </si>
  <si>
    <t>-1928432650</t>
  </si>
  <si>
    <t>129</t>
  </si>
  <si>
    <t>766660411</t>
  </si>
  <si>
    <t>Montáž vchodových dveří jednokřídlových bez nadsvětlíku do zdiva</t>
  </si>
  <si>
    <t>821674928</t>
  </si>
  <si>
    <t>Montáž dveřních křídel dřevěných nebo plastových vchodových dveří včetně rámu do zdiva jednokřídlových bez nadsvětlíku</t>
  </si>
  <si>
    <t>https://podminky.urs.cz/item/CS_URS_2022_02/766660411</t>
  </si>
  <si>
    <t>1 "roz. 1000/2150 mm</t>
  </si>
  <si>
    <t>130</t>
  </si>
  <si>
    <t>61140500</t>
  </si>
  <si>
    <t>dveře jednokřídlé plastové bílé plné max rozměru otvoru 2,42m2 bezpečnostní třídy RC2</t>
  </si>
  <si>
    <t>590418346</t>
  </si>
  <si>
    <t>(1*2,15)</t>
  </si>
  <si>
    <t>131</t>
  </si>
  <si>
    <t>766660461</t>
  </si>
  <si>
    <t>Montáž vchodových dveří dvoukřídlových s nadsvětlíkem do zdiva</t>
  </si>
  <si>
    <t>1449830132</t>
  </si>
  <si>
    <t>Montáž dveřních křídel dřevěných nebo plastových vchodových dveří včetně rámu do zdiva dvoukřídlových s nadsvětlíkem</t>
  </si>
  <si>
    <t>https://podminky.urs.cz/item/CS_URS_2022_02/766660461</t>
  </si>
  <si>
    <t>2 "roz. 1500/2650 mm</t>
  </si>
  <si>
    <t>132</t>
  </si>
  <si>
    <t>61140504</t>
  </si>
  <si>
    <t>dveře jednokřídlé plastové bílé prosklené max rozměru otvoru 2,42m2 bezpečnostní třídy RC2</t>
  </si>
  <si>
    <t>-67502940</t>
  </si>
  <si>
    <t>(1,5*2,65)*2</t>
  </si>
  <si>
    <t>133</t>
  </si>
  <si>
    <t>766671009</t>
  </si>
  <si>
    <t>Montáž střešního okna do krytiny ploché 94 x 140 cm</t>
  </si>
  <si>
    <t>-745085613</t>
  </si>
  <si>
    <t>Montáž střešních oken dřevěných nebo plastových kyvných, výklopných/kyvných s okenním rámem a lemováním, s plisovaným límcem, s napojením na krytinu do krytiny ploché, rozměru 94 x 140 cm</t>
  </si>
  <si>
    <t>https://podminky.urs.cz/item/CS_URS_2022_02/766671009</t>
  </si>
  <si>
    <t>4 "umístění do střešního PIR panelu</t>
  </si>
  <si>
    <t>134</t>
  </si>
  <si>
    <t>61124522</t>
  </si>
  <si>
    <t>okno střešní dřevěné kyvné, izolační trojsklo 94x140cm, Uw=1,0W/m2K Al oplechování</t>
  </si>
  <si>
    <t>149876622</t>
  </si>
  <si>
    <t>135</t>
  </si>
  <si>
    <t>766694112</t>
  </si>
  <si>
    <t>Montáž parapetních desek dřevěných nebo plastových š do 30 cm dl přes 1,0 do 1,6 m</t>
  </si>
  <si>
    <t>1786516645</t>
  </si>
  <si>
    <t>Montáž ostatních truhlářských konstrukcí parapetních desek dřevěných nebo plastových šířky do 300 mm, délky přes 1000 do 1600 mm</t>
  </si>
  <si>
    <t>https://podminky.urs.cz/item/CS_URS_2022_02/766694112</t>
  </si>
  <si>
    <t>136</t>
  </si>
  <si>
    <t>61144400</t>
  </si>
  <si>
    <t>parapet plastový vnitřní komůrkový tl 20mm š 180mm</t>
  </si>
  <si>
    <t>-1597915506</t>
  </si>
  <si>
    <t>13,5*1,1 'Přepočtené koeficientem množství</t>
  </si>
  <si>
    <t>137</t>
  </si>
  <si>
    <t>61144019</t>
  </si>
  <si>
    <t>koncovka k parapetu plastovému vnitřnímu 1 pár</t>
  </si>
  <si>
    <t>sada</t>
  </si>
  <si>
    <t>786163536</t>
  </si>
  <si>
    <t>138</t>
  </si>
  <si>
    <t>998766101</t>
  </si>
  <si>
    <t>Přesun hmot tonážní pro kce truhlářské v objektech v do 6 m</t>
  </si>
  <si>
    <t>-1482620600</t>
  </si>
  <si>
    <t>Přesun hmot pro konstrukce truhlářské stanovený z hmotnosti přesunovaného materiálu vodorovná dopravní vzdálenost do 50 m v objektech výšky do 6 m</t>
  </si>
  <si>
    <t>https://podminky.urs.cz/item/CS_URS_2022_02/998766101</t>
  </si>
  <si>
    <t>139</t>
  </si>
  <si>
    <t>767651113</t>
  </si>
  <si>
    <t>Montáž vrat garážových sekčních zajížděcích pod strop pl přes 9 do 13 m2</t>
  </si>
  <si>
    <t>-1434467251</t>
  </si>
  <si>
    <t>Montáž vrat garážových nebo průmyslových sekčních zajížděcích pod strop, plochy přes 9 do 13 m2</t>
  </si>
  <si>
    <t>https://podminky.urs.cz/item/CS_URS_2022_02/767651113</t>
  </si>
  <si>
    <t>140</t>
  </si>
  <si>
    <t>5534586R</t>
  </si>
  <si>
    <t>vrata garážová sekční zateplená lamela vč. dveří</t>
  </si>
  <si>
    <t>343988278</t>
  </si>
  <si>
    <t>141</t>
  </si>
  <si>
    <t>767651121</t>
  </si>
  <si>
    <t>Montáž vrat garážových sekčních - kliky se zámkem</t>
  </si>
  <si>
    <t>679613132</t>
  </si>
  <si>
    <t>Montáž vrat garážových nebo průmyslových příslušenství sekčních vrat kliky se zámkem pro ruční otevírání</t>
  </si>
  <si>
    <t>https://podminky.urs.cz/item/CS_URS_2022_02/767651121</t>
  </si>
  <si>
    <t>142</t>
  </si>
  <si>
    <t>55345889</t>
  </si>
  <si>
    <t>pohon garážových vrat ruční klika se zámkem chrom sada</t>
  </si>
  <si>
    <t>422357557</t>
  </si>
  <si>
    <t>143</t>
  </si>
  <si>
    <t>767651126</t>
  </si>
  <si>
    <t>Montáž vrat garážových sekčních elektrického stropního pohonu</t>
  </si>
  <si>
    <t>1370021533</t>
  </si>
  <si>
    <t>Montáž vrat garážových nebo průmyslových příslušenství sekčních vrat elektrického pohonu</t>
  </si>
  <si>
    <t>https://podminky.urs.cz/item/CS_URS_2022_02/767651126</t>
  </si>
  <si>
    <t>144</t>
  </si>
  <si>
    <t>55345877</t>
  </si>
  <si>
    <t>pohon garážových sekčních a výklopných vrat o síle 800N max. 25 cyklů denně</t>
  </si>
  <si>
    <t>1218304424</t>
  </si>
  <si>
    <t>145</t>
  </si>
  <si>
    <t>767662210</t>
  </si>
  <si>
    <t>Montáž mříží otvíravých</t>
  </si>
  <si>
    <t>1469770667</t>
  </si>
  <si>
    <t>https://podminky.urs.cz/item/CS_URS_2022_02/767662210</t>
  </si>
  <si>
    <t>"do skladu</t>
  </si>
  <si>
    <t>(2,05*1)</t>
  </si>
  <si>
    <t>146</t>
  </si>
  <si>
    <t>767spec-001</t>
  </si>
  <si>
    <t>Mříž posuvná na stěnu s kolejnicí, zámkem, kotvením, roz. 1000/2050 mm</t>
  </si>
  <si>
    <t>ks</t>
  </si>
  <si>
    <t>278852645</t>
  </si>
  <si>
    <t>147</t>
  </si>
  <si>
    <t>998767101</t>
  </si>
  <si>
    <t>Přesun hmot tonážní pro zámečnické konstrukce v objektech v do 6 m</t>
  </si>
  <si>
    <t>-132834681</t>
  </si>
  <si>
    <t>Přesun hmot pro zámečnické konstrukce stanovený z hmotnosti přesunovaného materiálu vodorovná dopravní vzdálenost do 50 m v objektech výšky do 6 m</t>
  </si>
  <si>
    <t>https://podminky.urs.cz/item/CS_URS_2022_02/998767101</t>
  </si>
  <si>
    <t>771</t>
  </si>
  <si>
    <t>Podlahy z dlaždic</t>
  </si>
  <si>
    <t>148</t>
  </si>
  <si>
    <t>771121011</t>
  </si>
  <si>
    <t>Nátěr penetrační na podlahu</t>
  </si>
  <si>
    <t>-1491066255</t>
  </si>
  <si>
    <t>Příprava podkladu před provedením dlažby nátěr penetrační na podlahu</t>
  </si>
  <si>
    <t>https://podminky.urs.cz/item/CS_URS_2022_02/771121011</t>
  </si>
  <si>
    <t>149</t>
  </si>
  <si>
    <t>771151011</t>
  </si>
  <si>
    <t>Samonivelační stěrka podlah pevnosti 20 MPa tl 3 mm</t>
  </si>
  <si>
    <t>-238952855</t>
  </si>
  <si>
    <t>Příprava podkladu před provedením dlažby samonivelační stěrka min.pevnosti 20 MPa, tloušťky do 3 mm</t>
  </si>
  <si>
    <t>https://podminky.urs.cz/item/CS_URS_2022_02/771151011</t>
  </si>
  <si>
    <t>150</t>
  </si>
  <si>
    <t>771474112</t>
  </si>
  <si>
    <t>Montáž soklů z dlaždic keramických rovných flexibilní lepidlo v přes 65 do 90 mm</t>
  </si>
  <si>
    <t>-66225884</t>
  </si>
  <si>
    <t>Montáž soklů z dlaždic keramických lepených flexibilním lepidlem rovných, výšky přes 65 do 90 mm</t>
  </si>
  <si>
    <t>https://podminky.urs.cz/item/CS_URS_2022_02/771474112</t>
  </si>
  <si>
    <t>17,7 "Chodba</t>
  </si>
  <si>
    <t>151</t>
  </si>
  <si>
    <t>59761016</t>
  </si>
  <si>
    <t>dlažba keramická slinutá hladká do interiéru i exteriéru přes 9 do 12ks/m2</t>
  </si>
  <si>
    <t>47099611</t>
  </si>
  <si>
    <t>17,7*0,09</t>
  </si>
  <si>
    <t>1,593*1,1 'Přepočtené koeficientem množství</t>
  </si>
  <si>
    <t>152</t>
  </si>
  <si>
    <t>771574112</t>
  </si>
  <si>
    <t>Montáž podlah keramických hladkých lepených flexibilním lepidlem přes 9 do 12 ks/m2</t>
  </si>
  <si>
    <t>-297808103</t>
  </si>
  <si>
    <t>Montáž podlah z dlaždic keramických lepených flexibilním lepidlem maloformátových hladkých přes 9 do 12 ks/m2</t>
  </si>
  <si>
    <t>https://podminky.urs.cz/item/CS_URS_2022_02/771574112</t>
  </si>
  <si>
    <t>153</t>
  </si>
  <si>
    <t>59761003</t>
  </si>
  <si>
    <t>dlažba keramická hutná hladká do interiéru přes 9 do 12ks/m2</t>
  </si>
  <si>
    <t>-1134969807</t>
  </si>
  <si>
    <t>18,49*1,1 'Přepočtené koeficientem množství</t>
  </si>
  <si>
    <t>154</t>
  </si>
  <si>
    <t>771591115</t>
  </si>
  <si>
    <t>Podlahy spárování silikonem</t>
  </si>
  <si>
    <t>1517034643</t>
  </si>
  <si>
    <t>Podlahy - dokončovací práce spárování silikonem</t>
  </si>
  <si>
    <t>https://podminky.urs.cz/item/CS_URS_2022_02/771591115</t>
  </si>
  <si>
    <t>36,1</t>
  </si>
  <si>
    <t>155</t>
  </si>
  <si>
    <t>998771101</t>
  </si>
  <si>
    <t>Přesun hmot tonážní pro podlahy z dlaždic v objektech v do 6 m</t>
  </si>
  <si>
    <t>-739890987</t>
  </si>
  <si>
    <t>Přesun hmot pro podlahy z dlaždic stanovený z hmotnosti přesunovaného materiálu vodorovná dopravní vzdálenost do 50 m v objektech výšky do 6 m</t>
  </si>
  <si>
    <t>https://podminky.urs.cz/item/CS_URS_2022_02/998771101</t>
  </si>
  <si>
    <t>781</t>
  </si>
  <si>
    <t>Dokončovací práce - obklady</t>
  </si>
  <si>
    <t>156</t>
  </si>
  <si>
    <t>781121011</t>
  </si>
  <si>
    <t>Nátěr penetrační na stěnu</t>
  </si>
  <si>
    <t>1985643728</t>
  </si>
  <si>
    <t>Příprava podkladu před provedením obkladu nátěr penetrační na stěnu</t>
  </si>
  <si>
    <t>https://podminky.urs.cz/item/CS_URS_2022_02/781121011</t>
  </si>
  <si>
    <t>"WC 1</t>
  </si>
  <si>
    <t>(5,25*2)</t>
  </si>
  <si>
    <t>-(0,7*2)</t>
  </si>
  <si>
    <t>"WC 2</t>
  </si>
  <si>
    <t>"WC invalidé</t>
  </si>
  <si>
    <t>(7,9*2)</t>
  </si>
  <si>
    <t>-(0,8*2)</t>
  </si>
  <si>
    <t>157</t>
  </si>
  <si>
    <t>781474112</t>
  </si>
  <si>
    <t>Montáž obkladů vnitřních keramických hladkých přes 9 do 12 ks/m2 lepených flexibilním lepidlem</t>
  </si>
  <si>
    <t>295553023</t>
  </si>
  <si>
    <t>Montáž obkladů vnitřních stěn z dlaždic keramických lepených flexibilním lepidlem maloformátových hladkých přes 9 do 12 ks/m2</t>
  </si>
  <si>
    <t>https://podminky.urs.cz/item/CS_URS_2022_02/781474112</t>
  </si>
  <si>
    <t>158</t>
  </si>
  <si>
    <t>59761026</t>
  </si>
  <si>
    <t>obklad keramický hladký do 12ks/m2</t>
  </si>
  <si>
    <t>-532818355</t>
  </si>
  <si>
    <t>32,4*1,1 'Přepočtené koeficientem množství</t>
  </si>
  <si>
    <t>159</t>
  </si>
  <si>
    <t>998781101</t>
  </si>
  <si>
    <t>Přesun hmot tonážní pro obklady keramické v objektech v do 6 m</t>
  </si>
  <si>
    <t>-775658825</t>
  </si>
  <si>
    <t>Přesun hmot pro obklady keramické stanovený z hmotnosti přesunovaného materiálu vodorovná dopravní vzdálenost do 50 m v objektech výšky do 6 m</t>
  </si>
  <si>
    <t>https://podminky.urs.cz/item/CS_URS_2022_02/998781101</t>
  </si>
  <si>
    <t>784</t>
  </si>
  <si>
    <t>Dokončovací práce - malby a tapety</t>
  </si>
  <si>
    <t>160</t>
  </si>
  <si>
    <t>784171111</t>
  </si>
  <si>
    <t>Zakrytí vnitřních ploch stěn v místnostech v do 3,80 m</t>
  </si>
  <si>
    <t>631743758</t>
  </si>
  <si>
    <t>Zakrytí nemalovaných ploch (materiál ve specifikaci) včetně pozdějšího odkrytí svislých ploch např. stěn, oken, dveří v místnostech výšky do 3,80</t>
  </si>
  <si>
    <t>https://podminky.urs.cz/item/CS_URS_2022_02/784171111</t>
  </si>
  <si>
    <t>(1,5*0,75)*9 "okna</t>
  </si>
  <si>
    <t>(1,5*2,65)*2 "2kř dveře</t>
  </si>
  <si>
    <t>(1,1*2,15) "1kř dveře</t>
  </si>
  <si>
    <t>161</t>
  </si>
  <si>
    <t>58124844</t>
  </si>
  <si>
    <t>fólie pro malířské potřeby zakrývací tl 25µ 4x5m</t>
  </si>
  <si>
    <t>235518311</t>
  </si>
  <si>
    <t>20,44*1,05 'Přepočtené koeficientem množství</t>
  </si>
  <si>
    <t>162</t>
  </si>
  <si>
    <t>784181121</t>
  </si>
  <si>
    <t>Hloubková jednonásobná bezbarvá penetrace podkladu v místnostech v do 3,80 m</t>
  </si>
  <si>
    <t>-291231159</t>
  </si>
  <si>
    <t>Penetrace podkladu jednonásobná hloubková akrylátová bezbarvá v místnostech výšky do 3,80 m</t>
  </si>
  <si>
    <t>https://podminky.urs.cz/item/CS_URS_2022_02/784181121</t>
  </si>
  <si>
    <t>"odpočet obkladu</t>
  </si>
  <si>
    <t>-32,4</t>
  </si>
  <si>
    <t>163</t>
  </si>
  <si>
    <t>784211101</t>
  </si>
  <si>
    <t>Dvojnásobné bílé malby ze směsí za mokra výborně oděruvzdorných v místnostech v do 3,80 m</t>
  </si>
  <si>
    <t>-1804854047</t>
  </si>
  <si>
    <t>Malby z malířských směsí oděruvzdorných za mokra dvojnásobné, bílé za mokra oděruvzdorné výborně v místnostech výšky do 3,80 m</t>
  </si>
  <si>
    <t>https://podminky.urs.cz/item/CS_URS_2022_02/784211101</t>
  </si>
  <si>
    <t>HZS</t>
  </si>
  <si>
    <t>Hodinové zúčtovací sazby</t>
  </si>
  <si>
    <t>164</t>
  </si>
  <si>
    <t>HZS2491</t>
  </si>
  <si>
    <t>Hodinová zúčtovací sazba dělník zednických výpomocí</t>
  </si>
  <si>
    <t>hod</t>
  </si>
  <si>
    <t>531242762</t>
  </si>
  <si>
    <t>Hodinové zúčtovací sazby profesí PSV zednické výpomoci a pomocné práce PSV dělník zednických výpomocí</t>
  </si>
  <si>
    <t>https://podminky.urs.cz/item/CS_URS_2022_02/HZS2491</t>
  </si>
  <si>
    <t>(8,5*2)*7 "stavební přípomoce</t>
  </si>
  <si>
    <t>02.03 - D.1.1 - Vytápění</t>
  </si>
  <si>
    <t xml:space="preserve">    734 - Armatury</t>
  </si>
  <si>
    <t xml:space="preserve">    733 - Rozvod potrubí</t>
  </si>
  <si>
    <t xml:space="preserve">    735 - Otopná tělesa a připojení</t>
  </si>
  <si>
    <t>734</t>
  </si>
  <si>
    <t>Armatury</t>
  </si>
  <si>
    <t>73499001R</t>
  </si>
  <si>
    <t>Automatický odvzdušňovací ventil DN10</t>
  </si>
  <si>
    <t>73499002R</t>
  </si>
  <si>
    <t>Kulový uzávěr DN32</t>
  </si>
  <si>
    <t>73499003R</t>
  </si>
  <si>
    <t>Vypouštěcí ventil DN15</t>
  </si>
  <si>
    <t>733</t>
  </si>
  <si>
    <t>Rozvod potrubí</t>
  </si>
  <si>
    <t>73399001R</t>
  </si>
  <si>
    <t>Potrubí z měděných trubek D 15 x 1,0 mm; vč. tvarovek; s lisovanými spoji</t>
  </si>
  <si>
    <t>73399002R</t>
  </si>
  <si>
    <t>Potrubí z měděných trubek D 18 x 1,0 mm; vč. tvarovek; s lisovanými spoji</t>
  </si>
  <si>
    <t>73399003R</t>
  </si>
  <si>
    <t>Potrubí z měděných trubek D 22 x 1,0 mm; vč. tvarovek; s lisovanými spoji</t>
  </si>
  <si>
    <t>73399004R</t>
  </si>
  <si>
    <t>Potrubí z měděných trubek D 28 x 1,0 mm; vč. tvarovek; s lisovanými spoji</t>
  </si>
  <si>
    <t>73399005R</t>
  </si>
  <si>
    <t>Potrubí z měděných trubek D 35 x 1,5 mm; vč. tvarovek; s lisovanými spoji</t>
  </si>
  <si>
    <t>73399006R</t>
  </si>
  <si>
    <t>Předizolované potrubí do terénu DUO SDR11 40+40/128 mm</t>
  </si>
  <si>
    <t>73399007R</t>
  </si>
  <si>
    <t>Termoizolační trubice z pěnového polyetylenu; vnitřní průměr 15 mm; tloušťka 20 mm</t>
  </si>
  <si>
    <t>73399008R</t>
  </si>
  <si>
    <t>Termoizolační trubice z pěnového polyetylenu; vnitřní průměr 18 mm; tloušťka 20 mm</t>
  </si>
  <si>
    <t>73399009R</t>
  </si>
  <si>
    <t>Termoizolační trubice z pěnového polyetylenu; vnitřní průměr 22 mm; tloušťka 20 mm</t>
  </si>
  <si>
    <t>73399010R</t>
  </si>
  <si>
    <t>Termoizolační trubice z pěnového polyetylenu; vnitřní průměr 28 mm; tloušťka 25 mm</t>
  </si>
  <si>
    <t>73399011R</t>
  </si>
  <si>
    <t>Termoizolační trubice z pěnového polyetylenu; vnitřní průměr 35 mm; tloušťka 25 mm</t>
  </si>
  <si>
    <t>735</t>
  </si>
  <si>
    <t>Otopná tělesa a připojení</t>
  </si>
  <si>
    <t>73599001R</t>
  </si>
  <si>
    <t>Deskové otopné těleso 11 VK 500/400 (White RAL 9016)</t>
  </si>
  <si>
    <t>73599002R</t>
  </si>
  <si>
    <t>Deskové otopné těleso 11 VK  600/500 (White RAL 9016)</t>
  </si>
  <si>
    <t>Deskové otopné těleso 11 VK 600/500 (White RAL 9016)</t>
  </si>
  <si>
    <t>73599003R</t>
  </si>
  <si>
    <t>Deskové otopné těleso 11 VK  600/600 (White RAL 9016)</t>
  </si>
  <si>
    <t>Deskové otopné těleso 11 VK 600/600 (White RAL 9016)</t>
  </si>
  <si>
    <t>73599004R</t>
  </si>
  <si>
    <t>Deskové otopné těleso 11 VK  600/800 (White RAL 9016)</t>
  </si>
  <si>
    <t>Deskové otopné těleso 11 VK 600/800 (White RAL 9016)</t>
  </si>
  <si>
    <t>73599005R</t>
  </si>
  <si>
    <t>Deskové otopné těleso 21 VK  600/1000 (White RAL 9016)</t>
  </si>
  <si>
    <t>Deskové otopné těleso 21 VK 600/1000 (White RAL 9016)</t>
  </si>
  <si>
    <t>73599006R</t>
  </si>
  <si>
    <t>Deskové otopné těleso 21 VK  900/1200 (White RAL 9016)</t>
  </si>
  <si>
    <t>Deskové otopné těleso 21 VK 900/1200 (White RAL 9016)</t>
  </si>
  <si>
    <t>73599007R</t>
  </si>
  <si>
    <t>Šroubení VK rohové 1/2" x 18</t>
  </si>
  <si>
    <t>73599008R</t>
  </si>
  <si>
    <t>Adaptér pro měděné trubky (M 18) 15</t>
  </si>
  <si>
    <t>OST-0001</t>
  </si>
  <si>
    <t>Připojení na stávající OS ve vedlejším objektu</t>
  </si>
  <si>
    <t>kpl</t>
  </si>
  <si>
    <t>262144</t>
  </si>
  <si>
    <t>OST-0002</t>
  </si>
  <si>
    <t>Doprava materiálu, přesun hmot, manipulace s topným zdrojem na místo určení</t>
  </si>
  <si>
    <t>%</t>
  </si>
  <si>
    <t>OST-0003</t>
  </si>
  <si>
    <t>Stavební přípomoci - vysekání drážek, osazenní potrubí, zahození a začištění drážek</t>
  </si>
  <si>
    <t>OST-0004</t>
  </si>
  <si>
    <t>Napuštění soustavy</t>
  </si>
  <si>
    <t>OST-0005</t>
  </si>
  <si>
    <t>Proplach soustavy</t>
  </si>
  <si>
    <t>OST-0006</t>
  </si>
  <si>
    <t>Zaregulování soustavy</t>
  </si>
  <si>
    <t>OST-0007</t>
  </si>
  <si>
    <t>Uvedení otopné soustavy do provozu</t>
  </si>
  <si>
    <t>OST-0008</t>
  </si>
  <si>
    <t>Montážní a těsnící materiál</t>
  </si>
  <si>
    <t>OST-0009</t>
  </si>
  <si>
    <t>Topná zkouška</t>
  </si>
  <si>
    <t>OST-0010</t>
  </si>
  <si>
    <t>Tlaková zkouška</t>
  </si>
  <si>
    <t>OST-0011</t>
  </si>
  <si>
    <t>Koordinační činnost</t>
  </si>
  <si>
    <t>02.04 - D.1.4 - Vzduchotechnika</t>
  </si>
  <si>
    <t xml:space="preserve">    751 - Vzduchotechnika</t>
  </si>
  <si>
    <t xml:space="preserve">    751-01 - VENTILÁTORY</t>
  </si>
  <si>
    <t xml:space="preserve">    751-02 - ODSÁVACÍ A FILTRAČNÍ SYSTÉM</t>
  </si>
  <si>
    <t xml:space="preserve">    751-03 - POTRUBÍ</t>
  </si>
  <si>
    <t xml:space="preserve">    751-04 - POTRUBNÍ ELEMENTY</t>
  </si>
  <si>
    <t xml:space="preserve">    751-05 - DISTRIBUČNÍ ELEMENTY</t>
  </si>
  <si>
    <t>OST - OSTATNÍ</t>
  </si>
  <si>
    <t>751</t>
  </si>
  <si>
    <t>Vzduchotechnika</t>
  </si>
  <si>
    <t>751-01</t>
  </si>
  <si>
    <t>VENTILÁTORY</t>
  </si>
  <si>
    <t>75199001R</t>
  </si>
  <si>
    <t>Malý radiální ventilítor do kruhového potrubí 100 m3/h (dp=100 Pa); připojení 100 mm</t>
  </si>
  <si>
    <t>751-02</t>
  </si>
  <si>
    <t>ODSÁVACÍ A FILTRAČNÍ SYSTÉM</t>
  </si>
  <si>
    <t>75199002R</t>
  </si>
  <si>
    <t>Odsávací systém s integrovaným ventilátorem, automatickým odčišťováním filtrů závislém na prachovém zatížení, řídícím systémem a filtračními patronami s PTFE-membránou</t>
  </si>
  <si>
    <t>Poznámka k položce:
Odsávací systém s integrovaným ventilátorem, automatickým odčišťováním filtrů závislém na prachovém zatížení, řídícím systémem a filtračními patronami s PTFE-membránou Venkovní provedení: * externí terminál s dotykovým displejem k připojení v blízkosti pracovního místa nebo v kanceláři mistra výroby včetně kabelu v délce 25m   Stupeň filtrace: 1,  Druh filtrace: odčišťování filtrů, Způsob odčišťování: rotační dýza, Filtrační plocha: 20 m², Počet filtračních patron: 9, Filtrační plocha celkem: 180 m², Typ filtru: Filtrační patrona, Filtrační materiál : ePTFE-membrána, Stupeň odlučivosti : &gt; 99,99 %, Třída prachu: M,   Odsávací výkon: 9.000 - 12.960 m³/h   Podtlak: 2.250 - 1.500 Pa   Výkon motoru: 11 kW   Připojovací napětí: 3 x 400 V / 50 Hz   Jmenovitý proud: 20,6 A   Hladina hluku: 65 dB (A)   Typ ventilátoru : radiální ventilátor, poháněný   Stlačený vzduch : 5 -6 bar, čistý, suchý, zbavený oleje   Výstup vzdušniny: 710 mm   Vstup vzdušniny : 560 mm   Objem prachové nádoby: 192 L   Rozměry (ŠxHl.xV) 2.826 x 1.864 x 2.670 mm</t>
  </si>
  <si>
    <t>75199003R</t>
  </si>
  <si>
    <t>Ochranná střecha, doplňkové vybavení s vnější povrchovou úpravou pro uvedenou filtrační jednotku</t>
  </si>
  <si>
    <t>KS</t>
  </si>
  <si>
    <t>75199004R</t>
  </si>
  <si>
    <t>Montážní práce včetně oživení zařízení, zaškolení obsluhy a předání zařízení do provozu za uvedenou cenu.</t>
  </si>
  <si>
    <t>75199005R</t>
  </si>
  <si>
    <t>Paušální cena za balení, pojištění a přepravu</t>
  </si>
  <si>
    <t>75199006R</t>
  </si>
  <si>
    <t>Svařovací stůl z lakované ocelové profilové konstrukce</t>
  </si>
  <si>
    <t>Poznámka k položce:
Svařovací stůl z lakované ocelové profilové konstrukce. Oceloplechová pokládací plocha se šamotovými deskami pro plošné sváry, ocelový rošt pro hloubkové svařování. Pod pracovní plochou je vysouvací zásuvka na roštem propadlý odpad.   Šíře desky: 900 mm   Hloubka desky: 600 mm   Výška stolu: 800 mm</t>
  </si>
  <si>
    <t>75199007R</t>
  </si>
  <si>
    <t>Flexibilní teleskopické odsávací rameno</t>
  </si>
  <si>
    <t>Poznámka k položce:
Flexibilní teleskopické odsávací rameno. Skládá se z teleskopického mechanizmu se závažím, který umožňuje s ramenem libovolně pohybovat v rozsahu akčního rádiusu, přičemž poloha zůstává vždy stabilizovaná v požadované poloze. Mechanizmus je opláštěn flexibilní hadicí, odsávací hubici s uzavírací klapkou je možno nastavit do libovolné pozice. Rameno je včetně nástěnné konzoly.   Průměr ramene: 150 mm   Délka ramene: 2,0 m</t>
  </si>
  <si>
    <t>75199008R</t>
  </si>
  <si>
    <t>Sada spojovacího materiálu pro uchycení výfukového potrubí DN 160 mm na výfukovou stranu ventilátoru, nebo konzolu odsávacího ramene.</t>
  </si>
  <si>
    <t>75199009R</t>
  </si>
  <si>
    <t>Odsávací stůl pro broušení a svařování</t>
  </si>
  <si>
    <t>Poznámka k položce:
Odsávací stůl pro broušení a svařování. Vyroben z ocelového plechu s barevnou povrchovou úpravou. 2 odklápěcí bočnice (na požadavek vysunovací - pro sdružování jednotlivých stolů v jeden celek), zabezpečí broušení dlouhých dílů. Zadní odsávací stěna se štěrbinami s napojovacím nátrubkem na centrální potrubí. Ve spodní části sběrná prachová nádoba pro ruční vybírání hrubých nečistot.   Pracovní plocha: 1.000 mm x 800 mm   Výška celková: 1.650 mm   Výška ods. stěny: 820 mm   Pracovní výška: 800 mm od podl.   Napojovací nátrubek: 250 mm</t>
  </si>
  <si>
    <t>75199010R</t>
  </si>
  <si>
    <t>Odlučovač jisker 250 mm</t>
  </si>
  <si>
    <t>75199011R</t>
  </si>
  <si>
    <t>Sací a výfukové potrubí v předpokládaném množství pro napojení všech odsávaných míst na filtrační jednotku nebo ventilátor. Včetně všech tvarových, spojovacích a uchytávacích prvků. Cena je uvedena za sadu pro všechna odsávaná místa.</t>
  </si>
  <si>
    <t>751-03</t>
  </si>
  <si>
    <t>POTRUBÍ</t>
  </si>
  <si>
    <t>75199012R</t>
  </si>
  <si>
    <t>Potrubí SPIRO d100, 50% tvarovek</t>
  </si>
  <si>
    <t>75199013R</t>
  </si>
  <si>
    <t>Potrubí SPIRO d125, 50% tvarovek</t>
  </si>
  <si>
    <t>75199014R</t>
  </si>
  <si>
    <t>Potrubí SPIRO d160, 20% tvarovek</t>
  </si>
  <si>
    <t>75199015R</t>
  </si>
  <si>
    <t>Potrubí SPIRO d250, 20% tvarovek</t>
  </si>
  <si>
    <t>75199016R</t>
  </si>
  <si>
    <t>Potrubí SPIRO d315, 50% tvarovek</t>
  </si>
  <si>
    <t>75199017R</t>
  </si>
  <si>
    <t>Potrubí SPIRO d355, 20% tvarovek</t>
  </si>
  <si>
    <t>75199018R</t>
  </si>
  <si>
    <t>Potrubí SPIRO d400, 50% tvarovek</t>
  </si>
  <si>
    <t>75199019R</t>
  </si>
  <si>
    <t>Potrubí SPIRO d500, 40% tvarovek</t>
  </si>
  <si>
    <t>75199020R</t>
  </si>
  <si>
    <t>Potrubí SPIRO d560, 40% tvarovek</t>
  </si>
  <si>
    <t>75199021R</t>
  </si>
  <si>
    <t>Potrubí SPIRO d710, 50% tvarovek</t>
  </si>
  <si>
    <t>75199022R</t>
  </si>
  <si>
    <t>Flexo potrubí SONOFLEX d160 mm</t>
  </si>
  <si>
    <t>75199023R</t>
  </si>
  <si>
    <t>Izolační návlek na potrubí ze skelného vlákna obaleného hliníkovou fólií; d125 mm; tl. izolace 25 mm</t>
  </si>
  <si>
    <t>751-04</t>
  </si>
  <si>
    <t>POTRUBNÍ ELEMENTY</t>
  </si>
  <si>
    <t>75199024R</t>
  </si>
  <si>
    <t>Protidešťová stříška na spiro potrubí d125 mm</t>
  </si>
  <si>
    <t>75199025R</t>
  </si>
  <si>
    <t>Zpětná klapka d100 mm</t>
  </si>
  <si>
    <t>75199026R</t>
  </si>
  <si>
    <t>Škrtící klapka d125 mm</t>
  </si>
  <si>
    <t>75199027R</t>
  </si>
  <si>
    <t>Škrtící klapka d160 mm</t>
  </si>
  <si>
    <t>75199028R</t>
  </si>
  <si>
    <t>Škrtící klapka d250 mm</t>
  </si>
  <si>
    <t>75199029R</t>
  </si>
  <si>
    <t>Škrtící klapka d355 mm</t>
  </si>
  <si>
    <t>75199030R</t>
  </si>
  <si>
    <t>Škrtící klapka d400 mm</t>
  </si>
  <si>
    <t>75199031R</t>
  </si>
  <si>
    <t>Škrtící klapka d500 mm</t>
  </si>
  <si>
    <t>75199032R</t>
  </si>
  <si>
    <t>Připojení pružné vložky d100 mm k radiálnímu ventilátoru</t>
  </si>
  <si>
    <t>751-05</t>
  </si>
  <si>
    <t>DISTRIBUČNÍ ELEMENTY</t>
  </si>
  <si>
    <t>75199033R</t>
  </si>
  <si>
    <t>Talířový ventil odvodní d100 mm vč. motážního příslušenství</t>
  </si>
  <si>
    <t>OSTATNÍ</t>
  </si>
  <si>
    <t>OST-0020</t>
  </si>
  <si>
    <t>Beštonový základ pod odsávací jednotku v exteriéru</t>
  </si>
  <si>
    <t>OST-0021</t>
  </si>
  <si>
    <t>Pomocné ocelové konstrukce a závěsy</t>
  </si>
  <si>
    <t>OST-0022</t>
  </si>
  <si>
    <t>Doprava a přesun hmot</t>
  </si>
  <si>
    <t>OST-0023</t>
  </si>
  <si>
    <t>OST-0024</t>
  </si>
  <si>
    <t>Uvedení do provozu</t>
  </si>
  <si>
    <t>OST-0025</t>
  </si>
  <si>
    <t>OST-0026</t>
  </si>
  <si>
    <t>OST-0027</t>
  </si>
  <si>
    <t>02.05 - D.1.4 - Vodovod</t>
  </si>
  <si>
    <t xml:space="preserve">    87 - POTRUBÍ VENKOVNÍHO VODOVODU</t>
  </si>
  <si>
    <t xml:space="preserve">    734 - ZAŘÍZENÍ A ARMATURY</t>
  </si>
  <si>
    <t xml:space="preserve">    725 - ZAŘIZOVACÍ PŘEDMĚTY</t>
  </si>
  <si>
    <t xml:space="preserve">    722 - POTRUBÍ</t>
  </si>
  <si>
    <t>POTRUBÍ VENKOVNÍHO VODOVODU</t>
  </si>
  <si>
    <t>87199001R</t>
  </si>
  <si>
    <t>Trubka pro instalaci pitné vody HDPE PE 100, SDR11, d32x3,0; vč. spojů a tvarovek</t>
  </si>
  <si>
    <t>ZAŘÍZENÍ A ARMATURY</t>
  </si>
  <si>
    <t>Uhlíkový vodní filtr DN25</t>
  </si>
  <si>
    <t>Průtokový ohřívač tlakový; 6,5 kW (400V/50Hz)</t>
  </si>
  <si>
    <t>Průtokový ohřívač tlakový; 4,4 kW (400V/50Hz)</t>
  </si>
  <si>
    <t>73499004R</t>
  </si>
  <si>
    <t>Pojistný ventil k průtokovému ohřívači 1/2", 6 bar</t>
  </si>
  <si>
    <t>73499005R</t>
  </si>
  <si>
    <t>Kulový kohout 1"</t>
  </si>
  <si>
    <t>73499006R</t>
  </si>
  <si>
    <t>Vypouštěcí ventil 1/2"</t>
  </si>
  <si>
    <t>73499007R</t>
  </si>
  <si>
    <t>Vypouštěcí ventil 3/8"</t>
  </si>
  <si>
    <t>ZAŘIZOVACÍ PŘEDMĚTY</t>
  </si>
  <si>
    <t>72599001R</t>
  </si>
  <si>
    <t>Baterie umyvadlová stojánková, vč připojovacích flexi hadic a montážního příslušenství</t>
  </si>
  <si>
    <t>72599002R</t>
  </si>
  <si>
    <t>Rohový ventil 1/2"x3/8" (umyvadlo)</t>
  </si>
  <si>
    <t>722</t>
  </si>
  <si>
    <t>72299001R</t>
  </si>
  <si>
    <t>Trubka  pro instalaci pitné vody PP-RCT SDR 7,4 20x2,8mm, včetně kolen, redukcí, T-kusů; se svařovanými spoji</t>
  </si>
  <si>
    <t>Trubka pro instalaci pitné vody PP-RCT SDR 7,4 20x2,8mm, včetně kolen, redukcí, T-kusů; se svařovanými spoji</t>
  </si>
  <si>
    <t>72299002R</t>
  </si>
  <si>
    <t>Trubka  pro instalaci pitné vody PP-RCT SDR 7,4 25x3,5mm, včetně kolen, redukcí, T-kusů; se svařovanými spoji</t>
  </si>
  <si>
    <t>Trubka pro instalaci pitné vody PP-RCT SDR 7,4 25x3,5mm, včetně kolen, redukcí, T-kusů; se svařovanými spoji</t>
  </si>
  <si>
    <t>72299003R</t>
  </si>
  <si>
    <t>Trubka  pro instalaci pitné vody PP-RCT SDR 7,4 32x4,4mm, včetně kolen, redukcí, T-kusů; se svařovanými spoji</t>
  </si>
  <si>
    <t>Trubka pro instalaci pitné vody PP-RCT SDR 7,4 32x4,4mm, včetně kolen, redukcí, T-kusů; se svařovanými spoji</t>
  </si>
  <si>
    <t>72299004R</t>
  </si>
  <si>
    <t>Izolace rozvodů vody z pěnového polyetylenu Tubolit DG; vnitřní průměr 20 mm; tloušťka 13 mm</t>
  </si>
  <si>
    <t>72299005R</t>
  </si>
  <si>
    <t>Izolace rozvodů vody z pěnového polyetylenu  Tubolit DG; vnitřní průměr 20 mm; tloušťka 20 mm</t>
  </si>
  <si>
    <t>Izolace rozvodů vody z pěnového polyetylenu Tubolit DG; vnitřní průměr 20 mm; tloušťka 20 mm</t>
  </si>
  <si>
    <t>72299006R</t>
  </si>
  <si>
    <t>Izolace rozvodů vody z pěnového polyetylenu  Tubolit DG; vnitřní průměr 25 mm; tloušťka 13 mm</t>
  </si>
  <si>
    <t>Izolace rozvodů vody z pěnového polyetylenu Tubolit DG; vnitřní průměr 25 mm; tloušťka 13 mm</t>
  </si>
  <si>
    <t>72299007R</t>
  </si>
  <si>
    <t>Izolace rozvodů vody z pěnového polyetylenu  Tubolit DG; vnitřní průměr 32 mm; tloušťka 13 mm</t>
  </si>
  <si>
    <t>Izolace rozvodů vody z pěnového polyetylenu Tubolit DG; vnitřní průměr 32 mm; tloušťka 13 mm</t>
  </si>
  <si>
    <t>OST-0030</t>
  </si>
  <si>
    <t>Připojení na stávající vodovod ve vedlejším objektu</t>
  </si>
  <si>
    <t>OST-0031</t>
  </si>
  <si>
    <t>OST-0032</t>
  </si>
  <si>
    <t>OST-0033</t>
  </si>
  <si>
    <t>Pročištění potrubí vodovodu</t>
  </si>
  <si>
    <t>OST-0034</t>
  </si>
  <si>
    <t>OST-0035</t>
  </si>
  <si>
    <t>OST-0036</t>
  </si>
  <si>
    <t>02.06 - D.1.4 - Splašková kanalizace</t>
  </si>
  <si>
    <t xml:space="preserve">    87 - VENKOVNÍ KANALIZACE</t>
  </si>
  <si>
    <t xml:space="preserve">    721 - VNITŘNÍ KANALIZACE - POTRUBÍ a TVAROVKY</t>
  </si>
  <si>
    <t xml:space="preserve">    725 - VNITŘNÍ KANALIZACE - ZAŘIZOVACÍ PŘEDMĚTY</t>
  </si>
  <si>
    <t xml:space="preserve">    89 - REVIZNÍ ŠACHTY</t>
  </si>
  <si>
    <t>VENKOVNÍ KANALIZACE</t>
  </si>
  <si>
    <t>87199005R</t>
  </si>
  <si>
    <t>Potrubí KG PVC DN125, vč. tvarovek</t>
  </si>
  <si>
    <t>87199006R</t>
  </si>
  <si>
    <t>Potrubí KG PVC DN160 vč. tvarovek</t>
  </si>
  <si>
    <t>87199007R</t>
  </si>
  <si>
    <t>Potrubí KG PVC DN200, vč. tvarovek</t>
  </si>
  <si>
    <t>87199008R</t>
  </si>
  <si>
    <t>Potrubí KG PVC DN250, vč. tvarovek</t>
  </si>
  <si>
    <t>87199009R</t>
  </si>
  <si>
    <t>*Čerpací stanice vč. tlakové kanalizace je vykázána v samostatné části - cena se tedy může případně vyškrtnout</t>
  </si>
  <si>
    <t>721</t>
  </si>
  <si>
    <t>VNITŘNÍ KANALIZACE - POTRUBÍ a TVAROVKY</t>
  </si>
  <si>
    <t>72199001R</t>
  </si>
  <si>
    <t>Potrubí PP (HT-systém) DN50, vč. tvarovek</t>
  </si>
  <si>
    <t>72199002R</t>
  </si>
  <si>
    <t>Potrubí PP (HT-systém) DN110, vč. tvarovek</t>
  </si>
  <si>
    <t>72199003R</t>
  </si>
  <si>
    <t>72199004R</t>
  </si>
  <si>
    <t>72199005R</t>
  </si>
  <si>
    <t>Hadice na odvod kondenzátu - gravitační 16 mm</t>
  </si>
  <si>
    <t>72199006R</t>
  </si>
  <si>
    <t>Čistící kus PP HT DN110</t>
  </si>
  <si>
    <t>72199007R</t>
  </si>
  <si>
    <t>Podlahová vpusť DN110; se suchou zápachovou uzávěrkou a krycí pochozí mřížkou</t>
  </si>
  <si>
    <t>72199008R</t>
  </si>
  <si>
    <t>Ventilační hlavice plastová HL810; DN110</t>
  </si>
  <si>
    <t>72199009R</t>
  </si>
  <si>
    <t>Sifon pro kondenzát 16mm</t>
  </si>
  <si>
    <t>VNITŘNÍ KANALIZACE - ZAŘIZOVACÍ PŘEDMĚTY</t>
  </si>
  <si>
    <t>72599010R</t>
  </si>
  <si>
    <t>Umyvadlo keramické 60 cm; vč. plastového sifonu DN50; vč. montážního příslušenství</t>
  </si>
  <si>
    <t>72599011R</t>
  </si>
  <si>
    <t>Umyvadlo keramické 45 cm; vč. plastového sifonu DN50; vč. montážního příslušenství</t>
  </si>
  <si>
    <t>72599012R</t>
  </si>
  <si>
    <t>WC závěsné keramické bílé vč. nádrže - kompletní sestava včetně kotvícího materiálu, prkénka u závěsných systémů včetně vodovodní armatury a pomocných nožiček pro kotvení nádže, armatury, ventilu, izolace proti rosení</t>
  </si>
  <si>
    <t>REVIZNÍ ŠACHTY</t>
  </si>
  <si>
    <t>89199001R</t>
  </si>
  <si>
    <t>Revizní šachta Ø400mm - poklop plastový šachtový A15, 1,5t; šachtová kanalizační roura korugovaná délky 1500 mm ; šachtové kanalizační dno Ø400, 2x DN200-0-180°</t>
  </si>
  <si>
    <t>89199002R</t>
  </si>
  <si>
    <t>Revizní šachta Ø400mm - poklop plastový šachtový A15, 1,5t; šachtová kanalizační roura korugovaná délky 1500 mm ; šachtové kanalizační dno Ø400, 3x DN160 0-45-180°</t>
  </si>
  <si>
    <t>OST-0040</t>
  </si>
  <si>
    <t>Napojení na stávající potrubí z kameniny</t>
  </si>
  <si>
    <t>OST-0041</t>
  </si>
  <si>
    <t>Zkouška těsnosti kanalizace</t>
  </si>
  <si>
    <t>OST-0042</t>
  </si>
  <si>
    <t>OST-0043</t>
  </si>
  <si>
    <t>OST-0044</t>
  </si>
  <si>
    <t>OST-0045</t>
  </si>
  <si>
    <t>02.07 - D.1.4 - Dešťová kanalizace</t>
  </si>
  <si>
    <t xml:space="preserve">    87 - POTRUBÍ A TVAROVKY</t>
  </si>
  <si>
    <t>POTRUBÍ A TVAROVKY</t>
  </si>
  <si>
    <t>87199021R</t>
  </si>
  <si>
    <t>Lapač střešních splavenin DN110/125; plastový</t>
  </si>
  <si>
    <t>87199021R.1</t>
  </si>
  <si>
    <t>87199021R.2</t>
  </si>
  <si>
    <t>87199021R.3</t>
  </si>
  <si>
    <t>Hloubení nezapažených rýh strojově vč. přemístění výkopu do vzdálenosti 3 m + zásyp výkopu; odvoz přebytečného výkopu</t>
  </si>
  <si>
    <t>89199010R</t>
  </si>
  <si>
    <t>89199011R</t>
  </si>
  <si>
    <t>Revizní šachta Ø400mm - poklop plastový šachtový A15, 1,5t; šachtová kanalizační roura korugovaná délky 1500 mm ; šachtové kanalizační dno Ø400, 4x DN160 0-45-180-325°</t>
  </si>
  <si>
    <t>OST-050</t>
  </si>
  <si>
    <t>Zaústění dešťové kanalizace od stávající kanalizační jímky</t>
  </si>
  <si>
    <t>OST-051</t>
  </si>
  <si>
    <t>OST-052</t>
  </si>
  <si>
    <t>OST-053</t>
  </si>
  <si>
    <t>OST-054</t>
  </si>
  <si>
    <t>Stavební výpomocí</t>
  </si>
  <si>
    <t>OST-055</t>
  </si>
  <si>
    <t>02.08 - D.1.4 - Stlačený vzduch</t>
  </si>
  <si>
    <t>24-M - Montáže vzduchotechnických zařízení</t>
  </si>
  <si>
    <t>24-M</t>
  </si>
  <si>
    <t>Montáže vzduchotechnických zařízení</t>
  </si>
  <si>
    <t>24-M-99001</t>
  </si>
  <si>
    <t>Připojení ke stávajícímu kompresoru 11bar; 270 l; 4 kW (400 V)</t>
  </si>
  <si>
    <t>24-M-99002</t>
  </si>
  <si>
    <t>Filtr nečistot pro stlačený vzduch, max. přetlak 12 bar</t>
  </si>
  <si>
    <t>24-M-99003</t>
  </si>
  <si>
    <t>Regulátor tlaku + odlučovač oleje, max. přetlak 12 bar</t>
  </si>
  <si>
    <t>24-M-99004</t>
  </si>
  <si>
    <t>Rychlospojka na stlačený vzduch DN15</t>
  </si>
  <si>
    <t>24-M-99005</t>
  </si>
  <si>
    <t>Kulový uzávěr DN15</t>
  </si>
  <si>
    <t>24-M-99006</t>
  </si>
  <si>
    <t>24-M-99007</t>
  </si>
  <si>
    <t>OST-0060</t>
  </si>
  <si>
    <t>Připojení systému k centrálnímu odsávacímu systému v exteriéru</t>
  </si>
  <si>
    <t>OST-0061</t>
  </si>
  <si>
    <t>OST-0062</t>
  </si>
  <si>
    <t>OST-0063</t>
  </si>
  <si>
    <t>Pročištění potrubí</t>
  </si>
  <si>
    <t>OST-0064</t>
  </si>
  <si>
    <t>OST-0065</t>
  </si>
  <si>
    <t>Stavební výpomoci</t>
  </si>
  <si>
    <t>OST-0066</t>
  </si>
  <si>
    <t>02.09 - D.1.4. - Elektroinstalace</t>
  </si>
  <si>
    <t>741 - Elektroinstalace - silnoproud</t>
  </si>
  <si>
    <t xml:space="preserve">    741-01 - Přístroje</t>
  </si>
  <si>
    <t xml:space="preserve">    741-02 - Zařízení a doplňky</t>
  </si>
  <si>
    <t xml:space="preserve">    741-03 - Data</t>
  </si>
  <si>
    <t xml:space="preserve">    741-04 - Osvětlení</t>
  </si>
  <si>
    <t xml:space="preserve">    741-05 - Vedení</t>
  </si>
  <si>
    <t xml:space="preserve">    741-06 - Rozvaděče</t>
  </si>
  <si>
    <t xml:space="preserve">    741-07 - Hromosvod a uzemnění</t>
  </si>
  <si>
    <t xml:space="preserve">    741-08 - Ostatní</t>
  </si>
  <si>
    <t>741</t>
  </si>
  <si>
    <t>Elektroinstalace - silnoproud</t>
  </si>
  <si>
    <t>741-01</t>
  </si>
  <si>
    <t>Přístroje</t>
  </si>
  <si>
    <t>74199001R</t>
  </si>
  <si>
    <t>Zásuvka jednoduchá 2P+PE 230V 16A komplet přístroj bez rámečku</t>
  </si>
  <si>
    <t>74199002R</t>
  </si>
  <si>
    <t>Přístrojový rámeček</t>
  </si>
  <si>
    <t>74199003R</t>
  </si>
  <si>
    <t>Zásuvka jednonásobná IP 44, s ochranným kolíkem, s clonkami, s víčkem, s rámečkem</t>
  </si>
  <si>
    <t>74199004R</t>
  </si>
  <si>
    <t>Vypínač č.1</t>
  </si>
  <si>
    <t>74199005R</t>
  </si>
  <si>
    <t>Vypínač č.5</t>
  </si>
  <si>
    <t>74199006R</t>
  </si>
  <si>
    <t>Vypínač č.6</t>
  </si>
  <si>
    <t>74199007R</t>
  </si>
  <si>
    <t>Vypínač č.6+6</t>
  </si>
  <si>
    <t>74199008R</t>
  </si>
  <si>
    <t>Kryt zásuvky komunikační s popisovým polem</t>
  </si>
  <si>
    <t>74199009R</t>
  </si>
  <si>
    <t>Maska nosná s 2 otvory</t>
  </si>
  <si>
    <t>74199010R</t>
  </si>
  <si>
    <t>Přístroj zásuvky datové Modular Jack RJ 45-8 Cat. 6</t>
  </si>
  <si>
    <t>74199011R</t>
  </si>
  <si>
    <t>Tlačítko ventilátoru</t>
  </si>
  <si>
    <t>74199012R</t>
  </si>
  <si>
    <t>Sada pro nouzovou signalizaci</t>
  </si>
  <si>
    <t>74199013R</t>
  </si>
  <si>
    <t>Transformátor 230/24V + příslušenství</t>
  </si>
  <si>
    <t>74199014R</t>
  </si>
  <si>
    <t>Zásuvka 24V</t>
  </si>
  <si>
    <t>741-02</t>
  </si>
  <si>
    <t>Zařízení a doplňky</t>
  </si>
  <si>
    <t>74199015R</t>
  </si>
  <si>
    <t>Krabice elektroinstalační - různé druhy</t>
  </si>
  <si>
    <t>74199016R</t>
  </si>
  <si>
    <t>Ukončení vývodu pro připojení odtahového ventilátoru ve svařovacím stole</t>
  </si>
  <si>
    <t>74199017R</t>
  </si>
  <si>
    <t>Ukončení vývodu pro připojení průtokového ohřívače</t>
  </si>
  <si>
    <t>74199018R</t>
  </si>
  <si>
    <t>Připojení ventilátoru</t>
  </si>
  <si>
    <t>Pol1</t>
  </si>
  <si>
    <t>Zásuvka pro připojení napájecího panelu v datové skříni</t>
  </si>
  <si>
    <t>741-03</t>
  </si>
  <si>
    <t>Data</t>
  </si>
  <si>
    <t>74199019R</t>
  </si>
  <si>
    <t>Patch panel RJ45, Cat.6, UTP</t>
  </si>
  <si>
    <t>74199020R</t>
  </si>
  <si>
    <t>Rack skříň nástěnná</t>
  </si>
  <si>
    <t>74199021R</t>
  </si>
  <si>
    <t>Napájecí panel 230V/16A do RACKU</t>
  </si>
  <si>
    <t>74199022R</t>
  </si>
  <si>
    <t>Svodič přepětí pro aplikace GBit Ethernet</t>
  </si>
  <si>
    <t>74199023R</t>
  </si>
  <si>
    <t>Ukončení kabelu UTP Cat.6 konektorem RJ45</t>
  </si>
  <si>
    <t>74199024R</t>
  </si>
  <si>
    <t>Anténní stožár</t>
  </si>
  <si>
    <t>741-04</t>
  </si>
  <si>
    <t>Osvětlení</t>
  </si>
  <si>
    <t>74199025R</t>
  </si>
  <si>
    <t>LED interiérové kruhové, stropní přisazené, 10W 1220lm, Ra85, 4000K</t>
  </si>
  <si>
    <t>74199026R</t>
  </si>
  <si>
    <t>LED interiérové kruhové, stropní přisazené, 12W 1500lm, Ra85, 4000K</t>
  </si>
  <si>
    <t>74199027R</t>
  </si>
  <si>
    <t>LED interiérové kruhové, stropní přisazené, 16W 1980lm, Ra85, 4000K</t>
  </si>
  <si>
    <t>74199028R</t>
  </si>
  <si>
    <t>LED interiérové kruhové, stropní přisazené, 24W 2840lm, Ra85, 4000K</t>
  </si>
  <si>
    <t>74199029R</t>
  </si>
  <si>
    <t>LED interiérové, stropní přisazené, 35W 4330lm, Ra85, 4000K</t>
  </si>
  <si>
    <t>74199030R</t>
  </si>
  <si>
    <t>LED průmyslové, základna z PC, difuzor translucentní PC, 30W 3920lm, Ra85, 4000K</t>
  </si>
  <si>
    <t>74199031R</t>
  </si>
  <si>
    <t>Osvětlení zrcadla/skříňky v koupelně</t>
  </si>
  <si>
    <t>741-05</t>
  </si>
  <si>
    <t>Vedení</t>
  </si>
  <si>
    <t>74199032R</t>
  </si>
  <si>
    <t>H07V-U 4 zž</t>
  </si>
  <si>
    <t>74199033R</t>
  </si>
  <si>
    <t>H07V-U 10 zž</t>
  </si>
  <si>
    <t>74199034R</t>
  </si>
  <si>
    <t>CYKY-J 2x1,5</t>
  </si>
  <si>
    <t>74199035R</t>
  </si>
  <si>
    <t>CYKY-J 3x1,5</t>
  </si>
  <si>
    <t>74199036R</t>
  </si>
  <si>
    <t>CYKY-J 3x2,5</t>
  </si>
  <si>
    <t>74199037R</t>
  </si>
  <si>
    <t>CYKY-J 5x1,5</t>
  </si>
  <si>
    <t>74199038R</t>
  </si>
  <si>
    <t>CYKY-J 5x2,5</t>
  </si>
  <si>
    <t>74199039R</t>
  </si>
  <si>
    <t>CYKY-J 5x6</t>
  </si>
  <si>
    <t>74199040R</t>
  </si>
  <si>
    <t>CYKY-J 4x95</t>
  </si>
  <si>
    <t>74199041R</t>
  </si>
  <si>
    <t>UTP Cat.6</t>
  </si>
  <si>
    <t>74199042R</t>
  </si>
  <si>
    <t>FTP Cat.6 PE</t>
  </si>
  <si>
    <t>74199043R</t>
  </si>
  <si>
    <t>JYTY 4x1</t>
  </si>
  <si>
    <t>74199044R</t>
  </si>
  <si>
    <t>Trubka ohebná Ø20-32 mm</t>
  </si>
  <si>
    <t>74199045R</t>
  </si>
  <si>
    <t>Chránička kopoflex ø 40</t>
  </si>
  <si>
    <t>741-06</t>
  </si>
  <si>
    <t>Rozvaděče</t>
  </si>
  <si>
    <t>74199050R</t>
  </si>
  <si>
    <t>Hlavní jistič B125/3</t>
  </si>
  <si>
    <t>74199051R</t>
  </si>
  <si>
    <t>Chránič s nadproudovou ochranou, Ir=250A+puls.SS, A, 1+N, 10kA, char.B, Idn=0.03A, In=10A</t>
  </si>
  <si>
    <t>74199052R</t>
  </si>
  <si>
    <t>Chránič Ir=250A, typ A, 4-pól, Idn=0.03A, In=63A</t>
  </si>
  <si>
    <t>74199053R</t>
  </si>
  <si>
    <t>Jistič, char B, 1-pólový, Icn=10kA, In=16A</t>
  </si>
  <si>
    <t>74199054R</t>
  </si>
  <si>
    <t>Jistič, char B, 3-pólový, Icn=10kA, In=16A</t>
  </si>
  <si>
    <t>74199055R</t>
  </si>
  <si>
    <t>Jistič, char C, 3-pólový, Icn=10kA, In=16A</t>
  </si>
  <si>
    <t>74199056R</t>
  </si>
  <si>
    <t>Jistič, char B, 3-pólový, Icn=10kA, In=25A</t>
  </si>
  <si>
    <t>74199057R</t>
  </si>
  <si>
    <t>Svodič přepětí třídy T1+T2 (B+C), komplet, síť TN-C, pom.kontakt, Un=350V AC</t>
  </si>
  <si>
    <t>74199058R</t>
  </si>
  <si>
    <t>Vypínací spoušť</t>
  </si>
  <si>
    <t>74199059R</t>
  </si>
  <si>
    <t>Rozvodnice; 800x1200(šxv); 245 modulů</t>
  </si>
  <si>
    <t>74199060R</t>
  </si>
  <si>
    <t>Pomocný materiál pro montáž rozvaděčů</t>
  </si>
  <si>
    <t>741-07</t>
  </si>
  <si>
    <t>Hromosvod a uzemnění</t>
  </si>
  <si>
    <t>74199061R</t>
  </si>
  <si>
    <t>FeZn 30x4 mm</t>
  </si>
  <si>
    <t>74199062R</t>
  </si>
  <si>
    <t>FeZn Ø 10 mm</t>
  </si>
  <si>
    <t>74199063R</t>
  </si>
  <si>
    <t>Vodič AlMgSi 8mm měkký pro stáčení</t>
  </si>
  <si>
    <t>74199064R</t>
  </si>
  <si>
    <t>Svorka pro jímací tyče nerez, 200kA, pro prům. 8-10/16mm</t>
  </si>
  <si>
    <t>74199065R</t>
  </si>
  <si>
    <t>Držák vedení pro zateplovací systémy</t>
  </si>
  <si>
    <t>74199066R</t>
  </si>
  <si>
    <t>Držák zaváděcí tyče pro zateplovací systémy</t>
  </si>
  <si>
    <t>74199067R</t>
  </si>
  <si>
    <t>Držák vedení na plechové střechy</t>
  </si>
  <si>
    <t>74199068R</t>
  </si>
  <si>
    <t>Jímací tyč 1500 mm,  Ø16/10 mm</t>
  </si>
  <si>
    <t>Jímací tyč 1500 mm, Ø16/10 mm</t>
  </si>
  <si>
    <t>74199069R</t>
  </si>
  <si>
    <t>Hřebenový držák jímače Ø 16/10 mm</t>
  </si>
  <si>
    <t>74199070R</t>
  </si>
  <si>
    <t>Svorka spojovací; nerez; 100 kA</t>
  </si>
  <si>
    <t>74199071R</t>
  </si>
  <si>
    <t>Svorka spojovací FeZn pásek/drát</t>
  </si>
  <si>
    <t>74199072R</t>
  </si>
  <si>
    <t>Svorka pro zaváděcí tyč FeZn</t>
  </si>
  <si>
    <t>74199073R</t>
  </si>
  <si>
    <t>Zkušební svorka nerez</t>
  </si>
  <si>
    <t>74199074R</t>
  </si>
  <si>
    <t>Štítek s označemí ke zkušební svorce</t>
  </si>
  <si>
    <t>74199075R</t>
  </si>
  <si>
    <t>Ekvipotencionální přípojnice</t>
  </si>
  <si>
    <t>74199076R</t>
  </si>
  <si>
    <t>Antikorozní ochrana spojů a vývodů uzemnění</t>
  </si>
  <si>
    <t>741-08</t>
  </si>
  <si>
    <t>74199077R</t>
  </si>
  <si>
    <t>Montáž zařízení na ochranu před bleskem</t>
  </si>
  <si>
    <t>74199078R</t>
  </si>
  <si>
    <t>Revize elektroinstalace</t>
  </si>
  <si>
    <t>74199079R</t>
  </si>
  <si>
    <t>Revize ochrany před bleskem</t>
  </si>
  <si>
    <t>74199080R</t>
  </si>
  <si>
    <t>74199081R</t>
  </si>
  <si>
    <t>Přesun materiálu</t>
  </si>
  <si>
    <t>74199082R</t>
  </si>
  <si>
    <t>Stavební přípomoce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</si>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</sst>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7" fillId="0" borderId="0" xfId="0" applyNumberFormat="1" applyFont="1"/>
    <xf numFmtId="0" fontId="8" fillId="0" borderId="18" xfId="0" applyFont="1" applyBorder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167" fontId="22" fillId="0" borderId="20" xfId="0" applyNumberFormat="1" applyFont="1" applyBorder="1" applyAlignment="1">
      <alignment vertical="center"/>
    </xf>
    <xf numFmtId="4" fontId="22" fillId="2" borderId="20" xfId="0" applyNumberFormat="1" applyFont="1" applyFill="1" applyBorder="1" applyAlignment="1" applyProtection="1">
      <alignment vertical="center"/>
      <protection locked="0"/>
    </xf>
    <xf numFmtId="4" fontId="22" fillId="0" borderId="20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38" fillId="0" borderId="0" xfId="0" applyFont="1" applyAlignment="1">
      <alignment horizontal="left" vertical="center"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49" fontId="40" fillId="0" borderId="20" xfId="0" applyNumberFormat="1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center" vertical="center" wrapText="1"/>
    </xf>
    <xf numFmtId="167" fontId="40" fillId="0" borderId="20" xfId="0" applyNumberFormat="1" applyFont="1" applyBorder="1" applyAlignment="1">
      <alignment vertical="center"/>
    </xf>
    <xf numFmtId="4" fontId="40" fillId="2" borderId="20" xfId="0" applyNumberFormat="1" applyFont="1" applyFill="1" applyBorder="1" applyAlignment="1" applyProtection="1">
      <alignment vertical="center"/>
      <protection locked="0"/>
    </xf>
    <xf numFmtId="4" fontId="40" fillId="0" borderId="20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center" vertical="center"/>
    </xf>
    <xf numFmtId="167" fontId="22" fillId="2" borderId="2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/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0001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40001000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343" TargetMode="External" /><Relationship Id="rId2" Type="http://schemas.openxmlformats.org/officeDocument/2006/relationships/hyperlink" Target="https://podminky.urs.cz/item/CS_URS_2022_02/949101111" TargetMode="External" /><Relationship Id="rId3" Type="http://schemas.openxmlformats.org/officeDocument/2006/relationships/hyperlink" Target="https://podminky.urs.cz/item/CS_URS_2022_02/961055111" TargetMode="External" /><Relationship Id="rId4" Type="http://schemas.openxmlformats.org/officeDocument/2006/relationships/hyperlink" Target="https://podminky.urs.cz/item/CS_URS_2022_02/962031133" TargetMode="External" /><Relationship Id="rId5" Type="http://schemas.openxmlformats.org/officeDocument/2006/relationships/hyperlink" Target="https://podminky.urs.cz/item/CS_URS_2022_02/962032432" TargetMode="External" /><Relationship Id="rId6" Type="http://schemas.openxmlformats.org/officeDocument/2006/relationships/hyperlink" Target="https://podminky.urs.cz/item/CS_URS_2022_02/965042141" TargetMode="External" /><Relationship Id="rId7" Type="http://schemas.openxmlformats.org/officeDocument/2006/relationships/hyperlink" Target="https://podminky.urs.cz/item/CS_URS_2022_02/965081213" TargetMode="External" /><Relationship Id="rId8" Type="http://schemas.openxmlformats.org/officeDocument/2006/relationships/hyperlink" Target="https://podminky.urs.cz/item/CS_URS_2022_02/968062355" TargetMode="External" /><Relationship Id="rId9" Type="http://schemas.openxmlformats.org/officeDocument/2006/relationships/hyperlink" Target="https://podminky.urs.cz/item/CS_URS_2022_02/968062455" TargetMode="External" /><Relationship Id="rId10" Type="http://schemas.openxmlformats.org/officeDocument/2006/relationships/hyperlink" Target="https://podminky.urs.cz/item/CS_URS_2022_02/968062558" TargetMode="External" /><Relationship Id="rId11" Type="http://schemas.openxmlformats.org/officeDocument/2006/relationships/hyperlink" Target="https://podminky.urs.cz/item/CS_URS_2022_02/977312114" TargetMode="External" /><Relationship Id="rId12" Type="http://schemas.openxmlformats.org/officeDocument/2006/relationships/hyperlink" Target="https://podminky.urs.cz/item/CS_URS_2022_02/978013191" TargetMode="External" /><Relationship Id="rId13" Type="http://schemas.openxmlformats.org/officeDocument/2006/relationships/hyperlink" Target="https://podminky.urs.cz/item/CS_URS_2022_02/978015391" TargetMode="External" /><Relationship Id="rId14" Type="http://schemas.openxmlformats.org/officeDocument/2006/relationships/hyperlink" Target="https://podminky.urs.cz/item/CS_URS_2022_02/978059541" TargetMode="External" /><Relationship Id="rId15" Type="http://schemas.openxmlformats.org/officeDocument/2006/relationships/hyperlink" Target="https://podminky.urs.cz/item/CS_URS_2022_02/981011713" TargetMode="External" /><Relationship Id="rId16" Type="http://schemas.openxmlformats.org/officeDocument/2006/relationships/hyperlink" Target="https://podminky.urs.cz/item/CS_URS_2022_02/997006002" TargetMode="External" /><Relationship Id="rId17" Type="http://schemas.openxmlformats.org/officeDocument/2006/relationships/hyperlink" Target="https://podminky.urs.cz/item/CS_URS_2022_02/997006511" TargetMode="External" /><Relationship Id="rId18" Type="http://schemas.openxmlformats.org/officeDocument/2006/relationships/hyperlink" Target="https://podminky.urs.cz/item/CS_URS_2022_02/997006512" TargetMode="External" /><Relationship Id="rId19" Type="http://schemas.openxmlformats.org/officeDocument/2006/relationships/hyperlink" Target="https://podminky.urs.cz/item/CS_URS_2022_02/997006519" TargetMode="External" /><Relationship Id="rId20" Type="http://schemas.openxmlformats.org/officeDocument/2006/relationships/hyperlink" Target="https://podminky.urs.cz/item/CS_URS_2022_02/997013151" TargetMode="External" /><Relationship Id="rId21" Type="http://schemas.openxmlformats.org/officeDocument/2006/relationships/hyperlink" Target="https://podminky.urs.cz/item/CS_URS_2022_02/997013631" TargetMode="External" /><Relationship Id="rId22" Type="http://schemas.openxmlformats.org/officeDocument/2006/relationships/hyperlink" Target="https://podminky.urs.cz/item/CS_URS_2022_02/997211612" TargetMode="External" /><Relationship Id="rId23" Type="http://schemas.openxmlformats.org/officeDocument/2006/relationships/hyperlink" Target="https://podminky.urs.cz/item/CS_URS_2022_02/725110811" TargetMode="External" /><Relationship Id="rId24" Type="http://schemas.openxmlformats.org/officeDocument/2006/relationships/hyperlink" Target="https://podminky.urs.cz/item/CS_URS_2022_02/725110814" TargetMode="External" /><Relationship Id="rId25" Type="http://schemas.openxmlformats.org/officeDocument/2006/relationships/hyperlink" Target="https://podminky.urs.cz/item/CS_URS_2022_02/725122813" TargetMode="External" /><Relationship Id="rId26" Type="http://schemas.openxmlformats.org/officeDocument/2006/relationships/hyperlink" Target="https://podminky.urs.cz/item/CS_URS_2022_02/725210821" TargetMode="External" /><Relationship Id="rId27" Type="http://schemas.openxmlformats.org/officeDocument/2006/relationships/hyperlink" Target="https://podminky.urs.cz/item/CS_URS_2021_02/725590811" TargetMode="External" /><Relationship Id="rId28" Type="http://schemas.openxmlformats.org/officeDocument/2006/relationships/hyperlink" Target="https://podminky.urs.cz/item/CS_URS_2022_02/767311830" TargetMode="External" /><Relationship Id="rId2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51100" TargetMode="External" /><Relationship Id="rId2" Type="http://schemas.openxmlformats.org/officeDocument/2006/relationships/hyperlink" Target="https://podminky.urs.cz/item/CS_URS_2022_02/132251101" TargetMode="External" /><Relationship Id="rId3" Type="http://schemas.openxmlformats.org/officeDocument/2006/relationships/hyperlink" Target="https://podminky.urs.cz/item/CS_URS_2022_02/162751117" TargetMode="External" /><Relationship Id="rId4" Type="http://schemas.openxmlformats.org/officeDocument/2006/relationships/hyperlink" Target="https://podminky.urs.cz/item/CS_URS_2022_02/162751119" TargetMode="External" /><Relationship Id="rId5" Type="http://schemas.openxmlformats.org/officeDocument/2006/relationships/hyperlink" Target="https://podminky.urs.cz/item/CS_URS_2022_02/167111101" TargetMode="External" /><Relationship Id="rId6" Type="http://schemas.openxmlformats.org/officeDocument/2006/relationships/hyperlink" Target="https://podminky.urs.cz/item/CS_URS_2022_02/171201231" TargetMode="External" /><Relationship Id="rId7" Type="http://schemas.openxmlformats.org/officeDocument/2006/relationships/hyperlink" Target="https://podminky.urs.cz/item/CS_URS_2022_02/174151101" TargetMode="External" /><Relationship Id="rId8" Type="http://schemas.openxmlformats.org/officeDocument/2006/relationships/hyperlink" Target="https://podminky.urs.cz/item/CS_URS_2022_02/181912112" TargetMode="External" /><Relationship Id="rId9" Type="http://schemas.openxmlformats.org/officeDocument/2006/relationships/hyperlink" Target="https://podminky.urs.cz/item/CS_URS_2022_02/271532211" TargetMode="External" /><Relationship Id="rId10" Type="http://schemas.openxmlformats.org/officeDocument/2006/relationships/hyperlink" Target="https://podminky.urs.cz/item/CS_URS_2022_02/273321511" TargetMode="External" /><Relationship Id="rId11" Type="http://schemas.openxmlformats.org/officeDocument/2006/relationships/hyperlink" Target="https://podminky.urs.cz/item/CS_URS_2022_02/273351121" TargetMode="External" /><Relationship Id="rId12" Type="http://schemas.openxmlformats.org/officeDocument/2006/relationships/hyperlink" Target="https://podminky.urs.cz/item/CS_URS_2022_02/273351122" TargetMode="External" /><Relationship Id="rId13" Type="http://schemas.openxmlformats.org/officeDocument/2006/relationships/hyperlink" Target="https://podminky.urs.cz/item/CS_URS_2022_02/273362021" TargetMode="External" /><Relationship Id="rId14" Type="http://schemas.openxmlformats.org/officeDocument/2006/relationships/hyperlink" Target="https://podminky.urs.cz/item/CS_URS_2022_02/274313611" TargetMode="External" /><Relationship Id="rId15" Type="http://schemas.openxmlformats.org/officeDocument/2006/relationships/hyperlink" Target="https://podminky.urs.cz/item/CS_URS_2022_02/279113145" TargetMode="External" /><Relationship Id="rId16" Type="http://schemas.openxmlformats.org/officeDocument/2006/relationships/hyperlink" Target="https://podminky.urs.cz/item/CS_URS_2022_02/311272125" TargetMode="External" /><Relationship Id="rId17" Type="http://schemas.openxmlformats.org/officeDocument/2006/relationships/hyperlink" Target="https://podminky.urs.cz/item/CS_URS_2022_02/311272225" TargetMode="External" /><Relationship Id="rId18" Type="http://schemas.openxmlformats.org/officeDocument/2006/relationships/hyperlink" Target="https://podminky.urs.cz/item/CS_URS_2022_02/317142422" TargetMode="External" /><Relationship Id="rId19" Type="http://schemas.openxmlformats.org/officeDocument/2006/relationships/hyperlink" Target="https://podminky.urs.cz/item/CS_URS_2022_02/317143441" TargetMode="External" /><Relationship Id="rId20" Type="http://schemas.openxmlformats.org/officeDocument/2006/relationships/hyperlink" Target="https://podminky.urs.cz/item/CS_URS_2022_02/317143442" TargetMode="External" /><Relationship Id="rId21" Type="http://schemas.openxmlformats.org/officeDocument/2006/relationships/hyperlink" Target="https://podminky.urs.cz/item/CS_URS_2022_02/317143444" TargetMode="External" /><Relationship Id="rId22" Type="http://schemas.openxmlformats.org/officeDocument/2006/relationships/hyperlink" Target="https://podminky.urs.cz/item/CS_URS_2022_02/317143452" TargetMode="External" /><Relationship Id="rId23" Type="http://schemas.openxmlformats.org/officeDocument/2006/relationships/hyperlink" Target="https://podminky.urs.cz/item/CS_URS_2022_02/317143454" TargetMode="External" /><Relationship Id="rId24" Type="http://schemas.openxmlformats.org/officeDocument/2006/relationships/hyperlink" Target="https://podminky.urs.cz/item/CS_URS_2022_02/317352711" TargetMode="External" /><Relationship Id="rId25" Type="http://schemas.openxmlformats.org/officeDocument/2006/relationships/hyperlink" Target="https://podminky.urs.cz/item/CS_URS_2022_02/337171111" TargetMode="External" /><Relationship Id="rId26" Type="http://schemas.openxmlformats.org/officeDocument/2006/relationships/hyperlink" Target="https://podminky.urs.cz/item/CS_URS_2022_02/342272225" TargetMode="External" /><Relationship Id="rId27" Type="http://schemas.openxmlformats.org/officeDocument/2006/relationships/hyperlink" Target="https://podminky.urs.cz/item/CS_URS_2022_02/342272245" TargetMode="External" /><Relationship Id="rId28" Type="http://schemas.openxmlformats.org/officeDocument/2006/relationships/hyperlink" Target="https://podminky.urs.cz/item/CS_URS_2022_02/413321414" TargetMode="External" /><Relationship Id="rId29" Type="http://schemas.openxmlformats.org/officeDocument/2006/relationships/hyperlink" Target="https://podminky.urs.cz/item/CS_URS_2022_02/413351111" TargetMode="External" /><Relationship Id="rId30" Type="http://schemas.openxmlformats.org/officeDocument/2006/relationships/hyperlink" Target="https://podminky.urs.cz/item/CS_URS_2022_02/413351112" TargetMode="External" /><Relationship Id="rId31" Type="http://schemas.openxmlformats.org/officeDocument/2006/relationships/hyperlink" Target="https://podminky.urs.cz/item/CS_URS_2022_02/413352111" TargetMode="External" /><Relationship Id="rId32" Type="http://schemas.openxmlformats.org/officeDocument/2006/relationships/hyperlink" Target="https://podminky.urs.cz/item/CS_URS_2022_02/413352112" TargetMode="External" /><Relationship Id="rId33" Type="http://schemas.openxmlformats.org/officeDocument/2006/relationships/hyperlink" Target="https://podminky.urs.cz/item/CS_URS_2022_02/413361821" TargetMode="External" /><Relationship Id="rId34" Type="http://schemas.openxmlformats.org/officeDocument/2006/relationships/hyperlink" Target="https://podminky.urs.cz/item/CS_URS_2022_02/417321515" TargetMode="External" /><Relationship Id="rId35" Type="http://schemas.openxmlformats.org/officeDocument/2006/relationships/hyperlink" Target="https://podminky.urs.cz/item/CS_URS_2022_02/417351115" TargetMode="External" /><Relationship Id="rId36" Type="http://schemas.openxmlformats.org/officeDocument/2006/relationships/hyperlink" Target="https://podminky.urs.cz/item/CS_URS_2022_02/417351116" TargetMode="External" /><Relationship Id="rId37" Type="http://schemas.openxmlformats.org/officeDocument/2006/relationships/hyperlink" Target="https://podminky.urs.cz/item/CS_URS_2022_02/417361821" TargetMode="External" /><Relationship Id="rId38" Type="http://schemas.openxmlformats.org/officeDocument/2006/relationships/hyperlink" Target="https://podminky.urs.cz/item/CS_URS_2022_02/434191421" TargetMode="External" /><Relationship Id="rId39" Type="http://schemas.openxmlformats.org/officeDocument/2006/relationships/hyperlink" Target="https://podminky.urs.cz/item/CS_URS_2022_02/444151111" TargetMode="External" /><Relationship Id="rId40" Type="http://schemas.openxmlformats.org/officeDocument/2006/relationships/hyperlink" Target="https://podminky.urs.cz/item/CS_URS_2022_02/564801111" TargetMode="External" /><Relationship Id="rId41" Type="http://schemas.openxmlformats.org/officeDocument/2006/relationships/hyperlink" Target="https://podminky.urs.cz/item/CS_URS_2022_02/564851111" TargetMode="External" /><Relationship Id="rId42" Type="http://schemas.openxmlformats.org/officeDocument/2006/relationships/hyperlink" Target="https://podminky.urs.cz/item/CS_URS_2022_02/596211110" TargetMode="External" /><Relationship Id="rId43" Type="http://schemas.openxmlformats.org/officeDocument/2006/relationships/hyperlink" Target="https://podminky.urs.cz/item/CS_URS_2022_02/612131121" TargetMode="External" /><Relationship Id="rId44" Type="http://schemas.openxmlformats.org/officeDocument/2006/relationships/hyperlink" Target="https://podminky.urs.cz/item/CS_URS_2022_02/612142001" TargetMode="External" /><Relationship Id="rId45" Type="http://schemas.openxmlformats.org/officeDocument/2006/relationships/hyperlink" Target="https://podminky.urs.cz/item/CS_URS_2022_02/612341121" TargetMode="External" /><Relationship Id="rId46" Type="http://schemas.openxmlformats.org/officeDocument/2006/relationships/hyperlink" Target="https://podminky.urs.cz/item/CS_URS_2022_02/621142001" TargetMode="External" /><Relationship Id="rId47" Type="http://schemas.openxmlformats.org/officeDocument/2006/relationships/hyperlink" Target="https://podminky.urs.cz/item/CS_URS_2022_02/621151001" TargetMode="External" /><Relationship Id="rId48" Type="http://schemas.openxmlformats.org/officeDocument/2006/relationships/hyperlink" Target="https://podminky.urs.cz/item/CS_URS_2022_02/621211033" TargetMode="External" /><Relationship Id="rId49" Type="http://schemas.openxmlformats.org/officeDocument/2006/relationships/hyperlink" Target="https://podminky.urs.cz/item/CS_URS_2022_02/621251101" TargetMode="External" /><Relationship Id="rId50" Type="http://schemas.openxmlformats.org/officeDocument/2006/relationships/hyperlink" Target="https://podminky.urs.cz/item/CS_URS_2022_02/621531012" TargetMode="External" /><Relationship Id="rId51" Type="http://schemas.openxmlformats.org/officeDocument/2006/relationships/hyperlink" Target="https://podminky.urs.cz/item/CS_URS_2022_02/622142001" TargetMode="External" /><Relationship Id="rId52" Type="http://schemas.openxmlformats.org/officeDocument/2006/relationships/hyperlink" Target="https://podminky.urs.cz/item/CS_URS_2022_02/622143003" TargetMode="External" /><Relationship Id="rId53" Type="http://schemas.openxmlformats.org/officeDocument/2006/relationships/hyperlink" Target="https://podminky.urs.cz/item/CS_URS_2022_02/622143004" TargetMode="External" /><Relationship Id="rId54" Type="http://schemas.openxmlformats.org/officeDocument/2006/relationships/hyperlink" Target="https://podminky.urs.cz/item/CS_URS_2022_02/622151001" TargetMode="External" /><Relationship Id="rId55" Type="http://schemas.openxmlformats.org/officeDocument/2006/relationships/hyperlink" Target="https://podminky.urs.cz/item/CS_URS_2022_02/622211011" TargetMode="External" /><Relationship Id="rId56" Type="http://schemas.openxmlformats.org/officeDocument/2006/relationships/hyperlink" Target="https://podminky.urs.cz/item/CS_URS_2022_02/622211032" TargetMode="External" /><Relationship Id="rId57" Type="http://schemas.openxmlformats.org/officeDocument/2006/relationships/hyperlink" Target="https://podminky.urs.cz/item/CS_URS_2022_02/622212001" TargetMode="External" /><Relationship Id="rId58" Type="http://schemas.openxmlformats.org/officeDocument/2006/relationships/hyperlink" Target="https://podminky.urs.cz/item/CS_URS_2022_02/622212051" TargetMode="External" /><Relationship Id="rId59" Type="http://schemas.openxmlformats.org/officeDocument/2006/relationships/hyperlink" Target="https://podminky.urs.cz/item/CS_URS_2022_02/622251101" TargetMode="External" /><Relationship Id="rId60" Type="http://schemas.openxmlformats.org/officeDocument/2006/relationships/hyperlink" Target="https://podminky.urs.cz/item/CS_URS_2022_02/622511122" TargetMode="External" /><Relationship Id="rId61" Type="http://schemas.openxmlformats.org/officeDocument/2006/relationships/hyperlink" Target="https://podminky.urs.cz/item/CS_URS_2022_02/622531012" TargetMode="External" /><Relationship Id="rId62" Type="http://schemas.openxmlformats.org/officeDocument/2006/relationships/hyperlink" Target="https://podminky.urs.cz/item/CS_URS_2022_02/631311125" TargetMode="External" /><Relationship Id="rId63" Type="http://schemas.openxmlformats.org/officeDocument/2006/relationships/hyperlink" Target="https://podminky.urs.cz/item/CS_URS_2022_02/631319012" TargetMode="External" /><Relationship Id="rId64" Type="http://schemas.openxmlformats.org/officeDocument/2006/relationships/hyperlink" Target="https://podminky.urs.cz/item/CS_URS_2022_02/631319173" TargetMode="External" /><Relationship Id="rId65" Type="http://schemas.openxmlformats.org/officeDocument/2006/relationships/hyperlink" Target="https://podminky.urs.cz/item/CS_URS_2022_02/631319204" TargetMode="External" /><Relationship Id="rId66" Type="http://schemas.openxmlformats.org/officeDocument/2006/relationships/hyperlink" Target="https://podminky.urs.cz/item/CS_URS_2022_02/632481215" TargetMode="External" /><Relationship Id="rId67" Type="http://schemas.openxmlformats.org/officeDocument/2006/relationships/hyperlink" Target="https://podminky.urs.cz/item/CS_URS_2022_02/634112113" TargetMode="External" /><Relationship Id="rId68" Type="http://schemas.openxmlformats.org/officeDocument/2006/relationships/hyperlink" Target="https://podminky.urs.cz/item/CS_URS_2022_02/642942111" TargetMode="External" /><Relationship Id="rId69" Type="http://schemas.openxmlformats.org/officeDocument/2006/relationships/hyperlink" Target="https://podminky.urs.cz/item/CS_URS_2022_02/916231213" TargetMode="External" /><Relationship Id="rId70" Type="http://schemas.openxmlformats.org/officeDocument/2006/relationships/hyperlink" Target="https://podminky.urs.cz/item/CS_URS_2022_02/941111121" TargetMode="External" /><Relationship Id="rId71" Type="http://schemas.openxmlformats.org/officeDocument/2006/relationships/hyperlink" Target="https://podminky.urs.cz/item/CS_URS_2022_02/941111221" TargetMode="External" /><Relationship Id="rId72" Type="http://schemas.openxmlformats.org/officeDocument/2006/relationships/hyperlink" Target="https://podminky.urs.cz/item/CS_URS_2022_02/941111821" TargetMode="External" /><Relationship Id="rId73" Type="http://schemas.openxmlformats.org/officeDocument/2006/relationships/hyperlink" Target="https://podminky.urs.cz/item/CS_URS_2022_02/949101111" TargetMode="External" /><Relationship Id="rId74" Type="http://schemas.openxmlformats.org/officeDocument/2006/relationships/hyperlink" Target="https://podminky.urs.cz/item/CS_URS_2022_02/952901221" TargetMode="External" /><Relationship Id="rId75" Type="http://schemas.openxmlformats.org/officeDocument/2006/relationships/hyperlink" Target="https://podminky.urs.cz/item/CS_URS_2022_02/953943211" TargetMode="External" /><Relationship Id="rId76" Type="http://schemas.openxmlformats.org/officeDocument/2006/relationships/hyperlink" Target="https://podminky.urs.cz/item/CS_URS_2022_02/998021021" TargetMode="External" /><Relationship Id="rId77" Type="http://schemas.openxmlformats.org/officeDocument/2006/relationships/hyperlink" Target="https://podminky.urs.cz/item/CS_URS_2022_02/711111001" TargetMode="External" /><Relationship Id="rId78" Type="http://schemas.openxmlformats.org/officeDocument/2006/relationships/hyperlink" Target="https://podminky.urs.cz/item/CS_URS_2022_02/711141559" TargetMode="External" /><Relationship Id="rId79" Type="http://schemas.openxmlformats.org/officeDocument/2006/relationships/hyperlink" Target="https://podminky.urs.cz/item/CS_URS_2022_02/998711101" TargetMode="External" /><Relationship Id="rId80" Type="http://schemas.openxmlformats.org/officeDocument/2006/relationships/hyperlink" Target="https://podminky.urs.cz/item/CS_URS_2022_02/713131141" TargetMode="External" /><Relationship Id="rId81" Type="http://schemas.openxmlformats.org/officeDocument/2006/relationships/hyperlink" Target="https://podminky.urs.cz/item/CS_URS_2022_02/998713101" TargetMode="External" /><Relationship Id="rId82" Type="http://schemas.openxmlformats.org/officeDocument/2006/relationships/hyperlink" Target="https://podminky.urs.cz/item/CS_URS_2022_02/763131431" TargetMode="External" /><Relationship Id="rId83" Type="http://schemas.openxmlformats.org/officeDocument/2006/relationships/hyperlink" Target="https://podminky.urs.cz/item/CS_URS_2022_02/763131751" TargetMode="External" /><Relationship Id="rId84" Type="http://schemas.openxmlformats.org/officeDocument/2006/relationships/hyperlink" Target="https://podminky.urs.cz/item/CS_URS_2022_02/998763301" TargetMode="External" /><Relationship Id="rId85" Type="http://schemas.openxmlformats.org/officeDocument/2006/relationships/hyperlink" Target="https://podminky.urs.cz/item/CS_URS_2022_02/764226401" TargetMode="External" /><Relationship Id="rId86" Type="http://schemas.openxmlformats.org/officeDocument/2006/relationships/hyperlink" Target="https://podminky.urs.cz/item/CS_URS_2022_02/764511602" TargetMode="External" /><Relationship Id="rId87" Type="http://schemas.openxmlformats.org/officeDocument/2006/relationships/hyperlink" Target="https://podminky.urs.cz/item/CS_URS_2022_02/764511642" TargetMode="External" /><Relationship Id="rId88" Type="http://schemas.openxmlformats.org/officeDocument/2006/relationships/hyperlink" Target="https://podminky.urs.cz/item/CS_URS_2022_02/764518622" TargetMode="External" /><Relationship Id="rId89" Type="http://schemas.openxmlformats.org/officeDocument/2006/relationships/hyperlink" Target="https://podminky.urs.cz/item/CS_URS_2022_02/998764101" TargetMode="External" /><Relationship Id="rId90" Type="http://schemas.openxmlformats.org/officeDocument/2006/relationships/hyperlink" Target="https://podminky.urs.cz/item/CS_URS_2022_02/766622115" TargetMode="External" /><Relationship Id="rId91" Type="http://schemas.openxmlformats.org/officeDocument/2006/relationships/hyperlink" Target="https://podminky.urs.cz/item/CS_URS_2022_02/766622131" TargetMode="External" /><Relationship Id="rId92" Type="http://schemas.openxmlformats.org/officeDocument/2006/relationships/hyperlink" Target="https://podminky.urs.cz/item/CS_URS_2022_02/766660001" TargetMode="External" /><Relationship Id="rId93" Type="http://schemas.openxmlformats.org/officeDocument/2006/relationships/hyperlink" Target="https://podminky.urs.cz/item/CS_URS_2022_02/766660002" TargetMode="External" /><Relationship Id="rId94" Type="http://schemas.openxmlformats.org/officeDocument/2006/relationships/hyperlink" Target="https://podminky.urs.cz/item/CS_URS_2022_02/766660411" TargetMode="External" /><Relationship Id="rId95" Type="http://schemas.openxmlformats.org/officeDocument/2006/relationships/hyperlink" Target="https://podminky.urs.cz/item/CS_URS_2022_02/766660461" TargetMode="External" /><Relationship Id="rId96" Type="http://schemas.openxmlformats.org/officeDocument/2006/relationships/hyperlink" Target="https://podminky.urs.cz/item/CS_URS_2022_02/766671009" TargetMode="External" /><Relationship Id="rId97" Type="http://schemas.openxmlformats.org/officeDocument/2006/relationships/hyperlink" Target="https://podminky.urs.cz/item/CS_URS_2022_02/766694112" TargetMode="External" /><Relationship Id="rId98" Type="http://schemas.openxmlformats.org/officeDocument/2006/relationships/hyperlink" Target="https://podminky.urs.cz/item/CS_URS_2022_02/998766101" TargetMode="External" /><Relationship Id="rId99" Type="http://schemas.openxmlformats.org/officeDocument/2006/relationships/hyperlink" Target="https://podminky.urs.cz/item/CS_URS_2022_02/767651113" TargetMode="External" /><Relationship Id="rId100" Type="http://schemas.openxmlformats.org/officeDocument/2006/relationships/hyperlink" Target="https://podminky.urs.cz/item/CS_URS_2022_02/767651121" TargetMode="External" /><Relationship Id="rId101" Type="http://schemas.openxmlformats.org/officeDocument/2006/relationships/hyperlink" Target="https://podminky.urs.cz/item/CS_URS_2022_02/767651126" TargetMode="External" /><Relationship Id="rId102" Type="http://schemas.openxmlformats.org/officeDocument/2006/relationships/hyperlink" Target="https://podminky.urs.cz/item/CS_URS_2022_02/767662210" TargetMode="External" /><Relationship Id="rId103" Type="http://schemas.openxmlformats.org/officeDocument/2006/relationships/hyperlink" Target="https://podminky.urs.cz/item/CS_URS_2022_02/998767101" TargetMode="External" /><Relationship Id="rId104" Type="http://schemas.openxmlformats.org/officeDocument/2006/relationships/hyperlink" Target="https://podminky.urs.cz/item/CS_URS_2022_02/771121011" TargetMode="External" /><Relationship Id="rId105" Type="http://schemas.openxmlformats.org/officeDocument/2006/relationships/hyperlink" Target="https://podminky.urs.cz/item/CS_URS_2022_02/771151011" TargetMode="External" /><Relationship Id="rId106" Type="http://schemas.openxmlformats.org/officeDocument/2006/relationships/hyperlink" Target="https://podminky.urs.cz/item/CS_URS_2022_02/771474112" TargetMode="External" /><Relationship Id="rId107" Type="http://schemas.openxmlformats.org/officeDocument/2006/relationships/hyperlink" Target="https://podminky.urs.cz/item/CS_URS_2022_02/771574112" TargetMode="External" /><Relationship Id="rId108" Type="http://schemas.openxmlformats.org/officeDocument/2006/relationships/hyperlink" Target="https://podminky.urs.cz/item/CS_URS_2022_02/771591115" TargetMode="External" /><Relationship Id="rId109" Type="http://schemas.openxmlformats.org/officeDocument/2006/relationships/hyperlink" Target="https://podminky.urs.cz/item/CS_URS_2022_02/998771101" TargetMode="External" /><Relationship Id="rId110" Type="http://schemas.openxmlformats.org/officeDocument/2006/relationships/hyperlink" Target="https://podminky.urs.cz/item/CS_URS_2022_02/781121011" TargetMode="External" /><Relationship Id="rId111" Type="http://schemas.openxmlformats.org/officeDocument/2006/relationships/hyperlink" Target="https://podminky.urs.cz/item/CS_URS_2022_02/781474112" TargetMode="External" /><Relationship Id="rId112" Type="http://schemas.openxmlformats.org/officeDocument/2006/relationships/hyperlink" Target="https://podminky.urs.cz/item/CS_URS_2022_02/998781101" TargetMode="External" /><Relationship Id="rId113" Type="http://schemas.openxmlformats.org/officeDocument/2006/relationships/hyperlink" Target="https://podminky.urs.cz/item/CS_URS_2022_02/784171111" TargetMode="External" /><Relationship Id="rId114" Type="http://schemas.openxmlformats.org/officeDocument/2006/relationships/hyperlink" Target="https://podminky.urs.cz/item/CS_URS_2022_02/784181121" TargetMode="External" /><Relationship Id="rId115" Type="http://schemas.openxmlformats.org/officeDocument/2006/relationships/hyperlink" Target="https://podminky.urs.cz/item/CS_URS_2022_02/784211101" TargetMode="External" /><Relationship Id="rId116" Type="http://schemas.openxmlformats.org/officeDocument/2006/relationships/hyperlink" Target="https://podminky.urs.cz/item/CS_URS_2022_02/HZS2491" TargetMode="External" /><Relationship Id="rId11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8"/>
  <sheetViews>
    <sheetView showGridLines="0" workbookViewId="0" topLeftCell="A55">
      <selection activeCell="AQ58" sqref="AQ5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R5" s="20"/>
      <c r="BE5" s="274" t="s">
        <v>15</v>
      </c>
      <c r="BS5" s="17" t="s">
        <v>6</v>
      </c>
    </row>
    <row r="6" spans="2:71" ht="36.9" customHeight="1">
      <c r="B6" s="20"/>
      <c r="D6" s="26" t="s">
        <v>16</v>
      </c>
      <c r="K6" s="279" t="s">
        <v>17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R6" s="20"/>
      <c r="BE6" s="275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75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75"/>
      <c r="BS8" s="17" t="s">
        <v>6</v>
      </c>
    </row>
    <row r="9" spans="2:71" ht="14.4" customHeight="1">
      <c r="B9" s="20"/>
      <c r="AR9" s="20"/>
      <c r="BE9" s="275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75"/>
      <c r="BS10" s="17" t="s">
        <v>6</v>
      </c>
    </row>
    <row r="11" spans="2:71" ht="18.45" customHeight="1">
      <c r="B11" s="20"/>
      <c r="E11" s="25" t="s">
        <v>27</v>
      </c>
      <c r="AK11" s="27" t="s">
        <v>28</v>
      </c>
      <c r="AN11" s="25" t="s">
        <v>19</v>
      </c>
      <c r="AR11" s="20"/>
      <c r="BE11" s="275"/>
      <c r="BS11" s="17" t="s">
        <v>6</v>
      </c>
    </row>
    <row r="12" spans="2:71" ht="6.9" customHeight="1">
      <c r="B12" s="20"/>
      <c r="AR12" s="20"/>
      <c r="BE12" s="275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75"/>
      <c r="BS13" s="17" t="s">
        <v>6</v>
      </c>
    </row>
    <row r="14" spans="2:71" ht="13.2">
      <c r="B14" s="20"/>
      <c r="E14" s="280" t="s">
        <v>30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7" t="s">
        <v>28</v>
      </c>
      <c r="AN14" s="29" t="s">
        <v>30</v>
      </c>
      <c r="AR14" s="20"/>
      <c r="BE14" s="275"/>
      <c r="BS14" s="17" t="s">
        <v>6</v>
      </c>
    </row>
    <row r="15" spans="2:71" ht="6.9" customHeight="1">
      <c r="B15" s="20"/>
      <c r="AR15" s="20"/>
      <c r="BE15" s="275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75"/>
      <c r="BS16" s="17" t="s">
        <v>4</v>
      </c>
    </row>
    <row r="17" spans="2:71" ht="18.45" customHeight="1">
      <c r="B17" s="20"/>
      <c r="E17" s="25" t="s">
        <v>32</v>
      </c>
      <c r="AK17" s="27" t="s">
        <v>28</v>
      </c>
      <c r="AN17" s="25" t="s">
        <v>19</v>
      </c>
      <c r="AR17" s="20"/>
      <c r="BE17" s="275"/>
      <c r="BS17" s="17" t="s">
        <v>33</v>
      </c>
    </row>
    <row r="18" spans="2:71" ht="6.9" customHeight="1">
      <c r="B18" s="20"/>
      <c r="AR18" s="20"/>
      <c r="BE18" s="275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75"/>
      <c r="BS19" s="17" t="s">
        <v>6</v>
      </c>
    </row>
    <row r="20" spans="2:71" ht="18.45" customHeight="1">
      <c r="B20" s="20"/>
      <c r="E20" s="25" t="s">
        <v>35</v>
      </c>
      <c r="AK20" s="27" t="s">
        <v>28</v>
      </c>
      <c r="AN20" s="25" t="s">
        <v>19</v>
      </c>
      <c r="AR20" s="20"/>
      <c r="BE20" s="275"/>
      <c r="BS20" s="17" t="s">
        <v>33</v>
      </c>
    </row>
    <row r="21" spans="2:57" ht="6.9" customHeight="1">
      <c r="B21" s="20"/>
      <c r="AR21" s="20"/>
      <c r="BE21" s="275"/>
    </row>
    <row r="22" spans="2:57" ht="12" customHeight="1">
      <c r="B22" s="20"/>
      <c r="D22" s="27" t="s">
        <v>36</v>
      </c>
      <c r="AR22" s="20"/>
      <c r="BE22" s="275"/>
    </row>
    <row r="23" spans="2:57" ht="47.25" customHeight="1">
      <c r="B23" s="20"/>
      <c r="E23" s="282" t="s">
        <v>37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R23" s="20"/>
      <c r="BE23" s="275"/>
    </row>
    <row r="24" spans="2:57" ht="6.9" customHeight="1">
      <c r="B24" s="20"/>
      <c r="AR24" s="20"/>
      <c r="BE24" s="275"/>
    </row>
    <row r="25" spans="2:57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75"/>
    </row>
    <row r="26" spans="2:57" s="1" customFormat="1" ht="25.95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3">
        <f>ROUND(AG54,2)</f>
        <v>0</v>
      </c>
      <c r="AL26" s="284"/>
      <c r="AM26" s="284"/>
      <c r="AN26" s="284"/>
      <c r="AO26" s="284"/>
      <c r="AR26" s="32"/>
      <c r="BE26" s="275"/>
    </row>
    <row r="27" spans="2:57" s="1" customFormat="1" ht="6.9" customHeight="1">
      <c r="B27" s="32"/>
      <c r="AR27" s="32"/>
      <c r="BE27" s="275"/>
    </row>
    <row r="28" spans="2:57" s="1" customFormat="1" ht="13.2">
      <c r="B28" s="32"/>
      <c r="L28" s="285" t="s">
        <v>39</v>
      </c>
      <c r="M28" s="285"/>
      <c r="N28" s="285"/>
      <c r="O28" s="285"/>
      <c r="P28" s="285"/>
      <c r="W28" s="285" t="s">
        <v>40</v>
      </c>
      <c r="X28" s="285"/>
      <c r="Y28" s="285"/>
      <c r="Z28" s="285"/>
      <c r="AA28" s="285"/>
      <c r="AB28" s="285"/>
      <c r="AC28" s="285"/>
      <c r="AD28" s="285"/>
      <c r="AE28" s="285"/>
      <c r="AK28" s="285" t="s">
        <v>41</v>
      </c>
      <c r="AL28" s="285"/>
      <c r="AM28" s="285"/>
      <c r="AN28" s="285"/>
      <c r="AO28" s="285"/>
      <c r="AR28" s="32"/>
      <c r="BE28" s="275"/>
    </row>
    <row r="29" spans="2:57" s="2" customFormat="1" ht="14.4" customHeight="1">
      <c r="B29" s="35"/>
      <c r="D29" s="27" t="s">
        <v>42</v>
      </c>
      <c r="F29" s="27" t="s">
        <v>43</v>
      </c>
      <c r="L29" s="288">
        <v>0.21</v>
      </c>
      <c r="M29" s="287"/>
      <c r="N29" s="287"/>
      <c r="O29" s="287"/>
      <c r="P29" s="287"/>
      <c r="W29" s="286">
        <f>ROUND(AZ54,2)</f>
        <v>0</v>
      </c>
      <c r="X29" s="287"/>
      <c r="Y29" s="287"/>
      <c r="Z29" s="287"/>
      <c r="AA29" s="287"/>
      <c r="AB29" s="287"/>
      <c r="AC29" s="287"/>
      <c r="AD29" s="287"/>
      <c r="AE29" s="287"/>
      <c r="AK29" s="286">
        <f>ROUND(AV54,2)</f>
        <v>0</v>
      </c>
      <c r="AL29" s="287"/>
      <c r="AM29" s="287"/>
      <c r="AN29" s="287"/>
      <c r="AO29" s="287"/>
      <c r="AR29" s="35"/>
      <c r="BE29" s="276"/>
    </row>
    <row r="30" spans="2:57" s="2" customFormat="1" ht="14.4" customHeight="1">
      <c r="B30" s="35"/>
      <c r="F30" s="27" t="s">
        <v>44</v>
      </c>
      <c r="L30" s="288">
        <v>0.15</v>
      </c>
      <c r="M30" s="287"/>
      <c r="N30" s="287"/>
      <c r="O30" s="287"/>
      <c r="P30" s="287"/>
      <c r="W30" s="286">
        <f>ROUND(BA54,2)</f>
        <v>0</v>
      </c>
      <c r="X30" s="287"/>
      <c r="Y30" s="287"/>
      <c r="Z30" s="287"/>
      <c r="AA30" s="287"/>
      <c r="AB30" s="287"/>
      <c r="AC30" s="287"/>
      <c r="AD30" s="287"/>
      <c r="AE30" s="287"/>
      <c r="AK30" s="286">
        <f>ROUND(AW54,2)</f>
        <v>0</v>
      </c>
      <c r="AL30" s="287"/>
      <c r="AM30" s="287"/>
      <c r="AN30" s="287"/>
      <c r="AO30" s="287"/>
      <c r="AR30" s="35"/>
      <c r="BE30" s="276"/>
    </row>
    <row r="31" spans="2:57" s="2" customFormat="1" ht="14.4" customHeight="1" hidden="1">
      <c r="B31" s="35"/>
      <c r="F31" s="27" t="s">
        <v>45</v>
      </c>
      <c r="L31" s="288">
        <v>0.21</v>
      </c>
      <c r="M31" s="287"/>
      <c r="N31" s="287"/>
      <c r="O31" s="287"/>
      <c r="P31" s="287"/>
      <c r="W31" s="286">
        <f>ROUND(BB54,2)</f>
        <v>0</v>
      </c>
      <c r="X31" s="287"/>
      <c r="Y31" s="287"/>
      <c r="Z31" s="287"/>
      <c r="AA31" s="287"/>
      <c r="AB31" s="287"/>
      <c r="AC31" s="287"/>
      <c r="AD31" s="287"/>
      <c r="AE31" s="287"/>
      <c r="AK31" s="286">
        <v>0</v>
      </c>
      <c r="AL31" s="287"/>
      <c r="AM31" s="287"/>
      <c r="AN31" s="287"/>
      <c r="AO31" s="287"/>
      <c r="AR31" s="35"/>
      <c r="BE31" s="276"/>
    </row>
    <row r="32" spans="2:57" s="2" customFormat="1" ht="14.4" customHeight="1" hidden="1">
      <c r="B32" s="35"/>
      <c r="F32" s="27" t="s">
        <v>46</v>
      </c>
      <c r="L32" s="288">
        <v>0.15</v>
      </c>
      <c r="M32" s="287"/>
      <c r="N32" s="287"/>
      <c r="O32" s="287"/>
      <c r="P32" s="287"/>
      <c r="W32" s="286">
        <f>ROUND(BC54,2)</f>
        <v>0</v>
      </c>
      <c r="X32" s="287"/>
      <c r="Y32" s="287"/>
      <c r="Z32" s="287"/>
      <c r="AA32" s="287"/>
      <c r="AB32" s="287"/>
      <c r="AC32" s="287"/>
      <c r="AD32" s="287"/>
      <c r="AE32" s="287"/>
      <c r="AK32" s="286">
        <v>0</v>
      </c>
      <c r="AL32" s="287"/>
      <c r="AM32" s="287"/>
      <c r="AN32" s="287"/>
      <c r="AO32" s="287"/>
      <c r="AR32" s="35"/>
      <c r="BE32" s="276"/>
    </row>
    <row r="33" spans="2:44" s="2" customFormat="1" ht="14.4" customHeight="1" hidden="1">
      <c r="B33" s="35"/>
      <c r="F33" s="27" t="s">
        <v>47</v>
      </c>
      <c r="L33" s="288">
        <v>0</v>
      </c>
      <c r="M33" s="287"/>
      <c r="N33" s="287"/>
      <c r="O33" s="287"/>
      <c r="P33" s="287"/>
      <c r="W33" s="286">
        <f>ROUND(BD54,2)</f>
        <v>0</v>
      </c>
      <c r="X33" s="287"/>
      <c r="Y33" s="287"/>
      <c r="Z33" s="287"/>
      <c r="AA33" s="287"/>
      <c r="AB33" s="287"/>
      <c r="AC33" s="287"/>
      <c r="AD33" s="287"/>
      <c r="AE33" s="287"/>
      <c r="AK33" s="286">
        <v>0</v>
      </c>
      <c r="AL33" s="287"/>
      <c r="AM33" s="287"/>
      <c r="AN33" s="287"/>
      <c r="AO33" s="287"/>
      <c r="AR33" s="35"/>
    </row>
    <row r="34" spans="2:44" s="1" customFormat="1" ht="6.9" customHeight="1">
      <c r="B34" s="32"/>
      <c r="AR34" s="32"/>
    </row>
    <row r="35" spans="2:44" s="1" customFormat="1" ht="25.95" customHeight="1">
      <c r="B35" s="32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292" t="s">
        <v>50</v>
      </c>
      <c r="Y35" s="290"/>
      <c r="Z35" s="290"/>
      <c r="AA35" s="290"/>
      <c r="AB35" s="290"/>
      <c r="AC35" s="38"/>
      <c r="AD35" s="38"/>
      <c r="AE35" s="38"/>
      <c r="AF35" s="38"/>
      <c r="AG35" s="38"/>
      <c r="AH35" s="38"/>
      <c r="AI35" s="38"/>
      <c r="AJ35" s="38"/>
      <c r="AK35" s="289">
        <f>SUM(AK26:AK33)</f>
        <v>0</v>
      </c>
      <c r="AL35" s="290"/>
      <c r="AM35" s="290"/>
      <c r="AN35" s="290"/>
      <c r="AO35" s="291"/>
      <c r="AP35" s="36"/>
      <c r="AQ35" s="36"/>
      <c r="AR35" s="32"/>
    </row>
    <row r="36" spans="2:44" s="1" customFormat="1" ht="6.9" customHeight="1">
      <c r="B36" s="32"/>
      <c r="AR36" s="32"/>
    </row>
    <row r="37" spans="2:44" s="1" customFormat="1" ht="6.9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2"/>
    </row>
    <row r="41" spans="2:44" s="1" customFormat="1" ht="6.9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2"/>
    </row>
    <row r="42" spans="2:44" s="1" customFormat="1" ht="24.9" customHeight="1">
      <c r="B42" s="32"/>
      <c r="C42" s="21" t="s">
        <v>51</v>
      </c>
      <c r="AR42" s="32"/>
    </row>
    <row r="43" spans="2:44" s="1" customFormat="1" ht="6.9" customHeight="1">
      <c r="B43" s="32"/>
      <c r="AR43" s="32"/>
    </row>
    <row r="44" spans="2:44" s="3" customFormat="1" ht="12" customHeight="1">
      <c r="B44" s="44"/>
      <c r="C44" s="27" t="s">
        <v>13</v>
      </c>
      <c r="L44" s="3" t="str">
        <f>K5</f>
        <v>2021081R01</v>
      </c>
      <c r="AR44" s="44"/>
    </row>
    <row r="45" spans="2:44" s="4" customFormat="1" ht="36.9" customHeight="1">
      <c r="B45" s="45"/>
      <c r="C45" s="46" t="s">
        <v>16</v>
      </c>
      <c r="L45" s="270" t="str">
        <f>K6</f>
        <v>Svařovna SOU Hluboš - odloučené prac. Dobříš</v>
      </c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R45" s="45"/>
    </row>
    <row r="46" spans="2:44" s="1" customFormat="1" ht="6.9" customHeight="1">
      <c r="B46" s="32"/>
      <c r="AR46" s="32"/>
    </row>
    <row r="47" spans="2:44" s="1" customFormat="1" ht="12" customHeight="1">
      <c r="B47" s="32"/>
      <c r="C47" s="27" t="s">
        <v>21</v>
      </c>
      <c r="L47" s="47" t="str">
        <f>IF(K8="","",K8)</f>
        <v>V Lipkách 194, 263 01 Dobříš</v>
      </c>
      <c r="AI47" s="27" t="s">
        <v>23</v>
      </c>
      <c r="AM47" s="297" t="str">
        <f>IF(AN8="","",AN8)</f>
        <v>13. 9. 2022</v>
      </c>
      <c r="AN47" s="297"/>
      <c r="AR47" s="32"/>
    </row>
    <row r="48" spans="2:44" s="1" customFormat="1" ht="6.9" customHeight="1">
      <c r="B48" s="32"/>
      <c r="AR48" s="32"/>
    </row>
    <row r="49" spans="2:56" s="1" customFormat="1" ht="25.65" customHeight="1">
      <c r="B49" s="32"/>
      <c r="C49" s="27" t="s">
        <v>25</v>
      </c>
      <c r="L49" s="3" t="str">
        <f>IF(E11="","",E11)</f>
        <v>SOU Hluboš, Hluboš 178, 262 22 Hluboš</v>
      </c>
      <c r="AI49" s="27" t="s">
        <v>31</v>
      </c>
      <c r="AM49" s="295" t="str">
        <f>IF(E17="","",E17)</f>
        <v>MP technik spol. s r.o., Francouzská 149, Holýšov</v>
      </c>
      <c r="AN49" s="296"/>
      <c r="AO49" s="296"/>
      <c r="AP49" s="296"/>
      <c r="AR49" s="32"/>
      <c r="AS49" s="298" t="s">
        <v>52</v>
      </c>
      <c r="AT49" s="299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15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295" t="str">
        <f>IF(E20="","",E20)</f>
        <v>Jakub Vilingr</v>
      </c>
      <c r="AN50" s="296"/>
      <c r="AO50" s="296"/>
      <c r="AP50" s="296"/>
      <c r="AR50" s="32"/>
      <c r="AS50" s="300"/>
      <c r="AT50" s="301"/>
      <c r="BD50" s="51"/>
    </row>
    <row r="51" spans="2:56" s="1" customFormat="1" ht="10.95" customHeight="1">
      <c r="B51" s="32"/>
      <c r="AR51" s="32"/>
      <c r="AS51" s="300"/>
      <c r="AT51" s="301"/>
      <c r="BD51" s="51"/>
    </row>
    <row r="52" spans="2:56" s="1" customFormat="1" ht="29.25" customHeight="1">
      <c r="B52" s="32"/>
      <c r="C52" s="263" t="s">
        <v>53</v>
      </c>
      <c r="D52" s="264"/>
      <c r="E52" s="264"/>
      <c r="F52" s="264"/>
      <c r="G52" s="264"/>
      <c r="H52" s="52"/>
      <c r="I52" s="267" t="s">
        <v>54</v>
      </c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93" t="s">
        <v>55</v>
      </c>
      <c r="AH52" s="264"/>
      <c r="AI52" s="264"/>
      <c r="AJ52" s="264"/>
      <c r="AK52" s="264"/>
      <c r="AL52" s="264"/>
      <c r="AM52" s="264"/>
      <c r="AN52" s="267" t="s">
        <v>56</v>
      </c>
      <c r="AO52" s="264"/>
      <c r="AP52" s="264"/>
      <c r="AQ52" s="53" t="s">
        <v>57</v>
      </c>
      <c r="AR52" s="32"/>
      <c r="AS52" s="54" t="s">
        <v>58</v>
      </c>
      <c r="AT52" s="55" t="s">
        <v>59</v>
      </c>
      <c r="AU52" s="55" t="s">
        <v>60</v>
      </c>
      <c r="AV52" s="55" t="s">
        <v>61</v>
      </c>
      <c r="AW52" s="55" t="s">
        <v>62</v>
      </c>
      <c r="AX52" s="55" t="s">
        <v>63</v>
      </c>
      <c r="AY52" s="55" t="s">
        <v>64</v>
      </c>
      <c r="AZ52" s="55" t="s">
        <v>65</v>
      </c>
      <c r="BA52" s="55" t="s">
        <v>66</v>
      </c>
      <c r="BB52" s="55" t="s">
        <v>67</v>
      </c>
      <c r="BC52" s="55" t="s">
        <v>68</v>
      </c>
      <c r="BD52" s="56" t="s">
        <v>69</v>
      </c>
    </row>
    <row r="53" spans="2:56" s="1" customFormat="1" ht="10.95" customHeight="1">
      <c r="B53" s="32"/>
      <c r="AR53" s="32"/>
      <c r="AS53" s="57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" customHeight="1">
      <c r="B54" s="58"/>
      <c r="C54" s="59" t="s">
        <v>70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303">
        <f>ROUND(AG55+AG56+AG57,2)</f>
        <v>0</v>
      </c>
      <c r="AH54" s="303"/>
      <c r="AI54" s="303"/>
      <c r="AJ54" s="303"/>
      <c r="AK54" s="303"/>
      <c r="AL54" s="303"/>
      <c r="AM54" s="303"/>
      <c r="AN54" s="302">
        <f>SUM(AG54)</f>
        <v>0</v>
      </c>
      <c r="AO54" s="302"/>
      <c r="AP54" s="302"/>
      <c r="AQ54" s="62" t="s">
        <v>19</v>
      </c>
      <c r="AR54" s="58"/>
      <c r="AS54" s="63">
        <f>ROUND(AS55+AS56+AS57,2)</f>
        <v>0</v>
      </c>
      <c r="AT54" s="64">
        <f aca="true" t="shared" si="0" ref="AT54:AT66">ROUND(SUM(AV54:AW54),2)</f>
        <v>0</v>
      </c>
      <c r="AU54" s="65">
        <f>ROUND(AU55+AU56+AU57,5)</f>
        <v>0</v>
      </c>
      <c r="AV54" s="64">
        <f>ROUND(AZ54*L29,2)</f>
        <v>0</v>
      </c>
      <c r="AW54" s="64">
        <f>ROUND(BA54*L30,2)</f>
        <v>0</v>
      </c>
      <c r="AX54" s="64">
        <f>ROUND(BB54*L29,2)</f>
        <v>0</v>
      </c>
      <c r="AY54" s="64">
        <f>ROUND(BC54*L30,2)</f>
        <v>0</v>
      </c>
      <c r="AZ54" s="64">
        <f>ROUND(AZ55+AZ56+AZ57,2)</f>
        <v>0</v>
      </c>
      <c r="BA54" s="64">
        <f>ROUND(BA55+BA56+BA57,2)</f>
        <v>0</v>
      </c>
      <c r="BB54" s="64">
        <f>ROUND(BB55+BB56+BB57,2)</f>
        <v>0</v>
      </c>
      <c r="BC54" s="64">
        <f>ROUND(BC55+BC56+BC57,2)</f>
        <v>0</v>
      </c>
      <c r="BD54" s="66">
        <f>ROUND(BD55+BD56+BD57,2)</f>
        <v>0</v>
      </c>
      <c r="BS54" s="67" t="s">
        <v>71</v>
      </c>
      <c r="BT54" s="67" t="s">
        <v>72</v>
      </c>
      <c r="BU54" s="68" t="s">
        <v>73</v>
      </c>
      <c r="BV54" s="67" t="s">
        <v>74</v>
      </c>
      <c r="BW54" s="67" t="s">
        <v>5</v>
      </c>
      <c r="BX54" s="67" t="s">
        <v>75</v>
      </c>
      <c r="CL54" s="67" t="s">
        <v>19</v>
      </c>
    </row>
    <row r="55" spans="1:91" s="6" customFormat="1" ht="16.5" customHeight="1">
      <c r="A55" s="69" t="s">
        <v>76</v>
      </c>
      <c r="B55" s="70"/>
      <c r="C55" s="71"/>
      <c r="D55" s="265" t="s">
        <v>77</v>
      </c>
      <c r="E55" s="265"/>
      <c r="F55" s="265"/>
      <c r="G55" s="265"/>
      <c r="H55" s="265"/>
      <c r="I55" s="72"/>
      <c r="J55" s="265" t="s">
        <v>78</v>
      </c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72">
        <f>'00 - Pokyny pro zpracován...'!J30</f>
        <v>0</v>
      </c>
      <c r="AH55" s="273"/>
      <c r="AI55" s="273"/>
      <c r="AJ55" s="273"/>
      <c r="AK55" s="273"/>
      <c r="AL55" s="273"/>
      <c r="AM55" s="273"/>
      <c r="AN55" s="272">
        <f aca="true" t="shared" si="1" ref="AN55:AN66">SUM(AG55,AT55)</f>
        <v>0</v>
      </c>
      <c r="AO55" s="273"/>
      <c r="AP55" s="273"/>
      <c r="AQ55" s="73" t="s">
        <v>79</v>
      </c>
      <c r="AR55" s="70"/>
      <c r="AS55" s="74">
        <v>0</v>
      </c>
      <c r="AT55" s="75">
        <f t="shared" si="0"/>
        <v>0</v>
      </c>
      <c r="AU55" s="76">
        <f>'00 - Pokyny pro zpracován...'!P80</f>
        <v>0</v>
      </c>
      <c r="AV55" s="75">
        <f>'00 - Pokyny pro zpracován...'!J33</f>
        <v>0</v>
      </c>
      <c r="AW55" s="75">
        <f>'00 - Pokyny pro zpracován...'!J34</f>
        <v>0</v>
      </c>
      <c r="AX55" s="75">
        <f>'00 - Pokyny pro zpracován...'!J35</f>
        <v>0</v>
      </c>
      <c r="AY55" s="75">
        <f>'00 - Pokyny pro zpracován...'!J36</f>
        <v>0</v>
      </c>
      <c r="AZ55" s="75">
        <f>'00 - Pokyny pro zpracován...'!F33</f>
        <v>0</v>
      </c>
      <c r="BA55" s="75">
        <f>'00 - Pokyny pro zpracován...'!F34</f>
        <v>0</v>
      </c>
      <c r="BB55" s="75">
        <f>'00 - Pokyny pro zpracován...'!F35</f>
        <v>0</v>
      </c>
      <c r="BC55" s="75">
        <f>'00 - Pokyny pro zpracován...'!F36</f>
        <v>0</v>
      </c>
      <c r="BD55" s="77">
        <f>'00 - Pokyny pro zpracován...'!F37</f>
        <v>0</v>
      </c>
      <c r="BT55" s="78" t="s">
        <v>80</v>
      </c>
      <c r="BV55" s="78" t="s">
        <v>74</v>
      </c>
      <c r="BW55" s="78" t="s">
        <v>81</v>
      </c>
      <c r="BX55" s="78" t="s">
        <v>5</v>
      </c>
      <c r="CL55" s="78" t="s">
        <v>82</v>
      </c>
      <c r="CM55" s="78" t="s">
        <v>83</v>
      </c>
    </row>
    <row r="56" spans="1:91" s="6" customFormat="1" ht="16.5" customHeight="1">
      <c r="A56" s="69" t="s">
        <v>76</v>
      </c>
      <c r="B56" s="70"/>
      <c r="C56" s="71"/>
      <c r="D56" s="265" t="s">
        <v>84</v>
      </c>
      <c r="E56" s="265"/>
      <c r="F56" s="265"/>
      <c r="G56" s="265"/>
      <c r="H56" s="265"/>
      <c r="I56" s="72"/>
      <c r="J56" s="265" t="s">
        <v>85</v>
      </c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72">
        <f>'01 - Vedlejší rozpočtové ...'!J30</f>
        <v>0</v>
      </c>
      <c r="AH56" s="273"/>
      <c r="AI56" s="273"/>
      <c r="AJ56" s="273"/>
      <c r="AK56" s="273"/>
      <c r="AL56" s="273"/>
      <c r="AM56" s="273"/>
      <c r="AN56" s="272">
        <f t="shared" si="1"/>
        <v>0</v>
      </c>
      <c r="AO56" s="273"/>
      <c r="AP56" s="273"/>
      <c r="AQ56" s="73" t="s">
        <v>79</v>
      </c>
      <c r="AR56" s="70"/>
      <c r="AS56" s="74">
        <v>0</v>
      </c>
      <c r="AT56" s="75">
        <f t="shared" si="0"/>
        <v>0</v>
      </c>
      <c r="AU56" s="76">
        <f>'01 - Vedlejší rozpočtové ...'!P83</f>
        <v>0</v>
      </c>
      <c r="AV56" s="75">
        <f>'01 - Vedlejší rozpočtové ...'!J33</f>
        <v>0</v>
      </c>
      <c r="AW56" s="75">
        <f>'01 - Vedlejší rozpočtové ...'!J34</f>
        <v>0</v>
      </c>
      <c r="AX56" s="75">
        <f>'01 - Vedlejší rozpočtové ...'!J35</f>
        <v>0</v>
      </c>
      <c r="AY56" s="75">
        <f>'01 - Vedlejší rozpočtové ...'!J36</f>
        <v>0</v>
      </c>
      <c r="AZ56" s="75">
        <f>'01 - Vedlejší rozpočtové ...'!F33</f>
        <v>0</v>
      </c>
      <c r="BA56" s="75">
        <f>'01 - Vedlejší rozpočtové ...'!F34</f>
        <v>0</v>
      </c>
      <c r="BB56" s="75">
        <f>'01 - Vedlejší rozpočtové ...'!F35</f>
        <v>0</v>
      </c>
      <c r="BC56" s="75">
        <f>'01 - Vedlejší rozpočtové ...'!F36</f>
        <v>0</v>
      </c>
      <c r="BD56" s="77">
        <f>'01 - Vedlejší rozpočtové ...'!F37</f>
        <v>0</v>
      </c>
      <c r="BT56" s="78" t="s">
        <v>80</v>
      </c>
      <c r="BV56" s="78" t="s">
        <v>74</v>
      </c>
      <c r="BW56" s="78" t="s">
        <v>86</v>
      </c>
      <c r="BX56" s="78" t="s">
        <v>5</v>
      </c>
      <c r="CL56" s="78" t="s">
        <v>19</v>
      </c>
      <c r="CM56" s="78" t="s">
        <v>83</v>
      </c>
    </row>
    <row r="57" spans="2:91" s="6" customFormat="1" ht="16.5" customHeight="1">
      <c r="B57" s="70"/>
      <c r="C57" s="71"/>
      <c r="D57" s="265" t="s">
        <v>87</v>
      </c>
      <c r="E57" s="265"/>
      <c r="F57" s="265"/>
      <c r="G57" s="265"/>
      <c r="H57" s="265"/>
      <c r="I57" s="72"/>
      <c r="J57" s="265" t="s">
        <v>88</v>
      </c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94">
        <f>ROUND(SUM(AG58:AG66),2)</f>
        <v>0</v>
      </c>
      <c r="AH57" s="273"/>
      <c r="AI57" s="273"/>
      <c r="AJ57" s="273"/>
      <c r="AK57" s="273"/>
      <c r="AL57" s="273"/>
      <c r="AM57" s="273"/>
      <c r="AN57" s="272">
        <f t="shared" si="1"/>
        <v>0</v>
      </c>
      <c r="AO57" s="273"/>
      <c r="AP57" s="273"/>
      <c r="AQ57" s="73" t="s">
        <v>79</v>
      </c>
      <c r="AR57" s="70"/>
      <c r="AS57" s="74">
        <f>ROUND(SUM(AS58:AS66),2)</f>
        <v>0</v>
      </c>
      <c r="AT57" s="75">
        <f t="shared" si="0"/>
        <v>0</v>
      </c>
      <c r="AU57" s="76">
        <f>ROUND(SUM(AU58:AU66),5)</f>
        <v>0</v>
      </c>
      <c r="AV57" s="75">
        <f>ROUND(AZ57*L29,2)</f>
        <v>0</v>
      </c>
      <c r="AW57" s="75">
        <f>ROUND(BA57*L30,2)</f>
        <v>0</v>
      </c>
      <c r="AX57" s="75">
        <f>ROUND(BB57*L29,2)</f>
        <v>0</v>
      </c>
      <c r="AY57" s="75">
        <f>ROUND(BC57*L30,2)</f>
        <v>0</v>
      </c>
      <c r="AZ57" s="75">
        <f>ROUND(SUM(AZ58:AZ66),2)</f>
        <v>0</v>
      </c>
      <c r="BA57" s="75">
        <f>ROUND(SUM(BA58:BA66),2)</f>
        <v>0</v>
      </c>
      <c r="BB57" s="75">
        <f>ROUND(SUM(BB58:BB66),2)</f>
        <v>0</v>
      </c>
      <c r="BC57" s="75">
        <f>ROUND(SUM(BC58:BC66),2)</f>
        <v>0</v>
      </c>
      <c r="BD57" s="77">
        <f>ROUND(SUM(BD58:BD66),2)</f>
        <v>0</v>
      </c>
      <c r="BS57" s="78" t="s">
        <v>71</v>
      </c>
      <c r="BT57" s="78" t="s">
        <v>80</v>
      </c>
      <c r="BU57" s="78" t="s">
        <v>73</v>
      </c>
      <c r="BV57" s="78" t="s">
        <v>74</v>
      </c>
      <c r="BW57" s="78" t="s">
        <v>89</v>
      </c>
      <c r="BX57" s="78" t="s">
        <v>5</v>
      </c>
      <c r="CL57" s="78" t="s">
        <v>19</v>
      </c>
      <c r="CM57" s="78" t="s">
        <v>83</v>
      </c>
    </row>
    <row r="58" spans="1:90" s="3" customFormat="1" ht="16.5" customHeight="1">
      <c r="A58" s="69" t="s">
        <v>76</v>
      </c>
      <c r="B58" s="44"/>
      <c r="C58" s="11"/>
      <c r="D58" s="11"/>
      <c r="E58" s="266" t="s">
        <v>90</v>
      </c>
      <c r="F58" s="266"/>
      <c r="G58" s="266"/>
      <c r="H58" s="266"/>
      <c r="I58" s="266"/>
      <c r="J58" s="11"/>
      <c r="K58" s="266" t="s">
        <v>91</v>
      </c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8">
        <f>'02.01 - D.1.1 - Bourací p...'!J32</f>
        <v>0</v>
      </c>
      <c r="AH58" s="269"/>
      <c r="AI58" s="269"/>
      <c r="AJ58" s="269"/>
      <c r="AK58" s="269"/>
      <c r="AL58" s="269"/>
      <c r="AM58" s="269"/>
      <c r="AN58" s="268">
        <f t="shared" si="1"/>
        <v>0</v>
      </c>
      <c r="AO58" s="269"/>
      <c r="AP58" s="269"/>
      <c r="AQ58" s="79" t="s">
        <v>92</v>
      </c>
      <c r="AR58" s="44"/>
      <c r="AS58" s="80">
        <v>0</v>
      </c>
      <c r="AT58" s="81">
        <f t="shared" si="0"/>
        <v>0</v>
      </c>
      <c r="AU58" s="82">
        <f>'02.01 - D.1.1 - Bourací p...'!P92</f>
        <v>0</v>
      </c>
      <c r="AV58" s="81">
        <f>'02.01 - D.1.1 - Bourací p...'!J35</f>
        <v>0</v>
      </c>
      <c r="AW58" s="81">
        <f>'02.01 - D.1.1 - Bourací p...'!J36</f>
        <v>0</v>
      </c>
      <c r="AX58" s="81">
        <f>'02.01 - D.1.1 - Bourací p...'!J37</f>
        <v>0</v>
      </c>
      <c r="AY58" s="81">
        <f>'02.01 - D.1.1 - Bourací p...'!J38</f>
        <v>0</v>
      </c>
      <c r="AZ58" s="81">
        <f>'02.01 - D.1.1 - Bourací p...'!F35</f>
        <v>0</v>
      </c>
      <c r="BA58" s="81">
        <f>'02.01 - D.1.1 - Bourací p...'!F36</f>
        <v>0</v>
      </c>
      <c r="BB58" s="81">
        <f>'02.01 - D.1.1 - Bourací p...'!F37</f>
        <v>0</v>
      </c>
      <c r="BC58" s="81">
        <f>'02.01 - D.1.1 - Bourací p...'!F38</f>
        <v>0</v>
      </c>
      <c r="BD58" s="83">
        <f>'02.01 - D.1.1 - Bourací p...'!F39</f>
        <v>0</v>
      </c>
      <c r="BT58" s="25" t="s">
        <v>83</v>
      </c>
      <c r="BV58" s="25" t="s">
        <v>74</v>
      </c>
      <c r="BW58" s="25" t="s">
        <v>93</v>
      </c>
      <c r="BX58" s="25" t="s">
        <v>89</v>
      </c>
      <c r="CL58" s="25" t="s">
        <v>19</v>
      </c>
    </row>
    <row r="59" spans="1:90" s="3" customFormat="1" ht="23.25" customHeight="1">
      <c r="A59" s="69" t="s">
        <v>76</v>
      </c>
      <c r="B59" s="44"/>
      <c r="C59" s="11"/>
      <c r="D59" s="11"/>
      <c r="E59" s="266" t="s">
        <v>94</v>
      </c>
      <c r="F59" s="266"/>
      <c r="G59" s="266"/>
      <c r="H59" s="266"/>
      <c r="I59" s="266"/>
      <c r="J59" s="11"/>
      <c r="K59" s="266" t="s">
        <v>95</v>
      </c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8">
        <f>'02.02 - D.1.1 - D.1.3 - S...'!J32</f>
        <v>0</v>
      </c>
      <c r="AH59" s="269"/>
      <c r="AI59" s="269"/>
      <c r="AJ59" s="269"/>
      <c r="AK59" s="269"/>
      <c r="AL59" s="269"/>
      <c r="AM59" s="269"/>
      <c r="AN59" s="268">
        <f t="shared" si="1"/>
        <v>0</v>
      </c>
      <c r="AO59" s="269"/>
      <c r="AP59" s="269"/>
      <c r="AQ59" s="79" t="s">
        <v>92</v>
      </c>
      <c r="AR59" s="44"/>
      <c r="AS59" s="80">
        <v>0</v>
      </c>
      <c r="AT59" s="81">
        <f t="shared" si="0"/>
        <v>0</v>
      </c>
      <c r="AU59" s="82">
        <f>'02.02 - D.1.1 - D.1.3 - S...'!P105</f>
        <v>0</v>
      </c>
      <c r="AV59" s="81">
        <f>'02.02 - D.1.1 - D.1.3 - S...'!J35</f>
        <v>0</v>
      </c>
      <c r="AW59" s="81">
        <f>'02.02 - D.1.1 - D.1.3 - S...'!J36</f>
        <v>0</v>
      </c>
      <c r="AX59" s="81">
        <f>'02.02 - D.1.1 - D.1.3 - S...'!J37</f>
        <v>0</v>
      </c>
      <c r="AY59" s="81">
        <f>'02.02 - D.1.1 - D.1.3 - S...'!J38</f>
        <v>0</v>
      </c>
      <c r="AZ59" s="81">
        <f>'02.02 - D.1.1 - D.1.3 - S...'!F35</f>
        <v>0</v>
      </c>
      <c r="BA59" s="81">
        <f>'02.02 - D.1.1 - D.1.3 - S...'!F36</f>
        <v>0</v>
      </c>
      <c r="BB59" s="81">
        <f>'02.02 - D.1.1 - D.1.3 - S...'!F37</f>
        <v>0</v>
      </c>
      <c r="BC59" s="81">
        <f>'02.02 - D.1.1 - D.1.3 - S...'!F38</f>
        <v>0</v>
      </c>
      <c r="BD59" s="83">
        <f>'02.02 - D.1.1 - D.1.3 - S...'!F39</f>
        <v>0</v>
      </c>
      <c r="BT59" s="25" t="s">
        <v>83</v>
      </c>
      <c r="BV59" s="25" t="s">
        <v>74</v>
      </c>
      <c r="BW59" s="25" t="s">
        <v>96</v>
      </c>
      <c r="BX59" s="25" t="s">
        <v>89</v>
      </c>
      <c r="CL59" s="25" t="s">
        <v>19</v>
      </c>
    </row>
    <row r="60" spans="1:90" s="3" customFormat="1" ht="16.5" customHeight="1">
      <c r="A60" s="69" t="s">
        <v>76</v>
      </c>
      <c r="B60" s="44"/>
      <c r="C60" s="11"/>
      <c r="D60" s="11"/>
      <c r="E60" s="266" t="s">
        <v>97</v>
      </c>
      <c r="F60" s="266"/>
      <c r="G60" s="266"/>
      <c r="H60" s="266"/>
      <c r="I60" s="266"/>
      <c r="J60" s="11"/>
      <c r="K60" s="266" t="s">
        <v>98</v>
      </c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8">
        <f>'02.03 - D.1.1 - Vytápění'!J32</f>
        <v>0</v>
      </c>
      <c r="AH60" s="269"/>
      <c r="AI60" s="269"/>
      <c r="AJ60" s="269"/>
      <c r="AK60" s="269"/>
      <c r="AL60" s="269"/>
      <c r="AM60" s="269"/>
      <c r="AN60" s="268">
        <f t="shared" si="1"/>
        <v>0</v>
      </c>
      <c r="AO60" s="269"/>
      <c r="AP60" s="269"/>
      <c r="AQ60" s="79" t="s">
        <v>92</v>
      </c>
      <c r="AR60" s="44"/>
      <c r="AS60" s="80">
        <v>0</v>
      </c>
      <c r="AT60" s="81">
        <f t="shared" si="0"/>
        <v>0</v>
      </c>
      <c r="AU60" s="82">
        <f>'02.03 - D.1.1 - Vytápění'!P90</f>
        <v>0</v>
      </c>
      <c r="AV60" s="81">
        <f>'02.03 - D.1.1 - Vytápění'!J35</f>
        <v>0</v>
      </c>
      <c r="AW60" s="81">
        <f>'02.03 - D.1.1 - Vytápění'!J36</f>
        <v>0</v>
      </c>
      <c r="AX60" s="81">
        <f>'02.03 - D.1.1 - Vytápění'!J37</f>
        <v>0</v>
      </c>
      <c r="AY60" s="81">
        <f>'02.03 - D.1.1 - Vytápění'!J38</f>
        <v>0</v>
      </c>
      <c r="AZ60" s="81">
        <f>'02.03 - D.1.1 - Vytápění'!F35</f>
        <v>0</v>
      </c>
      <c r="BA60" s="81">
        <f>'02.03 - D.1.1 - Vytápění'!F36</f>
        <v>0</v>
      </c>
      <c r="BB60" s="81">
        <f>'02.03 - D.1.1 - Vytápění'!F37</f>
        <v>0</v>
      </c>
      <c r="BC60" s="81">
        <f>'02.03 - D.1.1 - Vytápění'!F38</f>
        <v>0</v>
      </c>
      <c r="BD60" s="83">
        <f>'02.03 - D.1.1 - Vytápění'!F39</f>
        <v>0</v>
      </c>
      <c r="BT60" s="25" t="s">
        <v>83</v>
      </c>
      <c r="BV60" s="25" t="s">
        <v>74</v>
      </c>
      <c r="BW60" s="25" t="s">
        <v>99</v>
      </c>
      <c r="BX60" s="25" t="s">
        <v>89</v>
      </c>
      <c r="CL60" s="25" t="s">
        <v>19</v>
      </c>
    </row>
    <row r="61" spans="1:90" s="3" customFormat="1" ht="16.5" customHeight="1">
      <c r="A61" s="69" t="s">
        <v>76</v>
      </c>
      <c r="B61" s="44"/>
      <c r="C61" s="11"/>
      <c r="D61" s="11"/>
      <c r="E61" s="266" t="s">
        <v>100</v>
      </c>
      <c r="F61" s="266"/>
      <c r="G61" s="266"/>
      <c r="H61" s="266"/>
      <c r="I61" s="266"/>
      <c r="J61" s="11"/>
      <c r="K61" s="266" t="s">
        <v>101</v>
      </c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8">
        <f>'02.04 - D.1.4 - Vzduchote...'!J32</f>
        <v>0</v>
      </c>
      <c r="AH61" s="269"/>
      <c r="AI61" s="269"/>
      <c r="AJ61" s="269"/>
      <c r="AK61" s="269"/>
      <c r="AL61" s="269"/>
      <c r="AM61" s="269"/>
      <c r="AN61" s="268">
        <f t="shared" si="1"/>
        <v>0</v>
      </c>
      <c r="AO61" s="269"/>
      <c r="AP61" s="269"/>
      <c r="AQ61" s="79" t="s">
        <v>92</v>
      </c>
      <c r="AR61" s="44"/>
      <c r="AS61" s="80">
        <v>0</v>
      </c>
      <c r="AT61" s="81">
        <f t="shared" si="0"/>
        <v>0</v>
      </c>
      <c r="AU61" s="82">
        <f>'02.04 - D.1.4 - Vzduchote...'!P93</f>
        <v>0</v>
      </c>
      <c r="AV61" s="81">
        <f>'02.04 - D.1.4 - Vzduchote...'!J35</f>
        <v>0</v>
      </c>
      <c r="AW61" s="81">
        <f>'02.04 - D.1.4 - Vzduchote...'!J36</f>
        <v>0</v>
      </c>
      <c r="AX61" s="81">
        <f>'02.04 - D.1.4 - Vzduchote...'!J37</f>
        <v>0</v>
      </c>
      <c r="AY61" s="81">
        <f>'02.04 - D.1.4 - Vzduchote...'!J38</f>
        <v>0</v>
      </c>
      <c r="AZ61" s="81">
        <f>'02.04 - D.1.4 - Vzduchote...'!F35</f>
        <v>0</v>
      </c>
      <c r="BA61" s="81">
        <f>'02.04 - D.1.4 - Vzduchote...'!F36</f>
        <v>0</v>
      </c>
      <c r="BB61" s="81">
        <f>'02.04 - D.1.4 - Vzduchote...'!F37</f>
        <v>0</v>
      </c>
      <c r="BC61" s="81">
        <f>'02.04 - D.1.4 - Vzduchote...'!F38</f>
        <v>0</v>
      </c>
      <c r="BD61" s="83">
        <f>'02.04 - D.1.4 - Vzduchote...'!F39</f>
        <v>0</v>
      </c>
      <c r="BT61" s="25" t="s">
        <v>83</v>
      </c>
      <c r="BV61" s="25" t="s">
        <v>74</v>
      </c>
      <c r="BW61" s="25" t="s">
        <v>102</v>
      </c>
      <c r="BX61" s="25" t="s">
        <v>89</v>
      </c>
      <c r="CL61" s="25" t="s">
        <v>19</v>
      </c>
    </row>
    <row r="62" spans="1:90" s="3" customFormat="1" ht="16.5" customHeight="1">
      <c r="A62" s="69" t="s">
        <v>76</v>
      </c>
      <c r="B62" s="44"/>
      <c r="C62" s="11"/>
      <c r="D62" s="11"/>
      <c r="E62" s="266" t="s">
        <v>103</v>
      </c>
      <c r="F62" s="266"/>
      <c r="G62" s="266"/>
      <c r="H62" s="266"/>
      <c r="I62" s="266"/>
      <c r="J62" s="11"/>
      <c r="K62" s="266" t="s">
        <v>104</v>
      </c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8">
        <f>'02.05 - D.1.4 - Vodovod'!J32</f>
        <v>0</v>
      </c>
      <c r="AH62" s="269"/>
      <c r="AI62" s="269"/>
      <c r="AJ62" s="269"/>
      <c r="AK62" s="269"/>
      <c r="AL62" s="269"/>
      <c r="AM62" s="269"/>
      <c r="AN62" s="268">
        <f t="shared" si="1"/>
        <v>0</v>
      </c>
      <c r="AO62" s="269"/>
      <c r="AP62" s="269"/>
      <c r="AQ62" s="79" t="s">
        <v>92</v>
      </c>
      <c r="AR62" s="44"/>
      <c r="AS62" s="80">
        <v>0</v>
      </c>
      <c r="AT62" s="81">
        <f t="shared" si="0"/>
        <v>0</v>
      </c>
      <c r="AU62" s="82">
        <f>'02.05 - D.1.4 - Vodovod'!P92</f>
        <v>0</v>
      </c>
      <c r="AV62" s="81">
        <f>'02.05 - D.1.4 - Vodovod'!J35</f>
        <v>0</v>
      </c>
      <c r="AW62" s="81">
        <f>'02.05 - D.1.4 - Vodovod'!J36</f>
        <v>0</v>
      </c>
      <c r="AX62" s="81">
        <f>'02.05 - D.1.4 - Vodovod'!J37</f>
        <v>0</v>
      </c>
      <c r="AY62" s="81">
        <f>'02.05 - D.1.4 - Vodovod'!J38</f>
        <v>0</v>
      </c>
      <c r="AZ62" s="81">
        <f>'02.05 - D.1.4 - Vodovod'!F35</f>
        <v>0</v>
      </c>
      <c r="BA62" s="81">
        <f>'02.05 - D.1.4 - Vodovod'!F36</f>
        <v>0</v>
      </c>
      <c r="BB62" s="81">
        <f>'02.05 - D.1.4 - Vodovod'!F37</f>
        <v>0</v>
      </c>
      <c r="BC62" s="81">
        <f>'02.05 - D.1.4 - Vodovod'!F38</f>
        <v>0</v>
      </c>
      <c r="BD62" s="83">
        <f>'02.05 - D.1.4 - Vodovod'!F39</f>
        <v>0</v>
      </c>
      <c r="BT62" s="25" t="s">
        <v>83</v>
      </c>
      <c r="BV62" s="25" t="s">
        <v>74</v>
      </c>
      <c r="BW62" s="25" t="s">
        <v>105</v>
      </c>
      <c r="BX62" s="25" t="s">
        <v>89</v>
      </c>
      <c r="CL62" s="25" t="s">
        <v>19</v>
      </c>
    </row>
    <row r="63" spans="1:90" s="3" customFormat="1" ht="16.5" customHeight="1">
      <c r="A63" s="69" t="s">
        <v>76</v>
      </c>
      <c r="B63" s="44"/>
      <c r="C63" s="11"/>
      <c r="D63" s="11"/>
      <c r="E63" s="266" t="s">
        <v>106</v>
      </c>
      <c r="F63" s="266"/>
      <c r="G63" s="266"/>
      <c r="H63" s="266"/>
      <c r="I63" s="266"/>
      <c r="J63" s="11"/>
      <c r="K63" s="266" t="s">
        <v>107</v>
      </c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8">
        <f>'02.06 - D.1.4 - Splašková...'!J32</f>
        <v>0</v>
      </c>
      <c r="AH63" s="269"/>
      <c r="AI63" s="269"/>
      <c r="AJ63" s="269"/>
      <c r="AK63" s="269"/>
      <c r="AL63" s="269"/>
      <c r="AM63" s="269"/>
      <c r="AN63" s="268">
        <f t="shared" si="1"/>
        <v>0</v>
      </c>
      <c r="AO63" s="269"/>
      <c r="AP63" s="269"/>
      <c r="AQ63" s="79" t="s">
        <v>92</v>
      </c>
      <c r="AR63" s="44"/>
      <c r="AS63" s="80">
        <v>0</v>
      </c>
      <c r="AT63" s="81">
        <f t="shared" si="0"/>
        <v>0</v>
      </c>
      <c r="AU63" s="82">
        <f>'02.06 - D.1.4 - Splašková...'!P92</f>
        <v>0</v>
      </c>
      <c r="AV63" s="81">
        <f>'02.06 - D.1.4 - Splašková...'!J35</f>
        <v>0</v>
      </c>
      <c r="AW63" s="81">
        <f>'02.06 - D.1.4 - Splašková...'!J36</f>
        <v>0</v>
      </c>
      <c r="AX63" s="81">
        <f>'02.06 - D.1.4 - Splašková...'!J37</f>
        <v>0</v>
      </c>
      <c r="AY63" s="81">
        <f>'02.06 - D.1.4 - Splašková...'!J38</f>
        <v>0</v>
      </c>
      <c r="AZ63" s="81">
        <f>'02.06 - D.1.4 - Splašková...'!F35</f>
        <v>0</v>
      </c>
      <c r="BA63" s="81">
        <f>'02.06 - D.1.4 - Splašková...'!F36</f>
        <v>0</v>
      </c>
      <c r="BB63" s="81">
        <f>'02.06 - D.1.4 - Splašková...'!F37</f>
        <v>0</v>
      </c>
      <c r="BC63" s="81">
        <f>'02.06 - D.1.4 - Splašková...'!F38</f>
        <v>0</v>
      </c>
      <c r="BD63" s="83">
        <f>'02.06 - D.1.4 - Splašková...'!F39</f>
        <v>0</v>
      </c>
      <c r="BT63" s="25" t="s">
        <v>83</v>
      </c>
      <c r="BV63" s="25" t="s">
        <v>74</v>
      </c>
      <c r="BW63" s="25" t="s">
        <v>108</v>
      </c>
      <c r="BX63" s="25" t="s">
        <v>89</v>
      </c>
      <c r="CL63" s="25" t="s">
        <v>19</v>
      </c>
    </row>
    <row r="64" spans="1:90" s="3" customFormat="1" ht="16.5" customHeight="1">
      <c r="A64" s="69" t="s">
        <v>76</v>
      </c>
      <c r="B64" s="44"/>
      <c r="C64" s="11"/>
      <c r="D64" s="11"/>
      <c r="E64" s="266" t="s">
        <v>109</v>
      </c>
      <c r="F64" s="266"/>
      <c r="G64" s="266"/>
      <c r="H64" s="266"/>
      <c r="I64" s="266"/>
      <c r="J64" s="11"/>
      <c r="K64" s="266" t="s">
        <v>110</v>
      </c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8">
        <f>'02.07 - D.1.4 - Dešťová k...'!J32</f>
        <v>0</v>
      </c>
      <c r="AH64" s="269"/>
      <c r="AI64" s="269"/>
      <c r="AJ64" s="269"/>
      <c r="AK64" s="269"/>
      <c r="AL64" s="269"/>
      <c r="AM64" s="269"/>
      <c r="AN64" s="268">
        <f t="shared" si="1"/>
        <v>0</v>
      </c>
      <c r="AO64" s="269"/>
      <c r="AP64" s="269"/>
      <c r="AQ64" s="79" t="s">
        <v>92</v>
      </c>
      <c r="AR64" s="44"/>
      <c r="AS64" s="80">
        <v>0</v>
      </c>
      <c r="AT64" s="81">
        <f t="shared" si="0"/>
        <v>0</v>
      </c>
      <c r="AU64" s="82">
        <f>'02.07 - D.1.4 - Dešťová k...'!P89</f>
        <v>0</v>
      </c>
      <c r="AV64" s="81">
        <f>'02.07 - D.1.4 - Dešťová k...'!J35</f>
        <v>0</v>
      </c>
      <c r="AW64" s="81">
        <f>'02.07 - D.1.4 - Dešťová k...'!J36</f>
        <v>0</v>
      </c>
      <c r="AX64" s="81">
        <f>'02.07 - D.1.4 - Dešťová k...'!J37</f>
        <v>0</v>
      </c>
      <c r="AY64" s="81">
        <f>'02.07 - D.1.4 - Dešťová k...'!J38</f>
        <v>0</v>
      </c>
      <c r="AZ64" s="81">
        <f>'02.07 - D.1.4 - Dešťová k...'!F35</f>
        <v>0</v>
      </c>
      <c r="BA64" s="81">
        <f>'02.07 - D.1.4 - Dešťová k...'!F36</f>
        <v>0</v>
      </c>
      <c r="BB64" s="81">
        <f>'02.07 - D.1.4 - Dešťová k...'!F37</f>
        <v>0</v>
      </c>
      <c r="BC64" s="81">
        <f>'02.07 - D.1.4 - Dešťová k...'!F38</f>
        <v>0</v>
      </c>
      <c r="BD64" s="83">
        <f>'02.07 - D.1.4 - Dešťová k...'!F39</f>
        <v>0</v>
      </c>
      <c r="BT64" s="25" t="s">
        <v>83</v>
      </c>
      <c r="BV64" s="25" t="s">
        <v>74</v>
      </c>
      <c r="BW64" s="25" t="s">
        <v>111</v>
      </c>
      <c r="BX64" s="25" t="s">
        <v>89</v>
      </c>
      <c r="CL64" s="25" t="s">
        <v>19</v>
      </c>
    </row>
    <row r="65" spans="1:90" s="3" customFormat="1" ht="16.5" customHeight="1">
      <c r="A65" s="69" t="s">
        <v>76</v>
      </c>
      <c r="B65" s="44"/>
      <c r="C65" s="11"/>
      <c r="D65" s="11"/>
      <c r="E65" s="266" t="s">
        <v>112</v>
      </c>
      <c r="F65" s="266"/>
      <c r="G65" s="266"/>
      <c r="H65" s="266"/>
      <c r="I65" s="266"/>
      <c r="J65" s="11"/>
      <c r="K65" s="266" t="s">
        <v>113</v>
      </c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8">
        <f>'02.08 - D.1.4 - Stlačený ...'!J32</f>
        <v>0</v>
      </c>
      <c r="AH65" s="269"/>
      <c r="AI65" s="269"/>
      <c r="AJ65" s="269"/>
      <c r="AK65" s="269"/>
      <c r="AL65" s="269"/>
      <c r="AM65" s="269"/>
      <c r="AN65" s="268">
        <f t="shared" si="1"/>
        <v>0</v>
      </c>
      <c r="AO65" s="269"/>
      <c r="AP65" s="269"/>
      <c r="AQ65" s="79" t="s">
        <v>92</v>
      </c>
      <c r="AR65" s="44"/>
      <c r="AS65" s="80">
        <v>0</v>
      </c>
      <c r="AT65" s="81">
        <f t="shared" si="0"/>
        <v>0</v>
      </c>
      <c r="AU65" s="82">
        <f>'02.08 - D.1.4 - Stlačený ...'!P87</f>
        <v>0</v>
      </c>
      <c r="AV65" s="81">
        <f>'02.08 - D.1.4 - Stlačený ...'!J35</f>
        <v>0</v>
      </c>
      <c r="AW65" s="81">
        <f>'02.08 - D.1.4 - Stlačený ...'!J36</f>
        <v>0</v>
      </c>
      <c r="AX65" s="81">
        <f>'02.08 - D.1.4 - Stlačený ...'!J37</f>
        <v>0</v>
      </c>
      <c r="AY65" s="81">
        <f>'02.08 - D.1.4 - Stlačený ...'!J38</f>
        <v>0</v>
      </c>
      <c r="AZ65" s="81">
        <f>'02.08 - D.1.4 - Stlačený ...'!F35</f>
        <v>0</v>
      </c>
      <c r="BA65" s="81">
        <f>'02.08 - D.1.4 - Stlačený ...'!F36</f>
        <v>0</v>
      </c>
      <c r="BB65" s="81">
        <f>'02.08 - D.1.4 - Stlačený ...'!F37</f>
        <v>0</v>
      </c>
      <c r="BC65" s="81">
        <f>'02.08 - D.1.4 - Stlačený ...'!F38</f>
        <v>0</v>
      </c>
      <c r="BD65" s="83">
        <f>'02.08 - D.1.4 - Stlačený ...'!F39</f>
        <v>0</v>
      </c>
      <c r="BT65" s="25" t="s">
        <v>83</v>
      </c>
      <c r="BV65" s="25" t="s">
        <v>74</v>
      </c>
      <c r="BW65" s="25" t="s">
        <v>114</v>
      </c>
      <c r="BX65" s="25" t="s">
        <v>89</v>
      </c>
      <c r="CL65" s="25" t="s">
        <v>19</v>
      </c>
    </row>
    <row r="66" spans="1:90" s="3" customFormat="1" ht="16.5" customHeight="1">
      <c r="A66" s="69" t="s">
        <v>76</v>
      </c>
      <c r="B66" s="44"/>
      <c r="C66" s="11"/>
      <c r="D66" s="11"/>
      <c r="E66" s="266" t="s">
        <v>115</v>
      </c>
      <c r="F66" s="266"/>
      <c r="G66" s="266"/>
      <c r="H66" s="266"/>
      <c r="I66" s="266"/>
      <c r="J66" s="11"/>
      <c r="K66" s="266" t="s">
        <v>116</v>
      </c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8">
        <f>'02.09 - D.1.4. - Elektroi...'!J32</f>
        <v>0</v>
      </c>
      <c r="AH66" s="269"/>
      <c r="AI66" s="269"/>
      <c r="AJ66" s="269"/>
      <c r="AK66" s="269"/>
      <c r="AL66" s="269"/>
      <c r="AM66" s="269"/>
      <c r="AN66" s="268">
        <f t="shared" si="1"/>
        <v>0</v>
      </c>
      <c r="AO66" s="269"/>
      <c r="AP66" s="269"/>
      <c r="AQ66" s="79" t="s">
        <v>92</v>
      </c>
      <c r="AR66" s="44"/>
      <c r="AS66" s="80">
        <v>0</v>
      </c>
      <c r="AT66" s="81">
        <f t="shared" si="0"/>
        <v>0</v>
      </c>
      <c r="AU66" s="82">
        <f>'02.09 - D.1.4. - Elektroi...'!P94</f>
        <v>0</v>
      </c>
      <c r="AV66" s="81">
        <f>'02.09 - D.1.4. - Elektroi...'!J35</f>
        <v>0</v>
      </c>
      <c r="AW66" s="81">
        <f>'02.09 - D.1.4. - Elektroi...'!J36</f>
        <v>0</v>
      </c>
      <c r="AX66" s="81">
        <f>'02.09 - D.1.4. - Elektroi...'!J37</f>
        <v>0</v>
      </c>
      <c r="AY66" s="81">
        <f>'02.09 - D.1.4. - Elektroi...'!J38</f>
        <v>0</v>
      </c>
      <c r="AZ66" s="81">
        <f>'02.09 - D.1.4. - Elektroi...'!F35</f>
        <v>0</v>
      </c>
      <c r="BA66" s="81">
        <f>'02.09 - D.1.4. - Elektroi...'!F36</f>
        <v>0</v>
      </c>
      <c r="BB66" s="81">
        <f>'02.09 - D.1.4. - Elektroi...'!F37</f>
        <v>0</v>
      </c>
      <c r="BC66" s="81">
        <f>'02.09 - D.1.4. - Elektroi...'!F38</f>
        <v>0</v>
      </c>
      <c r="BD66" s="83">
        <f>'02.09 - D.1.4. - Elektroi...'!F39</f>
        <v>0</v>
      </c>
      <c r="BT66" s="25" t="s">
        <v>83</v>
      </c>
      <c r="BV66" s="25" t="s">
        <v>74</v>
      </c>
      <c r="BW66" s="25" t="s">
        <v>117</v>
      </c>
      <c r="BX66" s="25" t="s">
        <v>89</v>
      </c>
      <c r="CL66" s="25" t="s">
        <v>19</v>
      </c>
    </row>
    <row r="67" spans="2:44" s="1" customFormat="1" ht="30" customHeight="1">
      <c r="B67" s="32"/>
      <c r="AR67" s="32"/>
    </row>
    <row r="68" spans="2:44" s="1" customFormat="1" ht="6.9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32"/>
    </row>
  </sheetData>
  <sheetProtection formatColumns="0" formatRows="0"/>
  <mergeCells count="86">
    <mergeCell ref="AS49:AT51"/>
    <mergeCell ref="AN65:AP65"/>
    <mergeCell ref="AG65:AM65"/>
    <mergeCell ref="AN66:AP66"/>
    <mergeCell ref="AG66:AM66"/>
    <mergeCell ref="AN54:AP54"/>
    <mergeCell ref="AG54:AM54"/>
    <mergeCell ref="AG64:AM64"/>
    <mergeCell ref="AR2:BE2"/>
    <mergeCell ref="AG61:AM61"/>
    <mergeCell ref="AG52:AM52"/>
    <mergeCell ref="AG57:AM57"/>
    <mergeCell ref="AG63:AM63"/>
    <mergeCell ref="AG60:AM60"/>
    <mergeCell ref="AG59:AM59"/>
    <mergeCell ref="AG55:AM55"/>
    <mergeCell ref="AG56:AM56"/>
    <mergeCell ref="AG58:AM58"/>
    <mergeCell ref="AG62:AM62"/>
    <mergeCell ref="AM49:AP49"/>
    <mergeCell ref="AM50:AP50"/>
    <mergeCell ref="AM47:AN47"/>
    <mergeCell ref="AN52:AP52"/>
    <mergeCell ref="AN63:AP63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K62:AF62"/>
    <mergeCell ref="K63:AF63"/>
    <mergeCell ref="K59:AF59"/>
    <mergeCell ref="L45:AO45"/>
    <mergeCell ref="AN57:AP57"/>
    <mergeCell ref="AN61:AP61"/>
    <mergeCell ref="AN60:AP60"/>
    <mergeCell ref="AN55:AP55"/>
    <mergeCell ref="AN59:AP59"/>
    <mergeCell ref="AN56:AP56"/>
    <mergeCell ref="AN62:AP62"/>
    <mergeCell ref="AN58:AP58"/>
    <mergeCell ref="K60:AF60"/>
    <mergeCell ref="K61:AF61"/>
    <mergeCell ref="E65:I65"/>
    <mergeCell ref="K65:AF65"/>
    <mergeCell ref="E66:I66"/>
    <mergeCell ref="K66:AF66"/>
    <mergeCell ref="AN64:AP64"/>
    <mergeCell ref="K64:AF64"/>
    <mergeCell ref="C52:G52"/>
    <mergeCell ref="D57:H57"/>
    <mergeCell ref="D55:H55"/>
    <mergeCell ref="D56:H56"/>
    <mergeCell ref="E64:I64"/>
    <mergeCell ref="E63:I63"/>
    <mergeCell ref="E62:I62"/>
    <mergeCell ref="E58:I58"/>
    <mergeCell ref="E61:I61"/>
    <mergeCell ref="E60:I60"/>
    <mergeCell ref="E59:I59"/>
    <mergeCell ref="I52:AF52"/>
    <mergeCell ref="J56:AF56"/>
    <mergeCell ref="J57:AF57"/>
    <mergeCell ref="J55:AF55"/>
    <mergeCell ref="K58:AF58"/>
  </mergeCells>
  <hyperlinks>
    <hyperlink ref="A55" location="'00 - Pokyny pro zpracován...'!C2" display="/"/>
    <hyperlink ref="A56" location="'01 - Vedlejší rozpočtové ...'!C2" display="/"/>
    <hyperlink ref="A58" location="'02.01 - D.1.1 - Bourací p...'!C2" display="/"/>
    <hyperlink ref="A59" location="'02.02 - D.1.1 - D.1.3 - S...'!C2" display="/"/>
    <hyperlink ref="A60" location="'02.03 - D.1.1 - Vytápění'!C2" display="/"/>
    <hyperlink ref="A61" location="'02.04 - D.1.4 - Vzduchote...'!C2" display="/"/>
    <hyperlink ref="A62" location="'02.05 - D.1.4 - Vodovod'!C2" display="/"/>
    <hyperlink ref="A63" location="'02.06 - D.1.4 - Splašková...'!C2" display="/"/>
    <hyperlink ref="A64" location="'02.07 - D.1.4 - Dešťová k...'!C2" display="/"/>
    <hyperlink ref="A65" location="'02.08 - D.1.4 - Stlačený ...'!C2" display="/"/>
    <hyperlink ref="A66" location="'02.09 - D.1.4. - Elektro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111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118</v>
      </c>
      <c r="L4" s="20"/>
      <c r="M4" s="8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5" t="str">
        <f>'Rekapitulace stavby'!K6</f>
        <v>Svařovna SOU Hluboš - odloučené prac. Dobříš</v>
      </c>
      <c r="F7" s="306"/>
      <c r="G7" s="306"/>
      <c r="H7" s="306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305" t="s">
        <v>208</v>
      </c>
      <c r="F9" s="304"/>
      <c r="G9" s="304"/>
      <c r="H9" s="304"/>
      <c r="L9" s="32"/>
    </row>
    <row r="10" spans="2:12" s="1" customFormat="1" ht="12" customHeight="1">
      <c r="B10" s="32"/>
      <c r="D10" s="27" t="s">
        <v>209</v>
      </c>
      <c r="L10" s="32"/>
    </row>
    <row r="11" spans="2:12" s="1" customFormat="1" ht="16.5" customHeight="1">
      <c r="B11" s="32"/>
      <c r="E11" s="270" t="s">
        <v>1852</v>
      </c>
      <c r="F11" s="304"/>
      <c r="G11" s="304"/>
      <c r="H11" s="304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8" t="str">
        <f>'Rekapitulace stavby'!AN8</f>
        <v>13. 9. 2022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07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71.25" customHeight="1">
      <c r="B29" s="85"/>
      <c r="E29" s="282" t="s">
        <v>37</v>
      </c>
      <c r="F29" s="282"/>
      <c r="G29" s="282"/>
      <c r="H29" s="282"/>
      <c r="L29" s="8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25.35" customHeight="1">
      <c r="B32" s="32"/>
      <c r="D32" s="86" t="s">
        <v>38</v>
      </c>
      <c r="J32" s="61">
        <f>ROUND(J89,2)</f>
        <v>0</v>
      </c>
      <c r="L32" s="32"/>
    </row>
    <row r="33" spans="2:12" s="1" customFormat="1" ht="6.9" customHeight="1">
      <c r="B33" s="32"/>
      <c r="D33" s="49"/>
      <c r="E33" s="49"/>
      <c r="F33" s="49"/>
      <c r="G33" s="49"/>
      <c r="H33" s="49"/>
      <c r="I33" s="49"/>
      <c r="J33" s="49"/>
      <c r="K33" s="49"/>
      <c r="L33" s="32"/>
    </row>
    <row r="34" spans="2:12" s="1" customFormat="1" ht="14.4" customHeight="1">
      <c r="B34" s="32"/>
      <c r="F34" s="87" t="s">
        <v>40</v>
      </c>
      <c r="I34" s="87" t="s">
        <v>39</v>
      </c>
      <c r="J34" s="87" t="s">
        <v>41</v>
      </c>
      <c r="L34" s="32"/>
    </row>
    <row r="35" spans="2:12" s="1" customFormat="1" ht="14.4" customHeight="1">
      <c r="B35" s="32"/>
      <c r="D35" s="88" t="s">
        <v>42</v>
      </c>
      <c r="E35" s="27" t="s">
        <v>43</v>
      </c>
      <c r="F35" s="81">
        <f>ROUND((SUM(BE89:BE117)),2)</f>
        <v>0</v>
      </c>
      <c r="I35" s="89">
        <v>0.21</v>
      </c>
      <c r="J35" s="81">
        <f>ROUND(((SUM(BE89:BE117))*I35),2)</f>
        <v>0</v>
      </c>
      <c r="L35" s="32"/>
    </row>
    <row r="36" spans="2:12" s="1" customFormat="1" ht="14.4" customHeight="1">
      <c r="B36" s="32"/>
      <c r="E36" s="27" t="s">
        <v>44</v>
      </c>
      <c r="F36" s="81">
        <f>ROUND((SUM(BF89:BF117)),2)</f>
        <v>0</v>
      </c>
      <c r="I36" s="89">
        <v>0.15</v>
      </c>
      <c r="J36" s="81">
        <f>ROUND(((SUM(BF89:BF117))*I36),2)</f>
        <v>0</v>
      </c>
      <c r="L36" s="32"/>
    </row>
    <row r="37" spans="2:12" s="1" customFormat="1" ht="14.4" customHeight="1" hidden="1">
      <c r="B37" s="32"/>
      <c r="E37" s="27" t="s">
        <v>45</v>
      </c>
      <c r="F37" s="81">
        <f>ROUND((SUM(BG89:BG117)),2)</f>
        <v>0</v>
      </c>
      <c r="I37" s="89">
        <v>0.21</v>
      </c>
      <c r="J37" s="81">
        <f>0</f>
        <v>0</v>
      </c>
      <c r="L37" s="32"/>
    </row>
    <row r="38" spans="2:12" s="1" customFormat="1" ht="14.4" customHeight="1" hidden="1">
      <c r="B38" s="32"/>
      <c r="E38" s="27" t="s">
        <v>46</v>
      </c>
      <c r="F38" s="81">
        <f>ROUND((SUM(BH89:BH117)),2)</f>
        <v>0</v>
      </c>
      <c r="I38" s="89">
        <v>0.15</v>
      </c>
      <c r="J38" s="81">
        <f>0</f>
        <v>0</v>
      </c>
      <c r="L38" s="32"/>
    </row>
    <row r="39" spans="2:12" s="1" customFormat="1" ht="14.4" customHeight="1" hidden="1">
      <c r="B39" s="32"/>
      <c r="E39" s="27" t="s">
        <v>47</v>
      </c>
      <c r="F39" s="81">
        <f>ROUND((SUM(BI89:BI117)),2)</f>
        <v>0</v>
      </c>
      <c r="I39" s="89">
        <v>0</v>
      </c>
      <c r="J39" s="81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0"/>
      <c r="D41" s="91" t="s">
        <v>48</v>
      </c>
      <c r="E41" s="52"/>
      <c r="F41" s="52"/>
      <c r="G41" s="92" t="s">
        <v>49</v>
      </c>
      <c r="H41" s="93" t="s">
        <v>50</v>
      </c>
      <c r="I41" s="52"/>
      <c r="J41" s="94">
        <f>SUM(J32:J39)</f>
        <v>0</v>
      </c>
      <c r="K41" s="95"/>
      <c r="L41" s="32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2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2"/>
    </row>
    <row r="47" spans="2:12" s="1" customFormat="1" ht="24.9" customHeight="1">
      <c r="B47" s="32"/>
      <c r="C47" s="21" t="s">
        <v>121</v>
      </c>
      <c r="L47" s="32"/>
    </row>
    <row r="48" spans="2:12" s="1" customFormat="1" ht="6.9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05" t="str">
        <f>E7</f>
        <v>Svařovna SOU Hluboš - odloučené prac. Dobříš</v>
      </c>
      <c r="F50" s="306"/>
      <c r="G50" s="306"/>
      <c r="H50" s="306"/>
      <c r="L50" s="32"/>
    </row>
    <row r="51" spans="2:12" ht="12" customHeight="1">
      <c r="B51" s="20"/>
      <c r="C51" s="27" t="s">
        <v>119</v>
      </c>
      <c r="L51" s="20"/>
    </row>
    <row r="52" spans="2:12" s="1" customFormat="1" ht="16.5" customHeight="1">
      <c r="B52" s="32"/>
      <c r="E52" s="305" t="s">
        <v>208</v>
      </c>
      <c r="F52" s="304"/>
      <c r="G52" s="304"/>
      <c r="H52" s="304"/>
      <c r="L52" s="32"/>
    </row>
    <row r="53" spans="2:12" s="1" customFormat="1" ht="12" customHeight="1">
      <c r="B53" s="32"/>
      <c r="C53" s="27" t="s">
        <v>209</v>
      </c>
      <c r="L53" s="32"/>
    </row>
    <row r="54" spans="2:12" s="1" customFormat="1" ht="16.5" customHeight="1">
      <c r="B54" s="32"/>
      <c r="E54" s="270" t="str">
        <f>E11</f>
        <v>02.07 - D.1.4 - Dešťová kanalizace</v>
      </c>
      <c r="F54" s="304"/>
      <c r="G54" s="304"/>
      <c r="H54" s="304"/>
      <c r="L54" s="32"/>
    </row>
    <row r="55" spans="2:12" s="1" customFormat="1" ht="6.9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V Lipkách 194, 263 01 Dobříš</v>
      </c>
      <c r="I56" s="27" t="s">
        <v>23</v>
      </c>
      <c r="J56" s="48" t="str">
        <f>IF(J14="","",J14)</f>
        <v>13. 9. 2022</v>
      </c>
      <c r="L56" s="32"/>
    </row>
    <row r="57" spans="2:12" s="1" customFormat="1" ht="6.9" customHeight="1">
      <c r="B57" s="32"/>
      <c r="L57" s="32"/>
    </row>
    <row r="58" spans="2:12" s="1" customFormat="1" ht="40.2" customHeight="1">
      <c r="B58" s="32"/>
      <c r="C58" s="27" t="s">
        <v>25</v>
      </c>
      <c r="F58" s="25" t="str">
        <f>E17</f>
        <v>SOU Hluboš, Hluboš 178, 262 22 Hluboš</v>
      </c>
      <c r="I58" s="27" t="s">
        <v>31</v>
      </c>
      <c r="J58" s="30" t="str">
        <f>E23</f>
        <v>MP technik spol. s r.o., Francouzská 149, Holýšov</v>
      </c>
      <c r="L58" s="32"/>
    </row>
    <row r="59" spans="2:12" s="1" customFormat="1" ht="15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Jakub Vilingr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96" t="s">
        <v>122</v>
      </c>
      <c r="D61" s="90"/>
      <c r="E61" s="90"/>
      <c r="F61" s="90"/>
      <c r="G61" s="90"/>
      <c r="H61" s="90"/>
      <c r="I61" s="90"/>
      <c r="J61" s="97" t="s">
        <v>123</v>
      </c>
      <c r="K61" s="90"/>
      <c r="L61" s="32"/>
    </row>
    <row r="62" spans="2:12" s="1" customFormat="1" ht="10.35" customHeight="1">
      <c r="B62" s="32"/>
      <c r="L62" s="32"/>
    </row>
    <row r="63" spans="2:47" s="1" customFormat="1" ht="22.95" customHeight="1">
      <c r="B63" s="32"/>
      <c r="C63" s="98" t="s">
        <v>70</v>
      </c>
      <c r="J63" s="61">
        <f>J89</f>
        <v>0</v>
      </c>
      <c r="L63" s="32"/>
      <c r="AU63" s="17" t="s">
        <v>124</v>
      </c>
    </row>
    <row r="64" spans="2:12" s="8" customFormat="1" ht="24.9" customHeight="1">
      <c r="B64" s="99"/>
      <c r="D64" s="100" t="s">
        <v>211</v>
      </c>
      <c r="E64" s="101"/>
      <c r="F64" s="101"/>
      <c r="G64" s="101"/>
      <c r="H64" s="101"/>
      <c r="I64" s="101"/>
      <c r="J64" s="102">
        <f>J90</f>
        <v>0</v>
      </c>
      <c r="L64" s="99"/>
    </row>
    <row r="65" spans="2:12" s="11" customFormat="1" ht="19.95" customHeight="1">
      <c r="B65" s="142"/>
      <c r="D65" s="143" t="s">
        <v>1853</v>
      </c>
      <c r="E65" s="144"/>
      <c r="F65" s="144"/>
      <c r="G65" s="144"/>
      <c r="H65" s="144"/>
      <c r="I65" s="144"/>
      <c r="J65" s="145">
        <f>J91</f>
        <v>0</v>
      </c>
      <c r="L65" s="142"/>
    </row>
    <row r="66" spans="2:12" s="11" customFormat="1" ht="19.95" customHeight="1">
      <c r="B66" s="142"/>
      <c r="D66" s="143" t="s">
        <v>1802</v>
      </c>
      <c r="E66" s="144"/>
      <c r="F66" s="144"/>
      <c r="G66" s="144"/>
      <c r="H66" s="144"/>
      <c r="I66" s="144"/>
      <c r="J66" s="145">
        <f>J100</f>
        <v>0</v>
      </c>
      <c r="L66" s="142"/>
    </row>
    <row r="67" spans="2:12" s="8" customFormat="1" ht="24.9" customHeight="1">
      <c r="B67" s="99"/>
      <c r="D67" s="100" t="s">
        <v>1646</v>
      </c>
      <c r="E67" s="101"/>
      <c r="F67" s="101"/>
      <c r="G67" s="101"/>
      <c r="H67" s="101"/>
      <c r="I67" s="101"/>
      <c r="J67" s="102">
        <f>J105</f>
        <v>0</v>
      </c>
      <c r="L67" s="99"/>
    </row>
    <row r="68" spans="2:12" s="1" customFormat="1" ht="21.75" customHeight="1">
      <c r="B68" s="32"/>
      <c r="L68" s="32"/>
    </row>
    <row r="69" spans="2:12" s="1" customFormat="1" ht="6.9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32"/>
    </row>
    <row r="73" spans="2:12" s="1" customFormat="1" ht="6.9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2"/>
    </row>
    <row r="74" spans="2:12" s="1" customFormat="1" ht="24.9" customHeight="1">
      <c r="B74" s="32"/>
      <c r="C74" s="21" t="s">
        <v>126</v>
      </c>
      <c r="L74" s="32"/>
    </row>
    <row r="75" spans="2:12" s="1" customFormat="1" ht="6.9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05" t="str">
        <f>E7</f>
        <v>Svařovna SOU Hluboš - odloučené prac. Dobříš</v>
      </c>
      <c r="F77" s="306"/>
      <c r="G77" s="306"/>
      <c r="H77" s="306"/>
      <c r="L77" s="32"/>
    </row>
    <row r="78" spans="2:12" ht="12" customHeight="1">
      <c r="B78" s="20"/>
      <c r="C78" s="27" t="s">
        <v>119</v>
      </c>
      <c r="L78" s="20"/>
    </row>
    <row r="79" spans="2:12" s="1" customFormat="1" ht="16.5" customHeight="1">
      <c r="B79" s="32"/>
      <c r="E79" s="305" t="s">
        <v>208</v>
      </c>
      <c r="F79" s="304"/>
      <c r="G79" s="304"/>
      <c r="H79" s="304"/>
      <c r="L79" s="32"/>
    </row>
    <row r="80" spans="2:12" s="1" customFormat="1" ht="12" customHeight="1">
      <c r="B80" s="32"/>
      <c r="C80" s="27" t="s">
        <v>209</v>
      </c>
      <c r="L80" s="32"/>
    </row>
    <row r="81" spans="2:12" s="1" customFormat="1" ht="16.5" customHeight="1">
      <c r="B81" s="32"/>
      <c r="E81" s="270" t="str">
        <f>E11</f>
        <v>02.07 - D.1.4 - Dešťová kanalizace</v>
      </c>
      <c r="F81" s="304"/>
      <c r="G81" s="304"/>
      <c r="H81" s="304"/>
      <c r="L81" s="32"/>
    </row>
    <row r="82" spans="2:12" s="1" customFormat="1" ht="6.9" customHeight="1">
      <c r="B82" s="32"/>
      <c r="L82" s="32"/>
    </row>
    <row r="83" spans="2:12" s="1" customFormat="1" ht="12" customHeight="1">
      <c r="B83" s="32"/>
      <c r="C83" s="27" t="s">
        <v>21</v>
      </c>
      <c r="F83" s="25" t="str">
        <f>F14</f>
        <v>V Lipkách 194, 263 01 Dobříš</v>
      </c>
      <c r="I83" s="27" t="s">
        <v>23</v>
      </c>
      <c r="J83" s="48" t="str">
        <f>IF(J14="","",J14)</f>
        <v>13. 9. 2022</v>
      </c>
      <c r="L83" s="32"/>
    </row>
    <row r="84" spans="2:12" s="1" customFormat="1" ht="6.9" customHeight="1">
      <c r="B84" s="32"/>
      <c r="L84" s="32"/>
    </row>
    <row r="85" spans="2:12" s="1" customFormat="1" ht="40.2" customHeight="1">
      <c r="B85" s="32"/>
      <c r="C85" s="27" t="s">
        <v>25</v>
      </c>
      <c r="F85" s="25" t="str">
        <f>E17</f>
        <v>SOU Hluboš, Hluboš 178, 262 22 Hluboš</v>
      </c>
      <c r="I85" s="27" t="s">
        <v>31</v>
      </c>
      <c r="J85" s="30" t="str">
        <f>E23</f>
        <v>MP technik spol. s r.o., Francouzská 149, Holýšov</v>
      </c>
      <c r="L85" s="32"/>
    </row>
    <row r="86" spans="2:12" s="1" customFormat="1" ht="15.15" customHeight="1">
      <c r="B86" s="32"/>
      <c r="C86" s="27" t="s">
        <v>29</v>
      </c>
      <c r="F86" s="25" t="str">
        <f>IF(E20="","",E20)</f>
        <v>Vyplň údaj</v>
      </c>
      <c r="I86" s="27" t="s">
        <v>34</v>
      </c>
      <c r="J86" s="30" t="str">
        <f>E26</f>
        <v>Jakub Vilingr</v>
      </c>
      <c r="L86" s="32"/>
    </row>
    <row r="87" spans="2:12" s="1" customFormat="1" ht="10.35" customHeight="1">
      <c r="B87" s="32"/>
      <c r="L87" s="32"/>
    </row>
    <row r="88" spans="2:20" s="9" customFormat="1" ht="29.25" customHeight="1">
      <c r="B88" s="103"/>
      <c r="C88" s="104" t="s">
        <v>127</v>
      </c>
      <c r="D88" s="105" t="s">
        <v>57</v>
      </c>
      <c r="E88" s="105" t="s">
        <v>53</v>
      </c>
      <c r="F88" s="105" t="s">
        <v>54</v>
      </c>
      <c r="G88" s="105" t="s">
        <v>128</v>
      </c>
      <c r="H88" s="105" t="s">
        <v>129</v>
      </c>
      <c r="I88" s="105" t="s">
        <v>130</v>
      </c>
      <c r="J88" s="105" t="s">
        <v>123</v>
      </c>
      <c r="K88" s="106" t="s">
        <v>131</v>
      </c>
      <c r="L88" s="103"/>
      <c r="M88" s="54" t="s">
        <v>19</v>
      </c>
      <c r="N88" s="55" t="s">
        <v>42</v>
      </c>
      <c r="O88" s="55" t="s">
        <v>132</v>
      </c>
      <c r="P88" s="55" t="s">
        <v>133</v>
      </c>
      <c r="Q88" s="55" t="s">
        <v>134</v>
      </c>
      <c r="R88" s="55" t="s">
        <v>135</v>
      </c>
      <c r="S88" s="55" t="s">
        <v>136</v>
      </c>
      <c r="T88" s="56" t="s">
        <v>137</v>
      </c>
    </row>
    <row r="89" spans="2:63" s="1" customFormat="1" ht="22.95" customHeight="1">
      <c r="B89" s="32"/>
      <c r="C89" s="59" t="s">
        <v>138</v>
      </c>
      <c r="J89" s="107">
        <f>BK89</f>
        <v>0</v>
      </c>
      <c r="L89" s="32"/>
      <c r="M89" s="57"/>
      <c r="N89" s="49"/>
      <c r="O89" s="49"/>
      <c r="P89" s="108">
        <f>P90+P105</f>
        <v>0</v>
      </c>
      <c r="Q89" s="49"/>
      <c r="R89" s="108">
        <f>R90+R105</f>
        <v>0</v>
      </c>
      <c r="S89" s="49"/>
      <c r="T89" s="109">
        <f>T90+T105</f>
        <v>0</v>
      </c>
      <c r="AT89" s="17" t="s">
        <v>71</v>
      </c>
      <c r="AU89" s="17" t="s">
        <v>124</v>
      </c>
      <c r="BK89" s="110">
        <f>BK90+BK105</f>
        <v>0</v>
      </c>
    </row>
    <row r="90" spans="2:63" s="10" customFormat="1" ht="25.95" customHeight="1">
      <c r="B90" s="111"/>
      <c r="D90" s="112" t="s">
        <v>71</v>
      </c>
      <c r="E90" s="113" t="s">
        <v>218</v>
      </c>
      <c r="F90" s="113" t="s">
        <v>219</v>
      </c>
      <c r="I90" s="114"/>
      <c r="J90" s="115">
        <f>BK90</f>
        <v>0</v>
      </c>
      <c r="L90" s="111"/>
      <c r="M90" s="116"/>
      <c r="P90" s="117">
        <f>P91+P100</f>
        <v>0</v>
      </c>
      <c r="R90" s="117">
        <f>R91+R100</f>
        <v>0</v>
      </c>
      <c r="T90" s="118">
        <f>T91+T100</f>
        <v>0</v>
      </c>
      <c r="AR90" s="112" t="s">
        <v>80</v>
      </c>
      <c r="AT90" s="119" t="s">
        <v>71</v>
      </c>
      <c r="AU90" s="119" t="s">
        <v>72</v>
      </c>
      <c r="AY90" s="112" t="s">
        <v>142</v>
      </c>
      <c r="BK90" s="120">
        <f>BK91+BK100</f>
        <v>0</v>
      </c>
    </row>
    <row r="91" spans="2:63" s="10" customFormat="1" ht="22.95" customHeight="1">
      <c r="B91" s="111"/>
      <c r="D91" s="112" t="s">
        <v>71</v>
      </c>
      <c r="E91" s="146" t="s">
        <v>1075</v>
      </c>
      <c r="F91" s="146" t="s">
        <v>1854</v>
      </c>
      <c r="I91" s="114"/>
      <c r="J91" s="147">
        <f>BK91</f>
        <v>0</v>
      </c>
      <c r="L91" s="111"/>
      <c r="M91" s="116"/>
      <c r="P91" s="117">
        <f>SUM(P92:P99)</f>
        <v>0</v>
      </c>
      <c r="R91" s="117">
        <f>SUM(R92:R99)</f>
        <v>0</v>
      </c>
      <c r="T91" s="118">
        <f>SUM(T92:T99)</f>
        <v>0</v>
      </c>
      <c r="AR91" s="112" t="s">
        <v>80</v>
      </c>
      <c r="AT91" s="119" t="s">
        <v>71</v>
      </c>
      <c r="AU91" s="119" t="s">
        <v>80</v>
      </c>
      <c r="AY91" s="112" t="s">
        <v>142</v>
      </c>
      <c r="BK91" s="120">
        <f>SUM(BK92:BK99)</f>
        <v>0</v>
      </c>
    </row>
    <row r="92" spans="2:65" s="1" customFormat="1" ht="16.5" customHeight="1">
      <c r="B92" s="32"/>
      <c r="C92" s="121" t="s">
        <v>80</v>
      </c>
      <c r="D92" s="121" t="s">
        <v>143</v>
      </c>
      <c r="E92" s="122" t="s">
        <v>1855</v>
      </c>
      <c r="F92" s="123" t="s">
        <v>1856</v>
      </c>
      <c r="G92" s="124" t="s">
        <v>1424</v>
      </c>
      <c r="H92" s="125">
        <v>4</v>
      </c>
      <c r="I92" s="126"/>
      <c r="J92" s="127">
        <f>ROUND(I92*H92,2)</f>
        <v>0</v>
      </c>
      <c r="K92" s="123" t="s">
        <v>19</v>
      </c>
      <c r="L92" s="32"/>
      <c r="M92" s="128" t="s">
        <v>19</v>
      </c>
      <c r="N92" s="129" t="s">
        <v>43</v>
      </c>
      <c r="P92" s="130">
        <f>O92*H92</f>
        <v>0</v>
      </c>
      <c r="Q92" s="130">
        <v>0</v>
      </c>
      <c r="R92" s="130">
        <f>Q92*H92</f>
        <v>0</v>
      </c>
      <c r="S92" s="130">
        <v>0</v>
      </c>
      <c r="T92" s="131">
        <f>S92*H92</f>
        <v>0</v>
      </c>
      <c r="AR92" s="132" t="s">
        <v>141</v>
      </c>
      <c r="AT92" s="132" t="s">
        <v>143</v>
      </c>
      <c r="AU92" s="132" t="s">
        <v>83</v>
      </c>
      <c r="AY92" s="17" t="s">
        <v>142</v>
      </c>
      <c r="BE92" s="133">
        <f>IF(N92="základní",J92,0)</f>
        <v>0</v>
      </c>
      <c r="BF92" s="133">
        <f>IF(N92="snížená",J92,0)</f>
        <v>0</v>
      </c>
      <c r="BG92" s="133">
        <f>IF(N92="zákl. přenesená",J92,0)</f>
        <v>0</v>
      </c>
      <c r="BH92" s="133">
        <f>IF(N92="sníž. přenesená",J92,0)</f>
        <v>0</v>
      </c>
      <c r="BI92" s="133">
        <f>IF(N92="nulová",J92,0)</f>
        <v>0</v>
      </c>
      <c r="BJ92" s="17" t="s">
        <v>80</v>
      </c>
      <c r="BK92" s="133">
        <f>ROUND(I92*H92,2)</f>
        <v>0</v>
      </c>
      <c r="BL92" s="17" t="s">
        <v>141</v>
      </c>
      <c r="BM92" s="132" t="s">
        <v>83</v>
      </c>
    </row>
    <row r="93" spans="2:47" s="1" customFormat="1" ht="12">
      <c r="B93" s="32"/>
      <c r="D93" s="134" t="s">
        <v>148</v>
      </c>
      <c r="F93" s="135" t="s">
        <v>1856</v>
      </c>
      <c r="I93" s="136"/>
      <c r="L93" s="32"/>
      <c r="M93" s="137"/>
      <c r="T93" s="51"/>
      <c r="AT93" s="17" t="s">
        <v>148</v>
      </c>
      <c r="AU93" s="17" t="s">
        <v>83</v>
      </c>
    </row>
    <row r="94" spans="2:65" s="1" customFormat="1" ht="16.5" customHeight="1">
      <c r="B94" s="32"/>
      <c r="C94" s="121" t="s">
        <v>83</v>
      </c>
      <c r="D94" s="121" t="s">
        <v>143</v>
      </c>
      <c r="E94" s="122" t="s">
        <v>1857</v>
      </c>
      <c r="F94" s="123" t="s">
        <v>1805</v>
      </c>
      <c r="G94" s="124" t="s">
        <v>303</v>
      </c>
      <c r="H94" s="125">
        <v>43</v>
      </c>
      <c r="I94" s="126"/>
      <c r="J94" s="127">
        <f>ROUND(I94*H94,2)</f>
        <v>0</v>
      </c>
      <c r="K94" s="123" t="s">
        <v>19</v>
      </c>
      <c r="L94" s="32"/>
      <c r="M94" s="128" t="s">
        <v>19</v>
      </c>
      <c r="N94" s="129" t="s">
        <v>43</v>
      </c>
      <c r="P94" s="130">
        <f>O94*H94</f>
        <v>0</v>
      </c>
      <c r="Q94" s="130">
        <v>0</v>
      </c>
      <c r="R94" s="130">
        <f>Q94*H94</f>
        <v>0</v>
      </c>
      <c r="S94" s="130">
        <v>0</v>
      </c>
      <c r="T94" s="131">
        <f>S94*H94</f>
        <v>0</v>
      </c>
      <c r="AR94" s="132" t="s">
        <v>141</v>
      </c>
      <c r="AT94" s="132" t="s">
        <v>143</v>
      </c>
      <c r="AU94" s="132" t="s">
        <v>83</v>
      </c>
      <c r="AY94" s="17" t="s">
        <v>142</v>
      </c>
      <c r="BE94" s="133">
        <f>IF(N94="základní",J94,0)</f>
        <v>0</v>
      </c>
      <c r="BF94" s="133">
        <f>IF(N94="snížená",J94,0)</f>
        <v>0</v>
      </c>
      <c r="BG94" s="133">
        <f>IF(N94="zákl. přenesená",J94,0)</f>
        <v>0</v>
      </c>
      <c r="BH94" s="133">
        <f>IF(N94="sníž. přenesená",J94,0)</f>
        <v>0</v>
      </c>
      <c r="BI94" s="133">
        <f>IF(N94="nulová",J94,0)</f>
        <v>0</v>
      </c>
      <c r="BJ94" s="17" t="s">
        <v>80</v>
      </c>
      <c r="BK94" s="133">
        <f>ROUND(I94*H94,2)</f>
        <v>0</v>
      </c>
      <c r="BL94" s="17" t="s">
        <v>141</v>
      </c>
      <c r="BM94" s="132" t="s">
        <v>141</v>
      </c>
    </row>
    <row r="95" spans="2:47" s="1" customFormat="1" ht="12">
      <c r="B95" s="32"/>
      <c r="D95" s="134" t="s">
        <v>148</v>
      </c>
      <c r="F95" s="135" t="s">
        <v>1805</v>
      </c>
      <c r="I95" s="136"/>
      <c r="L95" s="32"/>
      <c r="M95" s="137"/>
      <c r="T95" s="51"/>
      <c r="AT95" s="17" t="s">
        <v>148</v>
      </c>
      <c r="AU95" s="17" t="s">
        <v>83</v>
      </c>
    </row>
    <row r="96" spans="2:65" s="1" customFormat="1" ht="16.5" customHeight="1">
      <c r="B96" s="32"/>
      <c r="C96" s="121" t="s">
        <v>152</v>
      </c>
      <c r="D96" s="121" t="s">
        <v>143</v>
      </c>
      <c r="E96" s="122" t="s">
        <v>1858</v>
      </c>
      <c r="F96" s="123" t="s">
        <v>1807</v>
      </c>
      <c r="G96" s="124" t="s">
        <v>303</v>
      </c>
      <c r="H96" s="125">
        <v>11</v>
      </c>
      <c r="I96" s="126"/>
      <c r="J96" s="127">
        <f>ROUND(I96*H96,2)</f>
        <v>0</v>
      </c>
      <c r="K96" s="123" t="s">
        <v>19</v>
      </c>
      <c r="L96" s="32"/>
      <c r="M96" s="128" t="s">
        <v>19</v>
      </c>
      <c r="N96" s="129" t="s">
        <v>43</v>
      </c>
      <c r="P96" s="130">
        <f>O96*H96</f>
        <v>0</v>
      </c>
      <c r="Q96" s="130">
        <v>0</v>
      </c>
      <c r="R96" s="130">
        <f>Q96*H96</f>
        <v>0</v>
      </c>
      <c r="S96" s="130">
        <v>0</v>
      </c>
      <c r="T96" s="131">
        <f>S96*H96</f>
        <v>0</v>
      </c>
      <c r="AR96" s="132" t="s">
        <v>141</v>
      </c>
      <c r="AT96" s="132" t="s">
        <v>143</v>
      </c>
      <c r="AU96" s="132" t="s">
        <v>83</v>
      </c>
      <c r="AY96" s="17" t="s">
        <v>142</v>
      </c>
      <c r="BE96" s="133">
        <f>IF(N96="základní",J96,0)</f>
        <v>0</v>
      </c>
      <c r="BF96" s="133">
        <f>IF(N96="snížená",J96,0)</f>
        <v>0</v>
      </c>
      <c r="BG96" s="133">
        <f>IF(N96="zákl. přenesená",J96,0)</f>
        <v>0</v>
      </c>
      <c r="BH96" s="133">
        <f>IF(N96="sníž. přenesená",J96,0)</f>
        <v>0</v>
      </c>
      <c r="BI96" s="133">
        <f>IF(N96="nulová",J96,0)</f>
        <v>0</v>
      </c>
      <c r="BJ96" s="17" t="s">
        <v>80</v>
      </c>
      <c r="BK96" s="133">
        <f>ROUND(I96*H96,2)</f>
        <v>0</v>
      </c>
      <c r="BL96" s="17" t="s">
        <v>141</v>
      </c>
      <c r="BM96" s="132" t="s">
        <v>167</v>
      </c>
    </row>
    <row r="97" spans="2:47" s="1" customFormat="1" ht="12">
      <c r="B97" s="32"/>
      <c r="D97" s="134" t="s">
        <v>148</v>
      </c>
      <c r="F97" s="135" t="s">
        <v>1807</v>
      </c>
      <c r="I97" s="136"/>
      <c r="L97" s="32"/>
      <c r="M97" s="137"/>
      <c r="T97" s="51"/>
      <c r="AT97" s="17" t="s">
        <v>148</v>
      </c>
      <c r="AU97" s="17" t="s">
        <v>83</v>
      </c>
    </row>
    <row r="98" spans="2:65" s="1" customFormat="1" ht="37.95" customHeight="1">
      <c r="B98" s="32"/>
      <c r="C98" s="121" t="s">
        <v>141</v>
      </c>
      <c r="D98" s="121" t="s">
        <v>143</v>
      </c>
      <c r="E98" s="122" t="s">
        <v>1859</v>
      </c>
      <c r="F98" s="123" t="s">
        <v>1860</v>
      </c>
      <c r="G98" s="124" t="s">
        <v>239</v>
      </c>
      <c r="H98" s="125">
        <v>50</v>
      </c>
      <c r="I98" s="126"/>
      <c r="J98" s="127">
        <f>ROUND(I98*H98,2)</f>
        <v>0</v>
      </c>
      <c r="K98" s="123" t="s">
        <v>19</v>
      </c>
      <c r="L98" s="32"/>
      <c r="M98" s="128" t="s">
        <v>19</v>
      </c>
      <c r="N98" s="129" t="s">
        <v>43</v>
      </c>
      <c r="P98" s="130">
        <f>O98*H98</f>
        <v>0</v>
      </c>
      <c r="Q98" s="130">
        <v>0</v>
      </c>
      <c r="R98" s="130">
        <f>Q98*H98</f>
        <v>0</v>
      </c>
      <c r="S98" s="130">
        <v>0</v>
      </c>
      <c r="T98" s="131">
        <f>S98*H98</f>
        <v>0</v>
      </c>
      <c r="AR98" s="132" t="s">
        <v>141</v>
      </c>
      <c r="AT98" s="132" t="s">
        <v>143</v>
      </c>
      <c r="AU98" s="132" t="s">
        <v>83</v>
      </c>
      <c r="AY98" s="17" t="s">
        <v>142</v>
      </c>
      <c r="BE98" s="133">
        <f>IF(N98="základní",J98,0)</f>
        <v>0</v>
      </c>
      <c r="BF98" s="133">
        <f>IF(N98="snížená",J98,0)</f>
        <v>0</v>
      </c>
      <c r="BG98" s="133">
        <f>IF(N98="zákl. přenesená",J98,0)</f>
        <v>0</v>
      </c>
      <c r="BH98" s="133">
        <f>IF(N98="sníž. přenesená",J98,0)</f>
        <v>0</v>
      </c>
      <c r="BI98" s="133">
        <f>IF(N98="nulová",J98,0)</f>
        <v>0</v>
      </c>
      <c r="BJ98" s="17" t="s">
        <v>80</v>
      </c>
      <c r="BK98" s="133">
        <f>ROUND(I98*H98,2)</f>
        <v>0</v>
      </c>
      <c r="BL98" s="17" t="s">
        <v>141</v>
      </c>
      <c r="BM98" s="132" t="s">
        <v>175</v>
      </c>
    </row>
    <row r="99" spans="2:47" s="1" customFormat="1" ht="19.2">
      <c r="B99" s="32"/>
      <c r="D99" s="134" t="s">
        <v>148</v>
      </c>
      <c r="F99" s="135" t="s">
        <v>1860</v>
      </c>
      <c r="I99" s="136"/>
      <c r="L99" s="32"/>
      <c r="M99" s="137"/>
      <c r="T99" s="51"/>
      <c r="AT99" s="17" t="s">
        <v>148</v>
      </c>
      <c r="AU99" s="17" t="s">
        <v>83</v>
      </c>
    </row>
    <row r="100" spans="2:63" s="10" customFormat="1" ht="22.95" customHeight="1">
      <c r="B100" s="111"/>
      <c r="D100" s="112" t="s">
        <v>71</v>
      </c>
      <c r="E100" s="146" t="s">
        <v>1089</v>
      </c>
      <c r="F100" s="146" t="s">
        <v>1839</v>
      </c>
      <c r="I100" s="114"/>
      <c r="J100" s="147">
        <f>BK100</f>
        <v>0</v>
      </c>
      <c r="L100" s="111"/>
      <c r="M100" s="116"/>
      <c r="P100" s="117">
        <f>SUM(P101:P104)</f>
        <v>0</v>
      </c>
      <c r="R100" s="117">
        <f>SUM(R101:R104)</f>
        <v>0</v>
      </c>
      <c r="T100" s="118">
        <f>SUM(T101:T104)</f>
        <v>0</v>
      </c>
      <c r="AR100" s="112" t="s">
        <v>80</v>
      </c>
      <c r="AT100" s="119" t="s">
        <v>71</v>
      </c>
      <c r="AU100" s="119" t="s">
        <v>80</v>
      </c>
      <c r="AY100" s="112" t="s">
        <v>142</v>
      </c>
      <c r="BK100" s="120">
        <f>SUM(BK101:BK104)</f>
        <v>0</v>
      </c>
    </row>
    <row r="101" spans="2:65" s="1" customFormat="1" ht="49.2" customHeight="1">
      <c r="B101" s="32"/>
      <c r="C101" s="121" t="s">
        <v>162</v>
      </c>
      <c r="D101" s="121" t="s">
        <v>143</v>
      </c>
      <c r="E101" s="122" t="s">
        <v>1861</v>
      </c>
      <c r="F101" s="123" t="s">
        <v>1843</v>
      </c>
      <c r="G101" s="124" t="s">
        <v>1616</v>
      </c>
      <c r="H101" s="125">
        <v>2</v>
      </c>
      <c r="I101" s="126"/>
      <c r="J101" s="127">
        <f>ROUND(I101*H101,2)</f>
        <v>0</v>
      </c>
      <c r="K101" s="123" t="s">
        <v>19</v>
      </c>
      <c r="L101" s="32"/>
      <c r="M101" s="128" t="s">
        <v>19</v>
      </c>
      <c r="N101" s="129" t="s">
        <v>43</v>
      </c>
      <c r="P101" s="130">
        <f>O101*H101</f>
        <v>0</v>
      </c>
      <c r="Q101" s="130">
        <v>0</v>
      </c>
      <c r="R101" s="130">
        <f>Q101*H101</f>
        <v>0</v>
      </c>
      <c r="S101" s="130">
        <v>0</v>
      </c>
      <c r="T101" s="131">
        <f>S101*H101</f>
        <v>0</v>
      </c>
      <c r="AR101" s="132" t="s">
        <v>141</v>
      </c>
      <c r="AT101" s="132" t="s">
        <v>143</v>
      </c>
      <c r="AU101" s="132" t="s">
        <v>83</v>
      </c>
      <c r="AY101" s="17" t="s">
        <v>142</v>
      </c>
      <c r="BE101" s="133">
        <f>IF(N101="základní",J101,0)</f>
        <v>0</v>
      </c>
      <c r="BF101" s="133">
        <f>IF(N101="snížená",J101,0)</f>
        <v>0</v>
      </c>
      <c r="BG101" s="133">
        <f>IF(N101="zákl. přenesená",J101,0)</f>
        <v>0</v>
      </c>
      <c r="BH101" s="133">
        <f>IF(N101="sníž. přenesená",J101,0)</f>
        <v>0</v>
      </c>
      <c r="BI101" s="133">
        <f>IF(N101="nulová",J101,0)</f>
        <v>0</v>
      </c>
      <c r="BJ101" s="17" t="s">
        <v>80</v>
      </c>
      <c r="BK101" s="133">
        <f>ROUND(I101*H101,2)</f>
        <v>0</v>
      </c>
      <c r="BL101" s="17" t="s">
        <v>141</v>
      </c>
      <c r="BM101" s="132" t="s">
        <v>293</v>
      </c>
    </row>
    <row r="102" spans="2:47" s="1" customFormat="1" ht="28.8">
      <c r="B102" s="32"/>
      <c r="D102" s="134" t="s">
        <v>148</v>
      </c>
      <c r="F102" s="135" t="s">
        <v>1843</v>
      </c>
      <c r="I102" s="136"/>
      <c r="L102" s="32"/>
      <c r="M102" s="137"/>
      <c r="T102" s="51"/>
      <c r="AT102" s="17" t="s">
        <v>148</v>
      </c>
      <c r="AU102" s="17" t="s">
        <v>83</v>
      </c>
    </row>
    <row r="103" spans="2:65" s="1" customFormat="1" ht="49.2" customHeight="1">
      <c r="B103" s="32"/>
      <c r="C103" s="121" t="s">
        <v>167</v>
      </c>
      <c r="D103" s="121" t="s">
        <v>143</v>
      </c>
      <c r="E103" s="122" t="s">
        <v>1862</v>
      </c>
      <c r="F103" s="123" t="s">
        <v>1863</v>
      </c>
      <c r="G103" s="124" t="s">
        <v>1616</v>
      </c>
      <c r="H103" s="125">
        <v>1</v>
      </c>
      <c r="I103" s="126"/>
      <c r="J103" s="127">
        <f>ROUND(I103*H103,2)</f>
        <v>0</v>
      </c>
      <c r="K103" s="123" t="s">
        <v>19</v>
      </c>
      <c r="L103" s="32"/>
      <c r="M103" s="128" t="s">
        <v>19</v>
      </c>
      <c r="N103" s="129" t="s">
        <v>43</v>
      </c>
      <c r="P103" s="130">
        <f>O103*H103</f>
        <v>0</v>
      </c>
      <c r="Q103" s="130">
        <v>0</v>
      </c>
      <c r="R103" s="130">
        <f>Q103*H103</f>
        <v>0</v>
      </c>
      <c r="S103" s="130">
        <v>0</v>
      </c>
      <c r="T103" s="131">
        <f>S103*H103</f>
        <v>0</v>
      </c>
      <c r="AR103" s="132" t="s">
        <v>141</v>
      </c>
      <c r="AT103" s="132" t="s">
        <v>143</v>
      </c>
      <c r="AU103" s="132" t="s">
        <v>83</v>
      </c>
      <c r="AY103" s="17" t="s">
        <v>142</v>
      </c>
      <c r="BE103" s="133">
        <f>IF(N103="základní",J103,0)</f>
        <v>0</v>
      </c>
      <c r="BF103" s="133">
        <f>IF(N103="snížená",J103,0)</f>
        <v>0</v>
      </c>
      <c r="BG103" s="133">
        <f>IF(N103="zákl. přenesená",J103,0)</f>
        <v>0</v>
      </c>
      <c r="BH103" s="133">
        <f>IF(N103="sníž. přenesená",J103,0)</f>
        <v>0</v>
      </c>
      <c r="BI103" s="133">
        <f>IF(N103="nulová",J103,0)</f>
        <v>0</v>
      </c>
      <c r="BJ103" s="17" t="s">
        <v>80</v>
      </c>
      <c r="BK103" s="133">
        <f>ROUND(I103*H103,2)</f>
        <v>0</v>
      </c>
      <c r="BL103" s="17" t="s">
        <v>141</v>
      </c>
      <c r="BM103" s="132" t="s">
        <v>308</v>
      </c>
    </row>
    <row r="104" spans="2:47" s="1" customFormat="1" ht="28.8">
      <c r="B104" s="32"/>
      <c r="D104" s="134" t="s">
        <v>148</v>
      </c>
      <c r="F104" s="135" t="s">
        <v>1863</v>
      </c>
      <c r="I104" s="136"/>
      <c r="L104" s="32"/>
      <c r="M104" s="137"/>
      <c r="T104" s="51"/>
      <c r="AT104" s="17" t="s">
        <v>148</v>
      </c>
      <c r="AU104" s="17" t="s">
        <v>83</v>
      </c>
    </row>
    <row r="105" spans="2:63" s="10" customFormat="1" ht="25.95" customHeight="1">
      <c r="B105" s="111"/>
      <c r="D105" s="112" t="s">
        <v>71</v>
      </c>
      <c r="E105" s="113" t="s">
        <v>139</v>
      </c>
      <c r="F105" s="113" t="s">
        <v>1730</v>
      </c>
      <c r="I105" s="114"/>
      <c r="J105" s="115">
        <f>BK105</f>
        <v>0</v>
      </c>
      <c r="L105" s="111"/>
      <c r="M105" s="116"/>
      <c r="P105" s="117">
        <f>SUM(P106:P117)</f>
        <v>0</v>
      </c>
      <c r="R105" s="117">
        <f>SUM(R106:R117)</f>
        <v>0</v>
      </c>
      <c r="T105" s="118">
        <f>SUM(T106:T117)</f>
        <v>0</v>
      </c>
      <c r="AR105" s="112" t="s">
        <v>141</v>
      </c>
      <c r="AT105" s="119" t="s">
        <v>71</v>
      </c>
      <c r="AU105" s="119" t="s">
        <v>72</v>
      </c>
      <c r="AY105" s="112" t="s">
        <v>142</v>
      </c>
      <c r="BK105" s="120">
        <f>SUM(BK106:BK117)</f>
        <v>0</v>
      </c>
    </row>
    <row r="106" spans="2:65" s="1" customFormat="1" ht="24.15" customHeight="1">
      <c r="B106" s="32"/>
      <c r="C106" s="121" t="s">
        <v>171</v>
      </c>
      <c r="D106" s="121" t="s">
        <v>143</v>
      </c>
      <c r="E106" s="122" t="s">
        <v>1864</v>
      </c>
      <c r="F106" s="123" t="s">
        <v>1865</v>
      </c>
      <c r="G106" s="124" t="s">
        <v>1616</v>
      </c>
      <c r="H106" s="125">
        <v>1</v>
      </c>
      <c r="I106" s="126"/>
      <c r="J106" s="127">
        <f>ROUND(I106*H106,2)</f>
        <v>0</v>
      </c>
      <c r="K106" s="123" t="s">
        <v>19</v>
      </c>
      <c r="L106" s="32"/>
      <c r="M106" s="128" t="s">
        <v>19</v>
      </c>
      <c r="N106" s="129" t="s">
        <v>43</v>
      </c>
      <c r="P106" s="130">
        <f>O106*H106</f>
        <v>0</v>
      </c>
      <c r="Q106" s="130">
        <v>0</v>
      </c>
      <c r="R106" s="130">
        <f>Q106*H106</f>
        <v>0</v>
      </c>
      <c r="S106" s="130">
        <v>0</v>
      </c>
      <c r="T106" s="131">
        <f>S106*H106</f>
        <v>0</v>
      </c>
      <c r="AR106" s="132" t="s">
        <v>1617</v>
      </c>
      <c r="AT106" s="132" t="s">
        <v>143</v>
      </c>
      <c r="AU106" s="132" t="s">
        <v>80</v>
      </c>
      <c r="AY106" s="17" t="s">
        <v>142</v>
      </c>
      <c r="BE106" s="133">
        <f>IF(N106="základní",J106,0)</f>
        <v>0</v>
      </c>
      <c r="BF106" s="133">
        <f>IF(N106="snížená",J106,0)</f>
        <v>0</v>
      </c>
      <c r="BG106" s="133">
        <f>IF(N106="zákl. přenesená",J106,0)</f>
        <v>0</v>
      </c>
      <c r="BH106" s="133">
        <f>IF(N106="sníž. přenesená",J106,0)</f>
        <v>0</v>
      </c>
      <c r="BI106" s="133">
        <f>IF(N106="nulová",J106,0)</f>
        <v>0</v>
      </c>
      <c r="BJ106" s="17" t="s">
        <v>80</v>
      </c>
      <c r="BK106" s="133">
        <f>ROUND(I106*H106,2)</f>
        <v>0</v>
      </c>
      <c r="BL106" s="17" t="s">
        <v>1617</v>
      </c>
      <c r="BM106" s="132" t="s">
        <v>321</v>
      </c>
    </row>
    <row r="107" spans="2:47" s="1" customFormat="1" ht="12">
      <c r="B107" s="32"/>
      <c r="D107" s="134" t="s">
        <v>148</v>
      </c>
      <c r="F107" s="135" t="s">
        <v>1865</v>
      </c>
      <c r="I107" s="136"/>
      <c r="L107" s="32"/>
      <c r="M107" s="137"/>
      <c r="T107" s="51"/>
      <c r="AT107" s="17" t="s">
        <v>148</v>
      </c>
      <c r="AU107" s="17" t="s">
        <v>80</v>
      </c>
    </row>
    <row r="108" spans="2:65" s="1" customFormat="1" ht="16.5" customHeight="1">
      <c r="B108" s="32"/>
      <c r="C108" s="121" t="s">
        <v>175</v>
      </c>
      <c r="D108" s="121" t="s">
        <v>143</v>
      </c>
      <c r="E108" s="122" t="s">
        <v>1866</v>
      </c>
      <c r="F108" s="123" t="s">
        <v>1847</v>
      </c>
      <c r="G108" s="124" t="s">
        <v>303</v>
      </c>
      <c r="H108" s="125">
        <v>54</v>
      </c>
      <c r="I108" s="126"/>
      <c r="J108" s="127">
        <f>ROUND(I108*H108,2)</f>
        <v>0</v>
      </c>
      <c r="K108" s="123" t="s">
        <v>19</v>
      </c>
      <c r="L108" s="32"/>
      <c r="M108" s="128" t="s">
        <v>19</v>
      </c>
      <c r="N108" s="129" t="s">
        <v>43</v>
      </c>
      <c r="P108" s="130">
        <f>O108*H108</f>
        <v>0</v>
      </c>
      <c r="Q108" s="130">
        <v>0</v>
      </c>
      <c r="R108" s="130">
        <f>Q108*H108</f>
        <v>0</v>
      </c>
      <c r="S108" s="130">
        <v>0</v>
      </c>
      <c r="T108" s="131">
        <f>S108*H108</f>
        <v>0</v>
      </c>
      <c r="AR108" s="132" t="s">
        <v>1617</v>
      </c>
      <c r="AT108" s="132" t="s">
        <v>143</v>
      </c>
      <c r="AU108" s="132" t="s">
        <v>80</v>
      </c>
      <c r="AY108" s="17" t="s">
        <v>142</v>
      </c>
      <c r="BE108" s="133">
        <f>IF(N108="základní",J108,0)</f>
        <v>0</v>
      </c>
      <c r="BF108" s="133">
        <f>IF(N108="snížená",J108,0)</f>
        <v>0</v>
      </c>
      <c r="BG108" s="133">
        <f>IF(N108="zákl. přenesená",J108,0)</f>
        <v>0</v>
      </c>
      <c r="BH108" s="133">
        <f>IF(N108="sníž. přenesená",J108,0)</f>
        <v>0</v>
      </c>
      <c r="BI108" s="133">
        <f>IF(N108="nulová",J108,0)</f>
        <v>0</v>
      </c>
      <c r="BJ108" s="17" t="s">
        <v>80</v>
      </c>
      <c r="BK108" s="133">
        <f>ROUND(I108*H108,2)</f>
        <v>0</v>
      </c>
      <c r="BL108" s="17" t="s">
        <v>1617</v>
      </c>
      <c r="BM108" s="132" t="s">
        <v>337</v>
      </c>
    </row>
    <row r="109" spans="2:47" s="1" customFormat="1" ht="12">
      <c r="B109" s="32"/>
      <c r="D109" s="134" t="s">
        <v>148</v>
      </c>
      <c r="F109" s="135" t="s">
        <v>1847</v>
      </c>
      <c r="I109" s="136"/>
      <c r="L109" s="32"/>
      <c r="M109" s="137"/>
      <c r="T109" s="51"/>
      <c r="AT109" s="17" t="s">
        <v>148</v>
      </c>
      <c r="AU109" s="17" t="s">
        <v>80</v>
      </c>
    </row>
    <row r="110" spans="2:65" s="1" customFormat="1" ht="16.5" customHeight="1">
      <c r="B110" s="32"/>
      <c r="C110" s="121" t="s">
        <v>229</v>
      </c>
      <c r="D110" s="121" t="s">
        <v>143</v>
      </c>
      <c r="E110" s="122" t="s">
        <v>1867</v>
      </c>
      <c r="F110" s="123" t="s">
        <v>1736</v>
      </c>
      <c r="G110" s="124" t="s">
        <v>1620</v>
      </c>
      <c r="H110" s="183"/>
      <c r="I110" s="126"/>
      <c r="J110" s="127">
        <f>ROUND(I110*H110,2)</f>
        <v>0</v>
      </c>
      <c r="K110" s="123" t="s">
        <v>19</v>
      </c>
      <c r="L110" s="32"/>
      <c r="M110" s="128" t="s">
        <v>19</v>
      </c>
      <c r="N110" s="129" t="s">
        <v>43</v>
      </c>
      <c r="P110" s="130">
        <f>O110*H110</f>
        <v>0</v>
      </c>
      <c r="Q110" s="130">
        <v>0</v>
      </c>
      <c r="R110" s="130">
        <f>Q110*H110</f>
        <v>0</v>
      </c>
      <c r="S110" s="130">
        <v>0</v>
      </c>
      <c r="T110" s="131">
        <f>S110*H110</f>
        <v>0</v>
      </c>
      <c r="AR110" s="132" t="s">
        <v>1617</v>
      </c>
      <c r="AT110" s="132" t="s">
        <v>143</v>
      </c>
      <c r="AU110" s="132" t="s">
        <v>80</v>
      </c>
      <c r="AY110" s="17" t="s">
        <v>142</v>
      </c>
      <c r="BE110" s="133">
        <f>IF(N110="základní",J110,0)</f>
        <v>0</v>
      </c>
      <c r="BF110" s="133">
        <f>IF(N110="snížená",J110,0)</f>
        <v>0</v>
      </c>
      <c r="BG110" s="133">
        <f>IF(N110="zákl. přenesená",J110,0)</f>
        <v>0</v>
      </c>
      <c r="BH110" s="133">
        <f>IF(N110="sníž. přenesená",J110,0)</f>
        <v>0</v>
      </c>
      <c r="BI110" s="133">
        <f>IF(N110="nulová",J110,0)</f>
        <v>0</v>
      </c>
      <c r="BJ110" s="17" t="s">
        <v>80</v>
      </c>
      <c r="BK110" s="133">
        <f>ROUND(I110*H110,2)</f>
        <v>0</v>
      </c>
      <c r="BL110" s="17" t="s">
        <v>1617</v>
      </c>
      <c r="BM110" s="132" t="s">
        <v>350</v>
      </c>
    </row>
    <row r="111" spans="2:47" s="1" customFormat="1" ht="12">
      <c r="B111" s="32"/>
      <c r="D111" s="134" t="s">
        <v>148</v>
      </c>
      <c r="F111" s="135" t="s">
        <v>1736</v>
      </c>
      <c r="I111" s="136"/>
      <c r="L111" s="32"/>
      <c r="M111" s="137"/>
      <c r="T111" s="51"/>
      <c r="AT111" s="17" t="s">
        <v>148</v>
      </c>
      <c r="AU111" s="17" t="s">
        <v>80</v>
      </c>
    </row>
    <row r="112" spans="2:65" s="1" customFormat="1" ht="16.5" customHeight="1">
      <c r="B112" s="32"/>
      <c r="C112" s="121" t="s">
        <v>293</v>
      </c>
      <c r="D112" s="121" t="s">
        <v>143</v>
      </c>
      <c r="E112" s="122" t="s">
        <v>1868</v>
      </c>
      <c r="F112" s="123" t="s">
        <v>1632</v>
      </c>
      <c r="G112" s="124" t="s">
        <v>1616</v>
      </c>
      <c r="H112" s="125">
        <v>1</v>
      </c>
      <c r="I112" s="126"/>
      <c r="J112" s="127">
        <f>ROUND(I112*H112,2)</f>
        <v>0</v>
      </c>
      <c r="K112" s="123" t="s">
        <v>19</v>
      </c>
      <c r="L112" s="32"/>
      <c r="M112" s="128" t="s">
        <v>19</v>
      </c>
      <c r="N112" s="129" t="s">
        <v>43</v>
      </c>
      <c r="P112" s="130">
        <f>O112*H112</f>
        <v>0</v>
      </c>
      <c r="Q112" s="130">
        <v>0</v>
      </c>
      <c r="R112" s="130">
        <f>Q112*H112</f>
        <v>0</v>
      </c>
      <c r="S112" s="130">
        <v>0</v>
      </c>
      <c r="T112" s="131">
        <f>S112*H112</f>
        <v>0</v>
      </c>
      <c r="AR112" s="132" t="s">
        <v>1617</v>
      </c>
      <c r="AT112" s="132" t="s">
        <v>143</v>
      </c>
      <c r="AU112" s="132" t="s">
        <v>80</v>
      </c>
      <c r="AY112" s="17" t="s">
        <v>142</v>
      </c>
      <c r="BE112" s="133">
        <f>IF(N112="základní",J112,0)</f>
        <v>0</v>
      </c>
      <c r="BF112" s="133">
        <f>IF(N112="snížená",J112,0)</f>
        <v>0</v>
      </c>
      <c r="BG112" s="133">
        <f>IF(N112="zákl. přenesená",J112,0)</f>
        <v>0</v>
      </c>
      <c r="BH112" s="133">
        <f>IF(N112="sníž. přenesená",J112,0)</f>
        <v>0</v>
      </c>
      <c r="BI112" s="133">
        <f>IF(N112="nulová",J112,0)</f>
        <v>0</v>
      </c>
      <c r="BJ112" s="17" t="s">
        <v>80</v>
      </c>
      <c r="BK112" s="133">
        <f>ROUND(I112*H112,2)</f>
        <v>0</v>
      </c>
      <c r="BL112" s="17" t="s">
        <v>1617</v>
      </c>
      <c r="BM112" s="132" t="s">
        <v>363</v>
      </c>
    </row>
    <row r="113" spans="2:47" s="1" customFormat="1" ht="12">
      <c r="B113" s="32"/>
      <c r="D113" s="134" t="s">
        <v>148</v>
      </c>
      <c r="F113" s="135" t="s">
        <v>1632</v>
      </c>
      <c r="I113" s="136"/>
      <c r="L113" s="32"/>
      <c r="M113" s="137"/>
      <c r="T113" s="51"/>
      <c r="AT113" s="17" t="s">
        <v>148</v>
      </c>
      <c r="AU113" s="17" t="s">
        <v>80</v>
      </c>
    </row>
    <row r="114" spans="2:65" s="1" customFormat="1" ht="16.5" customHeight="1">
      <c r="B114" s="32"/>
      <c r="C114" s="121" t="s">
        <v>300</v>
      </c>
      <c r="D114" s="121" t="s">
        <v>143</v>
      </c>
      <c r="E114" s="122" t="s">
        <v>1869</v>
      </c>
      <c r="F114" s="123" t="s">
        <v>1870</v>
      </c>
      <c r="G114" s="124" t="s">
        <v>1616</v>
      </c>
      <c r="H114" s="125">
        <v>1</v>
      </c>
      <c r="I114" s="126"/>
      <c r="J114" s="127">
        <f>ROUND(I114*H114,2)</f>
        <v>0</v>
      </c>
      <c r="K114" s="123" t="s">
        <v>19</v>
      </c>
      <c r="L114" s="32"/>
      <c r="M114" s="128" t="s">
        <v>19</v>
      </c>
      <c r="N114" s="129" t="s">
        <v>43</v>
      </c>
      <c r="P114" s="130">
        <f>O114*H114</f>
        <v>0</v>
      </c>
      <c r="Q114" s="130">
        <v>0</v>
      </c>
      <c r="R114" s="130">
        <f>Q114*H114</f>
        <v>0</v>
      </c>
      <c r="S114" s="130">
        <v>0</v>
      </c>
      <c r="T114" s="131">
        <f>S114*H114</f>
        <v>0</v>
      </c>
      <c r="AR114" s="132" t="s">
        <v>1617</v>
      </c>
      <c r="AT114" s="132" t="s">
        <v>143</v>
      </c>
      <c r="AU114" s="132" t="s">
        <v>80</v>
      </c>
      <c r="AY114" s="17" t="s">
        <v>142</v>
      </c>
      <c r="BE114" s="133">
        <f>IF(N114="základní",J114,0)</f>
        <v>0</v>
      </c>
      <c r="BF114" s="133">
        <f>IF(N114="snížená",J114,0)</f>
        <v>0</v>
      </c>
      <c r="BG114" s="133">
        <f>IF(N114="zákl. přenesená",J114,0)</f>
        <v>0</v>
      </c>
      <c r="BH114" s="133">
        <f>IF(N114="sníž. přenesená",J114,0)</f>
        <v>0</v>
      </c>
      <c r="BI114" s="133">
        <f>IF(N114="nulová",J114,0)</f>
        <v>0</v>
      </c>
      <c r="BJ114" s="17" t="s">
        <v>80</v>
      </c>
      <c r="BK114" s="133">
        <f>ROUND(I114*H114,2)</f>
        <v>0</v>
      </c>
      <c r="BL114" s="17" t="s">
        <v>1617</v>
      </c>
      <c r="BM114" s="132" t="s">
        <v>374</v>
      </c>
    </row>
    <row r="115" spans="2:47" s="1" customFormat="1" ht="12">
      <c r="B115" s="32"/>
      <c r="D115" s="134" t="s">
        <v>148</v>
      </c>
      <c r="F115" s="135" t="s">
        <v>1870</v>
      </c>
      <c r="I115" s="136"/>
      <c r="L115" s="32"/>
      <c r="M115" s="137"/>
      <c r="T115" s="51"/>
      <c r="AT115" s="17" t="s">
        <v>148</v>
      </c>
      <c r="AU115" s="17" t="s">
        <v>80</v>
      </c>
    </row>
    <row r="116" spans="2:65" s="1" customFormat="1" ht="16.5" customHeight="1">
      <c r="B116" s="32"/>
      <c r="C116" s="121" t="s">
        <v>308</v>
      </c>
      <c r="D116" s="121" t="s">
        <v>143</v>
      </c>
      <c r="E116" s="122" t="s">
        <v>1871</v>
      </c>
      <c r="F116" s="123" t="s">
        <v>1638</v>
      </c>
      <c r="G116" s="124" t="s">
        <v>1616</v>
      </c>
      <c r="H116" s="125">
        <v>1</v>
      </c>
      <c r="I116" s="126"/>
      <c r="J116" s="127">
        <f>ROUND(I116*H116,2)</f>
        <v>0</v>
      </c>
      <c r="K116" s="123" t="s">
        <v>19</v>
      </c>
      <c r="L116" s="32"/>
      <c r="M116" s="128" t="s">
        <v>19</v>
      </c>
      <c r="N116" s="129" t="s">
        <v>43</v>
      </c>
      <c r="P116" s="130">
        <f>O116*H116</f>
        <v>0</v>
      </c>
      <c r="Q116" s="130">
        <v>0</v>
      </c>
      <c r="R116" s="130">
        <f>Q116*H116</f>
        <v>0</v>
      </c>
      <c r="S116" s="130">
        <v>0</v>
      </c>
      <c r="T116" s="131">
        <f>S116*H116</f>
        <v>0</v>
      </c>
      <c r="AR116" s="132" t="s">
        <v>1617</v>
      </c>
      <c r="AT116" s="132" t="s">
        <v>143</v>
      </c>
      <c r="AU116" s="132" t="s">
        <v>80</v>
      </c>
      <c r="AY116" s="17" t="s">
        <v>142</v>
      </c>
      <c r="BE116" s="133">
        <f>IF(N116="základní",J116,0)</f>
        <v>0</v>
      </c>
      <c r="BF116" s="133">
        <f>IF(N116="snížená",J116,0)</f>
        <v>0</v>
      </c>
      <c r="BG116" s="133">
        <f>IF(N116="zákl. přenesená",J116,0)</f>
        <v>0</v>
      </c>
      <c r="BH116" s="133">
        <f>IF(N116="sníž. přenesená",J116,0)</f>
        <v>0</v>
      </c>
      <c r="BI116" s="133">
        <f>IF(N116="nulová",J116,0)</f>
        <v>0</v>
      </c>
      <c r="BJ116" s="17" t="s">
        <v>80</v>
      </c>
      <c r="BK116" s="133">
        <f>ROUND(I116*H116,2)</f>
        <v>0</v>
      </c>
      <c r="BL116" s="17" t="s">
        <v>1617</v>
      </c>
      <c r="BM116" s="132" t="s">
        <v>391</v>
      </c>
    </row>
    <row r="117" spans="2:47" s="1" customFormat="1" ht="12">
      <c r="B117" s="32"/>
      <c r="D117" s="134" t="s">
        <v>148</v>
      </c>
      <c r="F117" s="135" t="s">
        <v>1638</v>
      </c>
      <c r="I117" s="136"/>
      <c r="L117" s="32"/>
      <c r="M117" s="139"/>
      <c r="N117" s="140"/>
      <c r="O117" s="140"/>
      <c r="P117" s="140"/>
      <c r="Q117" s="140"/>
      <c r="R117" s="140"/>
      <c r="S117" s="140"/>
      <c r="T117" s="141"/>
      <c r="AT117" s="17" t="s">
        <v>148</v>
      </c>
      <c r="AU117" s="17" t="s">
        <v>80</v>
      </c>
    </row>
    <row r="118" spans="2:12" s="1" customFormat="1" ht="6.9" customHeight="1"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32"/>
    </row>
  </sheetData>
  <sheetProtection algorithmName="SHA-512" hashValue="cb0bQPBGgiOabIppQk8jzANz2IgFLJ6ren9yxnt2b3+UNh9nyUALM7n73ImfYX/VlZm0PRGobOg2wvUnxSqimA==" saltValue="zOX7Pcm6jYCfpuxSQZaVUFRIA7iqpmbanWCcayz397KuwUC5oCSw2yVlN59UDuNaBw6OJqrxAorsc8u3k1836w==" spinCount="100000" sheet="1" objects="1" scenarios="1" formatColumns="0" formatRows="0" autoFilter="0"/>
  <autoFilter ref="C88:K117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114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118</v>
      </c>
      <c r="L4" s="20"/>
      <c r="M4" s="8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5" t="str">
        <f>'Rekapitulace stavby'!K6</f>
        <v>Svařovna SOU Hluboš - odloučené prac. Dobříš</v>
      </c>
      <c r="F7" s="306"/>
      <c r="G7" s="306"/>
      <c r="H7" s="306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305" t="s">
        <v>208</v>
      </c>
      <c r="F9" s="304"/>
      <c r="G9" s="304"/>
      <c r="H9" s="304"/>
      <c r="L9" s="32"/>
    </row>
    <row r="10" spans="2:12" s="1" customFormat="1" ht="12" customHeight="1">
      <c r="B10" s="32"/>
      <c r="D10" s="27" t="s">
        <v>209</v>
      </c>
      <c r="L10" s="32"/>
    </row>
    <row r="11" spans="2:12" s="1" customFormat="1" ht="16.5" customHeight="1">
      <c r="B11" s="32"/>
      <c r="E11" s="270" t="s">
        <v>1872</v>
      </c>
      <c r="F11" s="304"/>
      <c r="G11" s="304"/>
      <c r="H11" s="304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8" t="str">
        <f>'Rekapitulace stavby'!AN8</f>
        <v>13. 9. 2022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07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71.25" customHeight="1">
      <c r="B29" s="85"/>
      <c r="E29" s="282" t="s">
        <v>37</v>
      </c>
      <c r="F29" s="282"/>
      <c r="G29" s="282"/>
      <c r="H29" s="282"/>
      <c r="L29" s="8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25.35" customHeight="1">
      <c r="B32" s="32"/>
      <c r="D32" s="86" t="s">
        <v>38</v>
      </c>
      <c r="J32" s="61">
        <f>ROUND(J87,2)</f>
        <v>0</v>
      </c>
      <c r="L32" s="32"/>
    </row>
    <row r="33" spans="2:12" s="1" customFormat="1" ht="6.9" customHeight="1">
      <c r="B33" s="32"/>
      <c r="D33" s="49"/>
      <c r="E33" s="49"/>
      <c r="F33" s="49"/>
      <c r="G33" s="49"/>
      <c r="H33" s="49"/>
      <c r="I33" s="49"/>
      <c r="J33" s="49"/>
      <c r="K33" s="49"/>
      <c r="L33" s="32"/>
    </row>
    <row r="34" spans="2:12" s="1" customFormat="1" ht="14.4" customHeight="1">
      <c r="B34" s="32"/>
      <c r="F34" s="87" t="s">
        <v>40</v>
      </c>
      <c r="I34" s="87" t="s">
        <v>39</v>
      </c>
      <c r="J34" s="87" t="s">
        <v>41</v>
      </c>
      <c r="L34" s="32"/>
    </row>
    <row r="35" spans="2:12" s="1" customFormat="1" ht="14.4" customHeight="1">
      <c r="B35" s="32"/>
      <c r="D35" s="88" t="s">
        <v>42</v>
      </c>
      <c r="E35" s="27" t="s">
        <v>43</v>
      </c>
      <c r="F35" s="81">
        <f>ROUND((SUM(BE87:BE117)),2)</f>
        <v>0</v>
      </c>
      <c r="I35" s="89">
        <v>0.21</v>
      </c>
      <c r="J35" s="81">
        <f>ROUND(((SUM(BE87:BE117))*I35),2)</f>
        <v>0</v>
      </c>
      <c r="L35" s="32"/>
    </row>
    <row r="36" spans="2:12" s="1" customFormat="1" ht="14.4" customHeight="1">
      <c r="B36" s="32"/>
      <c r="E36" s="27" t="s">
        <v>44</v>
      </c>
      <c r="F36" s="81">
        <f>ROUND((SUM(BF87:BF117)),2)</f>
        <v>0</v>
      </c>
      <c r="I36" s="89">
        <v>0.15</v>
      </c>
      <c r="J36" s="81">
        <f>ROUND(((SUM(BF87:BF117))*I36),2)</f>
        <v>0</v>
      </c>
      <c r="L36" s="32"/>
    </row>
    <row r="37" spans="2:12" s="1" customFormat="1" ht="14.4" customHeight="1" hidden="1">
      <c r="B37" s="32"/>
      <c r="E37" s="27" t="s">
        <v>45</v>
      </c>
      <c r="F37" s="81">
        <f>ROUND((SUM(BG87:BG117)),2)</f>
        <v>0</v>
      </c>
      <c r="I37" s="89">
        <v>0.21</v>
      </c>
      <c r="J37" s="81">
        <f>0</f>
        <v>0</v>
      </c>
      <c r="L37" s="32"/>
    </row>
    <row r="38" spans="2:12" s="1" customFormat="1" ht="14.4" customHeight="1" hidden="1">
      <c r="B38" s="32"/>
      <c r="E38" s="27" t="s">
        <v>46</v>
      </c>
      <c r="F38" s="81">
        <f>ROUND((SUM(BH87:BH117)),2)</f>
        <v>0</v>
      </c>
      <c r="I38" s="89">
        <v>0.15</v>
      </c>
      <c r="J38" s="81">
        <f>0</f>
        <v>0</v>
      </c>
      <c r="L38" s="32"/>
    </row>
    <row r="39" spans="2:12" s="1" customFormat="1" ht="14.4" customHeight="1" hidden="1">
      <c r="B39" s="32"/>
      <c r="E39" s="27" t="s">
        <v>47</v>
      </c>
      <c r="F39" s="81">
        <f>ROUND((SUM(BI87:BI117)),2)</f>
        <v>0</v>
      </c>
      <c r="I39" s="89">
        <v>0</v>
      </c>
      <c r="J39" s="81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0"/>
      <c r="D41" s="91" t="s">
        <v>48</v>
      </c>
      <c r="E41" s="52"/>
      <c r="F41" s="52"/>
      <c r="G41" s="92" t="s">
        <v>49</v>
      </c>
      <c r="H41" s="93" t="s">
        <v>50</v>
      </c>
      <c r="I41" s="52"/>
      <c r="J41" s="94">
        <f>SUM(J32:J39)</f>
        <v>0</v>
      </c>
      <c r="K41" s="95"/>
      <c r="L41" s="32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2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2"/>
    </row>
    <row r="47" spans="2:12" s="1" customFormat="1" ht="24.9" customHeight="1">
      <c r="B47" s="32"/>
      <c r="C47" s="21" t="s">
        <v>121</v>
      </c>
      <c r="L47" s="32"/>
    </row>
    <row r="48" spans="2:12" s="1" customFormat="1" ht="6.9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05" t="str">
        <f>E7</f>
        <v>Svařovna SOU Hluboš - odloučené prac. Dobříš</v>
      </c>
      <c r="F50" s="306"/>
      <c r="G50" s="306"/>
      <c r="H50" s="306"/>
      <c r="L50" s="32"/>
    </row>
    <row r="51" spans="2:12" ht="12" customHeight="1">
      <c r="B51" s="20"/>
      <c r="C51" s="27" t="s">
        <v>119</v>
      </c>
      <c r="L51" s="20"/>
    </row>
    <row r="52" spans="2:12" s="1" customFormat="1" ht="16.5" customHeight="1">
      <c r="B52" s="32"/>
      <c r="E52" s="305" t="s">
        <v>208</v>
      </c>
      <c r="F52" s="304"/>
      <c r="G52" s="304"/>
      <c r="H52" s="304"/>
      <c r="L52" s="32"/>
    </row>
    <row r="53" spans="2:12" s="1" customFormat="1" ht="12" customHeight="1">
      <c r="B53" s="32"/>
      <c r="C53" s="27" t="s">
        <v>209</v>
      </c>
      <c r="L53" s="32"/>
    </row>
    <row r="54" spans="2:12" s="1" customFormat="1" ht="16.5" customHeight="1">
      <c r="B54" s="32"/>
      <c r="E54" s="270" t="str">
        <f>E11</f>
        <v>02.08 - D.1.4 - Stlačený vzduch</v>
      </c>
      <c r="F54" s="304"/>
      <c r="G54" s="304"/>
      <c r="H54" s="304"/>
      <c r="L54" s="32"/>
    </row>
    <row r="55" spans="2:12" s="1" customFormat="1" ht="6.9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V Lipkách 194, 263 01 Dobříš</v>
      </c>
      <c r="I56" s="27" t="s">
        <v>23</v>
      </c>
      <c r="J56" s="48" t="str">
        <f>IF(J14="","",J14)</f>
        <v>13. 9. 2022</v>
      </c>
      <c r="L56" s="32"/>
    </row>
    <row r="57" spans="2:12" s="1" customFormat="1" ht="6.9" customHeight="1">
      <c r="B57" s="32"/>
      <c r="L57" s="32"/>
    </row>
    <row r="58" spans="2:12" s="1" customFormat="1" ht="40.2" customHeight="1">
      <c r="B58" s="32"/>
      <c r="C58" s="27" t="s">
        <v>25</v>
      </c>
      <c r="F58" s="25" t="str">
        <f>E17</f>
        <v>SOU Hluboš, Hluboš 178, 262 22 Hluboš</v>
      </c>
      <c r="I58" s="27" t="s">
        <v>31</v>
      </c>
      <c r="J58" s="30" t="str">
        <f>E23</f>
        <v>MP technik spol. s r.o., Francouzská 149, Holýšov</v>
      </c>
      <c r="L58" s="32"/>
    </row>
    <row r="59" spans="2:12" s="1" customFormat="1" ht="15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Jakub Vilingr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96" t="s">
        <v>122</v>
      </c>
      <c r="D61" s="90"/>
      <c r="E61" s="90"/>
      <c r="F61" s="90"/>
      <c r="G61" s="90"/>
      <c r="H61" s="90"/>
      <c r="I61" s="90"/>
      <c r="J61" s="97" t="s">
        <v>123</v>
      </c>
      <c r="K61" s="90"/>
      <c r="L61" s="32"/>
    </row>
    <row r="62" spans="2:12" s="1" customFormat="1" ht="10.35" customHeight="1">
      <c r="B62" s="32"/>
      <c r="L62" s="32"/>
    </row>
    <row r="63" spans="2:47" s="1" customFormat="1" ht="22.95" customHeight="1">
      <c r="B63" s="32"/>
      <c r="C63" s="98" t="s">
        <v>70</v>
      </c>
      <c r="J63" s="61">
        <f>J87</f>
        <v>0</v>
      </c>
      <c r="L63" s="32"/>
      <c r="AU63" s="17" t="s">
        <v>124</v>
      </c>
    </row>
    <row r="64" spans="2:12" s="8" customFormat="1" ht="24.9" customHeight="1">
      <c r="B64" s="99"/>
      <c r="D64" s="100" t="s">
        <v>1873</v>
      </c>
      <c r="E64" s="101"/>
      <c r="F64" s="101"/>
      <c r="G64" s="101"/>
      <c r="H64" s="101"/>
      <c r="I64" s="101"/>
      <c r="J64" s="102">
        <f>J88</f>
        <v>0</v>
      </c>
      <c r="L64" s="99"/>
    </row>
    <row r="65" spans="2:12" s="8" customFormat="1" ht="24.9" customHeight="1">
      <c r="B65" s="99"/>
      <c r="D65" s="100" t="s">
        <v>1646</v>
      </c>
      <c r="E65" s="101"/>
      <c r="F65" s="101"/>
      <c r="G65" s="101"/>
      <c r="H65" s="101"/>
      <c r="I65" s="101"/>
      <c r="J65" s="102">
        <f>J103</f>
        <v>0</v>
      </c>
      <c r="L65" s="99"/>
    </row>
    <row r="66" spans="2:12" s="1" customFormat="1" ht="21.75" customHeight="1">
      <c r="B66" s="32"/>
      <c r="L66" s="32"/>
    </row>
    <row r="67" spans="2:12" s="1" customFormat="1" ht="6.9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32"/>
    </row>
    <row r="71" spans="2:12" s="1" customFormat="1" ht="6.9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2"/>
    </row>
    <row r="72" spans="2:12" s="1" customFormat="1" ht="24.9" customHeight="1">
      <c r="B72" s="32"/>
      <c r="C72" s="21" t="s">
        <v>126</v>
      </c>
      <c r="L72" s="32"/>
    </row>
    <row r="73" spans="2:12" s="1" customFormat="1" ht="6.9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05" t="str">
        <f>E7</f>
        <v>Svařovna SOU Hluboš - odloučené prac. Dobříš</v>
      </c>
      <c r="F75" s="306"/>
      <c r="G75" s="306"/>
      <c r="H75" s="306"/>
      <c r="L75" s="32"/>
    </row>
    <row r="76" spans="2:12" ht="12" customHeight="1">
      <c r="B76" s="20"/>
      <c r="C76" s="27" t="s">
        <v>119</v>
      </c>
      <c r="L76" s="20"/>
    </row>
    <row r="77" spans="2:12" s="1" customFormat="1" ht="16.5" customHeight="1">
      <c r="B77" s="32"/>
      <c r="E77" s="305" t="s">
        <v>208</v>
      </c>
      <c r="F77" s="304"/>
      <c r="G77" s="304"/>
      <c r="H77" s="304"/>
      <c r="L77" s="32"/>
    </row>
    <row r="78" spans="2:12" s="1" customFormat="1" ht="12" customHeight="1">
      <c r="B78" s="32"/>
      <c r="C78" s="27" t="s">
        <v>209</v>
      </c>
      <c r="L78" s="32"/>
    </row>
    <row r="79" spans="2:12" s="1" customFormat="1" ht="16.5" customHeight="1">
      <c r="B79" s="32"/>
      <c r="E79" s="270" t="str">
        <f>E11</f>
        <v>02.08 - D.1.4 - Stlačený vzduch</v>
      </c>
      <c r="F79" s="304"/>
      <c r="G79" s="304"/>
      <c r="H79" s="304"/>
      <c r="L79" s="32"/>
    </row>
    <row r="80" spans="2:12" s="1" customFormat="1" ht="6.9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F14</f>
        <v>V Lipkách 194, 263 01 Dobříš</v>
      </c>
      <c r="I81" s="27" t="s">
        <v>23</v>
      </c>
      <c r="J81" s="48" t="str">
        <f>IF(J14="","",J14)</f>
        <v>13. 9. 2022</v>
      </c>
      <c r="L81" s="32"/>
    </row>
    <row r="82" spans="2:12" s="1" customFormat="1" ht="6.9" customHeight="1">
      <c r="B82" s="32"/>
      <c r="L82" s="32"/>
    </row>
    <row r="83" spans="2:12" s="1" customFormat="1" ht="40.2" customHeight="1">
      <c r="B83" s="32"/>
      <c r="C83" s="27" t="s">
        <v>25</v>
      </c>
      <c r="F83" s="25" t="str">
        <f>E17</f>
        <v>SOU Hluboš, Hluboš 178, 262 22 Hluboš</v>
      </c>
      <c r="I83" s="27" t="s">
        <v>31</v>
      </c>
      <c r="J83" s="30" t="str">
        <f>E23</f>
        <v>MP technik spol. s r.o., Francouzská 149, Holýšov</v>
      </c>
      <c r="L83" s="32"/>
    </row>
    <row r="84" spans="2:12" s="1" customFormat="1" ht="15.15" customHeight="1">
      <c r="B84" s="32"/>
      <c r="C84" s="27" t="s">
        <v>29</v>
      </c>
      <c r="F84" s="25" t="str">
        <f>IF(E20="","",E20)</f>
        <v>Vyplň údaj</v>
      </c>
      <c r="I84" s="27" t="s">
        <v>34</v>
      </c>
      <c r="J84" s="30" t="str">
        <f>E26</f>
        <v>Jakub Vilingr</v>
      </c>
      <c r="L84" s="32"/>
    </row>
    <row r="85" spans="2:12" s="1" customFormat="1" ht="10.35" customHeight="1">
      <c r="B85" s="32"/>
      <c r="L85" s="32"/>
    </row>
    <row r="86" spans="2:20" s="9" customFormat="1" ht="29.25" customHeight="1">
      <c r="B86" s="103"/>
      <c r="C86" s="104" t="s">
        <v>127</v>
      </c>
      <c r="D86" s="105" t="s">
        <v>57</v>
      </c>
      <c r="E86" s="105" t="s">
        <v>53</v>
      </c>
      <c r="F86" s="105" t="s">
        <v>54</v>
      </c>
      <c r="G86" s="105" t="s">
        <v>128</v>
      </c>
      <c r="H86" s="105" t="s">
        <v>129</v>
      </c>
      <c r="I86" s="105" t="s">
        <v>130</v>
      </c>
      <c r="J86" s="105" t="s">
        <v>123</v>
      </c>
      <c r="K86" s="106" t="s">
        <v>131</v>
      </c>
      <c r="L86" s="103"/>
      <c r="M86" s="54" t="s">
        <v>19</v>
      </c>
      <c r="N86" s="55" t="s">
        <v>42</v>
      </c>
      <c r="O86" s="55" t="s">
        <v>132</v>
      </c>
      <c r="P86" s="55" t="s">
        <v>133</v>
      </c>
      <c r="Q86" s="55" t="s">
        <v>134</v>
      </c>
      <c r="R86" s="55" t="s">
        <v>135</v>
      </c>
      <c r="S86" s="55" t="s">
        <v>136</v>
      </c>
      <c r="T86" s="56" t="s">
        <v>137</v>
      </c>
    </row>
    <row r="87" spans="2:63" s="1" customFormat="1" ht="22.95" customHeight="1">
      <c r="B87" s="32"/>
      <c r="C87" s="59" t="s">
        <v>138</v>
      </c>
      <c r="J87" s="107">
        <f>BK87</f>
        <v>0</v>
      </c>
      <c r="L87" s="32"/>
      <c r="M87" s="57"/>
      <c r="N87" s="49"/>
      <c r="O87" s="49"/>
      <c r="P87" s="108">
        <f>P88+P103</f>
        <v>0</v>
      </c>
      <c r="Q87" s="49"/>
      <c r="R87" s="108">
        <f>R88+R103</f>
        <v>0</v>
      </c>
      <c r="S87" s="49"/>
      <c r="T87" s="109">
        <f>T88+T103</f>
        <v>0</v>
      </c>
      <c r="AT87" s="17" t="s">
        <v>71</v>
      </c>
      <c r="AU87" s="17" t="s">
        <v>124</v>
      </c>
      <c r="BK87" s="110">
        <f>BK88+BK103</f>
        <v>0</v>
      </c>
    </row>
    <row r="88" spans="2:63" s="10" customFormat="1" ht="25.95" customHeight="1">
      <c r="B88" s="111"/>
      <c r="D88" s="112" t="s">
        <v>71</v>
      </c>
      <c r="E88" s="113" t="s">
        <v>1874</v>
      </c>
      <c r="F88" s="113" t="s">
        <v>1875</v>
      </c>
      <c r="I88" s="114"/>
      <c r="J88" s="115">
        <f>BK88</f>
        <v>0</v>
      </c>
      <c r="L88" s="111"/>
      <c r="M88" s="116"/>
      <c r="P88" s="117">
        <f>SUM(P89:P102)</f>
        <v>0</v>
      </c>
      <c r="R88" s="117">
        <f>SUM(R89:R102)</f>
        <v>0</v>
      </c>
      <c r="T88" s="118">
        <f>SUM(T89:T102)</f>
        <v>0</v>
      </c>
      <c r="AR88" s="112" t="s">
        <v>152</v>
      </c>
      <c r="AT88" s="119" t="s">
        <v>71</v>
      </c>
      <c r="AU88" s="119" t="s">
        <v>72</v>
      </c>
      <c r="AY88" s="112" t="s">
        <v>142</v>
      </c>
      <c r="BK88" s="120">
        <f>SUM(BK89:BK102)</f>
        <v>0</v>
      </c>
    </row>
    <row r="89" spans="2:65" s="1" customFormat="1" ht="24.15" customHeight="1">
      <c r="B89" s="32"/>
      <c r="C89" s="121" t="s">
        <v>80</v>
      </c>
      <c r="D89" s="121" t="s">
        <v>143</v>
      </c>
      <c r="E89" s="122" t="s">
        <v>1876</v>
      </c>
      <c r="F89" s="123" t="s">
        <v>1877</v>
      </c>
      <c r="G89" s="124" t="s">
        <v>1616</v>
      </c>
      <c r="H89" s="125">
        <v>1</v>
      </c>
      <c r="I89" s="126"/>
      <c r="J89" s="127">
        <f>ROUND(I89*H89,2)</f>
        <v>0</v>
      </c>
      <c r="K89" s="123" t="s">
        <v>19</v>
      </c>
      <c r="L89" s="32"/>
      <c r="M89" s="128" t="s">
        <v>19</v>
      </c>
      <c r="N89" s="129" t="s">
        <v>43</v>
      </c>
      <c r="P89" s="130">
        <f>O89*H89</f>
        <v>0</v>
      </c>
      <c r="Q89" s="130">
        <v>0</v>
      </c>
      <c r="R89" s="130">
        <f>Q89*H89</f>
        <v>0</v>
      </c>
      <c r="S89" s="130">
        <v>0</v>
      </c>
      <c r="T89" s="131">
        <f>S89*H89</f>
        <v>0</v>
      </c>
      <c r="AR89" s="132" t="s">
        <v>911</v>
      </c>
      <c r="AT89" s="132" t="s">
        <v>143</v>
      </c>
      <c r="AU89" s="132" t="s">
        <v>80</v>
      </c>
      <c r="AY89" s="17" t="s">
        <v>142</v>
      </c>
      <c r="BE89" s="133">
        <f>IF(N89="základní",J89,0)</f>
        <v>0</v>
      </c>
      <c r="BF89" s="133">
        <f>IF(N89="snížená",J89,0)</f>
        <v>0</v>
      </c>
      <c r="BG89" s="133">
        <f>IF(N89="zákl. přenesená",J89,0)</f>
        <v>0</v>
      </c>
      <c r="BH89" s="133">
        <f>IF(N89="sníž. přenesená",J89,0)</f>
        <v>0</v>
      </c>
      <c r="BI89" s="133">
        <f>IF(N89="nulová",J89,0)</f>
        <v>0</v>
      </c>
      <c r="BJ89" s="17" t="s">
        <v>80</v>
      </c>
      <c r="BK89" s="133">
        <f>ROUND(I89*H89,2)</f>
        <v>0</v>
      </c>
      <c r="BL89" s="17" t="s">
        <v>911</v>
      </c>
      <c r="BM89" s="132" t="s">
        <v>83</v>
      </c>
    </row>
    <row r="90" spans="2:47" s="1" customFormat="1" ht="19.2">
      <c r="B90" s="32"/>
      <c r="D90" s="134" t="s">
        <v>148</v>
      </c>
      <c r="F90" s="135" t="s">
        <v>1877</v>
      </c>
      <c r="I90" s="136"/>
      <c r="L90" s="32"/>
      <c r="M90" s="137"/>
      <c r="T90" s="51"/>
      <c r="AT90" s="17" t="s">
        <v>148</v>
      </c>
      <c r="AU90" s="17" t="s">
        <v>80</v>
      </c>
    </row>
    <row r="91" spans="2:65" s="1" customFormat="1" ht="21.75" customHeight="1">
      <c r="B91" s="32"/>
      <c r="C91" s="121" t="s">
        <v>83</v>
      </c>
      <c r="D91" s="121" t="s">
        <v>143</v>
      </c>
      <c r="E91" s="122" t="s">
        <v>1878</v>
      </c>
      <c r="F91" s="123" t="s">
        <v>1879</v>
      </c>
      <c r="G91" s="124" t="s">
        <v>1424</v>
      </c>
      <c r="H91" s="125">
        <v>1</v>
      </c>
      <c r="I91" s="126"/>
      <c r="J91" s="127">
        <f>ROUND(I91*H91,2)</f>
        <v>0</v>
      </c>
      <c r="K91" s="123" t="s">
        <v>19</v>
      </c>
      <c r="L91" s="32"/>
      <c r="M91" s="128" t="s">
        <v>19</v>
      </c>
      <c r="N91" s="129" t="s">
        <v>43</v>
      </c>
      <c r="P91" s="130">
        <f>O91*H91</f>
        <v>0</v>
      </c>
      <c r="Q91" s="130">
        <v>0</v>
      </c>
      <c r="R91" s="130">
        <f>Q91*H91</f>
        <v>0</v>
      </c>
      <c r="S91" s="130">
        <v>0</v>
      </c>
      <c r="T91" s="131">
        <f>S91*H91</f>
        <v>0</v>
      </c>
      <c r="AR91" s="132" t="s">
        <v>911</v>
      </c>
      <c r="AT91" s="132" t="s">
        <v>143</v>
      </c>
      <c r="AU91" s="132" t="s">
        <v>80</v>
      </c>
      <c r="AY91" s="17" t="s">
        <v>142</v>
      </c>
      <c r="BE91" s="133">
        <f>IF(N91="základní",J91,0)</f>
        <v>0</v>
      </c>
      <c r="BF91" s="133">
        <f>IF(N91="snížená",J91,0)</f>
        <v>0</v>
      </c>
      <c r="BG91" s="133">
        <f>IF(N91="zákl. přenesená",J91,0)</f>
        <v>0</v>
      </c>
      <c r="BH91" s="133">
        <f>IF(N91="sníž. přenesená",J91,0)</f>
        <v>0</v>
      </c>
      <c r="BI91" s="133">
        <f>IF(N91="nulová",J91,0)</f>
        <v>0</v>
      </c>
      <c r="BJ91" s="17" t="s">
        <v>80</v>
      </c>
      <c r="BK91" s="133">
        <f>ROUND(I91*H91,2)</f>
        <v>0</v>
      </c>
      <c r="BL91" s="17" t="s">
        <v>911</v>
      </c>
      <c r="BM91" s="132" t="s">
        <v>141</v>
      </c>
    </row>
    <row r="92" spans="2:47" s="1" customFormat="1" ht="12">
      <c r="B92" s="32"/>
      <c r="D92" s="134" t="s">
        <v>148</v>
      </c>
      <c r="F92" s="135" t="s">
        <v>1879</v>
      </c>
      <c r="I92" s="136"/>
      <c r="L92" s="32"/>
      <c r="M92" s="137"/>
      <c r="T92" s="51"/>
      <c r="AT92" s="17" t="s">
        <v>148</v>
      </c>
      <c r="AU92" s="17" t="s">
        <v>80</v>
      </c>
    </row>
    <row r="93" spans="2:65" s="1" customFormat="1" ht="21.75" customHeight="1">
      <c r="B93" s="32"/>
      <c r="C93" s="121" t="s">
        <v>152</v>
      </c>
      <c r="D93" s="121" t="s">
        <v>143</v>
      </c>
      <c r="E93" s="122" t="s">
        <v>1880</v>
      </c>
      <c r="F93" s="123" t="s">
        <v>1881</v>
      </c>
      <c r="G93" s="124" t="s">
        <v>1424</v>
      </c>
      <c r="H93" s="125">
        <v>1</v>
      </c>
      <c r="I93" s="126"/>
      <c r="J93" s="127">
        <f>ROUND(I93*H93,2)</f>
        <v>0</v>
      </c>
      <c r="K93" s="123" t="s">
        <v>19</v>
      </c>
      <c r="L93" s="32"/>
      <c r="M93" s="128" t="s">
        <v>19</v>
      </c>
      <c r="N93" s="129" t="s">
        <v>43</v>
      </c>
      <c r="P93" s="130">
        <f>O93*H93</f>
        <v>0</v>
      </c>
      <c r="Q93" s="130">
        <v>0</v>
      </c>
      <c r="R93" s="130">
        <f>Q93*H93</f>
        <v>0</v>
      </c>
      <c r="S93" s="130">
        <v>0</v>
      </c>
      <c r="T93" s="131">
        <f>S93*H93</f>
        <v>0</v>
      </c>
      <c r="AR93" s="132" t="s">
        <v>911</v>
      </c>
      <c r="AT93" s="132" t="s">
        <v>143</v>
      </c>
      <c r="AU93" s="132" t="s">
        <v>80</v>
      </c>
      <c r="AY93" s="17" t="s">
        <v>142</v>
      </c>
      <c r="BE93" s="133">
        <f>IF(N93="základní",J93,0)</f>
        <v>0</v>
      </c>
      <c r="BF93" s="133">
        <f>IF(N93="snížená",J93,0)</f>
        <v>0</v>
      </c>
      <c r="BG93" s="133">
        <f>IF(N93="zákl. přenesená",J93,0)</f>
        <v>0</v>
      </c>
      <c r="BH93" s="133">
        <f>IF(N93="sníž. přenesená",J93,0)</f>
        <v>0</v>
      </c>
      <c r="BI93" s="133">
        <f>IF(N93="nulová",J93,0)</f>
        <v>0</v>
      </c>
      <c r="BJ93" s="17" t="s">
        <v>80</v>
      </c>
      <c r="BK93" s="133">
        <f>ROUND(I93*H93,2)</f>
        <v>0</v>
      </c>
      <c r="BL93" s="17" t="s">
        <v>911</v>
      </c>
      <c r="BM93" s="132" t="s">
        <v>167</v>
      </c>
    </row>
    <row r="94" spans="2:47" s="1" customFormat="1" ht="12">
      <c r="B94" s="32"/>
      <c r="D94" s="134" t="s">
        <v>148</v>
      </c>
      <c r="F94" s="135" t="s">
        <v>1881</v>
      </c>
      <c r="I94" s="136"/>
      <c r="L94" s="32"/>
      <c r="M94" s="137"/>
      <c r="T94" s="51"/>
      <c r="AT94" s="17" t="s">
        <v>148</v>
      </c>
      <c r="AU94" s="17" t="s">
        <v>80</v>
      </c>
    </row>
    <row r="95" spans="2:65" s="1" customFormat="1" ht="16.5" customHeight="1">
      <c r="B95" s="32"/>
      <c r="C95" s="121" t="s">
        <v>141</v>
      </c>
      <c r="D95" s="121" t="s">
        <v>143</v>
      </c>
      <c r="E95" s="122" t="s">
        <v>1882</v>
      </c>
      <c r="F95" s="123" t="s">
        <v>1883</v>
      </c>
      <c r="G95" s="124" t="s">
        <v>1424</v>
      </c>
      <c r="H95" s="125">
        <v>11</v>
      </c>
      <c r="I95" s="126"/>
      <c r="J95" s="127">
        <f>ROUND(I95*H95,2)</f>
        <v>0</v>
      </c>
      <c r="K95" s="123" t="s">
        <v>19</v>
      </c>
      <c r="L95" s="32"/>
      <c r="M95" s="128" t="s">
        <v>19</v>
      </c>
      <c r="N95" s="129" t="s">
        <v>43</v>
      </c>
      <c r="P95" s="130">
        <f>O95*H95</f>
        <v>0</v>
      </c>
      <c r="Q95" s="130">
        <v>0</v>
      </c>
      <c r="R95" s="130">
        <f>Q95*H95</f>
        <v>0</v>
      </c>
      <c r="S95" s="130">
        <v>0</v>
      </c>
      <c r="T95" s="131">
        <f>S95*H95</f>
        <v>0</v>
      </c>
      <c r="AR95" s="132" t="s">
        <v>911</v>
      </c>
      <c r="AT95" s="132" t="s">
        <v>143</v>
      </c>
      <c r="AU95" s="132" t="s">
        <v>80</v>
      </c>
      <c r="AY95" s="17" t="s">
        <v>142</v>
      </c>
      <c r="BE95" s="133">
        <f>IF(N95="základní",J95,0)</f>
        <v>0</v>
      </c>
      <c r="BF95" s="133">
        <f>IF(N95="snížená",J95,0)</f>
        <v>0</v>
      </c>
      <c r="BG95" s="133">
        <f>IF(N95="zákl. přenesená",J95,0)</f>
        <v>0</v>
      </c>
      <c r="BH95" s="133">
        <f>IF(N95="sníž. přenesená",J95,0)</f>
        <v>0</v>
      </c>
      <c r="BI95" s="133">
        <f>IF(N95="nulová",J95,0)</f>
        <v>0</v>
      </c>
      <c r="BJ95" s="17" t="s">
        <v>80</v>
      </c>
      <c r="BK95" s="133">
        <f>ROUND(I95*H95,2)</f>
        <v>0</v>
      </c>
      <c r="BL95" s="17" t="s">
        <v>911</v>
      </c>
      <c r="BM95" s="132" t="s">
        <v>175</v>
      </c>
    </row>
    <row r="96" spans="2:47" s="1" customFormat="1" ht="12">
      <c r="B96" s="32"/>
      <c r="D96" s="134" t="s">
        <v>148</v>
      </c>
      <c r="F96" s="135" t="s">
        <v>1883</v>
      </c>
      <c r="I96" s="136"/>
      <c r="L96" s="32"/>
      <c r="M96" s="137"/>
      <c r="T96" s="51"/>
      <c r="AT96" s="17" t="s">
        <v>148</v>
      </c>
      <c r="AU96" s="17" t="s">
        <v>80</v>
      </c>
    </row>
    <row r="97" spans="2:65" s="1" customFormat="1" ht="16.5" customHeight="1">
      <c r="B97" s="32"/>
      <c r="C97" s="121" t="s">
        <v>162</v>
      </c>
      <c r="D97" s="121" t="s">
        <v>143</v>
      </c>
      <c r="E97" s="122" t="s">
        <v>1884</v>
      </c>
      <c r="F97" s="123" t="s">
        <v>1885</v>
      </c>
      <c r="G97" s="124" t="s">
        <v>303</v>
      </c>
      <c r="H97" s="125">
        <v>11</v>
      </c>
      <c r="I97" s="126"/>
      <c r="J97" s="127">
        <f>ROUND(I97*H97,2)</f>
        <v>0</v>
      </c>
      <c r="K97" s="123" t="s">
        <v>19</v>
      </c>
      <c r="L97" s="32"/>
      <c r="M97" s="128" t="s">
        <v>19</v>
      </c>
      <c r="N97" s="129" t="s">
        <v>43</v>
      </c>
      <c r="P97" s="130">
        <f>O97*H97</f>
        <v>0</v>
      </c>
      <c r="Q97" s="130">
        <v>0</v>
      </c>
      <c r="R97" s="130">
        <f>Q97*H97</f>
        <v>0</v>
      </c>
      <c r="S97" s="130">
        <v>0</v>
      </c>
      <c r="T97" s="131">
        <f>S97*H97</f>
        <v>0</v>
      </c>
      <c r="AR97" s="132" t="s">
        <v>911</v>
      </c>
      <c r="AT97" s="132" t="s">
        <v>143</v>
      </c>
      <c r="AU97" s="132" t="s">
        <v>80</v>
      </c>
      <c r="AY97" s="17" t="s">
        <v>142</v>
      </c>
      <c r="BE97" s="133">
        <f>IF(N97="základní",J97,0)</f>
        <v>0</v>
      </c>
      <c r="BF97" s="133">
        <f>IF(N97="snížená",J97,0)</f>
        <v>0</v>
      </c>
      <c r="BG97" s="133">
        <f>IF(N97="zákl. přenesená",J97,0)</f>
        <v>0</v>
      </c>
      <c r="BH97" s="133">
        <f>IF(N97="sníž. přenesená",J97,0)</f>
        <v>0</v>
      </c>
      <c r="BI97" s="133">
        <f>IF(N97="nulová",J97,0)</f>
        <v>0</v>
      </c>
      <c r="BJ97" s="17" t="s">
        <v>80</v>
      </c>
      <c r="BK97" s="133">
        <f>ROUND(I97*H97,2)</f>
        <v>0</v>
      </c>
      <c r="BL97" s="17" t="s">
        <v>911</v>
      </c>
      <c r="BM97" s="132" t="s">
        <v>293</v>
      </c>
    </row>
    <row r="98" spans="2:47" s="1" customFormat="1" ht="12">
      <c r="B98" s="32"/>
      <c r="D98" s="134" t="s">
        <v>148</v>
      </c>
      <c r="F98" s="135" t="s">
        <v>1885</v>
      </c>
      <c r="I98" s="136"/>
      <c r="L98" s="32"/>
      <c r="M98" s="137"/>
      <c r="T98" s="51"/>
      <c r="AT98" s="17" t="s">
        <v>148</v>
      </c>
      <c r="AU98" s="17" t="s">
        <v>80</v>
      </c>
    </row>
    <row r="99" spans="2:65" s="1" customFormat="1" ht="37.95" customHeight="1">
      <c r="B99" s="32"/>
      <c r="C99" s="121" t="s">
        <v>167</v>
      </c>
      <c r="D99" s="121" t="s">
        <v>143</v>
      </c>
      <c r="E99" s="122" t="s">
        <v>1886</v>
      </c>
      <c r="F99" s="123" t="s">
        <v>1773</v>
      </c>
      <c r="G99" s="124" t="s">
        <v>303</v>
      </c>
      <c r="H99" s="125">
        <v>82</v>
      </c>
      <c r="I99" s="126"/>
      <c r="J99" s="127">
        <f>ROUND(I99*H99,2)</f>
        <v>0</v>
      </c>
      <c r="K99" s="123" t="s">
        <v>19</v>
      </c>
      <c r="L99" s="32"/>
      <c r="M99" s="128" t="s">
        <v>19</v>
      </c>
      <c r="N99" s="129" t="s">
        <v>43</v>
      </c>
      <c r="P99" s="130">
        <f>O99*H99</f>
        <v>0</v>
      </c>
      <c r="Q99" s="130">
        <v>0</v>
      </c>
      <c r="R99" s="130">
        <f>Q99*H99</f>
        <v>0</v>
      </c>
      <c r="S99" s="130">
        <v>0</v>
      </c>
      <c r="T99" s="131">
        <f>S99*H99</f>
        <v>0</v>
      </c>
      <c r="AR99" s="132" t="s">
        <v>911</v>
      </c>
      <c r="AT99" s="132" t="s">
        <v>143</v>
      </c>
      <c r="AU99" s="132" t="s">
        <v>80</v>
      </c>
      <c r="AY99" s="17" t="s">
        <v>142</v>
      </c>
      <c r="BE99" s="133">
        <f>IF(N99="základní",J99,0)</f>
        <v>0</v>
      </c>
      <c r="BF99" s="133">
        <f>IF(N99="snížená",J99,0)</f>
        <v>0</v>
      </c>
      <c r="BG99" s="133">
        <f>IF(N99="zákl. přenesená",J99,0)</f>
        <v>0</v>
      </c>
      <c r="BH99" s="133">
        <f>IF(N99="sníž. přenesená",J99,0)</f>
        <v>0</v>
      </c>
      <c r="BI99" s="133">
        <f>IF(N99="nulová",J99,0)</f>
        <v>0</v>
      </c>
      <c r="BJ99" s="17" t="s">
        <v>80</v>
      </c>
      <c r="BK99" s="133">
        <f>ROUND(I99*H99,2)</f>
        <v>0</v>
      </c>
      <c r="BL99" s="17" t="s">
        <v>911</v>
      </c>
      <c r="BM99" s="132" t="s">
        <v>308</v>
      </c>
    </row>
    <row r="100" spans="2:47" s="1" customFormat="1" ht="19.2">
      <c r="B100" s="32"/>
      <c r="D100" s="134" t="s">
        <v>148</v>
      </c>
      <c r="F100" s="135" t="s">
        <v>1774</v>
      </c>
      <c r="I100" s="136"/>
      <c r="L100" s="32"/>
      <c r="M100" s="137"/>
      <c r="T100" s="51"/>
      <c r="AT100" s="17" t="s">
        <v>148</v>
      </c>
      <c r="AU100" s="17" t="s">
        <v>80</v>
      </c>
    </row>
    <row r="101" spans="2:65" s="1" customFormat="1" ht="37.95" customHeight="1">
      <c r="B101" s="32"/>
      <c r="C101" s="121" t="s">
        <v>171</v>
      </c>
      <c r="D101" s="121" t="s">
        <v>143</v>
      </c>
      <c r="E101" s="122" t="s">
        <v>1887</v>
      </c>
      <c r="F101" s="123" t="s">
        <v>1776</v>
      </c>
      <c r="G101" s="124" t="s">
        <v>303</v>
      </c>
      <c r="H101" s="125">
        <v>25</v>
      </c>
      <c r="I101" s="126"/>
      <c r="J101" s="127">
        <f>ROUND(I101*H101,2)</f>
        <v>0</v>
      </c>
      <c r="K101" s="123" t="s">
        <v>19</v>
      </c>
      <c r="L101" s="32"/>
      <c r="M101" s="128" t="s">
        <v>19</v>
      </c>
      <c r="N101" s="129" t="s">
        <v>43</v>
      </c>
      <c r="P101" s="130">
        <f>O101*H101</f>
        <v>0</v>
      </c>
      <c r="Q101" s="130">
        <v>0</v>
      </c>
      <c r="R101" s="130">
        <f>Q101*H101</f>
        <v>0</v>
      </c>
      <c r="S101" s="130">
        <v>0</v>
      </c>
      <c r="T101" s="131">
        <f>S101*H101</f>
        <v>0</v>
      </c>
      <c r="AR101" s="132" t="s">
        <v>911</v>
      </c>
      <c r="AT101" s="132" t="s">
        <v>143</v>
      </c>
      <c r="AU101" s="132" t="s">
        <v>80</v>
      </c>
      <c r="AY101" s="17" t="s">
        <v>142</v>
      </c>
      <c r="BE101" s="133">
        <f>IF(N101="základní",J101,0)</f>
        <v>0</v>
      </c>
      <c r="BF101" s="133">
        <f>IF(N101="snížená",J101,0)</f>
        <v>0</v>
      </c>
      <c r="BG101" s="133">
        <f>IF(N101="zákl. přenesená",J101,0)</f>
        <v>0</v>
      </c>
      <c r="BH101" s="133">
        <f>IF(N101="sníž. přenesená",J101,0)</f>
        <v>0</v>
      </c>
      <c r="BI101" s="133">
        <f>IF(N101="nulová",J101,0)</f>
        <v>0</v>
      </c>
      <c r="BJ101" s="17" t="s">
        <v>80</v>
      </c>
      <c r="BK101" s="133">
        <f>ROUND(I101*H101,2)</f>
        <v>0</v>
      </c>
      <c r="BL101" s="17" t="s">
        <v>911</v>
      </c>
      <c r="BM101" s="132" t="s">
        <v>321</v>
      </c>
    </row>
    <row r="102" spans="2:47" s="1" customFormat="1" ht="19.2">
      <c r="B102" s="32"/>
      <c r="D102" s="134" t="s">
        <v>148</v>
      </c>
      <c r="F102" s="135" t="s">
        <v>1777</v>
      </c>
      <c r="I102" s="136"/>
      <c r="L102" s="32"/>
      <c r="M102" s="137"/>
      <c r="T102" s="51"/>
      <c r="AT102" s="17" t="s">
        <v>148</v>
      </c>
      <c r="AU102" s="17" t="s">
        <v>80</v>
      </c>
    </row>
    <row r="103" spans="2:63" s="10" customFormat="1" ht="25.95" customHeight="1">
      <c r="B103" s="111"/>
      <c r="D103" s="112" t="s">
        <v>71</v>
      </c>
      <c r="E103" s="113" t="s">
        <v>139</v>
      </c>
      <c r="F103" s="113" t="s">
        <v>1730</v>
      </c>
      <c r="I103" s="114"/>
      <c r="J103" s="115">
        <f>BK103</f>
        <v>0</v>
      </c>
      <c r="L103" s="111"/>
      <c r="M103" s="116"/>
      <c r="P103" s="117">
        <f>SUM(P104:P117)</f>
        <v>0</v>
      </c>
      <c r="R103" s="117">
        <f>SUM(R104:R117)</f>
        <v>0</v>
      </c>
      <c r="T103" s="118">
        <f>SUM(T104:T117)</f>
        <v>0</v>
      </c>
      <c r="AR103" s="112" t="s">
        <v>141</v>
      </c>
      <c r="AT103" s="119" t="s">
        <v>71</v>
      </c>
      <c r="AU103" s="119" t="s">
        <v>72</v>
      </c>
      <c r="AY103" s="112" t="s">
        <v>142</v>
      </c>
      <c r="BK103" s="120">
        <f>SUM(BK104:BK117)</f>
        <v>0</v>
      </c>
    </row>
    <row r="104" spans="2:65" s="1" customFormat="1" ht="24.15" customHeight="1">
      <c r="B104" s="32"/>
      <c r="C104" s="121" t="s">
        <v>175</v>
      </c>
      <c r="D104" s="121" t="s">
        <v>143</v>
      </c>
      <c r="E104" s="122" t="s">
        <v>1888</v>
      </c>
      <c r="F104" s="123" t="s">
        <v>1889</v>
      </c>
      <c r="G104" s="124" t="s">
        <v>1616</v>
      </c>
      <c r="H104" s="125">
        <v>1</v>
      </c>
      <c r="I104" s="126"/>
      <c r="J104" s="127">
        <f>ROUND(I104*H104,2)</f>
        <v>0</v>
      </c>
      <c r="K104" s="123" t="s">
        <v>19</v>
      </c>
      <c r="L104" s="32"/>
      <c r="M104" s="128" t="s">
        <v>19</v>
      </c>
      <c r="N104" s="129" t="s">
        <v>43</v>
      </c>
      <c r="P104" s="130">
        <f>O104*H104</f>
        <v>0</v>
      </c>
      <c r="Q104" s="130">
        <v>0</v>
      </c>
      <c r="R104" s="130">
        <f>Q104*H104</f>
        <v>0</v>
      </c>
      <c r="S104" s="130">
        <v>0</v>
      </c>
      <c r="T104" s="131">
        <f>S104*H104</f>
        <v>0</v>
      </c>
      <c r="AR104" s="132" t="s">
        <v>1617</v>
      </c>
      <c r="AT104" s="132" t="s">
        <v>143</v>
      </c>
      <c r="AU104" s="132" t="s">
        <v>80</v>
      </c>
      <c r="AY104" s="17" t="s">
        <v>142</v>
      </c>
      <c r="BE104" s="133">
        <f>IF(N104="základní",J104,0)</f>
        <v>0</v>
      </c>
      <c r="BF104" s="133">
        <f>IF(N104="snížená",J104,0)</f>
        <v>0</v>
      </c>
      <c r="BG104" s="133">
        <f>IF(N104="zákl. přenesená",J104,0)</f>
        <v>0</v>
      </c>
      <c r="BH104" s="133">
        <f>IF(N104="sníž. přenesená",J104,0)</f>
        <v>0</v>
      </c>
      <c r="BI104" s="133">
        <f>IF(N104="nulová",J104,0)</f>
        <v>0</v>
      </c>
      <c r="BJ104" s="17" t="s">
        <v>80</v>
      </c>
      <c r="BK104" s="133">
        <f>ROUND(I104*H104,2)</f>
        <v>0</v>
      </c>
      <c r="BL104" s="17" t="s">
        <v>1617</v>
      </c>
      <c r="BM104" s="132" t="s">
        <v>337</v>
      </c>
    </row>
    <row r="105" spans="2:47" s="1" customFormat="1" ht="19.2">
      <c r="B105" s="32"/>
      <c r="D105" s="134" t="s">
        <v>148</v>
      </c>
      <c r="F105" s="135" t="s">
        <v>1889</v>
      </c>
      <c r="I105" s="136"/>
      <c r="L105" s="32"/>
      <c r="M105" s="137"/>
      <c r="T105" s="51"/>
      <c r="AT105" s="17" t="s">
        <v>148</v>
      </c>
      <c r="AU105" s="17" t="s">
        <v>80</v>
      </c>
    </row>
    <row r="106" spans="2:65" s="1" customFormat="1" ht="16.5" customHeight="1">
      <c r="B106" s="32"/>
      <c r="C106" s="121" t="s">
        <v>229</v>
      </c>
      <c r="D106" s="121" t="s">
        <v>143</v>
      </c>
      <c r="E106" s="122" t="s">
        <v>1890</v>
      </c>
      <c r="F106" s="123" t="s">
        <v>1736</v>
      </c>
      <c r="G106" s="124" t="s">
        <v>1620</v>
      </c>
      <c r="H106" s="183"/>
      <c r="I106" s="126"/>
      <c r="J106" s="127">
        <f>ROUND(I106*H106,2)</f>
        <v>0</v>
      </c>
      <c r="K106" s="123" t="s">
        <v>19</v>
      </c>
      <c r="L106" s="32"/>
      <c r="M106" s="128" t="s">
        <v>19</v>
      </c>
      <c r="N106" s="129" t="s">
        <v>43</v>
      </c>
      <c r="P106" s="130">
        <f>O106*H106</f>
        <v>0</v>
      </c>
      <c r="Q106" s="130">
        <v>0</v>
      </c>
      <c r="R106" s="130">
        <f>Q106*H106</f>
        <v>0</v>
      </c>
      <c r="S106" s="130">
        <v>0</v>
      </c>
      <c r="T106" s="131">
        <f>S106*H106</f>
        <v>0</v>
      </c>
      <c r="AR106" s="132" t="s">
        <v>1617</v>
      </c>
      <c r="AT106" s="132" t="s">
        <v>143</v>
      </c>
      <c r="AU106" s="132" t="s">
        <v>80</v>
      </c>
      <c r="AY106" s="17" t="s">
        <v>142</v>
      </c>
      <c r="BE106" s="133">
        <f>IF(N106="základní",J106,0)</f>
        <v>0</v>
      </c>
      <c r="BF106" s="133">
        <f>IF(N106="snížená",J106,0)</f>
        <v>0</v>
      </c>
      <c r="BG106" s="133">
        <f>IF(N106="zákl. přenesená",J106,0)</f>
        <v>0</v>
      </c>
      <c r="BH106" s="133">
        <f>IF(N106="sníž. přenesená",J106,0)</f>
        <v>0</v>
      </c>
      <c r="BI106" s="133">
        <f>IF(N106="nulová",J106,0)</f>
        <v>0</v>
      </c>
      <c r="BJ106" s="17" t="s">
        <v>80</v>
      </c>
      <c r="BK106" s="133">
        <f>ROUND(I106*H106,2)</f>
        <v>0</v>
      </c>
      <c r="BL106" s="17" t="s">
        <v>1617</v>
      </c>
      <c r="BM106" s="132" t="s">
        <v>350</v>
      </c>
    </row>
    <row r="107" spans="2:47" s="1" customFormat="1" ht="12">
      <c r="B107" s="32"/>
      <c r="D107" s="134" t="s">
        <v>148</v>
      </c>
      <c r="F107" s="135" t="s">
        <v>1736</v>
      </c>
      <c r="I107" s="136"/>
      <c r="L107" s="32"/>
      <c r="M107" s="137"/>
      <c r="T107" s="51"/>
      <c r="AT107" s="17" t="s">
        <v>148</v>
      </c>
      <c r="AU107" s="17" t="s">
        <v>80</v>
      </c>
    </row>
    <row r="108" spans="2:65" s="1" customFormat="1" ht="16.5" customHeight="1">
      <c r="B108" s="32"/>
      <c r="C108" s="121" t="s">
        <v>293</v>
      </c>
      <c r="D108" s="121" t="s">
        <v>143</v>
      </c>
      <c r="E108" s="122" t="s">
        <v>1891</v>
      </c>
      <c r="F108" s="123" t="s">
        <v>1632</v>
      </c>
      <c r="G108" s="124" t="s">
        <v>1616</v>
      </c>
      <c r="H108" s="125">
        <v>1</v>
      </c>
      <c r="I108" s="126"/>
      <c r="J108" s="127">
        <f>ROUND(I108*H108,2)</f>
        <v>0</v>
      </c>
      <c r="K108" s="123" t="s">
        <v>19</v>
      </c>
      <c r="L108" s="32"/>
      <c r="M108" s="128" t="s">
        <v>19</v>
      </c>
      <c r="N108" s="129" t="s">
        <v>43</v>
      </c>
      <c r="P108" s="130">
        <f>O108*H108</f>
        <v>0</v>
      </c>
      <c r="Q108" s="130">
        <v>0</v>
      </c>
      <c r="R108" s="130">
        <f>Q108*H108</f>
        <v>0</v>
      </c>
      <c r="S108" s="130">
        <v>0</v>
      </c>
      <c r="T108" s="131">
        <f>S108*H108</f>
        <v>0</v>
      </c>
      <c r="AR108" s="132" t="s">
        <v>1617</v>
      </c>
      <c r="AT108" s="132" t="s">
        <v>143</v>
      </c>
      <c r="AU108" s="132" t="s">
        <v>80</v>
      </c>
      <c r="AY108" s="17" t="s">
        <v>142</v>
      </c>
      <c r="BE108" s="133">
        <f>IF(N108="základní",J108,0)</f>
        <v>0</v>
      </c>
      <c r="BF108" s="133">
        <f>IF(N108="snížená",J108,0)</f>
        <v>0</v>
      </c>
      <c r="BG108" s="133">
        <f>IF(N108="zákl. přenesená",J108,0)</f>
        <v>0</v>
      </c>
      <c r="BH108" s="133">
        <f>IF(N108="sníž. přenesená",J108,0)</f>
        <v>0</v>
      </c>
      <c r="BI108" s="133">
        <f>IF(N108="nulová",J108,0)</f>
        <v>0</v>
      </c>
      <c r="BJ108" s="17" t="s">
        <v>80</v>
      </c>
      <c r="BK108" s="133">
        <f>ROUND(I108*H108,2)</f>
        <v>0</v>
      </c>
      <c r="BL108" s="17" t="s">
        <v>1617</v>
      </c>
      <c r="BM108" s="132" t="s">
        <v>363</v>
      </c>
    </row>
    <row r="109" spans="2:47" s="1" customFormat="1" ht="12">
      <c r="B109" s="32"/>
      <c r="D109" s="134" t="s">
        <v>148</v>
      </c>
      <c r="F109" s="135" t="s">
        <v>1632</v>
      </c>
      <c r="I109" s="136"/>
      <c r="L109" s="32"/>
      <c r="M109" s="137"/>
      <c r="T109" s="51"/>
      <c r="AT109" s="17" t="s">
        <v>148</v>
      </c>
      <c r="AU109" s="17" t="s">
        <v>80</v>
      </c>
    </row>
    <row r="110" spans="2:65" s="1" customFormat="1" ht="16.5" customHeight="1">
      <c r="B110" s="32"/>
      <c r="C110" s="121" t="s">
        <v>300</v>
      </c>
      <c r="D110" s="121" t="s">
        <v>143</v>
      </c>
      <c r="E110" s="122" t="s">
        <v>1892</v>
      </c>
      <c r="F110" s="123" t="s">
        <v>1893</v>
      </c>
      <c r="G110" s="124" t="s">
        <v>1616</v>
      </c>
      <c r="H110" s="125">
        <v>1</v>
      </c>
      <c r="I110" s="126"/>
      <c r="J110" s="127">
        <f>ROUND(I110*H110,2)</f>
        <v>0</v>
      </c>
      <c r="K110" s="123" t="s">
        <v>19</v>
      </c>
      <c r="L110" s="32"/>
      <c r="M110" s="128" t="s">
        <v>19</v>
      </c>
      <c r="N110" s="129" t="s">
        <v>43</v>
      </c>
      <c r="P110" s="130">
        <f>O110*H110</f>
        <v>0</v>
      </c>
      <c r="Q110" s="130">
        <v>0</v>
      </c>
      <c r="R110" s="130">
        <f>Q110*H110</f>
        <v>0</v>
      </c>
      <c r="S110" s="130">
        <v>0</v>
      </c>
      <c r="T110" s="131">
        <f>S110*H110</f>
        <v>0</v>
      </c>
      <c r="AR110" s="132" t="s">
        <v>1617</v>
      </c>
      <c r="AT110" s="132" t="s">
        <v>143</v>
      </c>
      <c r="AU110" s="132" t="s">
        <v>80</v>
      </c>
      <c r="AY110" s="17" t="s">
        <v>142</v>
      </c>
      <c r="BE110" s="133">
        <f>IF(N110="základní",J110,0)</f>
        <v>0</v>
      </c>
      <c r="BF110" s="133">
        <f>IF(N110="snížená",J110,0)</f>
        <v>0</v>
      </c>
      <c r="BG110" s="133">
        <f>IF(N110="zákl. přenesená",J110,0)</f>
        <v>0</v>
      </c>
      <c r="BH110" s="133">
        <f>IF(N110="sníž. přenesená",J110,0)</f>
        <v>0</v>
      </c>
      <c r="BI110" s="133">
        <f>IF(N110="nulová",J110,0)</f>
        <v>0</v>
      </c>
      <c r="BJ110" s="17" t="s">
        <v>80</v>
      </c>
      <c r="BK110" s="133">
        <f>ROUND(I110*H110,2)</f>
        <v>0</v>
      </c>
      <c r="BL110" s="17" t="s">
        <v>1617</v>
      </c>
      <c r="BM110" s="132" t="s">
        <v>374</v>
      </c>
    </row>
    <row r="111" spans="2:47" s="1" customFormat="1" ht="12">
      <c r="B111" s="32"/>
      <c r="D111" s="134" t="s">
        <v>148</v>
      </c>
      <c r="F111" s="135" t="s">
        <v>1893</v>
      </c>
      <c r="I111" s="136"/>
      <c r="L111" s="32"/>
      <c r="M111" s="137"/>
      <c r="T111" s="51"/>
      <c r="AT111" s="17" t="s">
        <v>148</v>
      </c>
      <c r="AU111" s="17" t="s">
        <v>80</v>
      </c>
    </row>
    <row r="112" spans="2:65" s="1" customFormat="1" ht="16.5" customHeight="1">
      <c r="B112" s="32"/>
      <c r="C112" s="121" t="s">
        <v>308</v>
      </c>
      <c r="D112" s="121" t="s">
        <v>143</v>
      </c>
      <c r="E112" s="122" t="s">
        <v>1894</v>
      </c>
      <c r="F112" s="123" t="s">
        <v>1636</v>
      </c>
      <c r="G112" s="124" t="s">
        <v>1616</v>
      </c>
      <c r="H112" s="125">
        <v>1</v>
      </c>
      <c r="I112" s="126"/>
      <c r="J112" s="127">
        <f>ROUND(I112*H112,2)</f>
        <v>0</v>
      </c>
      <c r="K112" s="123" t="s">
        <v>19</v>
      </c>
      <c r="L112" s="32"/>
      <c r="M112" s="128" t="s">
        <v>19</v>
      </c>
      <c r="N112" s="129" t="s">
        <v>43</v>
      </c>
      <c r="P112" s="130">
        <f>O112*H112</f>
        <v>0</v>
      </c>
      <c r="Q112" s="130">
        <v>0</v>
      </c>
      <c r="R112" s="130">
        <f>Q112*H112</f>
        <v>0</v>
      </c>
      <c r="S112" s="130">
        <v>0</v>
      </c>
      <c r="T112" s="131">
        <f>S112*H112</f>
        <v>0</v>
      </c>
      <c r="AR112" s="132" t="s">
        <v>1617</v>
      </c>
      <c r="AT112" s="132" t="s">
        <v>143</v>
      </c>
      <c r="AU112" s="132" t="s">
        <v>80</v>
      </c>
      <c r="AY112" s="17" t="s">
        <v>142</v>
      </c>
      <c r="BE112" s="133">
        <f>IF(N112="základní",J112,0)</f>
        <v>0</v>
      </c>
      <c r="BF112" s="133">
        <f>IF(N112="snížená",J112,0)</f>
        <v>0</v>
      </c>
      <c r="BG112" s="133">
        <f>IF(N112="zákl. přenesená",J112,0)</f>
        <v>0</v>
      </c>
      <c r="BH112" s="133">
        <f>IF(N112="sníž. přenesená",J112,0)</f>
        <v>0</v>
      </c>
      <c r="BI112" s="133">
        <f>IF(N112="nulová",J112,0)</f>
        <v>0</v>
      </c>
      <c r="BJ112" s="17" t="s">
        <v>80</v>
      </c>
      <c r="BK112" s="133">
        <f>ROUND(I112*H112,2)</f>
        <v>0</v>
      </c>
      <c r="BL112" s="17" t="s">
        <v>1617</v>
      </c>
      <c r="BM112" s="132" t="s">
        <v>391</v>
      </c>
    </row>
    <row r="113" spans="2:47" s="1" customFormat="1" ht="12">
      <c r="B113" s="32"/>
      <c r="D113" s="134" t="s">
        <v>148</v>
      </c>
      <c r="F113" s="135" t="s">
        <v>1636</v>
      </c>
      <c r="I113" s="136"/>
      <c r="L113" s="32"/>
      <c r="M113" s="137"/>
      <c r="T113" s="51"/>
      <c r="AT113" s="17" t="s">
        <v>148</v>
      </c>
      <c r="AU113" s="17" t="s">
        <v>80</v>
      </c>
    </row>
    <row r="114" spans="2:65" s="1" customFormat="1" ht="16.5" customHeight="1">
      <c r="B114" s="32"/>
      <c r="C114" s="121" t="s">
        <v>315</v>
      </c>
      <c r="D114" s="121" t="s">
        <v>143</v>
      </c>
      <c r="E114" s="122" t="s">
        <v>1895</v>
      </c>
      <c r="F114" s="123" t="s">
        <v>1896</v>
      </c>
      <c r="G114" s="124" t="s">
        <v>1616</v>
      </c>
      <c r="H114" s="125">
        <v>1</v>
      </c>
      <c r="I114" s="126"/>
      <c r="J114" s="127">
        <f>ROUND(I114*H114,2)</f>
        <v>0</v>
      </c>
      <c r="K114" s="123" t="s">
        <v>19</v>
      </c>
      <c r="L114" s="32"/>
      <c r="M114" s="128" t="s">
        <v>19</v>
      </c>
      <c r="N114" s="129" t="s">
        <v>43</v>
      </c>
      <c r="P114" s="130">
        <f>O114*H114</f>
        <v>0</v>
      </c>
      <c r="Q114" s="130">
        <v>0</v>
      </c>
      <c r="R114" s="130">
        <f>Q114*H114</f>
        <v>0</v>
      </c>
      <c r="S114" s="130">
        <v>0</v>
      </c>
      <c r="T114" s="131">
        <f>S114*H114</f>
        <v>0</v>
      </c>
      <c r="AR114" s="132" t="s">
        <v>1617</v>
      </c>
      <c r="AT114" s="132" t="s">
        <v>143</v>
      </c>
      <c r="AU114" s="132" t="s">
        <v>80</v>
      </c>
      <c r="AY114" s="17" t="s">
        <v>142</v>
      </c>
      <c r="BE114" s="133">
        <f>IF(N114="základní",J114,0)</f>
        <v>0</v>
      </c>
      <c r="BF114" s="133">
        <f>IF(N114="snížená",J114,0)</f>
        <v>0</v>
      </c>
      <c r="BG114" s="133">
        <f>IF(N114="zákl. přenesená",J114,0)</f>
        <v>0</v>
      </c>
      <c r="BH114" s="133">
        <f>IF(N114="sníž. přenesená",J114,0)</f>
        <v>0</v>
      </c>
      <c r="BI114" s="133">
        <f>IF(N114="nulová",J114,0)</f>
        <v>0</v>
      </c>
      <c r="BJ114" s="17" t="s">
        <v>80</v>
      </c>
      <c r="BK114" s="133">
        <f>ROUND(I114*H114,2)</f>
        <v>0</v>
      </c>
      <c r="BL114" s="17" t="s">
        <v>1617</v>
      </c>
      <c r="BM114" s="132" t="s">
        <v>403</v>
      </c>
    </row>
    <row r="115" spans="2:47" s="1" customFormat="1" ht="12">
      <c r="B115" s="32"/>
      <c r="D115" s="134" t="s">
        <v>148</v>
      </c>
      <c r="F115" s="135" t="s">
        <v>1896</v>
      </c>
      <c r="I115" s="136"/>
      <c r="L115" s="32"/>
      <c r="M115" s="137"/>
      <c r="T115" s="51"/>
      <c r="AT115" s="17" t="s">
        <v>148</v>
      </c>
      <c r="AU115" s="17" t="s">
        <v>80</v>
      </c>
    </row>
    <row r="116" spans="2:65" s="1" customFormat="1" ht="16.5" customHeight="1">
      <c r="B116" s="32"/>
      <c r="C116" s="121" t="s">
        <v>321</v>
      </c>
      <c r="D116" s="121" t="s">
        <v>143</v>
      </c>
      <c r="E116" s="122" t="s">
        <v>1897</v>
      </c>
      <c r="F116" s="123" t="s">
        <v>1638</v>
      </c>
      <c r="G116" s="124" t="s">
        <v>1616</v>
      </c>
      <c r="H116" s="125">
        <v>1</v>
      </c>
      <c r="I116" s="126"/>
      <c r="J116" s="127">
        <f>ROUND(I116*H116,2)</f>
        <v>0</v>
      </c>
      <c r="K116" s="123" t="s">
        <v>19</v>
      </c>
      <c r="L116" s="32"/>
      <c r="M116" s="128" t="s">
        <v>19</v>
      </c>
      <c r="N116" s="129" t="s">
        <v>43</v>
      </c>
      <c r="P116" s="130">
        <f>O116*H116</f>
        <v>0</v>
      </c>
      <c r="Q116" s="130">
        <v>0</v>
      </c>
      <c r="R116" s="130">
        <f>Q116*H116</f>
        <v>0</v>
      </c>
      <c r="S116" s="130">
        <v>0</v>
      </c>
      <c r="T116" s="131">
        <f>S116*H116</f>
        <v>0</v>
      </c>
      <c r="AR116" s="132" t="s">
        <v>1617</v>
      </c>
      <c r="AT116" s="132" t="s">
        <v>143</v>
      </c>
      <c r="AU116" s="132" t="s">
        <v>80</v>
      </c>
      <c r="AY116" s="17" t="s">
        <v>142</v>
      </c>
      <c r="BE116" s="133">
        <f>IF(N116="základní",J116,0)</f>
        <v>0</v>
      </c>
      <c r="BF116" s="133">
        <f>IF(N116="snížená",J116,0)</f>
        <v>0</v>
      </c>
      <c r="BG116" s="133">
        <f>IF(N116="zákl. přenesená",J116,0)</f>
        <v>0</v>
      </c>
      <c r="BH116" s="133">
        <f>IF(N116="sníž. přenesená",J116,0)</f>
        <v>0</v>
      </c>
      <c r="BI116" s="133">
        <f>IF(N116="nulová",J116,0)</f>
        <v>0</v>
      </c>
      <c r="BJ116" s="17" t="s">
        <v>80</v>
      </c>
      <c r="BK116" s="133">
        <f>ROUND(I116*H116,2)</f>
        <v>0</v>
      </c>
      <c r="BL116" s="17" t="s">
        <v>1617</v>
      </c>
      <c r="BM116" s="132" t="s">
        <v>418</v>
      </c>
    </row>
    <row r="117" spans="2:47" s="1" customFormat="1" ht="12">
      <c r="B117" s="32"/>
      <c r="D117" s="134" t="s">
        <v>148</v>
      </c>
      <c r="F117" s="135" t="s">
        <v>1638</v>
      </c>
      <c r="I117" s="136"/>
      <c r="L117" s="32"/>
      <c r="M117" s="139"/>
      <c r="N117" s="140"/>
      <c r="O117" s="140"/>
      <c r="P117" s="140"/>
      <c r="Q117" s="140"/>
      <c r="R117" s="140"/>
      <c r="S117" s="140"/>
      <c r="T117" s="141"/>
      <c r="AT117" s="17" t="s">
        <v>148</v>
      </c>
      <c r="AU117" s="17" t="s">
        <v>80</v>
      </c>
    </row>
    <row r="118" spans="2:12" s="1" customFormat="1" ht="6.9" customHeight="1"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32"/>
    </row>
  </sheetData>
  <sheetProtection algorithmName="SHA-512" hashValue="GwqcUlNqORYDFqvrZ12kKaYc76ewbABgj2nAI7NY1XA8m7yhAx5hLNCv/VYdjSu0WlucD4asw962C9NkeShYHQ==" saltValue="gJEvjJ7XGvfem8g+5zmbDs0D75/ZKqFvP2noyG+B2EmkrAc+lvwbV0Z++sVoOiJJnnCVsN4/IU6cBf4WR/HHtw==" spinCount="100000" sheet="1" objects="1" scenarios="1" formatColumns="0" formatRows="0" autoFilter="0"/>
  <autoFilter ref="C86:K117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117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118</v>
      </c>
      <c r="L4" s="20"/>
      <c r="M4" s="8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5" t="str">
        <f>'Rekapitulace stavby'!K6</f>
        <v>Svařovna SOU Hluboš - odloučené prac. Dobříš</v>
      </c>
      <c r="F7" s="306"/>
      <c r="G7" s="306"/>
      <c r="H7" s="306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305" t="s">
        <v>208</v>
      </c>
      <c r="F9" s="304"/>
      <c r="G9" s="304"/>
      <c r="H9" s="304"/>
      <c r="L9" s="32"/>
    </row>
    <row r="10" spans="2:12" s="1" customFormat="1" ht="12" customHeight="1">
      <c r="B10" s="32"/>
      <c r="D10" s="27" t="s">
        <v>209</v>
      </c>
      <c r="L10" s="32"/>
    </row>
    <row r="11" spans="2:12" s="1" customFormat="1" ht="16.5" customHeight="1">
      <c r="B11" s="32"/>
      <c r="E11" s="270" t="s">
        <v>1898</v>
      </c>
      <c r="F11" s="304"/>
      <c r="G11" s="304"/>
      <c r="H11" s="304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8" t="str">
        <f>'Rekapitulace stavby'!AN8</f>
        <v>13. 9. 2022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07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71.25" customHeight="1">
      <c r="B29" s="85"/>
      <c r="E29" s="282" t="s">
        <v>37</v>
      </c>
      <c r="F29" s="282"/>
      <c r="G29" s="282"/>
      <c r="H29" s="282"/>
      <c r="L29" s="8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25.35" customHeight="1">
      <c r="B32" s="32"/>
      <c r="D32" s="86" t="s">
        <v>38</v>
      </c>
      <c r="J32" s="61">
        <f>ROUND(J94,2)</f>
        <v>0</v>
      </c>
      <c r="L32" s="32"/>
    </row>
    <row r="33" spans="2:12" s="1" customFormat="1" ht="6.9" customHeight="1">
      <c r="B33" s="32"/>
      <c r="D33" s="49"/>
      <c r="E33" s="49"/>
      <c r="F33" s="49"/>
      <c r="G33" s="49"/>
      <c r="H33" s="49"/>
      <c r="I33" s="49"/>
      <c r="J33" s="49"/>
      <c r="K33" s="49"/>
      <c r="L33" s="32"/>
    </row>
    <row r="34" spans="2:12" s="1" customFormat="1" ht="14.4" customHeight="1">
      <c r="B34" s="32"/>
      <c r="F34" s="87" t="s">
        <v>40</v>
      </c>
      <c r="I34" s="87" t="s">
        <v>39</v>
      </c>
      <c r="J34" s="87" t="s">
        <v>41</v>
      </c>
      <c r="L34" s="32"/>
    </row>
    <row r="35" spans="2:12" s="1" customFormat="1" ht="14.4" customHeight="1">
      <c r="B35" s="32"/>
      <c r="D35" s="88" t="s">
        <v>42</v>
      </c>
      <c r="E35" s="27" t="s">
        <v>43</v>
      </c>
      <c r="F35" s="81">
        <f>ROUND((SUM(BE94:BE261)),2)</f>
        <v>0</v>
      </c>
      <c r="I35" s="89">
        <v>0.21</v>
      </c>
      <c r="J35" s="81">
        <f>ROUND(((SUM(BE94:BE261))*I35),2)</f>
        <v>0</v>
      </c>
      <c r="L35" s="32"/>
    </row>
    <row r="36" spans="2:12" s="1" customFormat="1" ht="14.4" customHeight="1">
      <c r="B36" s="32"/>
      <c r="E36" s="27" t="s">
        <v>44</v>
      </c>
      <c r="F36" s="81">
        <f>ROUND((SUM(BF94:BF261)),2)</f>
        <v>0</v>
      </c>
      <c r="I36" s="89">
        <v>0.15</v>
      </c>
      <c r="J36" s="81">
        <f>ROUND(((SUM(BF94:BF261))*I36),2)</f>
        <v>0</v>
      </c>
      <c r="L36" s="32"/>
    </row>
    <row r="37" spans="2:12" s="1" customFormat="1" ht="14.4" customHeight="1" hidden="1">
      <c r="B37" s="32"/>
      <c r="E37" s="27" t="s">
        <v>45</v>
      </c>
      <c r="F37" s="81">
        <f>ROUND((SUM(BG94:BG261)),2)</f>
        <v>0</v>
      </c>
      <c r="I37" s="89">
        <v>0.21</v>
      </c>
      <c r="J37" s="81">
        <f>0</f>
        <v>0</v>
      </c>
      <c r="L37" s="32"/>
    </row>
    <row r="38" spans="2:12" s="1" customFormat="1" ht="14.4" customHeight="1" hidden="1">
      <c r="B38" s="32"/>
      <c r="E38" s="27" t="s">
        <v>46</v>
      </c>
      <c r="F38" s="81">
        <f>ROUND((SUM(BH94:BH261)),2)</f>
        <v>0</v>
      </c>
      <c r="I38" s="89">
        <v>0.15</v>
      </c>
      <c r="J38" s="81">
        <f>0</f>
        <v>0</v>
      </c>
      <c r="L38" s="32"/>
    </row>
    <row r="39" spans="2:12" s="1" customFormat="1" ht="14.4" customHeight="1" hidden="1">
      <c r="B39" s="32"/>
      <c r="E39" s="27" t="s">
        <v>47</v>
      </c>
      <c r="F39" s="81">
        <f>ROUND((SUM(BI94:BI261)),2)</f>
        <v>0</v>
      </c>
      <c r="I39" s="89">
        <v>0</v>
      </c>
      <c r="J39" s="81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0"/>
      <c r="D41" s="91" t="s">
        <v>48</v>
      </c>
      <c r="E41" s="52"/>
      <c r="F41" s="52"/>
      <c r="G41" s="92" t="s">
        <v>49</v>
      </c>
      <c r="H41" s="93" t="s">
        <v>50</v>
      </c>
      <c r="I41" s="52"/>
      <c r="J41" s="94">
        <f>SUM(J32:J39)</f>
        <v>0</v>
      </c>
      <c r="K41" s="95"/>
      <c r="L41" s="32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2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2"/>
    </row>
    <row r="47" spans="2:12" s="1" customFormat="1" ht="24.9" customHeight="1">
      <c r="B47" s="32"/>
      <c r="C47" s="21" t="s">
        <v>121</v>
      </c>
      <c r="L47" s="32"/>
    </row>
    <row r="48" spans="2:12" s="1" customFormat="1" ht="6.9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05" t="str">
        <f>E7</f>
        <v>Svařovna SOU Hluboš - odloučené prac. Dobříš</v>
      </c>
      <c r="F50" s="306"/>
      <c r="G50" s="306"/>
      <c r="H50" s="306"/>
      <c r="L50" s="32"/>
    </row>
    <row r="51" spans="2:12" ht="12" customHeight="1">
      <c r="B51" s="20"/>
      <c r="C51" s="27" t="s">
        <v>119</v>
      </c>
      <c r="L51" s="20"/>
    </row>
    <row r="52" spans="2:12" s="1" customFormat="1" ht="16.5" customHeight="1">
      <c r="B52" s="32"/>
      <c r="E52" s="305" t="s">
        <v>208</v>
      </c>
      <c r="F52" s="304"/>
      <c r="G52" s="304"/>
      <c r="H52" s="304"/>
      <c r="L52" s="32"/>
    </row>
    <row r="53" spans="2:12" s="1" customFormat="1" ht="12" customHeight="1">
      <c r="B53" s="32"/>
      <c r="C53" s="27" t="s">
        <v>209</v>
      </c>
      <c r="L53" s="32"/>
    </row>
    <row r="54" spans="2:12" s="1" customFormat="1" ht="16.5" customHeight="1">
      <c r="B54" s="32"/>
      <c r="E54" s="270" t="str">
        <f>E11</f>
        <v>02.09 - D.1.4. - Elektroinstalace</v>
      </c>
      <c r="F54" s="304"/>
      <c r="G54" s="304"/>
      <c r="H54" s="304"/>
      <c r="L54" s="32"/>
    </row>
    <row r="55" spans="2:12" s="1" customFormat="1" ht="6.9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V Lipkách 194, 263 01 Dobříš</v>
      </c>
      <c r="I56" s="27" t="s">
        <v>23</v>
      </c>
      <c r="J56" s="48" t="str">
        <f>IF(J14="","",J14)</f>
        <v>13. 9. 2022</v>
      </c>
      <c r="L56" s="32"/>
    </row>
    <row r="57" spans="2:12" s="1" customFormat="1" ht="6.9" customHeight="1">
      <c r="B57" s="32"/>
      <c r="L57" s="32"/>
    </row>
    <row r="58" spans="2:12" s="1" customFormat="1" ht="40.2" customHeight="1">
      <c r="B58" s="32"/>
      <c r="C58" s="27" t="s">
        <v>25</v>
      </c>
      <c r="F58" s="25" t="str">
        <f>E17</f>
        <v>SOU Hluboš, Hluboš 178, 262 22 Hluboš</v>
      </c>
      <c r="I58" s="27" t="s">
        <v>31</v>
      </c>
      <c r="J58" s="30" t="str">
        <f>E23</f>
        <v>MP technik spol. s r.o., Francouzská 149, Holýšov</v>
      </c>
      <c r="L58" s="32"/>
    </row>
    <row r="59" spans="2:12" s="1" customFormat="1" ht="15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Jakub Vilingr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96" t="s">
        <v>122</v>
      </c>
      <c r="D61" s="90"/>
      <c r="E61" s="90"/>
      <c r="F61" s="90"/>
      <c r="G61" s="90"/>
      <c r="H61" s="90"/>
      <c r="I61" s="90"/>
      <c r="J61" s="97" t="s">
        <v>123</v>
      </c>
      <c r="K61" s="90"/>
      <c r="L61" s="32"/>
    </row>
    <row r="62" spans="2:12" s="1" customFormat="1" ht="10.35" customHeight="1">
      <c r="B62" s="32"/>
      <c r="L62" s="32"/>
    </row>
    <row r="63" spans="2:47" s="1" customFormat="1" ht="22.95" customHeight="1">
      <c r="B63" s="32"/>
      <c r="C63" s="98" t="s">
        <v>70</v>
      </c>
      <c r="J63" s="61">
        <f>J94</f>
        <v>0</v>
      </c>
      <c r="L63" s="32"/>
      <c r="AU63" s="17" t="s">
        <v>124</v>
      </c>
    </row>
    <row r="64" spans="2:12" s="8" customFormat="1" ht="24.9" customHeight="1">
      <c r="B64" s="99"/>
      <c r="D64" s="100" t="s">
        <v>1899</v>
      </c>
      <c r="E64" s="101"/>
      <c r="F64" s="101"/>
      <c r="G64" s="101"/>
      <c r="H64" s="101"/>
      <c r="I64" s="101"/>
      <c r="J64" s="102">
        <f>J95</f>
        <v>0</v>
      </c>
      <c r="L64" s="99"/>
    </row>
    <row r="65" spans="2:12" s="11" customFormat="1" ht="19.95" customHeight="1">
      <c r="B65" s="142"/>
      <c r="D65" s="143" t="s">
        <v>1900</v>
      </c>
      <c r="E65" s="144"/>
      <c r="F65" s="144"/>
      <c r="G65" s="144"/>
      <c r="H65" s="144"/>
      <c r="I65" s="144"/>
      <c r="J65" s="145">
        <f>J96</f>
        <v>0</v>
      </c>
      <c r="L65" s="142"/>
    </row>
    <row r="66" spans="2:12" s="11" customFormat="1" ht="19.95" customHeight="1">
      <c r="B66" s="142"/>
      <c r="D66" s="143" t="s">
        <v>1901</v>
      </c>
      <c r="E66" s="144"/>
      <c r="F66" s="144"/>
      <c r="G66" s="144"/>
      <c r="H66" s="144"/>
      <c r="I66" s="144"/>
      <c r="J66" s="145">
        <f>J125</f>
        <v>0</v>
      </c>
      <c r="L66" s="142"/>
    </row>
    <row r="67" spans="2:12" s="11" customFormat="1" ht="19.95" customHeight="1">
      <c r="B67" s="142"/>
      <c r="D67" s="143" t="s">
        <v>1902</v>
      </c>
      <c r="E67" s="144"/>
      <c r="F67" s="144"/>
      <c r="G67" s="144"/>
      <c r="H67" s="144"/>
      <c r="I67" s="144"/>
      <c r="J67" s="145">
        <f>J136</f>
        <v>0</v>
      </c>
      <c r="L67" s="142"/>
    </row>
    <row r="68" spans="2:12" s="11" customFormat="1" ht="19.95" customHeight="1">
      <c r="B68" s="142"/>
      <c r="D68" s="143" t="s">
        <v>1903</v>
      </c>
      <c r="E68" s="144"/>
      <c r="F68" s="144"/>
      <c r="G68" s="144"/>
      <c r="H68" s="144"/>
      <c r="I68" s="144"/>
      <c r="J68" s="145">
        <f>J149</f>
        <v>0</v>
      </c>
      <c r="L68" s="142"/>
    </row>
    <row r="69" spans="2:12" s="11" customFormat="1" ht="19.95" customHeight="1">
      <c r="B69" s="142"/>
      <c r="D69" s="143" t="s">
        <v>1904</v>
      </c>
      <c r="E69" s="144"/>
      <c r="F69" s="144"/>
      <c r="G69" s="144"/>
      <c r="H69" s="144"/>
      <c r="I69" s="144"/>
      <c r="J69" s="145">
        <f>J164</f>
        <v>0</v>
      </c>
      <c r="L69" s="142"/>
    </row>
    <row r="70" spans="2:12" s="11" customFormat="1" ht="19.95" customHeight="1">
      <c r="B70" s="142"/>
      <c r="D70" s="143" t="s">
        <v>1905</v>
      </c>
      <c r="E70" s="144"/>
      <c r="F70" s="144"/>
      <c r="G70" s="144"/>
      <c r="H70" s="144"/>
      <c r="I70" s="144"/>
      <c r="J70" s="145">
        <f>J193</f>
        <v>0</v>
      </c>
      <c r="L70" s="142"/>
    </row>
    <row r="71" spans="2:12" s="11" customFormat="1" ht="19.95" customHeight="1">
      <c r="B71" s="142"/>
      <c r="D71" s="143" t="s">
        <v>1906</v>
      </c>
      <c r="E71" s="144"/>
      <c r="F71" s="144"/>
      <c r="G71" s="144"/>
      <c r="H71" s="144"/>
      <c r="I71" s="144"/>
      <c r="J71" s="145">
        <f>J216</f>
        <v>0</v>
      </c>
      <c r="L71" s="142"/>
    </row>
    <row r="72" spans="2:12" s="11" customFormat="1" ht="19.95" customHeight="1">
      <c r="B72" s="142"/>
      <c r="D72" s="143" t="s">
        <v>1907</v>
      </c>
      <c r="E72" s="144"/>
      <c r="F72" s="144"/>
      <c r="G72" s="144"/>
      <c r="H72" s="144"/>
      <c r="I72" s="144"/>
      <c r="J72" s="145">
        <f>J249</f>
        <v>0</v>
      </c>
      <c r="L72" s="142"/>
    </row>
    <row r="73" spans="2:12" s="1" customFormat="1" ht="21.75" customHeight="1">
      <c r="B73" s="32"/>
      <c r="L73" s="32"/>
    </row>
    <row r="74" spans="2:12" s="1" customFormat="1" ht="6.9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32"/>
    </row>
    <row r="78" spans="2:12" s="1" customFormat="1" ht="6.9" customHeigh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32"/>
    </row>
    <row r="79" spans="2:12" s="1" customFormat="1" ht="24.9" customHeight="1">
      <c r="B79" s="32"/>
      <c r="C79" s="21" t="s">
        <v>126</v>
      </c>
      <c r="L79" s="32"/>
    </row>
    <row r="80" spans="2:12" s="1" customFormat="1" ht="6.9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05" t="str">
        <f>E7</f>
        <v>Svařovna SOU Hluboš - odloučené prac. Dobříš</v>
      </c>
      <c r="F82" s="306"/>
      <c r="G82" s="306"/>
      <c r="H82" s="306"/>
      <c r="L82" s="32"/>
    </row>
    <row r="83" spans="2:12" ht="12" customHeight="1">
      <c r="B83" s="20"/>
      <c r="C83" s="27" t="s">
        <v>119</v>
      </c>
      <c r="L83" s="20"/>
    </row>
    <row r="84" spans="2:12" s="1" customFormat="1" ht="16.5" customHeight="1">
      <c r="B84" s="32"/>
      <c r="E84" s="305" t="s">
        <v>208</v>
      </c>
      <c r="F84" s="304"/>
      <c r="G84" s="304"/>
      <c r="H84" s="304"/>
      <c r="L84" s="32"/>
    </row>
    <row r="85" spans="2:12" s="1" customFormat="1" ht="12" customHeight="1">
      <c r="B85" s="32"/>
      <c r="C85" s="27" t="s">
        <v>209</v>
      </c>
      <c r="L85" s="32"/>
    </row>
    <row r="86" spans="2:12" s="1" customFormat="1" ht="16.5" customHeight="1">
      <c r="B86" s="32"/>
      <c r="E86" s="270" t="str">
        <f>E11</f>
        <v>02.09 - D.1.4. - Elektroinstalace</v>
      </c>
      <c r="F86" s="304"/>
      <c r="G86" s="304"/>
      <c r="H86" s="304"/>
      <c r="L86" s="32"/>
    </row>
    <row r="87" spans="2:12" s="1" customFormat="1" ht="6.9" customHeight="1">
      <c r="B87" s="32"/>
      <c r="L87" s="32"/>
    </row>
    <row r="88" spans="2:12" s="1" customFormat="1" ht="12" customHeight="1">
      <c r="B88" s="32"/>
      <c r="C88" s="27" t="s">
        <v>21</v>
      </c>
      <c r="F88" s="25" t="str">
        <f>F14</f>
        <v>V Lipkách 194, 263 01 Dobříš</v>
      </c>
      <c r="I88" s="27" t="s">
        <v>23</v>
      </c>
      <c r="J88" s="48" t="str">
        <f>IF(J14="","",J14)</f>
        <v>13. 9. 2022</v>
      </c>
      <c r="L88" s="32"/>
    </row>
    <row r="89" spans="2:12" s="1" customFormat="1" ht="6.9" customHeight="1">
      <c r="B89" s="32"/>
      <c r="L89" s="32"/>
    </row>
    <row r="90" spans="2:12" s="1" customFormat="1" ht="40.2" customHeight="1">
      <c r="B90" s="32"/>
      <c r="C90" s="27" t="s">
        <v>25</v>
      </c>
      <c r="F90" s="25" t="str">
        <f>E17</f>
        <v>SOU Hluboš, Hluboš 178, 262 22 Hluboš</v>
      </c>
      <c r="I90" s="27" t="s">
        <v>31</v>
      </c>
      <c r="J90" s="30" t="str">
        <f>E23</f>
        <v>MP technik spol. s r.o., Francouzská 149, Holýšov</v>
      </c>
      <c r="L90" s="32"/>
    </row>
    <row r="91" spans="2:12" s="1" customFormat="1" ht="15.15" customHeight="1">
      <c r="B91" s="32"/>
      <c r="C91" s="27" t="s">
        <v>29</v>
      </c>
      <c r="F91" s="25" t="str">
        <f>IF(E20="","",E20)</f>
        <v>Vyplň údaj</v>
      </c>
      <c r="I91" s="27" t="s">
        <v>34</v>
      </c>
      <c r="J91" s="30" t="str">
        <f>E26</f>
        <v>Jakub Vilingr</v>
      </c>
      <c r="L91" s="32"/>
    </row>
    <row r="92" spans="2:12" s="1" customFormat="1" ht="10.35" customHeight="1">
      <c r="B92" s="32"/>
      <c r="L92" s="32"/>
    </row>
    <row r="93" spans="2:20" s="9" customFormat="1" ht="29.25" customHeight="1">
      <c r="B93" s="103"/>
      <c r="C93" s="104" t="s">
        <v>127</v>
      </c>
      <c r="D93" s="105" t="s">
        <v>57</v>
      </c>
      <c r="E93" s="105" t="s">
        <v>53</v>
      </c>
      <c r="F93" s="105" t="s">
        <v>54</v>
      </c>
      <c r="G93" s="105" t="s">
        <v>128</v>
      </c>
      <c r="H93" s="105" t="s">
        <v>129</v>
      </c>
      <c r="I93" s="105" t="s">
        <v>130</v>
      </c>
      <c r="J93" s="105" t="s">
        <v>123</v>
      </c>
      <c r="K93" s="106" t="s">
        <v>131</v>
      </c>
      <c r="L93" s="103"/>
      <c r="M93" s="54" t="s">
        <v>19</v>
      </c>
      <c r="N93" s="55" t="s">
        <v>42</v>
      </c>
      <c r="O93" s="55" t="s">
        <v>132</v>
      </c>
      <c r="P93" s="55" t="s">
        <v>133</v>
      </c>
      <c r="Q93" s="55" t="s">
        <v>134</v>
      </c>
      <c r="R93" s="55" t="s">
        <v>135</v>
      </c>
      <c r="S93" s="55" t="s">
        <v>136</v>
      </c>
      <c r="T93" s="56" t="s">
        <v>137</v>
      </c>
    </row>
    <row r="94" spans="2:63" s="1" customFormat="1" ht="22.95" customHeight="1">
      <c r="B94" s="32"/>
      <c r="C94" s="59" t="s">
        <v>138</v>
      </c>
      <c r="J94" s="107">
        <f>BK94</f>
        <v>0</v>
      </c>
      <c r="L94" s="32"/>
      <c r="M94" s="57"/>
      <c r="N94" s="49"/>
      <c r="O94" s="49"/>
      <c r="P94" s="108">
        <f>P95</f>
        <v>0</v>
      </c>
      <c r="Q94" s="49"/>
      <c r="R94" s="108">
        <f>R95</f>
        <v>0</v>
      </c>
      <c r="S94" s="49"/>
      <c r="T94" s="109">
        <f>T95</f>
        <v>0</v>
      </c>
      <c r="AT94" s="17" t="s">
        <v>71</v>
      </c>
      <c r="AU94" s="17" t="s">
        <v>124</v>
      </c>
      <c r="BK94" s="110">
        <f>BK95</f>
        <v>0</v>
      </c>
    </row>
    <row r="95" spans="2:63" s="10" customFormat="1" ht="25.95" customHeight="1">
      <c r="B95" s="111"/>
      <c r="D95" s="112" t="s">
        <v>71</v>
      </c>
      <c r="E95" s="113" t="s">
        <v>1908</v>
      </c>
      <c r="F95" s="113" t="s">
        <v>1909</v>
      </c>
      <c r="I95" s="114"/>
      <c r="J95" s="115">
        <f>BK95</f>
        <v>0</v>
      </c>
      <c r="L95" s="111"/>
      <c r="M95" s="116"/>
      <c r="P95" s="117">
        <f>P96+P125+P136+P149+P164+P193+P216+P249</f>
        <v>0</v>
      </c>
      <c r="R95" s="117">
        <f>R96+R125+R136+R149+R164+R193+R216+R249</f>
        <v>0</v>
      </c>
      <c r="T95" s="118">
        <f>T96+T125+T136+T149+T164+T193+T216+T249</f>
        <v>0</v>
      </c>
      <c r="AR95" s="112" t="s">
        <v>83</v>
      </c>
      <c r="AT95" s="119" t="s">
        <v>71</v>
      </c>
      <c r="AU95" s="119" t="s">
        <v>72</v>
      </c>
      <c r="AY95" s="112" t="s">
        <v>142</v>
      </c>
      <c r="BK95" s="120">
        <f>BK96+BK125+BK136+BK149+BK164+BK193+BK216+BK249</f>
        <v>0</v>
      </c>
    </row>
    <row r="96" spans="2:63" s="10" customFormat="1" ht="22.95" customHeight="1">
      <c r="B96" s="111"/>
      <c r="D96" s="112" t="s">
        <v>71</v>
      </c>
      <c r="E96" s="146" t="s">
        <v>1910</v>
      </c>
      <c r="F96" s="146" t="s">
        <v>1911</v>
      </c>
      <c r="I96" s="114"/>
      <c r="J96" s="147">
        <f>BK96</f>
        <v>0</v>
      </c>
      <c r="L96" s="111"/>
      <c r="M96" s="116"/>
      <c r="P96" s="117">
        <f>SUM(P97:P124)</f>
        <v>0</v>
      </c>
      <c r="R96" s="117">
        <f>SUM(R97:R124)</f>
        <v>0</v>
      </c>
      <c r="T96" s="118">
        <f>SUM(T97:T124)</f>
        <v>0</v>
      </c>
      <c r="AR96" s="112" t="s">
        <v>80</v>
      </c>
      <c r="AT96" s="119" t="s">
        <v>71</v>
      </c>
      <c r="AU96" s="119" t="s">
        <v>80</v>
      </c>
      <c r="AY96" s="112" t="s">
        <v>142</v>
      </c>
      <c r="BK96" s="120">
        <f>SUM(BK97:BK124)</f>
        <v>0</v>
      </c>
    </row>
    <row r="97" spans="2:65" s="1" customFormat="1" ht="24.15" customHeight="1">
      <c r="B97" s="32"/>
      <c r="C97" s="121" t="s">
        <v>80</v>
      </c>
      <c r="D97" s="121" t="s">
        <v>143</v>
      </c>
      <c r="E97" s="122" t="s">
        <v>1912</v>
      </c>
      <c r="F97" s="123" t="s">
        <v>1913</v>
      </c>
      <c r="G97" s="124" t="s">
        <v>1424</v>
      </c>
      <c r="H97" s="125">
        <v>12</v>
      </c>
      <c r="I97" s="126"/>
      <c r="J97" s="127">
        <f>ROUND(I97*H97,2)</f>
        <v>0</v>
      </c>
      <c r="K97" s="123" t="s">
        <v>19</v>
      </c>
      <c r="L97" s="32"/>
      <c r="M97" s="128" t="s">
        <v>19</v>
      </c>
      <c r="N97" s="129" t="s">
        <v>43</v>
      </c>
      <c r="P97" s="130">
        <f>O97*H97</f>
        <v>0</v>
      </c>
      <c r="Q97" s="130">
        <v>0</v>
      </c>
      <c r="R97" s="130">
        <f>Q97*H97</f>
        <v>0</v>
      </c>
      <c r="S97" s="130">
        <v>0</v>
      </c>
      <c r="T97" s="131">
        <f>S97*H97</f>
        <v>0</v>
      </c>
      <c r="AR97" s="132" t="s">
        <v>337</v>
      </c>
      <c r="AT97" s="132" t="s">
        <v>143</v>
      </c>
      <c r="AU97" s="132" t="s">
        <v>83</v>
      </c>
      <c r="AY97" s="17" t="s">
        <v>142</v>
      </c>
      <c r="BE97" s="133">
        <f>IF(N97="základní",J97,0)</f>
        <v>0</v>
      </c>
      <c r="BF97" s="133">
        <f>IF(N97="snížená",J97,0)</f>
        <v>0</v>
      </c>
      <c r="BG97" s="133">
        <f>IF(N97="zákl. přenesená",J97,0)</f>
        <v>0</v>
      </c>
      <c r="BH97" s="133">
        <f>IF(N97="sníž. přenesená",J97,0)</f>
        <v>0</v>
      </c>
      <c r="BI97" s="133">
        <f>IF(N97="nulová",J97,0)</f>
        <v>0</v>
      </c>
      <c r="BJ97" s="17" t="s">
        <v>80</v>
      </c>
      <c r="BK97" s="133">
        <f>ROUND(I97*H97,2)</f>
        <v>0</v>
      </c>
      <c r="BL97" s="17" t="s">
        <v>337</v>
      </c>
      <c r="BM97" s="132" t="s">
        <v>83</v>
      </c>
    </row>
    <row r="98" spans="2:47" s="1" customFormat="1" ht="19.2">
      <c r="B98" s="32"/>
      <c r="D98" s="134" t="s">
        <v>148</v>
      </c>
      <c r="F98" s="135" t="s">
        <v>1913</v>
      </c>
      <c r="I98" s="136"/>
      <c r="L98" s="32"/>
      <c r="M98" s="137"/>
      <c r="T98" s="51"/>
      <c r="AT98" s="17" t="s">
        <v>148</v>
      </c>
      <c r="AU98" s="17" t="s">
        <v>83</v>
      </c>
    </row>
    <row r="99" spans="2:65" s="1" customFormat="1" ht="16.5" customHeight="1">
      <c r="B99" s="32"/>
      <c r="C99" s="121" t="s">
        <v>83</v>
      </c>
      <c r="D99" s="121" t="s">
        <v>143</v>
      </c>
      <c r="E99" s="122" t="s">
        <v>1914</v>
      </c>
      <c r="F99" s="123" t="s">
        <v>1915</v>
      </c>
      <c r="G99" s="124" t="s">
        <v>1424</v>
      </c>
      <c r="H99" s="125">
        <v>12</v>
      </c>
      <c r="I99" s="126"/>
      <c r="J99" s="127">
        <f>ROUND(I99*H99,2)</f>
        <v>0</v>
      </c>
      <c r="K99" s="123" t="s">
        <v>19</v>
      </c>
      <c r="L99" s="32"/>
      <c r="M99" s="128" t="s">
        <v>19</v>
      </c>
      <c r="N99" s="129" t="s">
        <v>43</v>
      </c>
      <c r="P99" s="130">
        <f>O99*H99</f>
        <v>0</v>
      </c>
      <c r="Q99" s="130">
        <v>0</v>
      </c>
      <c r="R99" s="130">
        <f>Q99*H99</f>
        <v>0</v>
      </c>
      <c r="S99" s="130">
        <v>0</v>
      </c>
      <c r="T99" s="131">
        <f>S99*H99</f>
        <v>0</v>
      </c>
      <c r="AR99" s="132" t="s">
        <v>337</v>
      </c>
      <c r="AT99" s="132" t="s">
        <v>143</v>
      </c>
      <c r="AU99" s="132" t="s">
        <v>83</v>
      </c>
      <c r="AY99" s="17" t="s">
        <v>142</v>
      </c>
      <c r="BE99" s="133">
        <f>IF(N99="základní",J99,0)</f>
        <v>0</v>
      </c>
      <c r="BF99" s="133">
        <f>IF(N99="snížená",J99,0)</f>
        <v>0</v>
      </c>
      <c r="BG99" s="133">
        <f>IF(N99="zákl. přenesená",J99,0)</f>
        <v>0</v>
      </c>
      <c r="BH99" s="133">
        <f>IF(N99="sníž. přenesená",J99,0)</f>
        <v>0</v>
      </c>
      <c r="BI99" s="133">
        <f>IF(N99="nulová",J99,0)</f>
        <v>0</v>
      </c>
      <c r="BJ99" s="17" t="s">
        <v>80</v>
      </c>
      <c r="BK99" s="133">
        <f>ROUND(I99*H99,2)</f>
        <v>0</v>
      </c>
      <c r="BL99" s="17" t="s">
        <v>337</v>
      </c>
      <c r="BM99" s="132" t="s">
        <v>141</v>
      </c>
    </row>
    <row r="100" spans="2:47" s="1" customFormat="1" ht="12">
      <c r="B100" s="32"/>
      <c r="D100" s="134" t="s">
        <v>148</v>
      </c>
      <c r="F100" s="135" t="s">
        <v>1915</v>
      </c>
      <c r="I100" s="136"/>
      <c r="L100" s="32"/>
      <c r="M100" s="137"/>
      <c r="T100" s="51"/>
      <c r="AT100" s="17" t="s">
        <v>148</v>
      </c>
      <c r="AU100" s="17" t="s">
        <v>83</v>
      </c>
    </row>
    <row r="101" spans="2:65" s="1" customFormat="1" ht="24.15" customHeight="1">
      <c r="B101" s="32"/>
      <c r="C101" s="121" t="s">
        <v>152</v>
      </c>
      <c r="D101" s="121" t="s">
        <v>143</v>
      </c>
      <c r="E101" s="122" t="s">
        <v>1916</v>
      </c>
      <c r="F101" s="123" t="s">
        <v>1917</v>
      </c>
      <c r="G101" s="124" t="s">
        <v>1424</v>
      </c>
      <c r="H101" s="125">
        <v>32</v>
      </c>
      <c r="I101" s="126"/>
      <c r="J101" s="127">
        <f>ROUND(I101*H101,2)</f>
        <v>0</v>
      </c>
      <c r="K101" s="123" t="s">
        <v>19</v>
      </c>
      <c r="L101" s="32"/>
      <c r="M101" s="128" t="s">
        <v>19</v>
      </c>
      <c r="N101" s="129" t="s">
        <v>43</v>
      </c>
      <c r="P101" s="130">
        <f>O101*H101</f>
        <v>0</v>
      </c>
      <c r="Q101" s="130">
        <v>0</v>
      </c>
      <c r="R101" s="130">
        <f>Q101*H101</f>
        <v>0</v>
      </c>
      <c r="S101" s="130">
        <v>0</v>
      </c>
      <c r="T101" s="131">
        <f>S101*H101</f>
        <v>0</v>
      </c>
      <c r="AR101" s="132" t="s">
        <v>337</v>
      </c>
      <c r="AT101" s="132" t="s">
        <v>143</v>
      </c>
      <c r="AU101" s="132" t="s">
        <v>83</v>
      </c>
      <c r="AY101" s="17" t="s">
        <v>142</v>
      </c>
      <c r="BE101" s="133">
        <f>IF(N101="základní",J101,0)</f>
        <v>0</v>
      </c>
      <c r="BF101" s="133">
        <f>IF(N101="snížená",J101,0)</f>
        <v>0</v>
      </c>
      <c r="BG101" s="133">
        <f>IF(N101="zákl. přenesená",J101,0)</f>
        <v>0</v>
      </c>
      <c r="BH101" s="133">
        <f>IF(N101="sníž. přenesená",J101,0)</f>
        <v>0</v>
      </c>
      <c r="BI101" s="133">
        <f>IF(N101="nulová",J101,0)</f>
        <v>0</v>
      </c>
      <c r="BJ101" s="17" t="s">
        <v>80</v>
      </c>
      <c r="BK101" s="133">
        <f>ROUND(I101*H101,2)</f>
        <v>0</v>
      </c>
      <c r="BL101" s="17" t="s">
        <v>337</v>
      </c>
      <c r="BM101" s="132" t="s">
        <v>167</v>
      </c>
    </row>
    <row r="102" spans="2:47" s="1" customFormat="1" ht="19.2">
      <c r="B102" s="32"/>
      <c r="D102" s="134" t="s">
        <v>148</v>
      </c>
      <c r="F102" s="135" t="s">
        <v>1917</v>
      </c>
      <c r="I102" s="136"/>
      <c r="L102" s="32"/>
      <c r="M102" s="137"/>
      <c r="T102" s="51"/>
      <c r="AT102" s="17" t="s">
        <v>148</v>
      </c>
      <c r="AU102" s="17" t="s">
        <v>83</v>
      </c>
    </row>
    <row r="103" spans="2:65" s="1" customFormat="1" ht="16.5" customHeight="1">
      <c r="B103" s="32"/>
      <c r="C103" s="121" t="s">
        <v>141</v>
      </c>
      <c r="D103" s="121" t="s">
        <v>143</v>
      </c>
      <c r="E103" s="122" t="s">
        <v>1918</v>
      </c>
      <c r="F103" s="123" t="s">
        <v>1919</v>
      </c>
      <c r="G103" s="124" t="s">
        <v>1424</v>
      </c>
      <c r="H103" s="125">
        <v>5</v>
      </c>
      <c r="I103" s="126"/>
      <c r="J103" s="127">
        <f>ROUND(I103*H103,2)</f>
        <v>0</v>
      </c>
      <c r="K103" s="123" t="s">
        <v>19</v>
      </c>
      <c r="L103" s="32"/>
      <c r="M103" s="128" t="s">
        <v>19</v>
      </c>
      <c r="N103" s="129" t="s">
        <v>43</v>
      </c>
      <c r="P103" s="130">
        <f>O103*H103</f>
        <v>0</v>
      </c>
      <c r="Q103" s="130">
        <v>0</v>
      </c>
      <c r="R103" s="130">
        <f>Q103*H103</f>
        <v>0</v>
      </c>
      <c r="S103" s="130">
        <v>0</v>
      </c>
      <c r="T103" s="131">
        <f>S103*H103</f>
        <v>0</v>
      </c>
      <c r="AR103" s="132" t="s">
        <v>337</v>
      </c>
      <c r="AT103" s="132" t="s">
        <v>143</v>
      </c>
      <c r="AU103" s="132" t="s">
        <v>83</v>
      </c>
      <c r="AY103" s="17" t="s">
        <v>142</v>
      </c>
      <c r="BE103" s="133">
        <f>IF(N103="základní",J103,0)</f>
        <v>0</v>
      </c>
      <c r="BF103" s="133">
        <f>IF(N103="snížená",J103,0)</f>
        <v>0</v>
      </c>
      <c r="BG103" s="133">
        <f>IF(N103="zákl. přenesená",J103,0)</f>
        <v>0</v>
      </c>
      <c r="BH103" s="133">
        <f>IF(N103="sníž. přenesená",J103,0)</f>
        <v>0</v>
      </c>
      <c r="BI103" s="133">
        <f>IF(N103="nulová",J103,0)</f>
        <v>0</v>
      </c>
      <c r="BJ103" s="17" t="s">
        <v>80</v>
      </c>
      <c r="BK103" s="133">
        <f>ROUND(I103*H103,2)</f>
        <v>0</v>
      </c>
      <c r="BL103" s="17" t="s">
        <v>337</v>
      </c>
      <c r="BM103" s="132" t="s">
        <v>175</v>
      </c>
    </row>
    <row r="104" spans="2:47" s="1" customFormat="1" ht="12">
      <c r="B104" s="32"/>
      <c r="D104" s="134" t="s">
        <v>148</v>
      </c>
      <c r="F104" s="135" t="s">
        <v>1919</v>
      </c>
      <c r="I104" s="136"/>
      <c r="L104" s="32"/>
      <c r="M104" s="137"/>
      <c r="T104" s="51"/>
      <c r="AT104" s="17" t="s">
        <v>148</v>
      </c>
      <c r="AU104" s="17" t="s">
        <v>83</v>
      </c>
    </row>
    <row r="105" spans="2:65" s="1" customFormat="1" ht="16.5" customHeight="1">
      <c r="B105" s="32"/>
      <c r="C105" s="121" t="s">
        <v>162</v>
      </c>
      <c r="D105" s="121" t="s">
        <v>143</v>
      </c>
      <c r="E105" s="122" t="s">
        <v>1920</v>
      </c>
      <c r="F105" s="123" t="s">
        <v>1921</v>
      </c>
      <c r="G105" s="124" t="s">
        <v>1424</v>
      </c>
      <c r="H105" s="125">
        <v>1</v>
      </c>
      <c r="I105" s="126"/>
      <c r="J105" s="127">
        <f>ROUND(I105*H105,2)</f>
        <v>0</v>
      </c>
      <c r="K105" s="123" t="s">
        <v>19</v>
      </c>
      <c r="L105" s="32"/>
      <c r="M105" s="128" t="s">
        <v>19</v>
      </c>
      <c r="N105" s="129" t="s">
        <v>43</v>
      </c>
      <c r="P105" s="130">
        <f>O105*H105</f>
        <v>0</v>
      </c>
      <c r="Q105" s="130">
        <v>0</v>
      </c>
      <c r="R105" s="130">
        <f>Q105*H105</f>
        <v>0</v>
      </c>
      <c r="S105" s="130">
        <v>0</v>
      </c>
      <c r="T105" s="131">
        <f>S105*H105</f>
        <v>0</v>
      </c>
      <c r="AR105" s="132" t="s">
        <v>337</v>
      </c>
      <c r="AT105" s="132" t="s">
        <v>143</v>
      </c>
      <c r="AU105" s="132" t="s">
        <v>83</v>
      </c>
      <c r="AY105" s="17" t="s">
        <v>142</v>
      </c>
      <c r="BE105" s="133">
        <f>IF(N105="základní",J105,0)</f>
        <v>0</v>
      </c>
      <c r="BF105" s="133">
        <f>IF(N105="snížená",J105,0)</f>
        <v>0</v>
      </c>
      <c r="BG105" s="133">
        <f>IF(N105="zákl. přenesená",J105,0)</f>
        <v>0</v>
      </c>
      <c r="BH105" s="133">
        <f>IF(N105="sníž. přenesená",J105,0)</f>
        <v>0</v>
      </c>
      <c r="BI105" s="133">
        <f>IF(N105="nulová",J105,0)</f>
        <v>0</v>
      </c>
      <c r="BJ105" s="17" t="s">
        <v>80</v>
      </c>
      <c r="BK105" s="133">
        <f>ROUND(I105*H105,2)</f>
        <v>0</v>
      </c>
      <c r="BL105" s="17" t="s">
        <v>337</v>
      </c>
      <c r="BM105" s="132" t="s">
        <v>293</v>
      </c>
    </row>
    <row r="106" spans="2:47" s="1" customFormat="1" ht="12">
      <c r="B106" s="32"/>
      <c r="D106" s="134" t="s">
        <v>148</v>
      </c>
      <c r="F106" s="135" t="s">
        <v>1921</v>
      </c>
      <c r="I106" s="136"/>
      <c r="L106" s="32"/>
      <c r="M106" s="137"/>
      <c r="T106" s="51"/>
      <c r="AT106" s="17" t="s">
        <v>148</v>
      </c>
      <c r="AU106" s="17" t="s">
        <v>83</v>
      </c>
    </row>
    <row r="107" spans="2:65" s="1" customFormat="1" ht="16.5" customHeight="1">
      <c r="B107" s="32"/>
      <c r="C107" s="121" t="s">
        <v>167</v>
      </c>
      <c r="D107" s="121" t="s">
        <v>143</v>
      </c>
      <c r="E107" s="122" t="s">
        <v>1922</v>
      </c>
      <c r="F107" s="123" t="s">
        <v>1923</v>
      </c>
      <c r="G107" s="124" t="s">
        <v>1424</v>
      </c>
      <c r="H107" s="125">
        <v>5</v>
      </c>
      <c r="I107" s="126"/>
      <c r="J107" s="127">
        <f>ROUND(I107*H107,2)</f>
        <v>0</v>
      </c>
      <c r="K107" s="123" t="s">
        <v>19</v>
      </c>
      <c r="L107" s="32"/>
      <c r="M107" s="128" t="s">
        <v>19</v>
      </c>
      <c r="N107" s="129" t="s">
        <v>43</v>
      </c>
      <c r="P107" s="130">
        <f>O107*H107</f>
        <v>0</v>
      </c>
      <c r="Q107" s="130">
        <v>0</v>
      </c>
      <c r="R107" s="130">
        <f>Q107*H107</f>
        <v>0</v>
      </c>
      <c r="S107" s="130">
        <v>0</v>
      </c>
      <c r="T107" s="131">
        <f>S107*H107</f>
        <v>0</v>
      </c>
      <c r="AR107" s="132" t="s">
        <v>337</v>
      </c>
      <c r="AT107" s="132" t="s">
        <v>143</v>
      </c>
      <c r="AU107" s="132" t="s">
        <v>83</v>
      </c>
      <c r="AY107" s="17" t="s">
        <v>142</v>
      </c>
      <c r="BE107" s="133">
        <f>IF(N107="základní",J107,0)</f>
        <v>0</v>
      </c>
      <c r="BF107" s="133">
        <f>IF(N107="snížená",J107,0)</f>
        <v>0</v>
      </c>
      <c r="BG107" s="133">
        <f>IF(N107="zákl. přenesená",J107,0)</f>
        <v>0</v>
      </c>
      <c r="BH107" s="133">
        <f>IF(N107="sníž. přenesená",J107,0)</f>
        <v>0</v>
      </c>
      <c r="BI107" s="133">
        <f>IF(N107="nulová",J107,0)</f>
        <v>0</v>
      </c>
      <c r="BJ107" s="17" t="s">
        <v>80</v>
      </c>
      <c r="BK107" s="133">
        <f>ROUND(I107*H107,2)</f>
        <v>0</v>
      </c>
      <c r="BL107" s="17" t="s">
        <v>337</v>
      </c>
      <c r="BM107" s="132" t="s">
        <v>308</v>
      </c>
    </row>
    <row r="108" spans="2:47" s="1" customFormat="1" ht="12">
      <c r="B108" s="32"/>
      <c r="D108" s="134" t="s">
        <v>148</v>
      </c>
      <c r="F108" s="135" t="s">
        <v>1923</v>
      </c>
      <c r="I108" s="136"/>
      <c r="L108" s="32"/>
      <c r="M108" s="137"/>
      <c r="T108" s="51"/>
      <c r="AT108" s="17" t="s">
        <v>148</v>
      </c>
      <c r="AU108" s="17" t="s">
        <v>83</v>
      </c>
    </row>
    <row r="109" spans="2:65" s="1" customFormat="1" ht="16.5" customHeight="1">
      <c r="B109" s="32"/>
      <c r="C109" s="121" t="s">
        <v>171</v>
      </c>
      <c r="D109" s="121" t="s">
        <v>143</v>
      </c>
      <c r="E109" s="122" t="s">
        <v>1924</v>
      </c>
      <c r="F109" s="123" t="s">
        <v>1925</v>
      </c>
      <c r="G109" s="124" t="s">
        <v>1424</v>
      </c>
      <c r="H109" s="125">
        <v>4</v>
      </c>
      <c r="I109" s="126"/>
      <c r="J109" s="127">
        <f>ROUND(I109*H109,2)</f>
        <v>0</v>
      </c>
      <c r="K109" s="123" t="s">
        <v>19</v>
      </c>
      <c r="L109" s="32"/>
      <c r="M109" s="128" t="s">
        <v>19</v>
      </c>
      <c r="N109" s="129" t="s">
        <v>43</v>
      </c>
      <c r="P109" s="130">
        <f>O109*H109</f>
        <v>0</v>
      </c>
      <c r="Q109" s="130">
        <v>0</v>
      </c>
      <c r="R109" s="130">
        <f>Q109*H109</f>
        <v>0</v>
      </c>
      <c r="S109" s="130">
        <v>0</v>
      </c>
      <c r="T109" s="131">
        <f>S109*H109</f>
        <v>0</v>
      </c>
      <c r="AR109" s="132" t="s">
        <v>337</v>
      </c>
      <c r="AT109" s="132" t="s">
        <v>143</v>
      </c>
      <c r="AU109" s="132" t="s">
        <v>83</v>
      </c>
      <c r="AY109" s="17" t="s">
        <v>142</v>
      </c>
      <c r="BE109" s="133">
        <f>IF(N109="základní",J109,0)</f>
        <v>0</v>
      </c>
      <c r="BF109" s="133">
        <f>IF(N109="snížená",J109,0)</f>
        <v>0</v>
      </c>
      <c r="BG109" s="133">
        <f>IF(N109="zákl. přenesená",J109,0)</f>
        <v>0</v>
      </c>
      <c r="BH109" s="133">
        <f>IF(N109="sníž. přenesená",J109,0)</f>
        <v>0</v>
      </c>
      <c r="BI109" s="133">
        <f>IF(N109="nulová",J109,0)</f>
        <v>0</v>
      </c>
      <c r="BJ109" s="17" t="s">
        <v>80</v>
      </c>
      <c r="BK109" s="133">
        <f>ROUND(I109*H109,2)</f>
        <v>0</v>
      </c>
      <c r="BL109" s="17" t="s">
        <v>337</v>
      </c>
      <c r="BM109" s="132" t="s">
        <v>321</v>
      </c>
    </row>
    <row r="110" spans="2:47" s="1" customFormat="1" ht="12">
      <c r="B110" s="32"/>
      <c r="D110" s="134" t="s">
        <v>148</v>
      </c>
      <c r="F110" s="135" t="s">
        <v>1925</v>
      </c>
      <c r="I110" s="136"/>
      <c r="L110" s="32"/>
      <c r="M110" s="137"/>
      <c r="T110" s="51"/>
      <c r="AT110" s="17" t="s">
        <v>148</v>
      </c>
      <c r="AU110" s="17" t="s">
        <v>83</v>
      </c>
    </row>
    <row r="111" spans="2:65" s="1" customFormat="1" ht="16.5" customHeight="1">
      <c r="B111" s="32"/>
      <c r="C111" s="121" t="s">
        <v>175</v>
      </c>
      <c r="D111" s="121" t="s">
        <v>143</v>
      </c>
      <c r="E111" s="122" t="s">
        <v>1926</v>
      </c>
      <c r="F111" s="123" t="s">
        <v>1927</v>
      </c>
      <c r="G111" s="124" t="s">
        <v>1424</v>
      </c>
      <c r="H111" s="125">
        <v>2</v>
      </c>
      <c r="I111" s="126"/>
      <c r="J111" s="127">
        <f>ROUND(I111*H111,2)</f>
        <v>0</v>
      </c>
      <c r="K111" s="123" t="s">
        <v>19</v>
      </c>
      <c r="L111" s="32"/>
      <c r="M111" s="128" t="s">
        <v>19</v>
      </c>
      <c r="N111" s="129" t="s">
        <v>43</v>
      </c>
      <c r="P111" s="130">
        <f>O111*H111</f>
        <v>0</v>
      </c>
      <c r="Q111" s="130">
        <v>0</v>
      </c>
      <c r="R111" s="130">
        <f>Q111*H111</f>
        <v>0</v>
      </c>
      <c r="S111" s="130">
        <v>0</v>
      </c>
      <c r="T111" s="131">
        <f>S111*H111</f>
        <v>0</v>
      </c>
      <c r="AR111" s="132" t="s">
        <v>337</v>
      </c>
      <c r="AT111" s="132" t="s">
        <v>143</v>
      </c>
      <c r="AU111" s="132" t="s">
        <v>83</v>
      </c>
      <c r="AY111" s="17" t="s">
        <v>142</v>
      </c>
      <c r="BE111" s="133">
        <f>IF(N111="základní",J111,0)</f>
        <v>0</v>
      </c>
      <c r="BF111" s="133">
        <f>IF(N111="snížená",J111,0)</f>
        <v>0</v>
      </c>
      <c r="BG111" s="133">
        <f>IF(N111="zákl. přenesená",J111,0)</f>
        <v>0</v>
      </c>
      <c r="BH111" s="133">
        <f>IF(N111="sníž. přenesená",J111,0)</f>
        <v>0</v>
      </c>
      <c r="BI111" s="133">
        <f>IF(N111="nulová",J111,0)</f>
        <v>0</v>
      </c>
      <c r="BJ111" s="17" t="s">
        <v>80</v>
      </c>
      <c r="BK111" s="133">
        <f>ROUND(I111*H111,2)</f>
        <v>0</v>
      </c>
      <c r="BL111" s="17" t="s">
        <v>337</v>
      </c>
      <c r="BM111" s="132" t="s">
        <v>337</v>
      </c>
    </row>
    <row r="112" spans="2:47" s="1" customFormat="1" ht="12">
      <c r="B112" s="32"/>
      <c r="D112" s="134" t="s">
        <v>148</v>
      </c>
      <c r="F112" s="135" t="s">
        <v>1927</v>
      </c>
      <c r="I112" s="136"/>
      <c r="L112" s="32"/>
      <c r="M112" s="137"/>
      <c r="T112" s="51"/>
      <c r="AT112" s="17" t="s">
        <v>148</v>
      </c>
      <c r="AU112" s="17" t="s">
        <v>83</v>
      </c>
    </row>
    <row r="113" spans="2:65" s="1" customFormat="1" ht="16.5" customHeight="1">
      <c r="B113" s="32"/>
      <c r="C113" s="121" t="s">
        <v>229</v>
      </c>
      <c r="D113" s="121" t="s">
        <v>143</v>
      </c>
      <c r="E113" s="122" t="s">
        <v>1928</v>
      </c>
      <c r="F113" s="123" t="s">
        <v>1929</v>
      </c>
      <c r="G113" s="124" t="s">
        <v>1424</v>
      </c>
      <c r="H113" s="125">
        <v>2</v>
      </c>
      <c r="I113" s="126"/>
      <c r="J113" s="127">
        <f>ROUND(I113*H113,2)</f>
        <v>0</v>
      </c>
      <c r="K113" s="123" t="s">
        <v>19</v>
      </c>
      <c r="L113" s="32"/>
      <c r="M113" s="128" t="s">
        <v>19</v>
      </c>
      <c r="N113" s="129" t="s">
        <v>43</v>
      </c>
      <c r="P113" s="130">
        <f>O113*H113</f>
        <v>0</v>
      </c>
      <c r="Q113" s="130">
        <v>0</v>
      </c>
      <c r="R113" s="130">
        <f>Q113*H113</f>
        <v>0</v>
      </c>
      <c r="S113" s="130">
        <v>0</v>
      </c>
      <c r="T113" s="131">
        <f>S113*H113</f>
        <v>0</v>
      </c>
      <c r="AR113" s="132" t="s">
        <v>337</v>
      </c>
      <c r="AT113" s="132" t="s">
        <v>143</v>
      </c>
      <c r="AU113" s="132" t="s">
        <v>83</v>
      </c>
      <c r="AY113" s="17" t="s">
        <v>142</v>
      </c>
      <c r="BE113" s="133">
        <f>IF(N113="základní",J113,0)</f>
        <v>0</v>
      </c>
      <c r="BF113" s="133">
        <f>IF(N113="snížená",J113,0)</f>
        <v>0</v>
      </c>
      <c r="BG113" s="133">
        <f>IF(N113="zákl. přenesená",J113,0)</f>
        <v>0</v>
      </c>
      <c r="BH113" s="133">
        <f>IF(N113="sníž. přenesená",J113,0)</f>
        <v>0</v>
      </c>
      <c r="BI113" s="133">
        <f>IF(N113="nulová",J113,0)</f>
        <v>0</v>
      </c>
      <c r="BJ113" s="17" t="s">
        <v>80</v>
      </c>
      <c r="BK113" s="133">
        <f>ROUND(I113*H113,2)</f>
        <v>0</v>
      </c>
      <c r="BL113" s="17" t="s">
        <v>337</v>
      </c>
      <c r="BM113" s="132" t="s">
        <v>350</v>
      </c>
    </row>
    <row r="114" spans="2:47" s="1" customFormat="1" ht="12">
      <c r="B114" s="32"/>
      <c r="D114" s="134" t="s">
        <v>148</v>
      </c>
      <c r="F114" s="135" t="s">
        <v>1929</v>
      </c>
      <c r="I114" s="136"/>
      <c r="L114" s="32"/>
      <c r="M114" s="137"/>
      <c r="T114" s="51"/>
      <c r="AT114" s="17" t="s">
        <v>148</v>
      </c>
      <c r="AU114" s="17" t="s">
        <v>83</v>
      </c>
    </row>
    <row r="115" spans="2:65" s="1" customFormat="1" ht="21.75" customHeight="1">
      <c r="B115" s="32"/>
      <c r="C115" s="121" t="s">
        <v>293</v>
      </c>
      <c r="D115" s="121" t="s">
        <v>143</v>
      </c>
      <c r="E115" s="122" t="s">
        <v>1930</v>
      </c>
      <c r="F115" s="123" t="s">
        <v>1931</v>
      </c>
      <c r="G115" s="124" t="s">
        <v>1424</v>
      </c>
      <c r="H115" s="125">
        <v>2</v>
      </c>
      <c r="I115" s="126"/>
      <c r="J115" s="127">
        <f>ROUND(I115*H115,2)</f>
        <v>0</v>
      </c>
      <c r="K115" s="123" t="s">
        <v>19</v>
      </c>
      <c r="L115" s="32"/>
      <c r="M115" s="128" t="s">
        <v>19</v>
      </c>
      <c r="N115" s="129" t="s">
        <v>43</v>
      </c>
      <c r="P115" s="130">
        <f>O115*H115</f>
        <v>0</v>
      </c>
      <c r="Q115" s="130">
        <v>0</v>
      </c>
      <c r="R115" s="130">
        <f>Q115*H115</f>
        <v>0</v>
      </c>
      <c r="S115" s="130">
        <v>0</v>
      </c>
      <c r="T115" s="131">
        <f>S115*H115</f>
        <v>0</v>
      </c>
      <c r="AR115" s="132" t="s">
        <v>337</v>
      </c>
      <c r="AT115" s="132" t="s">
        <v>143</v>
      </c>
      <c r="AU115" s="132" t="s">
        <v>83</v>
      </c>
      <c r="AY115" s="17" t="s">
        <v>142</v>
      </c>
      <c r="BE115" s="133">
        <f>IF(N115="základní",J115,0)</f>
        <v>0</v>
      </c>
      <c r="BF115" s="133">
        <f>IF(N115="snížená",J115,0)</f>
        <v>0</v>
      </c>
      <c r="BG115" s="133">
        <f>IF(N115="zákl. přenesená",J115,0)</f>
        <v>0</v>
      </c>
      <c r="BH115" s="133">
        <f>IF(N115="sníž. přenesená",J115,0)</f>
        <v>0</v>
      </c>
      <c r="BI115" s="133">
        <f>IF(N115="nulová",J115,0)</f>
        <v>0</v>
      </c>
      <c r="BJ115" s="17" t="s">
        <v>80</v>
      </c>
      <c r="BK115" s="133">
        <f>ROUND(I115*H115,2)</f>
        <v>0</v>
      </c>
      <c r="BL115" s="17" t="s">
        <v>337</v>
      </c>
      <c r="BM115" s="132" t="s">
        <v>363</v>
      </c>
    </row>
    <row r="116" spans="2:47" s="1" customFormat="1" ht="12">
      <c r="B116" s="32"/>
      <c r="D116" s="134" t="s">
        <v>148</v>
      </c>
      <c r="F116" s="135" t="s">
        <v>1931</v>
      </c>
      <c r="I116" s="136"/>
      <c r="L116" s="32"/>
      <c r="M116" s="137"/>
      <c r="T116" s="51"/>
      <c r="AT116" s="17" t="s">
        <v>148</v>
      </c>
      <c r="AU116" s="17" t="s">
        <v>83</v>
      </c>
    </row>
    <row r="117" spans="2:65" s="1" customFormat="1" ht="16.5" customHeight="1">
      <c r="B117" s="32"/>
      <c r="C117" s="121" t="s">
        <v>300</v>
      </c>
      <c r="D117" s="121" t="s">
        <v>143</v>
      </c>
      <c r="E117" s="122" t="s">
        <v>1932</v>
      </c>
      <c r="F117" s="123" t="s">
        <v>1933</v>
      </c>
      <c r="G117" s="124" t="s">
        <v>1424</v>
      </c>
      <c r="H117" s="125">
        <v>1</v>
      </c>
      <c r="I117" s="126"/>
      <c r="J117" s="127">
        <f>ROUND(I117*H117,2)</f>
        <v>0</v>
      </c>
      <c r="K117" s="123" t="s">
        <v>19</v>
      </c>
      <c r="L117" s="32"/>
      <c r="M117" s="128" t="s">
        <v>19</v>
      </c>
      <c r="N117" s="129" t="s">
        <v>43</v>
      </c>
      <c r="P117" s="130">
        <f>O117*H117</f>
        <v>0</v>
      </c>
      <c r="Q117" s="130">
        <v>0</v>
      </c>
      <c r="R117" s="130">
        <f>Q117*H117</f>
        <v>0</v>
      </c>
      <c r="S117" s="130">
        <v>0</v>
      </c>
      <c r="T117" s="131">
        <f>S117*H117</f>
        <v>0</v>
      </c>
      <c r="AR117" s="132" t="s">
        <v>337</v>
      </c>
      <c r="AT117" s="132" t="s">
        <v>143</v>
      </c>
      <c r="AU117" s="132" t="s">
        <v>83</v>
      </c>
      <c r="AY117" s="17" t="s">
        <v>142</v>
      </c>
      <c r="BE117" s="133">
        <f>IF(N117="základní",J117,0)</f>
        <v>0</v>
      </c>
      <c r="BF117" s="133">
        <f>IF(N117="snížená",J117,0)</f>
        <v>0</v>
      </c>
      <c r="BG117" s="133">
        <f>IF(N117="zákl. přenesená",J117,0)</f>
        <v>0</v>
      </c>
      <c r="BH117" s="133">
        <f>IF(N117="sníž. přenesená",J117,0)</f>
        <v>0</v>
      </c>
      <c r="BI117" s="133">
        <f>IF(N117="nulová",J117,0)</f>
        <v>0</v>
      </c>
      <c r="BJ117" s="17" t="s">
        <v>80</v>
      </c>
      <c r="BK117" s="133">
        <f>ROUND(I117*H117,2)</f>
        <v>0</v>
      </c>
      <c r="BL117" s="17" t="s">
        <v>337</v>
      </c>
      <c r="BM117" s="132" t="s">
        <v>374</v>
      </c>
    </row>
    <row r="118" spans="2:47" s="1" customFormat="1" ht="12">
      <c r="B118" s="32"/>
      <c r="D118" s="134" t="s">
        <v>148</v>
      </c>
      <c r="F118" s="135" t="s">
        <v>1933</v>
      </c>
      <c r="I118" s="136"/>
      <c r="L118" s="32"/>
      <c r="M118" s="137"/>
      <c r="T118" s="51"/>
      <c r="AT118" s="17" t="s">
        <v>148</v>
      </c>
      <c r="AU118" s="17" t="s">
        <v>83</v>
      </c>
    </row>
    <row r="119" spans="2:65" s="1" customFormat="1" ht="16.5" customHeight="1">
      <c r="B119" s="32"/>
      <c r="C119" s="121" t="s">
        <v>308</v>
      </c>
      <c r="D119" s="121" t="s">
        <v>143</v>
      </c>
      <c r="E119" s="122" t="s">
        <v>1934</v>
      </c>
      <c r="F119" s="123" t="s">
        <v>1935</v>
      </c>
      <c r="G119" s="124" t="s">
        <v>1616</v>
      </c>
      <c r="H119" s="125">
        <v>1</v>
      </c>
      <c r="I119" s="126"/>
      <c r="J119" s="127">
        <f>ROUND(I119*H119,2)</f>
        <v>0</v>
      </c>
      <c r="K119" s="123" t="s">
        <v>19</v>
      </c>
      <c r="L119" s="32"/>
      <c r="M119" s="128" t="s">
        <v>19</v>
      </c>
      <c r="N119" s="129" t="s">
        <v>43</v>
      </c>
      <c r="P119" s="130">
        <f>O119*H119</f>
        <v>0</v>
      </c>
      <c r="Q119" s="130">
        <v>0</v>
      </c>
      <c r="R119" s="130">
        <f>Q119*H119</f>
        <v>0</v>
      </c>
      <c r="S119" s="130">
        <v>0</v>
      </c>
      <c r="T119" s="131">
        <f>S119*H119</f>
        <v>0</v>
      </c>
      <c r="AR119" s="132" t="s">
        <v>337</v>
      </c>
      <c r="AT119" s="132" t="s">
        <v>143</v>
      </c>
      <c r="AU119" s="132" t="s">
        <v>83</v>
      </c>
      <c r="AY119" s="17" t="s">
        <v>142</v>
      </c>
      <c r="BE119" s="133">
        <f>IF(N119="základní",J119,0)</f>
        <v>0</v>
      </c>
      <c r="BF119" s="133">
        <f>IF(N119="snížená",J119,0)</f>
        <v>0</v>
      </c>
      <c r="BG119" s="133">
        <f>IF(N119="zákl. přenesená",J119,0)</f>
        <v>0</v>
      </c>
      <c r="BH119" s="133">
        <f>IF(N119="sníž. přenesená",J119,0)</f>
        <v>0</v>
      </c>
      <c r="BI119" s="133">
        <f>IF(N119="nulová",J119,0)</f>
        <v>0</v>
      </c>
      <c r="BJ119" s="17" t="s">
        <v>80</v>
      </c>
      <c r="BK119" s="133">
        <f>ROUND(I119*H119,2)</f>
        <v>0</v>
      </c>
      <c r="BL119" s="17" t="s">
        <v>337</v>
      </c>
      <c r="BM119" s="132" t="s">
        <v>391</v>
      </c>
    </row>
    <row r="120" spans="2:47" s="1" customFormat="1" ht="12">
      <c r="B120" s="32"/>
      <c r="D120" s="134" t="s">
        <v>148</v>
      </c>
      <c r="F120" s="135" t="s">
        <v>1935</v>
      </c>
      <c r="I120" s="136"/>
      <c r="L120" s="32"/>
      <c r="M120" s="137"/>
      <c r="T120" s="51"/>
      <c r="AT120" s="17" t="s">
        <v>148</v>
      </c>
      <c r="AU120" s="17" t="s">
        <v>83</v>
      </c>
    </row>
    <row r="121" spans="2:65" s="1" customFormat="1" ht="16.5" customHeight="1">
      <c r="B121" s="32"/>
      <c r="C121" s="121" t="s">
        <v>315</v>
      </c>
      <c r="D121" s="121" t="s">
        <v>143</v>
      </c>
      <c r="E121" s="122" t="s">
        <v>1936</v>
      </c>
      <c r="F121" s="123" t="s">
        <v>1937</v>
      </c>
      <c r="G121" s="124" t="s">
        <v>1616</v>
      </c>
      <c r="H121" s="125">
        <v>6</v>
      </c>
      <c r="I121" s="126"/>
      <c r="J121" s="127">
        <f>ROUND(I121*H121,2)</f>
        <v>0</v>
      </c>
      <c r="K121" s="123" t="s">
        <v>19</v>
      </c>
      <c r="L121" s="32"/>
      <c r="M121" s="128" t="s">
        <v>19</v>
      </c>
      <c r="N121" s="129" t="s">
        <v>43</v>
      </c>
      <c r="P121" s="130">
        <f>O121*H121</f>
        <v>0</v>
      </c>
      <c r="Q121" s="130">
        <v>0</v>
      </c>
      <c r="R121" s="130">
        <f>Q121*H121</f>
        <v>0</v>
      </c>
      <c r="S121" s="130">
        <v>0</v>
      </c>
      <c r="T121" s="131">
        <f>S121*H121</f>
        <v>0</v>
      </c>
      <c r="AR121" s="132" t="s">
        <v>337</v>
      </c>
      <c r="AT121" s="132" t="s">
        <v>143</v>
      </c>
      <c r="AU121" s="132" t="s">
        <v>83</v>
      </c>
      <c r="AY121" s="17" t="s">
        <v>142</v>
      </c>
      <c r="BE121" s="133">
        <f>IF(N121="základní",J121,0)</f>
        <v>0</v>
      </c>
      <c r="BF121" s="133">
        <f>IF(N121="snížená",J121,0)</f>
        <v>0</v>
      </c>
      <c r="BG121" s="133">
        <f>IF(N121="zákl. přenesená",J121,0)</f>
        <v>0</v>
      </c>
      <c r="BH121" s="133">
        <f>IF(N121="sníž. přenesená",J121,0)</f>
        <v>0</v>
      </c>
      <c r="BI121" s="133">
        <f>IF(N121="nulová",J121,0)</f>
        <v>0</v>
      </c>
      <c r="BJ121" s="17" t="s">
        <v>80</v>
      </c>
      <c r="BK121" s="133">
        <f>ROUND(I121*H121,2)</f>
        <v>0</v>
      </c>
      <c r="BL121" s="17" t="s">
        <v>337</v>
      </c>
      <c r="BM121" s="132" t="s">
        <v>403</v>
      </c>
    </row>
    <row r="122" spans="2:47" s="1" customFormat="1" ht="12">
      <c r="B122" s="32"/>
      <c r="D122" s="134" t="s">
        <v>148</v>
      </c>
      <c r="F122" s="135" t="s">
        <v>1937</v>
      </c>
      <c r="I122" s="136"/>
      <c r="L122" s="32"/>
      <c r="M122" s="137"/>
      <c r="T122" s="51"/>
      <c r="AT122" s="17" t="s">
        <v>148</v>
      </c>
      <c r="AU122" s="17" t="s">
        <v>83</v>
      </c>
    </row>
    <row r="123" spans="2:65" s="1" customFormat="1" ht="16.5" customHeight="1">
      <c r="B123" s="32"/>
      <c r="C123" s="121" t="s">
        <v>321</v>
      </c>
      <c r="D123" s="121" t="s">
        <v>143</v>
      </c>
      <c r="E123" s="122" t="s">
        <v>1938</v>
      </c>
      <c r="F123" s="123" t="s">
        <v>1939</v>
      </c>
      <c r="G123" s="124" t="s">
        <v>1424</v>
      </c>
      <c r="H123" s="125">
        <v>6</v>
      </c>
      <c r="I123" s="126"/>
      <c r="J123" s="127">
        <f>ROUND(I123*H123,2)</f>
        <v>0</v>
      </c>
      <c r="K123" s="123" t="s">
        <v>19</v>
      </c>
      <c r="L123" s="32"/>
      <c r="M123" s="128" t="s">
        <v>19</v>
      </c>
      <c r="N123" s="129" t="s">
        <v>43</v>
      </c>
      <c r="P123" s="130">
        <f>O123*H123</f>
        <v>0</v>
      </c>
      <c r="Q123" s="130">
        <v>0</v>
      </c>
      <c r="R123" s="130">
        <f>Q123*H123</f>
        <v>0</v>
      </c>
      <c r="S123" s="130">
        <v>0</v>
      </c>
      <c r="T123" s="131">
        <f>S123*H123</f>
        <v>0</v>
      </c>
      <c r="AR123" s="132" t="s">
        <v>337</v>
      </c>
      <c r="AT123" s="132" t="s">
        <v>143</v>
      </c>
      <c r="AU123" s="132" t="s">
        <v>83</v>
      </c>
      <c r="AY123" s="17" t="s">
        <v>142</v>
      </c>
      <c r="BE123" s="133">
        <f>IF(N123="základní",J123,0)</f>
        <v>0</v>
      </c>
      <c r="BF123" s="133">
        <f>IF(N123="snížená",J123,0)</f>
        <v>0</v>
      </c>
      <c r="BG123" s="133">
        <f>IF(N123="zákl. přenesená",J123,0)</f>
        <v>0</v>
      </c>
      <c r="BH123" s="133">
        <f>IF(N123="sníž. přenesená",J123,0)</f>
        <v>0</v>
      </c>
      <c r="BI123" s="133">
        <f>IF(N123="nulová",J123,0)</f>
        <v>0</v>
      </c>
      <c r="BJ123" s="17" t="s">
        <v>80</v>
      </c>
      <c r="BK123" s="133">
        <f>ROUND(I123*H123,2)</f>
        <v>0</v>
      </c>
      <c r="BL123" s="17" t="s">
        <v>337</v>
      </c>
      <c r="BM123" s="132" t="s">
        <v>418</v>
      </c>
    </row>
    <row r="124" spans="2:47" s="1" customFormat="1" ht="12">
      <c r="B124" s="32"/>
      <c r="D124" s="134" t="s">
        <v>148</v>
      </c>
      <c r="F124" s="135" t="s">
        <v>1939</v>
      </c>
      <c r="I124" s="136"/>
      <c r="L124" s="32"/>
      <c r="M124" s="137"/>
      <c r="T124" s="51"/>
      <c r="AT124" s="17" t="s">
        <v>148</v>
      </c>
      <c r="AU124" s="17" t="s">
        <v>83</v>
      </c>
    </row>
    <row r="125" spans="2:63" s="10" customFormat="1" ht="22.95" customHeight="1">
      <c r="B125" s="111"/>
      <c r="D125" s="112" t="s">
        <v>71</v>
      </c>
      <c r="E125" s="146" t="s">
        <v>1940</v>
      </c>
      <c r="F125" s="146" t="s">
        <v>1941</v>
      </c>
      <c r="I125" s="114"/>
      <c r="J125" s="147">
        <f>BK125</f>
        <v>0</v>
      </c>
      <c r="L125" s="111"/>
      <c r="M125" s="116"/>
      <c r="P125" s="117">
        <f>SUM(P126:P135)</f>
        <v>0</v>
      </c>
      <c r="R125" s="117">
        <f>SUM(R126:R135)</f>
        <v>0</v>
      </c>
      <c r="T125" s="118">
        <f>SUM(T126:T135)</f>
        <v>0</v>
      </c>
      <c r="AR125" s="112" t="s">
        <v>80</v>
      </c>
      <c r="AT125" s="119" t="s">
        <v>71</v>
      </c>
      <c r="AU125" s="119" t="s">
        <v>80</v>
      </c>
      <c r="AY125" s="112" t="s">
        <v>142</v>
      </c>
      <c r="BK125" s="120">
        <f>SUM(BK126:BK135)</f>
        <v>0</v>
      </c>
    </row>
    <row r="126" spans="2:65" s="1" customFormat="1" ht="16.5" customHeight="1">
      <c r="B126" s="32"/>
      <c r="C126" s="121" t="s">
        <v>8</v>
      </c>
      <c r="D126" s="121" t="s">
        <v>143</v>
      </c>
      <c r="E126" s="122" t="s">
        <v>1942</v>
      </c>
      <c r="F126" s="123" t="s">
        <v>1943</v>
      </c>
      <c r="G126" s="124" t="s">
        <v>1424</v>
      </c>
      <c r="H126" s="125">
        <v>90</v>
      </c>
      <c r="I126" s="126"/>
      <c r="J126" s="127">
        <f>ROUND(I126*H126,2)</f>
        <v>0</v>
      </c>
      <c r="K126" s="123" t="s">
        <v>19</v>
      </c>
      <c r="L126" s="32"/>
      <c r="M126" s="128" t="s">
        <v>19</v>
      </c>
      <c r="N126" s="129" t="s">
        <v>43</v>
      </c>
      <c r="P126" s="130">
        <f>O126*H126</f>
        <v>0</v>
      </c>
      <c r="Q126" s="130">
        <v>0</v>
      </c>
      <c r="R126" s="130">
        <f>Q126*H126</f>
        <v>0</v>
      </c>
      <c r="S126" s="130">
        <v>0</v>
      </c>
      <c r="T126" s="131">
        <f>S126*H126</f>
        <v>0</v>
      </c>
      <c r="AR126" s="132" t="s">
        <v>337</v>
      </c>
      <c r="AT126" s="132" t="s">
        <v>143</v>
      </c>
      <c r="AU126" s="132" t="s">
        <v>83</v>
      </c>
      <c r="AY126" s="17" t="s">
        <v>142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17" t="s">
        <v>80</v>
      </c>
      <c r="BK126" s="133">
        <f>ROUND(I126*H126,2)</f>
        <v>0</v>
      </c>
      <c r="BL126" s="17" t="s">
        <v>337</v>
      </c>
      <c r="BM126" s="132" t="s">
        <v>637</v>
      </c>
    </row>
    <row r="127" spans="2:47" s="1" customFormat="1" ht="12">
      <c r="B127" s="32"/>
      <c r="D127" s="134" t="s">
        <v>148</v>
      </c>
      <c r="F127" s="135" t="s">
        <v>1943</v>
      </c>
      <c r="I127" s="136"/>
      <c r="L127" s="32"/>
      <c r="M127" s="137"/>
      <c r="T127" s="51"/>
      <c r="AT127" s="17" t="s">
        <v>148</v>
      </c>
      <c r="AU127" s="17" t="s">
        <v>83</v>
      </c>
    </row>
    <row r="128" spans="2:65" s="1" customFormat="1" ht="24.15" customHeight="1">
      <c r="B128" s="32"/>
      <c r="C128" s="121" t="s">
        <v>337</v>
      </c>
      <c r="D128" s="121" t="s">
        <v>143</v>
      </c>
      <c r="E128" s="122" t="s">
        <v>1944</v>
      </c>
      <c r="F128" s="123" t="s">
        <v>1945</v>
      </c>
      <c r="G128" s="124" t="s">
        <v>1424</v>
      </c>
      <c r="H128" s="125">
        <v>6</v>
      </c>
      <c r="I128" s="126"/>
      <c r="J128" s="127">
        <f>ROUND(I128*H128,2)</f>
        <v>0</v>
      </c>
      <c r="K128" s="123" t="s">
        <v>19</v>
      </c>
      <c r="L128" s="32"/>
      <c r="M128" s="128" t="s">
        <v>19</v>
      </c>
      <c r="N128" s="129" t="s">
        <v>43</v>
      </c>
      <c r="P128" s="130">
        <f>O128*H128</f>
        <v>0</v>
      </c>
      <c r="Q128" s="130">
        <v>0</v>
      </c>
      <c r="R128" s="130">
        <f>Q128*H128</f>
        <v>0</v>
      </c>
      <c r="S128" s="130">
        <v>0</v>
      </c>
      <c r="T128" s="131">
        <f>S128*H128</f>
        <v>0</v>
      </c>
      <c r="AR128" s="132" t="s">
        <v>337</v>
      </c>
      <c r="AT128" s="132" t="s">
        <v>143</v>
      </c>
      <c r="AU128" s="132" t="s">
        <v>83</v>
      </c>
      <c r="AY128" s="17" t="s">
        <v>142</v>
      </c>
      <c r="BE128" s="133">
        <f>IF(N128="základní",J128,0)</f>
        <v>0</v>
      </c>
      <c r="BF128" s="133">
        <f>IF(N128="snížená",J128,0)</f>
        <v>0</v>
      </c>
      <c r="BG128" s="133">
        <f>IF(N128="zákl. přenesená",J128,0)</f>
        <v>0</v>
      </c>
      <c r="BH128" s="133">
        <f>IF(N128="sníž. přenesená",J128,0)</f>
        <v>0</v>
      </c>
      <c r="BI128" s="133">
        <f>IF(N128="nulová",J128,0)</f>
        <v>0</v>
      </c>
      <c r="BJ128" s="17" t="s">
        <v>80</v>
      </c>
      <c r="BK128" s="133">
        <f>ROUND(I128*H128,2)</f>
        <v>0</v>
      </c>
      <c r="BL128" s="17" t="s">
        <v>337</v>
      </c>
      <c r="BM128" s="132" t="s">
        <v>647</v>
      </c>
    </row>
    <row r="129" spans="2:47" s="1" customFormat="1" ht="19.2">
      <c r="B129" s="32"/>
      <c r="D129" s="134" t="s">
        <v>148</v>
      </c>
      <c r="F129" s="135" t="s">
        <v>1945</v>
      </c>
      <c r="I129" s="136"/>
      <c r="L129" s="32"/>
      <c r="M129" s="137"/>
      <c r="T129" s="51"/>
      <c r="AT129" s="17" t="s">
        <v>148</v>
      </c>
      <c r="AU129" s="17" t="s">
        <v>83</v>
      </c>
    </row>
    <row r="130" spans="2:65" s="1" customFormat="1" ht="21.75" customHeight="1">
      <c r="B130" s="32"/>
      <c r="C130" s="121" t="s">
        <v>344</v>
      </c>
      <c r="D130" s="121" t="s">
        <v>143</v>
      </c>
      <c r="E130" s="122" t="s">
        <v>1946</v>
      </c>
      <c r="F130" s="123" t="s">
        <v>1947</v>
      </c>
      <c r="G130" s="124" t="s">
        <v>1424</v>
      </c>
      <c r="H130" s="125">
        <v>3</v>
      </c>
      <c r="I130" s="126"/>
      <c r="J130" s="127">
        <f>ROUND(I130*H130,2)</f>
        <v>0</v>
      </c>
      <c r="K130" s="123" t="s">
        <v>19</v>
      </c>
      <c r="L130" s="32"/>
      <c r="M130" s="128" t="s">
        <v>19</v>
      </c>
      <c r="N130" s="129" t="s">
        <v>43</v>
      </c>
      <c r="P130" s="130">
        <f>O130*H130</f>
        <v>0</v>
      </c>
      <c r="Q130" s="130">
        <v>0</v>
      </c>
      <c r="R130" s="130">
        <f>Q130*H130</f>
        <v>0</v>
      </c>
      <c r="S130" s="130">
        <v>0</v>
      </c>
      <c r="T130" s="131">
        <f>S130*H130</f>
        <v>0</v>
      </c>
      <c r="AR130" s="132" t="s">
        <v>337</v>
      </c>
      <c r="AT130" s="132" t="s">
        <v>143</v>
      </c>
      <c r="AU130" s="132" t="s">
        <v>83</v>
      </c>
      <c r="AY130" s="17" t="s">
        <v>142</v>
      </c>
      <c r="BE130" s="133">
        <f>IF(N130="základní",J130,0)</f>
        <v>0</v>
      </c>
      <c r="BF130" s="133">
        <f>IF(N130="snížená",J130,0)</f>
        <v>0</v>
      </c>
      <c r="BG130" s="133">
        <f>IF(N130="zákl. přenesená",J130,0)</f>
        <v>0</v>
      </c>
      <c r="BH130" s="133">
        <f>IF(N130="sníž. přenesená",J130,0)</f>
        <v>0</v>
      </c>
      <c r="BI130" s="133">
        <f>IF(N130="nulová",J130,0)</f>
        <v>0</v>
      </c>
      <c r="BJ130" s="17" t="s">
        <v>80</v>
      </c>
      <c r="BK130" s="133">
        <f>ROUND(I130*H130,2)</f>
        <v>0</v>
      </c>
      <c r="BL130" s="17" t="s">
        <v>337</v>
      </c>
      <c r="BM130" s="132" t="s">
        <v>665</v>
      </c>
    </row>
    <row r="131" spans="2:47" s="1" customFormat="1" ht="12">
      <c r="B131" s="32"/>
      <c r="D131" s="134" t="s">
        <v>148</v>
      </c>
      <c r="F131" s="135" t="s">
        <v>1947</v>
      </c>
      <c r="I131" s="136"/>
      <c r="L131" s="32"/>
      <c r="M131" s="137"/>
      <c r="T131" s="51"/>
      <c r="AT131" s="17" t="s">
        <v>148</v>
      </c>
      <c r="AU131" s="17" t="s">
        <v>83</v>
      </c>
    </row>
    <row r="132" spans="2:65" s="1" customFormat="1" ht="16.5" customHeight="1">
      <c r="B132" s="32"/>
      <c r="C132" s="121" t="s">
        <v>350</v>
      </c>
      <c r="D132" s="121" t="s">
        <v>143</v>
      </c>
      <c r="E132" s="122" t="s">
        <v>1948</v>
      </c>
      <c r="F132" s="123" t="s">
        <v>1949</v>
      </c>
      <c r="G132" s="124" t="s">
        <v>1424</v>
      </c>
      <c r="H132" s="125">
        <v>2</v>
      </c>
      <c r="I132" s="126"/>
      <c r="J132" s="127">
        <f>ROUND(I132*H132,2)</f>
        <v>0</v>
      </c>
      <c r="K132" s="123" t="s">
        <v>19</v>
      </c>
      <c r="L132" s="32"/>
      <c r="M132" s="128" t="s">
        <v>19</v>
      </c>
      <c r="N132" s="129" t="s">
        <v>43</v>
      </c>
      <c r="P132" s="130">
        <f>O132*H132</f>
        <v>0</v>
      </c>
      <c r="Q132" s="130">
        <v>0</v>
      </c>
      <c r="R132" s="130">
        <f>Q132*H132</f>
        <v>0</v>
      </c>
      <c r="S132" s="130">
        <v>0</v>
      </c>
      <c r="T132" s="131">
        <f>S132*H132</f>
        <v>0</v>
      </c>
      <c r="AR132" s="132" t="s">
        <v>337</v>
      </c>
      <c r="AT132" s="132" t="s">
        <v>143</v>
      </c>
      <c r="AU132" s="132" t="s">
        <v>83</v>
      </c>
      <c r="AY132" s="17" t="s">
        <v>142</v>
      </c>
      <c r="BE132" s="133">
        <f>IF(N132="základní",J132,0)</f>
        <v>0</v>
      </c>
      <c r="BF132" s="133">
        <f>IF(N132="snížená",J132,0)</f>
        <v>0</v>
      </c>
      <c r="BG132" s="133">
        <f>IF(N132="zákl. přenesená",J132,0)</f>
        <v>0</v>
      </c>
      <c r="BH132" s="133">
        <f>IF(N132="sníž. přenesená",J132,0)</f>
        <v>0</v>
      </c>
      <c r="BI132" s="133">
        <f>IF(N132="nulová",J132,0)</f>
        <v>0</v>
      </c>
      <c r="BJ132" s="17" t="s">
        <v>80</v>
      </c>
      <c r="BK132" s="133">
        <f>ROUND(I132*H132,2)</f>
        <v>0</v>
      </c>
      <c r="BL132" s="17" t="s">
        <v>337</v>
      </c>
      <c r="BM132" s="132" t="s">
        <v>679</v>
      </c>
    </row>
    <row r="133" spans="2:47" s="1" customFormat="1" ht="12">
      <c r="B133" s="32"/>
      <c r="D133" s="134" t="s">
        <v>148</v>
      </c>
      <c r="F133" s="135" t="s">
        <v>1949</v>
      </c>
      <c r="I133" s="136"/>
      <c r="L133" s="32"/>
      <c r="M133" s="137"/>
      <c r="T133" s="51"/>
      <c r="AT133" s="17" t="s">
        <v>148</v>
      </c>
      <c r="AU133" s="17" t="s">
        <v>83</v>
      </c>
    </row>
    <row r="134" spans="2:65" s="1" customFormat="1" ht="24.15" customHeight="1">
      <c r="B134" s="32"/>
      <c r="C134" s="121" t="s">
        <v>356</v>
      </c>
      <c r="D134" s="121" t="s">
        <v>143</v>
      </c>
      <c r="E134" s="122" t="s">
        <v>1950</v>
      </c>
      <c r="F134" s="123" t="s">
        <v>1951</v>
      </c>
      <c r="G134" s="124" t="s">
        <v>1424</v>
      </c>
      <c r="H134" s="125">
        <v>1</v>
      </c>
      <c r="I134" s="126"/>
      <c r="J134" s="127">
        <f>ROUND(I134*H134,2)</f>
        <v>0</v>
      </c>
      <c r="K134" s="123" t="s">
        <v>19</v>
      </c>
      <c r="L134" s="32"/>
      <c r="M134" s="128" t="s">
        <v>19</v>
      </c>
      <c r="N134" s="129" t="s">
        <v>43</v>
      </c>
      <c r="P134" s="130">
        <f>O134*H134</f>
        <v>0</v>
      </c>
      <c r="Q134" s="130">
        <v>0</v>
      </c>
      <c r="R134" s="130">
        <f>Q134*H134</f>
        <v>0</v>
      </c>
      <c r="S134" s="130">
        <v>0</v>
      </c>
      <c r="T134" s="131">
        <f>S134*H134</f>
        <v>0</v>
      </c>
      <c r="AR134" s="132" t="s">
        <v>337</v>
      </c>
      <c r="AT134" s="132" t="s">
        <v>143</v>
      </c>
      <c r="AU134" s="132" t="s">
        <v>83</v>
      </c>
      <c r="AY134" s="17" t="s">
        <v>142</v>
      </c>
      <c r="BE134" s="133">
        <f>IF(N134="základní",J134,0)</f>
        <v>0</v>
      </c>
      <c r="BF134" s="133">
        <f>IF(N134="snížená",J134,0)</f>
        <v>0</v>
      </c>
      <c r="BG134" s="133">
        <f>IF(N134="zákl. přenesená",J134,0)</f>
        <v>0</v>
      </c>
      <c r="BH134" s="133">
        <f>IF(N134="sníž. přenesená",J134,0)</f>
        <v>0</v>
      </c>
      <c r="BI134" s="133">
        <f>IF(N134="nulová",J134,0)</f>
        <v>0</v>
      </c>
      <c r="BJ134" s="17" t="s">
        <v>80</v>
      </c>
      <c r="BK134" s="133">
        <f>ROUND(I134*H134,2)</f>
        <v>0</v>
      </c>
      <c r="BL134" s="17" t="s">
        <v>337</v>
      </c>
      <c r="BM134" s="132" t="s">
        <v>694</v>
      </c>
    </row>
    <row r="135" spans="2:47" s="1" customFormat="1" ht="12">
      <c r="B135" s="32"/>
      <c r="D135" s="134" t="s">
        <v>148</v>
      </c>
      <c r="F135" s="135" t="s">
        <v>1951</v>
      </c>
      <c r="I135" s="136"/>
      <c r="L135" s="32"/>
      <c r="M135" s="137"/>
      <c r="T135" s="51"/>
      <c r="AT135" s="17" t="s">
        <v>148</v>
      </c>
      <c r="AU135" s="17" t="s">
        <v>83</v>
      </c>
    </row>
    <row r="136" spans="2:63" s="10" customFormat="1" ht="22.95" customHeight="1">
      <c r="B136" s="111"/>
      <c r="D136" s="112" t="s">
        <v>71</v>
      </c>
      <c r="E136" s="146" t="s">
        <v>1952</v>
      </c>
      <c r="F136" s="146" t="s">
        <v>1953</v>
      </c>
      <c r="I136" s="114"/>
      <c r="J136" s="147">
        <f>BK136</f>
        <v>0</v>
      </c>
      <c r="L136" s="111"/>
      <c r="M136" s="116"/>
      <c r="P136" s="117">
        <f>SUM(P137:P148)</f>
        <v>0</v>
      </c>
      <c r="R136" s="117">
        <f>SUM(R137:R148)</f>
        <v>0</v>
      </c>
      <c r="T136" s="118">
        <f>SUM(T137:T148)</f>
        <v>0</v>
      </c>
      <c r="AR136" s="112" t="s">
        <v>80</v>
      </c>
      <c r="AT136" s="119" t="s">
        <v>71</v>
      </c>
      <c r="AU136" s="119" t="s">
        <v>80</v>
      </c>
      <c r="AY136" s="112" t="s">
        <v>142</v>
      </c>
      <c r="BK136" s="120">
        <f>SUM(BK137:BK148)</f>
        <v>0</v>
      </c>
    </row>
    <row r="137" spans="2:65" s="1" customFormat="1" ht="16.5" customHeight="1">
      <c r="B137" s="32"/>
      <c r="C137" s="121" t="s">
        <v>363</v>
      </c>
      <c r="D137" s="121" t="s">
        <v>143</v>
      </c>
      <c r="E137" s="122" t="s">
        <v>1954</v>
      </c>
      <c r="F137" s="123" t="s">
        <v>1955</v>
      </c>
      <c r="G137" s="124" t="s">
        <v>1616</v>
      </c>
      <c r="H137" s="125">
        <v>1</v>
      </c>
      <c r="I137" s="126"/>
      <c r="J137" s="127">
        <f>ROUND(I137*H137,2)</f>
        <v>0</v>
      </c>
      <c r="K137" s="123" t="s">
        <v>19</v>
      </c>
      <c r="L137" s="32"/>
      <c r="M137" s="128" t="s">
        <v>19</v>
      </c>
      <c r="N137" s="129" t="s">
        <v>43</v>
      </c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AR137" s="132" t="s">
        <v>337</v>
      </c>
      <c r="AT137" s="132" t="s">
        <v>143</v>
      </c>
      <c r="AU137" s="132" t="s">
        <v>83</v>
      </c>
      <c r="AY137" s="17" t="s">
        <v>142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17" t="s">
        <v>80</v>
      </c>
      <c r="BK137" s="133">
        <f>ROUND(I137*H137,2)</f>
        <v>0</v>
      </c>
      <c r="BL137" s="17" t="s">
        <v>337</v>
      </c>
      <c r="BM137" s="132" t="s">
        <v>707</v>
      </c>
    </row>
    <row r="138" spans="2:47" s="1" customFormat="1" ht="12">
      <c r="B138" s="32"/>
      <c r="D138" s="134" t="s">
        <v>148</v>
      </c>
      <c r="F138" s="135" t="s">
        <v>1955</v>
      </c>
      <c r="I138" s="136"/>
      <c r="L138" s="32"/>
      <c r="M138" s="137"/>
      <c r="T138" s="51"/>
      <c r="AT138" s="17" t="s">
        <v>148</v>
      </c>
      <c r="AU138" s="17" t="s">
        <v>83</v>
      </c>
    </row>
    <row r="139" spans="2:65" s="1" customFormat="1" ht="16.5" customHeight="1">
      <c r="B139" s="32"/>
      <c r="C139" s="121" t="s">
        <v>7</v>
      </c>
      <c r="D139" s="121" t="s">
        <v>143</v>
      </c>
      <c r="E139" s="122" t="s">
        <v>1956</v>
      </c>
      <c r="F139" s="123" t="s">
        <v>1957</v>
      </c>
      <c r="G139" s="124" t="s">
        <v>1424</v>
      </c>
      <c r="H139" s="125">
        <v>1</v>
      </c>
      <c r="I139" s="126"/>
      <c r="J139" s="127">
        <f>ROUND(I139*H139,2)</f>
        <v>0</v>
      </c>
      <c r="K139" s="123" t="s">
        <v>19</v>
      </c>
      <c r="L139" s="32"/>
      <c r="M139" s="128" t="s">
        <v>19</v>
      </c>
      <c r="N139" s="129" t="s">
        <v>43</v>
      </c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AR139" s="132" t="s">
        <v>337</v>
      </c>
      <c r="AT139" s="132" t="s">
        <v>143</v>
      </c>
      <c r="AU139" s="132" t="s">
        <v>83</v>
      </c>
      <c r="AY139" s="17" t="s">
        <v>142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17" t="s">
        <v>80</v>
      </c>
      <c r="BK139" s="133">
        <f>ROUND(I139*H139,2)</f>
        <v>0</v>
      </c>
      <c r="BL139" s="17" t="s">
        <v>337</v>
      </c>
      <c r="BM139" s="132" t="s">
        <v>726</v>
      </c>
    </row>
    <row r="140" spans="2:47" s="1" customFormat="1" ht="12">
      <c r="B140" s="32"/>
      <c r="D140" s="134" t="s">
        <v>148</v>
      </c>
      <c r="F140" s="135" t="s">
        <v>1957</v>
      </c>
      <c r="I140" s="136"/>
      <c r="L140" s="32"/>
      <c r="M140" s="137"/>
      <c r="T140" s="51"/>
      <c r="AT140" s="17" t="s">
        <v>148</v>
      </c>
      <c r="AU140" s="17" t="s">
        <v>83</v>
      </c>
    </row>
    <row r="141" spans="2:65" s="1" customFormat="1" ht="16.5" customHeight="1">
      <c r="B141" s="32"/>
      <c r="C141" s="121" t="s">
        <v>374</v>
      </c>
      <c r="D141" s="121" t="s">
        <v>143</v>
      </c>
      <c r="E141" s="122" t="s">
        <v>1958</v>
      </c>
      <c r="F141" s="123" t="s">
        <v>1959</v>
      </c>
      <c r="G141" s="124" t="s">
        <v>1424</v>
      </c>
      <c r="H141" s="125">
        <v>1</v>
      </c>
      <c r="I141" s="126"/>
      <c r="J141" s="127">
        <f>ROUND(I141*H141,2)</f>
        <v>0</v>
      </c>
      <c r="K141" s="123" t="s">
        <v>19</v>
      </c>
      <c r="L141" s="32"/>
      <c r="M141" s="128" t="s">
        <v>19</v>
      </c>
      <c r="N141" s="129" t="s">
        <v>43</v>
      </c>
      <c r="P141" s="130">
        <f>O141*H141</f>
        <v>0</v>
      </c>
      <c r="Q141" s="130">
        <v>0</v>
      </c>
      <c r="R141" s="130">
        <f>Q141*H141</f>
        <v>0</v>
      </c>
      <c r="S141" s="130">
        <v>0</v>
      </c>
      <c r="T141" s="131">
        <f>S141*H141</f>
        <v>0</v>
      </c>
      <c r="AR141" s="132" t="s">
        <v>337</v>
      </c>
      <c r="AT141" s="132" t="s">
        <v>143</v>
      </c>
      <c r="AU141" s="132" t="s">
        <v>83</v>
      </c>
      <c r="AY141" s="17" t="s">
        <v>142</v>
      </c>
      <c r="BE141" s="133">
        <f>IF(N141="základní",J141,0)</f>
        <v>0</v>
      </c>
      <c r="BF141" s="133">
        <f>IF(N141="snížená",J141,0)</f>
        <v>0</v>
      </c>
      <c r="BG141" s="133">
        <f>IF(N141="zákl. přenesená",J141,0)</f>
        <v>0</v>
      </c>
      <c r="BH141" s="133">
        <f>IF(N141="sníž. přenesená",J141,0)</f>
        <v>0</v>
      </c>
      <c r="BI141" s="133">
        <f>IF(N141="nulová",J141,0)</f>
        <v>0</v>
      </c>
      <c r="BJ141" s="17" t="s">
        <v>80</v>
      </c>
      <c r="BK141" s="133">
        <f>ROUND(I141*H141,2)</f>
        <v>0</v>
      </c>
      <c r="BL141" s="17" t="s">
        <v>337</v>
      </c>
      <c r="BM141" s="132" t="s">
        <v>746</v>
      </c>
    </row>
    <row r="142" spans="2:47" s="1" customFormat="1" ht="12">
      <c r="B142" s="32"/>
      <c r="D142" s="134" t="s">
        <v>148</v>
      </c>
      <c r="F142" s="135" t="s">
        <v>1959</v>
      </c>
      <c r="I142" s="136"/>
      <c r="L142" s="32"/>
      <c r="M142" s="137"/>
      <c r="T142" s="51"/>
      <c r="AT142" s="17" t="s">
        <v>148</v>
      </c>
      <c r="AU142" s="17" t="s">
        <v>83</v>
      </c>
    </row>
    <row r="143" spans="2:65" s="1" customFormat="1" ht="16.5" customHeight="1">
      <c r="B143" s="32"/>
      <c r="C143" s="121" t="s">
        <v>384</v>
      </c>
      <c r="D143" s="121" t="s">
        <v>143</v>
      </c>
      <c r="E143" s="122" t="s">
        <v>1960</v>
      </c>
      <c r="F143" s="123" t="s">
        <v>1961</v>
      </c>
      <c r="G143" s="124" t="s">
        <v>1424</v>
      </c>
      <c r="H143" s="125">
        <v>1</v>
      </c>
      <c r="I143" s="126"/>
      <c r="J143" s="127">
        <f>ROUND(I143*H143,2)</f>
        <v>0</v>
      </c>
      <c r="K143" s="123" t="s">
        <v>19</v>
      </c>
      <c r="L143" s="32"/>
      <c r="M143" s="128" t="s">
        <v>19</v>
      </c>
      <c r="N143" s="129" t="s">
        <v>43</v>
      </c>
      <c r="P143" s="130">
        <f>O143*H143</f>
        <v>0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AR143" s="132" t="s">
        <v>337</v>
      </c>
      <c r="AT143" s="132" t="s">
        <v>143</v>
      </c>
      <c r="AU143" s="132" t="s">
        <v>83</v>
      </c>
      <c r="AY143" s="17" t="s">
        <v>142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17" t="s">
        <v>80</v>
      </c>
      <c r="BK143" s="133">
        <f>ROUND(I143*H143,2)</f>
        <v>0</v>
      </c>
      <c r="BL143" s="17" t="s">
        <v>337</v>
      </c>
      <c r="BM143" s="132" t="s">
        <v>766</v>
      </c>
    </row>
    <row r="144" spans="2:47" s="1" customFormat="1" ht="12">
      <c r="B144" s="32"/>
      <c r="D144" s="134" t="s">
        <v>148</v>
      </c>
      <c r="F144" s="135" t="s">
        <v>1961</v>
      </c>
      <c r="I144" s="136"/>
      <c r="L144" s="32"/>
      <c r="M144" s="137"/>
      <c r="T144" s="51"/>
      <c r="AT144" s="17" t="s">
        <v>148</v>
      </c>
      <c r="AU144" s="17" t="s">
        <v>83</v>
      </c>
    </row>
    <row r="145" spans="2:65" s="1" customFormat="1" ht="16.5" customHeight="1">
      <c r="B145" s="32"/>
      <c r="C145" s="121" t="s">
        <v>391</v>
      </c>
      <c r="D145" s="121" t="s">
        <v>143</v>
      </c>
      <c r="E145" s="122" t="s">
        <v>1962</v>
      </c>
      <c r="F145" s="123" t="s">
        <v>1963</v>
      </c>
      <c r="G145" s="124" t="s">
        <v>1424</v>
      </c>
      <c r="H145" s="125">
        <v>4</v>
      </c>
      <c r="I145" s="126"/>
      <c r="J145" s="127">
        <f>ROUND(I145*H145,2)</f>
        <v>0</v>
      </c>
      <c r="K145" s="123" t="s">
        <v>19</v>
      </c>
      <c r="L145" s="32"/>
      <c r="M145" s="128" t="s">
        <v>19</v>
      </c>
      <c r="N145" s="129" t="s">
        <v>43</v>
      </c>
      <c r="P145" s="130">
        <f>O145*H145</f>
        <v>0</v>
      </c>
      <c r="Q145" s="130">
        <v>0</v>
      </c>
      <c r="R145" s="130">
        <f>Q145*H145</f>
        <v>0</v>
      </c>
      <c r="S145" s="130">
        <v>0</v>
      </c>
      <c r="T145" s="131">
        <f>S145*H145</f>
        <v>0</v>
      </c>
      <c r="AR145" s="132" t="s">
        <v>337</v>
      </c>
      <c r="AT145" s="132" t="s">
        <v>143</v>
      </c>
      <c r="AU145" s="132" t="s">
        <v>83</v>
      </c>
      <c r="AY145" s="17" t="s">
        <v>142</v>
      </c>
      <c r="BE145" s="133">
        <f>IF(N145="základní",J145,0)</f>
        <v>0</v>
      </c>
      <c r="BF145" s="133">
        <f>IF(N145="snížená",J145,0)</f>
        <v>0</v>
      </c>
      <c r="BG145" s="133">
        <f>IF(N145="zákl. přenesená",J145,0)</f>
        <v>0</v>
      </c>
      <c r="BH145" s="133">
        <f>IF(N145="sníž. přenesená",J145,0)</f>
        <v>0</v>
      </c>
      <c r="BI145" s="133">
        <f>IF(N145="nulová",J145,0)</f>
        <v>0</v>
      </c>
      <c r="BJ145" s="17" t="s">
        <v>80</v>
      </c>
      <c r="BK145" s="133">
        <f>ROUND(I145*H145,2)</f>
        <v>0</v>
      </c>
      <c r="BL145" s="17" t="s">
        <v>337</v>
      </c>
      <c r="BM145" s="132" t="s">
        <v>776</v>
      </c>
    </row>
    <row r="146" spans="2:47" s="1" customFormat="1" ht="12">
      <c r="B146" s="32"/>
      <c r="D146" s="134" t="s">
        <v>148</v>
      </c>
      <c r="F146" s="135" t="s">
        <v>1963</v>
      </c>
      <c r="I146" s="136"/>
      <c r="L146" s="32"/>
      <c r="M146" s="137"/>
      <c r="T146" s="51"/>
      <c r="AT146" s="17" t="s">
        <v>148</v>
      </c>
      <c r="AU146" s="17" t="s">
        <v>83</v>
      </c>
    </row>
    <row r="147" spans="2:65" s="1" customFormat="1" ht="16.5" customHeight="1">
      <c r="B147" s="32"/>
      <c r="C147" s="121" t="s">
        <v>397</v>
      </c>
      <c r="D147" s="121" t="s">
        <v>143</v>
      </c>
      <c r="E147" s="122" t="s">
        <v>1964</v>
      </c>
      <c r="F147" s="123" t="s">
        <v>1965</v>
      </c>
      <c r="G147" s="124" t="s">
        <v>1616</v>
      </c>
      <c r="H147" s="125">
        <v>1</v>
      </c>
      <c r="I147" s="126"/>
      <c r="J147" s="127">
        <f>ROUND(I147*H147,2)</f>
        <v>0</v>
      </c>
      <c r="K147" s="123" t="s">
        <v>19</v>
      </c>
      <c r="L147" s="32"/>
      <c r="M147" s="128" t="s">
        <v>19</v>
      </c>
      <c r="N147" s="129" t="s">
        <v>43</v>
      </c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AR147" s="132" t="s">
        <v>337</v>
      </c>
      <c r="AT147" s="132" t="s">
        <v>143</v>
      </c>
      <c r="AU147" s="132" t="s">
        <v>83</v>
      </c>
      <c r="AY147" s="17" t="s">
        <v>142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17" t="s">
        <v>80</v>
      </c>
      <c r="BK147" s="133">
        <f>ROUND(I147*H147,2)</f>
        <v>0</v>
      </c>
      <c r="BL147" s="17" t="s">
        <v>337</v>
      </c>
      <c r="BM147" s="132" t="s">
        <v>790</v>
      </c>
    </row>
    <row r="148" spans="2:47" s="1" customFormat="1" ht="12">
      <c r="B148" s="32"/>
      <c r="D148" s="134" t="s">
        <v>148</v>
      </c>
      <c r="F148" s="135" t="s">
        <v>1965</v>
      </c>
      <c r="I148" s="136"/>
      <c r="L148" s="32"/>
      <c r="M148" s="137"/>
      <c r="T148" s="51"/>
      <c r="AT148" s="17" t="s">
        <v>148</v>
      </c>
      <c r="AU148" s="17" t="s">
        <v>83</v>
      </c>
    </row>
    <row r="149" spans="2:63" s="10" customFormat="1" ht="22.95" customHeight="1">
      <c r="B149" s="111"/>
      <c r="D149" s="112" t="s">
        <v>71</v>
      </c>
      <c r="E149" s="146" t="s">
        <v>1966</v>
      </c>
      <c r="F149" s="146" t="s">
        <v>1967</v>
      </c>
      <c r="I149" s="114"/>
      <c r="J149" s="147">
        <f>BK149</f>
        <v>0</v>
      </c>
      <c r="L149" s="111"/>
      <c r="M149" s="116"/>
      <c r="P149" s="117">
        <f>SUM(P150:P163)</f>
        <v>0</v>
      </c>
      <c r="R149" s="117">
        <f>SUM(R150:R163)</f>
        <v>0</v>
      </c>
      <c r="T149" s="118">
        <f>SUM(T150:T163)</f>
        <v>0</v>
      </c>
      <c r="AR149" s="112" t="s">
        <v>80</v>
      </c>
      <c r="AT149" s="119" t="s">
        <v>71</v>
      </c>
      <c r="AU149" s="119" t="s">
        <v>80</v>
      </c>
      <c r="AY149" s="112" t="s">
        <v>142</v>
      </c>
      <c r="BK149" s="120">
        <f>SUM(BK150:BK163)</f>
        <v>0</v>
      </c>
    </row>
    <row r="150" spans="2:65" s="1" customFormat="1" ht="24.15" customHeight="1">
      <c r="B150" s="32"/>
      <c r="C150" s="121" t="s">
        <v>403</v>
      </c>
      <c r="D150" s="121" t="s">
        <v>143</v>
      </c>
      <c r="E150" s="122" t="s">
        <v>1968</v>
      </c>
      <c r="F150" s="123" t="s">
        <v>1969</v>
      </c>
      <c r="G150" s="124" t="s">
        <v>1424</v>
      </c>
      <c r="H150" s="125">
        <v>4</v>
      </c>
      <c r="I150" s="126"/>
      <c r="J150" s="127">
        <f>ROUND(I150*H150,2)</f>
        <v>0</v>
      </c>
      <c r="K150" s="123" t="s">
        <v>19</v>
      </c>
      <c r="L150" s="32"/>
      <c r="M150" s="128" t="s">
        <v>19</v>
      </c>
      <c r="N150" s="129" t="s">
        <v>43</v>
      </c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AR150" s="132" t="s">
        <v>337</v>
      </c>
      <c r="AT150" s="132" t="s">
        <v>143</v>
      </c>
      <c r="AU150" s="132" t="s">
        <v>83</v>
      </c>
      <c r="AY150" s="17" t="s">
        <v>142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17" t="s">
        <v>80</v>
      </c>
      <c r="BK150" s="133">
        <f>ROUND(I150*H150,2)</f>
        <v>0</v>
      </c>
      <c r="BL150" s="17" t="s">
        <v>337</v>
      </c>
      <c r="BM150" s="132" t="s">
        <v>806</v>
      </c>
    </row>
    <row r="151" spans="2:47" s="1" customFormat="1" ht="19.2">
      <c r="B151" s="32"/>
      <c r="D151" s="134" t="s">
        <v>148</v>
      </c>
      <c r="F151" s="135" t="s">
        <v>1969</v>
      </c>
      <c r="I151" s="136"/>
      <c r="L151" s="32"/>
      <c r="M151" s="137"/>
      <c r="T151" s="51"/>
      <c r="AT151" s="17" t="s">
        <v>148</v>
      </c>
      <c r="AU151" s="17" t="s">
        <v>83</v>
      </c>
    </row>
    <row r="152" spans="2:65" s="1" customFormat="1" ht="24.15" customHeight="1">
      <c r="B152" s="32"/>
      <c r="C152" s="121" t="s">
        <v>409</v>
      </c>
      <c r="D152" s="121" t="s">
        <v>143</v>
      </c>
      <c r="E152" s="122" t="s">
        <v>1970</v>
      </c>
      <c r="F152" s="123" t="s">
        <v>1971</v>
      </c>
      <c r="G152" s="124" t="s">
        <v>1424</v>
      </c>
      <c r="H152" s="125">
        <v>1</v>
      </c>
      <c r="I152" s="126"/>
      <c r="J152" s="127">
        <f>ROUND(I152*H152,2)</f>
        <v>0</v>
      </c>
      <c r="K152" s="123" t="s">
        <v>19</v>
      </c>
      <c r="L152" s="32"/>
      <c r="M152" s="128" t="s">
        <v>19</v>
      </c>
      <c r="N152" s="129" t="s">
        <v>43</v>
      </c>
      <c r="P152" s="130">
        <f>O152*H152</f>
        <v>0</v>
      </c>
      <c r="Q152" s="130">
        <v>0</v>
      </c>
      <c r="R152" s="130">
        <f>Q152*H152</f>
        <v>0</v>
      </c>
      <c r="S152" s="130">
        <v>0</v>
      </c>
      <c r="T152" s="131">
        <f>S152*H152</f>
        <v>0</v>
      </c>
      <c r="AR152" s="132" t="s">
        <v>337</v>
      </c>
      <c r="AT152" s="132" t="s">
        <v>143</v>
      </c>
      <c r="AU152" s="132" t="s">
        <v>83</v>
      </c>
      <c r="AY152" s="17" t="s">
        <v>142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17" t="s">
        <v>80</v>
      </c>
      <c r="BK152" s="133">
        <f>ROUND(I152*H152,2)</f>
        <v>0</v>
      </c>
      <c r="BL152" s="17" t="s">
        <v>337</v>
      </c>
      <c r="BM152" s="132" t="s">
        <v>818</v>
      </c>
    </row>
    <row r="153" spans="2:47" s="1" customFormat="1" ht="19.2">
      <c r="B153" s="32"/>
      <c r="D153" s="134" t="s">
        <v>148</v>
      </c>
      <c r="F153" s="135" t="s">
        <v>1971</v>
      </c>
      <c r="I153" s="136"/>
      <c r="L153" s="32"/>
      <c r="M153" s="137"/>
      <c r="T153" s="51"/>
      <c r="AT153" s="17" t="s">
        <v>148</v>
      </c>
      <c r="AU153" s="17" t="s">
        <v>83</v>
      </c>
    </row>
    <row r="154" spans="2:65" s="1" customFormat="1" ht="24.15" customHeight="1">
      <c r="B154" s="32"/>
      <c r="C154" s="121" t="s">
        <v>418</v>
      </c>
      <c r="D154" s="121" t="s">
        <v>143</v>
      </c>
      <c r="E154" s="122" t="s">
        <v>1972</v>
      </c>
      <c r="F154" s="123" t="s">
        <v>1973</v>
      </c>
      <c r="G154" s="124" t="s">
        <v>1616</v>
      </c>
      <c r="H154" s="125">
        <v>2</v>
      </c>
      <c r="I154" s="126"/>
      <c r="J154" s="127">
        <f>ROUND(I154*H154,2)</f>
        <v>0</v>
      </c>
      <c r="K154" s="123" t="s">
        <v>19</v>
      </c>
      <c r="L154" s="32"/>
      <c r="M154" s="128" t="s">
        <v>19</v>
      </c>
      <c r="N154" s="129" t="s">
        <v>43</v>
      </c>
      <c r="P154" s="130">
        <f>O154*H154</f>
        <v>0</v>
      </c>
      <c r="Q154" s="130">
        <v>0</v>
      </c>
      <c r="R154" s="130">
        <f>Q154*H154</f>
        <v>0</v>
      </c>
      <c r="S154" s="130">
        <v>0</v>
      </c>
      <c r="T154" s="131">
        <f>S154*H154</f>
        <v>0</v>
      </c>
      <c r="AR154" s="132" t="s">
        <v>337</v>
      </c>
      <c r="AT154" s="132" t="s">
        <v>143</v>
      </c>
      <c r="AU154" s="132" t="s">
        <v>83</v>
      </c>
      <c r="AY154" s="17" t="s">
        <v>142</v>
      </c>
      <c r="BE154" s="133">
        <f>IF(N154="základní",J154,0)</f>
        <v>0</v>
      </c>
      <c r="BF154" s="133">
        <f>IF(N154="snížená",J154,0)</f>
        <v>0</v>
      </c>
      <c r="BG154" s="133">
        <f>IF(N154="zákl. přenesená",J154,0)</f>
        <v>0</v>
      </c>
      <c r="BH154" s="133">
        <f>IF(N154="sníž. přenesená",J154,0)</f>
        <v>0</v>
      </c>
      <c r="BI154" s="133">
        <f>IF(N154="nulová",J154,0)</f>
        <v>0</v>
      </c>
      <c r="BJ154" s="17" t="s">
        <v>80</v>
      </c>
      <c r="BK154" s="133">
        <f>ROUND(I154*H154,2)</f>
        <v>0</v>
      </c>
      <c r="BL154" s="17" t="s">
        <v>337</v>
      </c>
      <c r="BM154" s="132" t="s">
        <v>848</v>
      </c>
    </row>
    <row r="155" spans="2:47" s="1" customFormat="1" ht="19.2">
      <c r="B155" s="32"/>
      <c r="D155" s="134" t="s">
        <v>148</v>
      </c>
      <c r="F155" s="135" t="s">
        <v>1973</v>
      </c>
      <c r="I155" s="136"/>
      <c r="L155" s="32"/>
      <c r="M155" s="137"/>
      <c r="T155" s="51"/>
      <c r="AT155" s="17" t="s">
        <v>148</v>
      </c>
      <c r="AU155" s="17" t="s">
        <v>83</v>
      </c>
    </row>
    <row r="156" spans="2:65" s="1" customFormat="1" ht="24.15" customHeight="1">
      <c r="B156" s="32"/>
      <c r="C156" s="121" t="s">
        <v>632</v>
      </c>
      <c r="D156" s="121" t="s">
        <v>143</v>
      </c>
      <c r="E156" s="122" t="s">
        <v>1974</v>
      </c>
      <c r="F156" s="123" t="s">
        <v>1975</v>
      </c>
      <c r="G156" s="124" t="s">
        <v>1424</v>
      </c>
      <c r="H156" s="125">
        <v>5</v>
      </c>
      <c r="I156" s="126"/>
      <c r="J156" s="127">
        <f>ROUND(I156*H156,2)</f>
        <v>0</v>
      </c>
      <c r="K156" s="123" t="s">
        <v>19</v>
      </c>
      <c r="L156" s="32"/>
      <c r="M156" s="128" t="s">
        <v>19</v>
      </c>
      <c r="N156" s="129" t="s">
        <v>43</v>
      </c>
      <c r="P156" s="130">
        <f>O156*H156</f>
        <v>0</v>
      </c>
      <c r="Q156" s="130">
        <v>0</v>
      </c>
      <c r="R156" s="130">
        <f>Q156*H156</f>
        <v>0</v>
      </c>
      <c r="S156" s="130">
        <v>0</v>
      </c>
      <c r="T156" s="131">
        <f>S156*H156</f>
        <v>0</v>
      </c>
      <c r="AR156" s="132" t="s">
        <v>337</v>
      </c>
      <c r="AT156" s="132" t="s">
        <v>143</v>
      </c>
      <c r="AU156" s="132" t="s">
        <v>83</v>
      </c>
      <c r="AY156" s="17" t="s">
        <v>142</v>
      </c>
      <c r="BE156" s="133">
        <f>IF(N156="základní",J156,0)</f>
        <v>0</v>
      </c>
      <c r="BF156" s="133">
        <f>IF(N156="snížená",J156,0)</f>
        <v>0</v>
      </c>
      <c r="BG156" s="133">
        <f>IF(N156="zákl. přenesená",J156,0)</f>
        <v>0</v>
      </c>
      <c r="BH156" s="133">
        <f>IF(N156="sníž. přenesená",J156,0)</f>
        <v>0</v>
      </c>
      <c r="BI156" s="133">
        <f>IF(N156="nulová",J156,0)</f>
        <v>0</v>
      </c>
      <c r="BJ156" s="17" t="s">
        <v>80</v>
      </c>
      <c r="BK156" s="133">
        <f>ROUND(I156*H156,2)</f>
        <v>0</v>
      </c>
      <c r="BL156" s="17" t="s">
        <v>337</v>
      </c>
      <c r="BM156" s="132" t="s">
        <v>862</v>
      </c>
    </row>
    <row r="157" spans="2:47" s="1" customFormat="1" ht="19.2">
      <c r="B157" s="32"/>
      <c r="D157" s="134" t="s">
        <v>148</v>
      </c>
      <c r="F157" s="135" t="s">
        <v>1975</v>
      </c>
      <c r="I157" s="136"/>
      <c r="L157" s="32"/>
      <c r="M157" s="137"/>
      <c r="T157" s="51"/>
      <c r="AT157" s="17" t="s">
        <v>148</v>
      </c>
      <c r="AU157" s="17" t="s">
        <v>83</v>
      </c>
    </row>
    <row r="158" spans="2:65" s="1" customFormat="1" ht="24.15" customHeight="1">
      <c r="B158" s="32"/>
      <c r="C158" s="121" t="s">
        <v>637</v>
      </c>
      <c r="D158" s="121" t="s">
        <v>143</v>
      </c>
      <c r="E158" s="122" t="s">
        <v>1976</v>
      </c>
      <c r="F158" s="123" t="s">
        <v>1977</v>
      </c>
      <c r="G158" s="124" t="s">
        <v>1424</v>
      </c>
      <c r="H158" s="125">
        <v>1</v>
      </c>
      <c r="I158" s="126"/>
      <c r="J158" s="127">
        <f>ROUND(I158*H158,2)</f>
        <v>0</v>
      </c>
      <c r="K158" s="123" t="s">
        <v>19</v>
      </c>
      <c r="L158" s="32"/>
      <c r="M158" s="128" t="s">
        <v>19</v>
      </c>
      <c r="N158" s="129" t="s">
        <v>43</v>
      </c>
      <c r="P158" s="130">
        <f>O158*H158</f>
        <v>0</v>
      </c>
      <c r="Q158" s="130">
        <v>0</v>
      </c>
      <c r="R158" s="130">
        <f>Q158*H158</f>
        <v>0</v>
      </c>
      <c r="S158" s="130">
        <v>0</v>
      </c>
      <c r="T158" s="131">
        <f>S158*H158</f>
        <v>0</v>
      </c>
      <c r="AR158" s="132" t="s">
        <v>337</v>
      </c>
      <c r="AT158" s="132" t="s">
        <v>143</v>
      </c>
      <c r="AU158" s="132" t="s">
        <v>83</v>
      </c>
      <c r="AY158" s="17" t="s">
        <v>142</v>
      </c>
      <c r="BE158" s="133">
        <f>IF(N158="základní",J158,0)</f>
        <v>0</v>
      </c>
      <c r="BF158" s="133">
        <f>IF(N158="snížená",J158,0)</f>
        <v>0</v>
      </c>
      <c r="BG158" s="133">
        <f>IF(N158="zákl. přenesená",J158,0)</f>
        <v>0</v>
      </c>
      <c r="BH158" s="133">
        <f>IF(N158="sníž. přenesená",J158,0)</f>
        <v>0</v>
      </c>
      <c r="BI158" s="133">
        <f>IF(N158="nulová",J158,0)</f>
        <v>0</v>
      </c>
      <c r="BJ158" s="17" t="s">
        <v>80</v>
      </c>
      <c r="BK158" s="133">
        <f>ROUND(I158*H158,2)</f>
        <v>0</v>
      </c>
      <c r="BL158" s="17" t="s">
        <v>337</v>
      </c>
      <c r="BM158" s="132" t="s">
        <v>877</v>
      </c>
    </row>
    <row r="159" spans="2:47" s="1" customFormat="1" ht="12">
      <c r="B159" s="32"/>
      <c r="D159" s="134" t="s">
        <v>148</v>
      </c>
      <c r="F159" s="135" t="s">
        <v>1977</v>
      </c>
      <c r="I159" s="136"/>
      <c r="L159" s="32"/>
      <c r="M159" s="137"/>
      <c r="T159" s="51"/>
      <c r="AT159" s="17" t="s">
        <v>148</v>
      </c>
      <c r="AU159" s="17" t="s">
        <v>83</v>
      </c>
    </row>
    <row r="160" spans="2:65" s="1" customFormat="1" ht="24.15" customHeight="1">
      <c r="B160" s="32"/>
      <c r="C160" s="121" t="s">
        <v>642</v>
      </c>
      <c r="D160" s="121" t="s">
        <v>143</v>
      </c>
      <c r="E160" s="122" t="s">
        <v>1978</v>
      </c>
      <c r="F160" s="123" t="s">
        <v>1979</v>
      </c>
      <c r="G160" s="124" t="s">
        <v>1424</v>
      </c>
      <c r="H160" s="125">
        <v>30</v>
      </c>
      <c r="I160" s="126"/>
      <c r="J160" s="127">
        <f>ROUND(I160*H160,2)</f>
        <v>0</v>
      </c>
      <c r="K160" s="123" t="s">
        <v>19</v>
      </c>
      <c r="L160" s="32"/>
      <c r="M160" s="128" t="s">
        <v>19</v>
      </c>
      <c r="N160" s="129" t="s">
        <v>43</v>
      </c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AR160" s="132" t="s">
        <v>337</v>
      </c>
      <c r="AT160" s="132" t="s">
        <v>143</v>
      </c>
      <c r="AU160" s="132" t="s">
        <v>83</v>
      </c>
      <c r="AY160" s="17" t="s">
        <v>142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17" t="s">
        <v>80</v>
      </c>
      <c r="BK160" s="133">
        <f>ROUND(I160*H160,2)</f>
        <v>0</v>
      </c>
      <c r="BL160" s="17" t="s">
        <v>337</v>
      </c>
      <c r="BM160" s="132" t="s">
        <v>888</v>
      </c>
    </row>
    <row r="161" spans="2:47" s="1" customFormat="1" ht="19.2">
      <c r="B161" s="32"/>
      <c r="D161" s="134" t="s">
        <v>148</v>
      </c>
      <c r="F161" s="135" t="s">
        <v>1979</v>
      </c>
      <c r="I161" s="136"/>
      <c r="L161" s="32"/>
      <c r="M161" s="137"/>
      <c r="T161" s="51"/>
      <c r="AT161" s="17" t="s">
        <v>148</v>
      </c>
      <c r="AU161" s="17" t="s">
        <v>83</v>
      </c>
    </row>
    <row r="162" spans="2:65" s="1" customFormat="1" ht="16.5" customHeight="1">
      <c r="B162" s="32"/>
      <c r="C162" s="121" t="s">
        <v>647</v>
      </c>
      <c r="D162" s="121" t="s">
        <v>143</v>
      </c>
      <c r="E162" s="122" t="s">
        <v>1980</v>
      </c>
      <c r="F162" s="123" t="s">
        <v>1981</v>
      </c>
      <c r="G162" s="124" t="s">
        <v>1424</v>
      </c>
      <c r="H162" s="125">
        <v>1</v>
      </c>
      <c r="I162" s="126"/>
      <c r="J162" s="127">
        <f>ROUND(I162*H162,2)</f>
        <v>0</v>
      </c>
      <c r="K162" s="123" t="s">
        <v>19</v>
      </c>
      <c r="L162" s="32"/>
      <c r="M162" s="128" t="s">
        <v>19</v>
      </c>
      <c r="N162" s="129" t="s">
        <v>43</v>
      </c>
      <c r="P162" s="130">
        <f>O162*H162</f>
        <v>0</v>
      </c>
      <c r="Q162" s="130">
        <v>0</v>
      </c>
      <c r="R162" s="130">
        <f>Q162*H162</f>
        <v>0</v>
      </c>
      <c r="S162" s="130">
        <v>0</v>
      </c>
      <c r="T162" s="131">
        <f>S162*H162</f>
        <v>0</v>
      </c>
      <c r="AR162" s="132" t="s">
        <v>337</v>
      </c>
      <c r="AT162" s="132" t="s">
        <v>143</v>
      </c>
      <c r="AU162" s="132" t="s">
        <v>83</v>
      </c>
      <c r="AY162" s="17" t="s">
        <v>142</v>
      </c>
      <c r="BE162" s="133">
        <f>IF(N162="základní",J162,0)</f>
        <v>0</v>
      </c>
      <c r="BF162" s="133">
        <f>IF(N162="snížená",J162,0)</f>
        <v>0</v>
      </c>
      <c r="BG162" s="133">
        <f>IF(N162="zákl. přenesená",J162,0)</f>
        <v>0</v>
      </c>
      <c r="BH162" s="133">
        <f>IF(N162="sníž. přenesená",J162,0)</f>
        <v>0</v>
      </c>
      <c r="BI162" s="133">
        <f>IF(N162="nulová",J162,0)</f>
        <v>0</v>
      </c>
      <c r="BJ162" s="17" t="s">
        <v>80</v>
      </c>
      <c r="BK162" s="133">
        <f>ROUND(I162*H162,2)</f>
        <v>0</v>
      </c>
      <c r="BL162" s="17" t="s">
        <v>337</v>
      </c>
      <c r="BM162" s="132" t="s">
        <v>911</v>
      </c>
    </row>
    <row r="163" spans="2:47" s="1" customFormat="1" ht="12">
      <c r="B163" s="32"/>
      <c r="D163" s="134" t="s">
        <v>148</v>
      </c>
      <c r="F163" s="135" t="s">
        <v>1981</v>
      </c>
      <c r="I163" s="136"/>
      <c r="L163" s="32"/>
      <c r="M163" s="137"/>
      <c r="T163" s="51"/>
      <c r="AT163" s="17" t="s">
        <v>148</v>
      </c>
      <c r="AU163" s="17" t="s">
        <v>83</v>
      </c>
    </row>
    <row r="164" spans="2:63" s="10" customFormat="1" ht="22.95" customHeight="1">
      <c r="B164" s="111"/>
      <c r="D164" s="112" t="s">
        <v>71</v>
      </c>
      <c r="E164" s="146" t="s">
        <v>1982</v>
      </c>
      <c r="F164" s="146" t="s">
        <v>1983</v>
      </c>
      <c r="I164" s="114"/>
      <c r="J164" s="147">
        <f>BK164</f>
        <v>0</v>
      </c>
      <c r="L164" s="111"/>
      <c r="M164" s="116"/>
      <c r="P164" s="117">
        <f>SUM(P165:P192)</f>
        <v>0</v>
      </c>
      <c r="R164" s="117">
        <f>SUM(R165:R192)</f>
        <v>0</v>
      </c>
      <c r="T164" s="118">
        <f>SUM(T165:T192)</f>
        <v>0</v>
      </c>
      <c r="AR164" s="112" t="s">
        <v>80</v>
      </c>
      <c r="AT164" s="119" t="s">
        <v>71</v>
      </c>
      <c r="AU164" s="119" t="s">
        <v>80</v>
      </c>
      <c r="AY164" s="112" t="s">
        <v>142</v>
      </c>
      <c r="BK164" s="120">
        <f>SUM(BK165:BK192)</f>
        <v>0</v>
      </c>
    </row>
    <row r="165" spans="2:65" s="1" customFormat="1" ht="16.5" customHeight="1">
      <c r="B165" s="32"/>
      <c r="C165" s="121" t="s">
        <v>652</v>
      </c>
      <c r="D165" s="121" t="s">
        <v>143</v>
      </c>
      <c r="E165" s="122" t="s">
        <v>1984</v>
      </c>
      <c r="F165" s="123" t="s">
        <v>1985</v>
      </c>
      <c r="G165" s="124" t="s">
        <v>303</v>
      </c>
      <c r="H165" s="125">
        <v>30</v>
      </c>
      <c r="I165" s="126"/>
      <c r="J165" s="127">
        <f>ROUND(I165*H165,2)</f>
        <v>0</v>
      </c>
      <c r="K165" s="123" t="s">
        <v>19</v>
      </c>
      <c r="L165" s="32"/>
      <c r="M165" s="128" t="s">
        <v>19</v>
      </c>
      <c r="N165" s="129" t="s">
        <v>43</v>
      </c>
      <c r="P165" s="130">
        <f>O165*H165</f>
        <v>0</v>
      </c>
      <c r="Q165" s="130">
        <v>0</v>
      </c>
      <c r="R165" s="130">
        <f>Q165*H165</f>
        <v>0</v>
      </c>
      <c r="S165" s="130">
        <v>0</v>
      </c>
      <c r="T165" s="131">
        <f>S165*H165</f>
        <v>0</v>
      </c>
      <c r="AR165" s="132" t="s">
        <v>337</v>
      </c>
      <c r="AT165" s="132" t="s">
        <v>143</v>
      </c>
      <c r="AU165" s="132" t="s">
        <v>83</v>
      </c>
      <c r="AY165" s="17" t="s">
        <v>142</v>
      </c>
      <c r="BE165" s="133">
        <f>IF(N165="základní",J165,0)</f>
        <v>0</v>
      </c>
      <c r="BF165" s="133">
        <f>IF(N165="snížená",J165,0)</f>
        <v>0</v>
      </c>
      <c r="BG165" s="133">
        <f>IF(N165="zákl. přenesená",J165,0)</f>
        <v>0</v>
      </c>
      <c r="BH165" s="133">
        <f>IF(N165="sníž. přenesená",J165,0)</f>
        <v>0</v>
      </c>
      <c r="BI165" s="133">
        <f>IF(N165="nulová",J165,0)</f>
        <v>0</v>
      </c>
      <c r="BJ165" s="17" t="s">
        <v>80</v>
      </c>
      <c r="BK165" s="133">
        <f>ROUND(I165*H165,2)</f>
        <v>0</v>
      </c>
      <c r="BL165" s="17" t="s">
        <v>337</v>
      </c>
      <c r="BM165" s="132" t="s">
        <v>930</v>
      </c>
    </row>
    <row r="166" spans="2:47" s="1" customFormat="1" ht="12">
      <c r="B166" s="32"/>
      <c r="D166" s="134" t="s">
        <v>148</v>
      </c>
      <c r="F166" s="135" t="s">
        <v>1985</v>
      </c>
      <c r="I166" s="136"/>
      <c r="L166" s="32"/>
      <c r="M166" s="137"/>
      <c r="T166" s="51"/>
      <c r="AT166" s="17" t="s">
        <v>148</v>
      </c>
      <c r="AU166" s="17" t="s">
        <v>83</v>
      </c>
    </row>
    <row r="167" spans="2:65" s="1" customFormat="1" ht="16.5" customHeight="1">
      <c r="B167" s="32"/>
      <c r="C167" s="121" t="s">
        <v>665</v>
      </c>
      <c r="D167" s="121" t="s">
        <v>143</v>
      </c>
      <c r="E167" s="122" t="s">
        <v>1986</v>
      </c>
      <c r="F167" s="123" t="s">
        <v>1987</v>
      </c>
      <c r="G167" s="124" t="s">
        <v>303</v>
      </c>
      <c r="H167" s="125">
        <v>50</v>
      </c>
      <c r="I167" s="126"/>
      <c r="J167" s="127">
        <f>ROUND(I167*H167,2)</f>
        <v>0</v>
      </c>
      <c r="K167" s="123" t="s">
        <v>19</v>
      </c>
      <c r="L167" s="32"/>
      <c r="M167" s="128" t="s">
        <v>19</v>
      </c>
      <c r="N167" s="129" t="s">
        <v>43</v>
      </c>
      <c r="P167" s="130">
        <f>O167*H167</f>
        <v>0</v>
      </c>
      <c r="Q167" s="130">
        <v>0</v>
      </c>
      <c r="R167" s="130">
        <f>Q167*H167</f>
        <v>0</v>
      </c>
      <c r="S167" s="130">
        <v>0</v>
      </c>
      <c r="T167" s="131">
        <f>S167*H167</f>
        <v>0</v>
      </c>
      <c r="AR167" s="132" t="s">
        <v>337</v>
      </c>
      <c r="AT167" s="132" t="s">
        <v>143</v>
      </c>
      <c r="AU167" s="132" t="s">
        <v>83</v>
      </c>
      <c r="AY167" s="17" t="s">
        <v>142</v>
      </c>
      <c r="BE167" s="133">
        <f>IF(N167="základní",J167,0)</f>
        <v>0</v>
      </c>
      <c r="BF167" s="133">
        <f>IF(N167="snížená",J167,0)</f>
        <v>0</v>
      </c>
      <c r="BG167" s="133">
        <f>IF(N167="zákl. přenesená",J167,0)</f>
        <v>0</v>
      </c>
      <c r="BH167" s="133">
        <f>IF(N167="sníž. přenesená",J167,0)</f>
        <v>0</v>
      </c>
      <c r="BI167" s="133">
        <f>IF(N167="nulová",J167,0)</f>
        <v>0</v>
      </c>
      <c r="BJ167" s="17" t="s">
        <v>80</v>
      </c>
      <c r="BK167" s="133">
        <f>ROUND(I167*H167,2)</f>
        <v>0</v>
      </c>
      <c r="BL167" s="17" t="s">
        <v>337</v>
      </c>
      <c r="BM167" s="132" t="s">
        <v>951</v>
      </c>
    </row>
    <row r="168" spans="2:47" s="1" customFormat="1" ht="12">
      <c r="B168" s="32"/>
      <c r="D168" s="134" t="s">
        <v>148</v>
      </c>
      <c r="F168" s="135" t="s">
        <v>1987</v>
      </c>
      <c r="I168" s="136"/>
      <c r="L168" s="32"/>
      <c r="M168" s="137"/>
      <c r="T168" s="51"/>
      <c r="AT168" s="17" t="s">
        <v>148</v>
      </c>
      <c r="AU168" s="17" t="s">
        <v>83</v>
      </c>
    </row>
    <row r="169" spans="2:65" s="1" customFormat="1" ht="16.5" customHeight="1">
      <c r="B169" s="32"/>
      <c r="C169" s="121" t="s">
        <v>673</v>
      </c>
      <c r="D169" s="121" t="s">
        <v>143</v>
      </c>
      <c r="E169" s="122" t="s">
        <v>1988</v>
      </c>
      <c r="F169" s="123" t="s">
        <v>1989</v>
      </c>
      <c r="G169" s="124" t="s">
        <v>303</v>
      </c>
      <c r="H169" s="125">
        <v>50</v>
      </c>
      <c r="I169" s="126"/>
      <c r="J169" s="127">
        <f>ROUND(I169*H169,2)</f>
        <v>0</v>
      </c>
      <c r="K169" s="123" t="s">
        <v>19</v>
      </c>
      <c r="L169" s="32"/>
      <c r="M169" s="128" t="s">
        <v>19</v>
      </c>
      <c r="N169" s="129" t="s">
        <v>43</v>
      </c>
      <c r="P169" s="130">
        <f>O169*H169</f>
        <v>0</v>
      </c>
      <c r="Q169" s="130">
        <v>0</v>
      </c>
      <c r="R169" s="130">
        <f>Q169*H169</f>
        <v>0</v>
      </c>
      <c r="S169" s="130">
        <v>0</v>
      </c>
      <c r="T169" s="131">
        <f>S169*H169</f>
        <v>0</v>
      </c>
      <c r="AR169" s="132" t="s">
        <v>337</v>
      </c>
      <c r="AT169" s="132" t="s">
        <v>143</v>
      </c>
      <c r="AU169" s="132" t="s">
        <v>83</v>
      </c>
      <c r="AY169" s="17" t="s">
        <v>142</v>
      </c>
      <c r="BE169" s="133">
        <f>IF(N169="základní",J169,0)</f>
        <v>0</v>
      </c>
      <c r="BF169" s="133">
        <f>IF(N169="snížená",J169,0)</f>
        <v>0</v>
      </c>
      <c r="BG169" s="133">
        <f>IF(N169="zákl. přenesená",J169,0)</f>
        <v>0</v>
      </c>
      <c r="BH169" s="133">
        <f>IF(N169="sníž. přenesená",J169,0)</f>
        <v>0</v>
      </c>
      <c r="BI169" s="133">
        <f>IF(N169="nulová",J169,0)</f>
        <v>0</v>
      </c>
      <c r="BJ169" s="17" t="s">
        <v>80</v>
      </c>
      <c r="BK169" s="133">
        <f>ROUND(I169*H169,2)</f>
        <v>0</v>
      </c>
      <c r="BL169" s="17" t="s">
        <v>337</v>
      </c>
      <c r="BM169" s="132" t="s">
        <v>961</v>
      </c>
    </row>
    <row r="170" spans="2:47" s="1" customFormat="1" ht="12">
      <c r="B170" s="32"/>
      <c r="D170" s="134" t="s">
        <v>148</v>
      </c>
      <c r="F170" s="135" t="s">
        <v>1989</v>
      </c>
      <c r="I170" s="136"/>
      <c r="L170" s="32"/>
      <c r="M170" s="137"/>
      <c r="T170" s="51"/>
      <c r="AT170" s="17" t="s">
        <v>148</v>
      </c>
      <c r="AU170" s="17" t="s">
        <v>83</v>
      </c>
    </row>
    <row r="171" spans="2:65" s="1" customFormat="1" ht="16.5" customHeight="1">
      <c r="B171" s="32"/>
      <c r="C171" s="121" t="s">
        <v>679</v>
      </c>
      <c r="D171" s="121" t="s">
        <v>143</v>
      </c>
      <c r="E171" s="122" t="s">
        <v>1990</v>
      </c>
      <c r="F171" s="123" t="s">
        <v>1991</v>
      </c>
      <c r="G171" s="124" t="s">
        <v>303</v>
      </c>
      <c r="H171" s="125">
        <v>450</v>
      </c>
      <c r="I171" s="126"/>
      <c r="J171" s="127">
        <f>ROUND(I171*H171,2)</f>
        <v>0</v>
      </c>
      <c r="K171" s="123" t="s">
        <v>19</v>
      </c>
      <c r="L171" s="32"/>
      <c r="M171" s="128" t="s">
        <v>19</v>
      </c>
      <c r="N171" s="129" t="s">
        <v>43</v>
      </c>
      <c r="P171" s="130">
        <f>O171*H171</f>
        <v>0</v>
      </c>
      <c r="Q171" s="130">
        <v>0</v>
      </c>
      <c r="R171" s="130">
        <f>Q171*H171</f>
        <v>0</v>
      </c>
      <c r="S171" s="130">
        <v>0</v>
      </c>
      <c r="T171" s="131">
        <f>S171*H171</f>
        <v>0</v>
      </c>
      <c r="AR171" s="132" t="s">
        <v>337</v>
      </c>
      <c r="AT171" s="132" t="s">
        <v>143</v>
      </c>
      <c r="AU171" s="132" t="s">
        <v>83</v>
      </c>
      <c r="AY171" s="17" t="s">
        <v>142</v>
      </c>
      <c r="BE171" s="133">
        <f>IF(N171="základní",J171,0)</f>
        <v>0</v>
      </c>
      <c r="BF171" s="133">
        <f>IF(N171="snížená",J171,0)</f>
        <v>0</v>
      </c>
      <c r="BG171" s="133">
        <f>IF(N171="zákl. přenesená",J171,0)</f>
        <v>0</v>
      </c>
      <c r="BH171" s="133">
        <f>IF(N171="sníž. přenesená",J171,0)</f>
        <v>0</v>
      </c>
      <c r="BI171" s="133">
        <f>IF(N171="nulová",J171,0)</f>
        <v>0</v>
      </c>
      <c r="BJ171" s="17" t="s">
        <v>80</v>
      </c>
      <c r="BK171" s="133">
        <f>ROUND(I171*H171,2)</f>
        <v>0</v>
      </c>
      <c r="BL171" s="17" t="s">
        <v>337</v>
      </c>
      <c r="BM171" s="132" t="s">
        <v>974</v>
      </c>
    </row>
    <row r="172" spans="2:47" s="1" customFormat="1" ht="12">
      <c r="B172" s="32"/>
      <c r="D172" s="134" t="s">
        <v>148</v>
      </c>
      <c r="F172" s="135" t="s">
        <v>1991</v>
      </c>
      <c r="I172" s="136"/>
      <c r="L172" s="32"/>
      <c r="M172" s="137"/>
      <c r="T172" s="51"/>
      <c r="AT172" s="17" t="s">
        <v>148</v>
      </c>
      <c r="AU172" s="17" t="s">
        <v>83</v>
      </c>
    </row>
    <row r="173" spans="2:65" s="1" customFormat="1" ht="16.5" customHeight="1">
      <c r="B173" s="32"/>
      <c r="C173" s="121" t="s">
        <v>687</v>
      </c>
      <c r="D173" s="121" t="s">
        <v>143</v>
      </c>
      <c r="E173" s="122" t="s">
        <v>1992</v>
      </c>
      <c r="F173" s="123" t="s">
        <v>1993</v>
      </c>
      <c r="G173" s="124" t="s">
        <v>303</v>
      </c>
      <c r="H173" s="125">
        <v>350</v>
      </c>
      <c r="I173" s="126"/>
      <c r="J173" s="127">
        <f>ROUND(I173*H173,2)</f>
        <v>0</v>
      </c>
      <c r="K173" s="123" t="s">
        <v>19</v>
      </c>
      <c r="L173" s="32"/>
      <c r="M173" s="128" t="s">
        <v>19</v>
      </c>
      <c r="N173" s="129" t="s">
        <v>43</v>
      </c>
      <c r="P173" s="130">
        <f>O173*H173</f>
        <v>0</v>
      </c>
      <c r="Q173" s="130">
        <v>0</v>
      </c>
      <c r="R173" s="130">
        <f>Q173*H173</f>
        <v>0</v>
      </c>
      <c r="S173" s="130">
        <v>0</v>
      </c>
      <c r="T173" s="131">
        <f>S173*H173</f>
        <v>0</v>
      </c>
      <c r="AR173" s="132" t="s">
        <v>337</v>
      </c>
      <c r="AT173" s="132" t="s">
        <v>143</v>
      </c>
      <c r="AU173" s="132" t="s">
        <v>83</v>
      </c>
      <c r="AY173" s="17" t="s">
        <v>142</v>
      </c>
      <c r="BE173" s="133">
        <f>IF(N173="základní",J173,0)</f>
        <v>0</v>
      </c>
      <c r="BF173" s="133">
        <f>IF(N173="snížená",J173,0)</f>
        <v>0</v>
      </c>
      <c r="BG173" s="133">
        <f>IF(N173="zákl. přenesená",J173,0)</f>
        <v>0</v>
      </c>
      <c r="BH173" s="133">
        <f>IF(N173="sníž. přenesená",J173,0)</f>
        <v>0</v>
      </c>
      <c r="BI173" s="133">
        <f>IF(N173="nulová",J173,0)</f>
        <v>0</v>
      </c>
      <c r="BJ173" s="17" t="s">
        <v>80</v>
      </c>
      <c r="BK173" s="133">
        <f>ROUND(I173*H173,2)</f>
        <v>0</v>
      </c>
      <c r="BL173" s="17" t="s">
        <v>337</v>
      </c>
      <c r="BM173" s="132" t="s">
        <v>985</v>
      </c>
    </row>
    <row r="174" spans="2:47" s="1" customFormat="1" ht="12">
      <c r="B174" s="32"/>
      <c r="D174" s="134" t="s">
        <v>148</v>
      </c>
      <c r="F174" s="135" t="s">
        <v>1993</v>
      </c>
      <c r="I174" s="136"/>
      <c r="L174" s="32"/>
      <c r="M174" s="137"/>
      <c r="T174" s="51"/>
      <c r="AT174" s="17" t="s">
        <v>148</v>
      </c>
      <c r="AU174" s="17" t="s">
        <v>83</v>
      </c>
    </row>
    <row r="175" spans="2:65" s="1" customFormat="1" ht="16.5" customHeight="1">
      <c r="B175" s="32"/>
      <c r="C175" s="121" t="s">
        <v>694</v>
      </c>
      <c r="D175" s="121" t="s">
        <v>143</v>
      </c>
      <c r="E175" s="122" t="s">
        <v>1994</v>
      </c>
      <c r="F175" s="123" t="s">
        <v>1995</v>
      </c>
      <c r="G175" s="124" t="s">
        <v>303</v>
      </c>
      <c r="H175" s="125">
        <v>50</v>
      </c>
      <c r="I175" s="126"/>
      <c r="J175" s="127">
        <f>ROUND(I175*H175,2)</f>
        <v>0</v>
      </c>
      <c r="K175" s="123" t="s">
        <v>19</v>
      </c>
      <c r="L175" s="32"/>
      <c r="M175" s="128" t="s">
        <v>19</v>
      </c>
      <c r="N175" s="129" t="s">
        <v>43</v>
      </c>
      <c r="P175" s="130">
        <f>O175*H175</f>
        <v>0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AR175" s="132" t="s">
        <v>337</v>
      </c>
      <c r="AT175" s="132" t="s">
        <v>143</v>
      </c>
      <c r="AU175" s="132" t="s">
        <v>83</v>
      </c>
      <c r="AY175" s="17" t="s">
        <v>142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17" t="s">
        <v>80</v>
      </c>
      <c r="BK175" s="133">
        <f>ROUND(I175*H175,2)</f>
        <v>0</v>
      </c>
      <c r="BL175" s="17" t="s">
        <v>337</v>
      </c>
      <c r="BM175" s="132" t="s">
        <v>999</v>
      </c>
    </row>
    <row r="176" spans="2:47" s="1" customFormat="1" ht="12">
      <c r="B176" s="32"/>
      <c r="D176" s="134" t="s">
        <v>148</v>
      </c>
      <c r="F176" s="135" t="s">
        <v>1995</v>
      </c>
      <c r="I176" s="136"/>
      <c r="L176" s="32"/>
      <c r="M176" s="137"/>
      <c r="T176" s="51"/>
      <c r="AT176" s="17" t="s">
        <v>148</v>
      </c>
      <c r="AU176" s="17" t="s">
        <v>83</v>
      </c>
    </row>
    <row r="177" spans="2:65" s="1" customFormat="1" ht="16.5" customHeight="1">
      <c r="B177" s="32"/>
      <c r="C177" s="121" t="s">
        <v>700</v>
      </c>
      <c r="D177" s="121" t="s">
        <v>143</v>
      </c>
      <c r="E177" s="122" t="s">
        <v>1996</v>
      </c>
      <c r="F177" s="123" t="s">
        <v>1997</v>
      </c>
      <c r="G177" s="124" t="s">
        <v>303</v>
      </c>
      <c r="H177" s="125">
        <v>350</v>
      </c>
      <c r="I177" s="126"/>
      <c r="J177" s="127">
        <f>ROUND(I177*H177,2)</f>
        <v>0</v>
      </c>
      <c r="K177" s="123" t="s">
        <v>19</v>
      </c>
      <c r="L177" s="32"/>
      <c r="M177" s="128" t="s">
        <v>19</v>
      </c>
      <c r="N177" s="129" t="s">
        <v>43</v>
      </c>
      <c r="P177" s="130">
        <f>O177*H177</f>
        <v>0</v>
      </c>
      <c r="Q177" s="130">
        <v>0</v>
      </c>
      <c r="R177" s="130">
        <f>Q177*H177</f>
        <v>0</v>
      </c>
      <c r="S177" s="130">
        <v>0</v>
      </c>
      <c r="T177" s="131">
        <f>S177*H177</f>
        <v>0</v>
      </c>
      <c r="AR177" s="132" t="s">
        <v>337</v>
      </c>
      <c r="AT177" s="132" t="s">
        <v>143</v>
      </c>
      <c r="AU177" s="132" t="s">
        <v>83</v>
      </c>
      <c r="AY177" s="17" t="s">
        <v>142</v>
      </c>
      <c r="BE177" s="133">
        <f>IF(N177="základní",J177,0)</f>
        <v>0</v>
      </c>
      <c r="BF177" s="133">
        <f>IF(N177="snížená",J177,0)</f>
        <v>0</v>
      </c>
      <c r="BG177" s="133">
        <f>IF(N177="zákl. přenesená",J177,0)</f>
        <v>0</v>
      </c>
      <c r="BH177" s="133">
        <f>IF(N177="sníž. přenesená",J177,0)</f>
        <v>0</v>
      </c>
      <c r="BI177" s="133">
        <f>IF(N177="nulová",J177,0)</f>
        <v>0</v>
      </c>
      <c r="BJ177" s="17" t="s">
        <v>80</v>
      </c>
      <c r="BK177" s="133">
        <f>ROUND(I177*H177,2)</f>
        <v>0</v>
      </c>
      <c r="BL177" s="17" t="s">
        <v>337</v>
      </c>
      <c r="BM177" s="132" t="s">
        <v>1012</v>
      </c>
    </row>
    <row r="178" spans="2:47" s="1" customFormat="1" ht="12">
      <c r="B178" s="32"/>
      <c r="D178" s="134" t="s">
        <v>148</v>
      </c>
      <c r="F178" s="135" t="s">
        <v>1997</v>
      </c>
      <c r="I178" s="136"/>
      <c r="L178" s="32"/>
      <c r="M178" s="137"/>
      <c r="T178" s="51"/>
      <c r="AT178" s="17" t="s">
        <v>148</v>
      </c>
      <c r="AU178" s="17" t="s">
        <v>83</v>
      </c>
    </row>
    <row r="179" spans="2:65" s="1" customFormat="1" ht="16.5" customHeight="1">
      <c r="B179" s="32"/>
      <c r="C179" s="121" t="s">
        <v>707</v>
      </c>
      <c r="D179" s="121" t="s">
        <v>143</v>
      </c>
      <c r="E179" s="122" t="s">
        <v>1998</v>
      </c>
      <c r="F179" s="123" t="s">
        <v>1999</v>
      </c>
      <c r="G179" s="124" t="s">
        <v>303</v>
      </c>
      <c r="H179" s="125">
        <v>40</v>
      </c>
      <c r="I179" s="126"/>
      <c r="J179" s="127">
        <f>ROUND(I179*H179,2)</f>
        <v>0</v>
      </c>
      <c r="K179" s="123" t="s">
        <v>19</v>
      </c>
      <c r="L179" s="32"/>
      <c r="M179" s="128" t="s">
        <v>19</v>
      </c>
      <c r="N179" s="129" t="s">
        <v>43</v>
      </c>
      <c r="P179" s="130">
        <f>O179*H179</f>
        <v>0</v>
      </c>
      <c r="Q179" s="130">
        <v>0</v>
      </c>
      <c r="R179" s="130">
        <f>Q179*H179</f>
        <v>0</v>
      </c>
      <c r="S179" s="130">
        <v>0</v>
      </c>
      <c r="T179" s="131">
        <f>S179*H179</f>
        <v>0</v>
      </c>
      <c r="AR179" s="132" t="s">
        <v>337</v>
      </c>
      <c r="AT179" s="132" t="s">
        <v>143</v>
      </c>
      <c r="AU179" s="132" t="s">
        <v>83</v>
      </c>
      <c r="AY179" s="17" t="s">
        <v>142</v>
      </c>
      <c r="BE179" s="133">
        <f>IF(N179="základní",J179,0)</f>
        <v>0</v>
      </c>
      <c r="BF179" s="133">
        <f>IF(N179="snížená",J179,0)</f>
        <v>0</v>
      </c>
      <c r="BG179" s="133">
        <f>IF(N179="zákl. přenesená",J179,0)</f>
        <v>0</v>
      </c>
      <c r="BH179" s="133">
        <f>IF(N179="sníž. přenesená",J179,0)</f>
        <v>0</v>
      </c>
      <c r="BI179" s="133">
        <f>IF(N179="nulová",J179,0)</f>
        <v>0</v>
      </c>
      <c r="BJ179" s="17" t="s">
        <v>80</v>
      </c>
      <c r="BK179" s="133">
        <f>ROUND(I179*H179,2)</f>
        <v>0</v>
      </c>
      <c r="BL179" s="17" t="s">
        <v>337</v>
      </c>
      <c r="BM179" s="132" t="s">
        <v>1021</v>
      </c>
    </row>
    <row r="180" spans="2:47" s="1" customFormat="1" ht="12">
      <c r="B180" s="32"/>
      <c r="D180" s="134" t="s">
        <v>148</v>
      </c>
      <c r="F180" s="135" t="s">
        <v>1999</v>
      </c>
      <c r="I180" s="136"/>
      <c r="L180" s="32"/>
      <c r="M180" s="137"/>
      <c r="T180" s="51"/>
      <c r="AT180" s="17" t="s">
        <v>148</v>
      </c>
      <c r="AU180" s="17" t="s">
        <v>83</v>
      </c>
    </row>
    <row r="181" spans="2:65" s="1" customFormat="1" ht="16.5" customHeight="1">
      <c r="B181" s="32"/>
      <c r="C181" s="121" t="s">
        <v>713</v>
      </c>
      <c r="D181" s="121" t="s">
        <v>143</v>
      </c>
      <c r="E181" s="122" t="s">
        <v>2000</v>
      </c>
      <c r="F181" s="123" t="s">
        <v>2001</v>
      </c>
      <c r="G181" s="124" t="s">
        <v>303</v>
      </c>
      <c r="H181" s="125">
        <v>30</v>
      </c>
      <c r="I181" s="126"/>
      <c r="J181" s="127">
        <f>ROUND(I181*H181,2)</f>
        <v>0</v>
      </c>
      <c r="K181" s="123" t="s">
        <v>19</v>
      </c>
      <c r="L181" s="32"/>
      <c r="M181" s="128" t="s">
        <v>19</v>
      </c>
      <c r="N181" s="129" t="s">
        <v>43</v>
      </c>
      <c r="P181" s="130">
        <f>O181*H181</f>
        <v>0</v>
      </c>
      <c r="Q181" s="130">
        <v>0</v>
      </c>
      <c r="R181" s="130">
        <f>Q181*H181</f>
        <v>0</v>
      </c>
      <c r="S181" s="130">
        <v>0</v>
      </c>
      <c r="T181" s="131">
        <f>S181*H181</f>
        <v>0</v>
      </c>
      <c r="AR181" s="132" t="s">
        <v>337</v>
      </c>
      <c r="AT181" s="132" t="s">
        <v>143</v>
      </c>
      <c r="AU181" s="132" t="s">
        <v>83</v>
      </c>
      <c r="AY181" s="17" t="s">
        <v>142</v>
      </c>
      <c r="BE181" s="133">
        <f>IF(N181="základní",J181,0)</f>
        <v>0</v>
      </c>
      <c r="BF181" s="133">
        <f>IF(N181="snížená",J181,0)</f>
        <v>0</v>
      </c>
      <c r="BG181" s="133">
        <f>IF(N181="zákl. přenesená",J181,0)</f>
        <v>0</v>
      </c>
      <c r="BH181" s="133">
        <f>IF(N181="sníž. přenesená",J181,0)</f>
        <v>0</v>
      </c>
      <c r="BI181" s="133">
        <f>IF(N181="nulová",J181,0)</f>
        <v>0</v>
      </c>
      <c r="BJ181" s="17" t="s">
        <v>80</v>
      </c>
      <c r="BK181" s="133">
        <f>ROUND(I181*H181,2)</f>
        <v>0</v>
      </c>
      <c r="BL181" s="17" t="s">
        <v>337</v>
      </c>
      <c r="BM181" s="132" t="s">
        <v>1033</v>
      </c>
    </row>
    <row r="182" spans="2:47" s="1" customFormat="1" ht="12">
      <c r="B182" s="32"/>
      <c r="D182" s="134" t="s">
        <v>148</v>
      </c>
      <c r="F182" s="135" t="s">
        <v>2001</v>
      </c>
      <c r="I182" s="136"/>
      <c r="L182" s="32"/>
      <c r="M182" s="137"/>
      <c r="T182" s="51"/>
      <c r="AT182" s="17" t="s">
        <v>148</v>
      </c>
      <c r="AU182" s="17" t="s">
        <v>83</v>
      </c>
    </row>
    <row r="183" spans="2:65" s="1" customFormat="1" ht="16.5" customHeight="1">
      <c r="B183" s="32"/>
      <c r="C183" s="121" t="s">
        <v>726</v>
      </c>
      <c r="D183" s="121" t="s">
        <v>143</v>
      </c>
      <c r="E183" s="122" t="s">
        <v>2002</v>
      </c>
      <c r="F183" s="123" t="s">
        <v>2003</v>
      </c>
      <c r="G183" s="124" t="s">
        <v>303</v>
      </c>
      <c r="H183" s="125">
        <v>50</v>
      </c>
      <c r="I183" s="126"/>
      <c r="J183" s="127">
        <f>ROUND(I183*H183,2)</f>
        <v>0</v>
      </c>
      <c r="K183" s="123" t="s">
        <v>19</v>
      </c>
      <c r="L183" s="32"/>
      <c r="M183" s="128" t="s">
        <v>19</v>
      </c>
      <c r="N183" s="129" t="s">
        <v>43</v>
      </c>
      <c r="P183" s="130">
        <f>O183*H183</f>
        <v>0</v>
      </c>
      <c r="Q183" s="130">
        <v>0</v>
      </c>
      <c r="R183" s="130">
        <f>Q183*H183</f>
        <v>0</v>
      </c>
      <c r="S183" s="130">
        <v>0</v>
      </c>
      <c r="T183" s="131">
        <f>S183*H183</f>
        <v>0</v>
      </c>
      <c r="AR183" s="132" t="s">
        <v>337</v>
      </c>
      <c r="AT183" s="132" t="s">
        <v>143</v>
      </c>
      <c r="AU183" s="132" t="s">
        <v>83</v>
      </c>
      <c r="AY183" s="17" t="s">
        <v>142</v>
      </c>
      <c r="BE183" s="133">
        <f>IF(N183="základní",J183,0)</f>
        <v>0</v>
      </c>
      <c r="BF183" s="133">
        <f>IF(N183="snížená",J183,0)</f>
        <v>0</v>
      </c>
      <c r="BG183" s="133">
        <f>IF(N183="zákl. přenesená",J183,0)</f>
        <v>0</v>
      </c>
      <c r="BH183" s="133">
        <f>IF(N183="sníž. přenesená",J183,0)</f>
        <v>0</v>
      </c>
      <c r="BI183" s="133">
        <f>IF(N183="nulová",J183,0)</f>
        <v>0</v>
      </c>
      <c r="BJ183" s="17" t="s">
        <v>80</v>
      </c>
      <c r="BK183" s="133">
        <f>ROUND(I183*H183,2)</f>
        <v>0</v>
      </c>
      <c r="BL183" s="17" t="s">
        <v>337</v>
      </c>
      <c r="BM183" s="132" t="s">
        <v>1055</v>
      </c>
    </row>
    <row r="184" spans="2:47" s="1" customFormat="1" ht="12">
      <c r="B184" s="32"/>
      <c r="D184" s="134" t="s">
        <v>148</v>
      </c>
      <c r="F184" s="135" t="s">
        <v>2003</v>
      </c>
      <c r="I184" s="136"/>
      <c r="L184" s="32"/>
      <c r="M184" s="137"/>
      <c r="T184" s="51"/>
      <c r="AT184" s="17" t="s">
        <v>148</v>
      </c>
      <c r="AU184" s="17" t="s">
        <v>83</v>
      </c>
    </row>
    <row r="185" spans="2:65" s="1" customFormat="1" ht="16.5" customHeight="1">
      <c r="B185" s="32"/>
      <c r="C185" s="121" t="s">
        <v>736</v>
      </c>
      <c r="D185" s="121" t="s">
        <v>143</v>
      </c>
      <c r="E185" s="122" t="s">
        <v>2004</v>
      </c>
      <c r="F185" s="123" t="s">
        <v>2005</v>
      </c>
      <c r="G185" s="124" t="s">
        <v>303</v>
      </c>
      <c r="H185" s="125">
        <v>10</v>
      </c>
      <c r="I185" s="126"/>
      <c r="J185" s="127">
        <f>ROUND(I185*H185,2)</f>
        <v>0</v>
      </c>
      <c r="K185" s="123" t="s">
        <v>19</v>
      </c>
      <c r="L185" s="32"/>
      <c r="M185" s="128" t="s">
        <v>19</v>
      </c>
      <c r="N185" s="129" t="s">
        <v>43</v>
      </c>
      <c r="P185" s="130">
        <f>O185*H185</f>
        <v>0</v>
      </c>
      <c r="Q185" s="130">
        <v>0</v>
      </c>
      <c r="R185" s="130">
        <f>Q185*H185</f>
        <v>0</v>
      </c>
      <c r="S185" s="130">
        <v>0</v>
      </c>
      <c r="T185" s="131">
        <f>S185*H185</f>
        <v>0</v>
      </c>
      <c r="AR185" s="132" t="s">
        <v>337</v>
      </c>
      <c r="AT185" s="132" t="s">
        <v>143</v>
      </c>
      <c r="AU185" s="132" t="s">
        <v>83</v>
      </c>
      <c r="AY185" s="17" t="s">
        <v>142</v>
      </c>
      <c r="BE185" s="133">
        <f>IF(N185="základní",J185,0)</f>
        <v>0</v>
      </c>
      <c r="BF185" s="133">
        <f>IF(N185="snížená",J185,0)</f>
        <v>0</v>
      </c>
      <c r="BG185" s="133">
        <f>IF(N185="zákl. přenesená",J185,0)</f>
        <v>0</v>
      </c>
      <c r="BH185" s="133">
        <f>IF(N185="sníž. přenesená",J185,0)</f>
        <v>0</v>
      </c>
      <c r="BI185" s="133">
        <f>IF(N185="nulová",J185,0)</f>
        <v>0</v>
      </c>
      <c r="BJ185" s="17" t="s">
        <v>80</v>
      </c>
      <c r="BK185" s="133">
        <f>ROUND(I185*H185,2)</f>
        <v>0</v>
      </c>
      <c r="BL185" s="17" t="s">
        <v>337</v>
      </c>
      <c r="BM185" s="132" t="s">
        <v>1067</v>
      </c>
    </row>
    <row r="186" spans="2:47" s="1" customFormat="1" ht="12">
      <c r="B186" s="32"/>
      <c r="D186" s="134" t="s">
        <v>148</v>
      </c>
      <c r="F186" s="135" t="s">
        <v>2005</v>
      </c>
      <c r="I186" s="136"/>
      <c r="L186" s="32"/>
      <c r="M186" s="137"/>
      <c r="T186" s="51"/>
      <c r="AT186" s="17" t="s">
        <v>148</v>
      </c>
      <c r="AU186" s="17" t="s">
        <v>83</v>
      </c>
    </row>
    <row r="187" spans="2:65" s="1" customFormat="1" ht="16.5" customHeight="1">
      <c r="B187" s="32"/>
      <c r="C187" s="121" t="s">
        <v>746</v>
      </c>
      <c r="D187" s="121" t="s">
        <v>143</v>
      </c>
      <c r="E187" s="122" t="s">
        <v>2006</v>
      </c>
      <c r="F187" s="123" t="s">
        <v>2007</v>
      </c>
      <c r="G187" s="124" t="s">
        <v>303</v>
      </c>
      <c r="H187" s="125">
        <v>70</v>
      </c>
      <c r="I187" s="126"/>
      <c r="J187" s="127">
        <f>ROUND(I187*H187,2)</f>
        <v>0</v>
      </c>
      <c r="K187" s="123" t="s">
        <v>19</v>
      </c>
      <c r="L187" s="32"/>
      <c r="M187" s="128" t="s">
        <v>19</v>
      </c>
      <c r="N187" s="129" t="s">
        <v>43</v>
      </c>
      <c r="P187" s="130">
        <f>O187*H187</f>
        <v>0</v>
      </c>
      <c r="Q187" s="130">
        <v>0</v>
      </c>
      <c r="R187" s="130">
        <f>Q187*H187</f>
        <v>0</v>
      </c>
      <c r="S187" s="130">
        <v>0</v>
      </c>
      <c r="T187" s="131">
        <f>S187*H187</f>
        <v>0</v>
      </c>
      <c r="AR187" s="132" t="s">
        <v>337</v>
      </c>
      <c r="AT187" s="132" t="s">
        <v>143</v>
      </c>
      <c r="AU187" s="132" t="s">
        <v>83</v>
      </c>
      <c r="AY187" s="17" t="s">
        <v>142</v>
      </c>
      <c r="BE187" s="133">
        <f>IF(N187="základní",J187,0)</f>
        <v>0</v>
      </c>
      <c r="BF187" s="133">
        <f>IF(N187="snížená",J187,0)</f>
        <v>0</v>
      </c>
      <c r="BG187" s="133">
        <f>IF(N187="zákl. přenesená",J187,0)</f>
        <v>0</v>
      </c>
      <c r="BH187" s="133">
        <f>IF(N187="sníž. přenesená",J187,0)</f>
        <v>0</v>
      </c>
      <c r="BI187" s="133">
        <f>IF(N187="nulová",J187,0)</f>
        <v>0</v>
      </c>
      <c r="BJ187" s="17" t="s">
        <v>80</v>
      </c>
      <c r="BK187" s="133">
        <f>ROUND(I187*H187,2)</f>
        <v>0</v>
      </c>
      <c r="BL187" s="17" t="s">
        <v>337</v>
      </c>
      <c r="BM187" s="132" t="s">
        <v>1081</v>
      </c>
    </row>
    <row r="188" spans="2:47" s="1" customFormat="1" ht="12">
      <c r="B188" s="32"/>
      <c r="D188" s="134" t="s">
        <v>148</v>
      </c>
      <c r="F188" s="135" t="s">
        <v>2007</v>
      </c>
      <c r="I188" s="136"/>
      <c r="L188" s="32"/>
      <c r="M188" s="137"/>
      <c r="T188" s="51"/>
      <c r="AT188" s="17" t="s">
        <v>148</v>
      </c>
      <c r="AU188" s="17" t="s">
        <v>83</v>
      </c>
    </row>
    <row r="189" spans="2:65" s="1" customFormat="1" ht="16.5" customHeight="1">
      <c r="B189" s="32"/>
      <c r="C189" s="121" t="s">
        <v>752</v>
      </c>
      <c r="D189" s="121" t="s">
        <v>143</v>
      </c>
      <c r="E189" s="122" t="s">
        <v>2008</v>
      </c>
      <c r="F189" s="123" t="s">
        <v>2009</v>
      </c>
      <c r="G189" s="124" t="s">
        <v>303</v>
      </c>
      <c r="H189" s="125">
        <v>30</v>
      </c>
      <c r="I189" s="126"/>
      <c r="J189" s="127">
        <f>ROUND(I189*H189,2)</f>
        <v>0</v>
      </c>
      <c r="K189" s="123" t="s">
        <v>19</v>
      </c>
      <c r="L189" s="32"/>
      <c r="M189" s="128" t="s">
        <v>19</v>
      </c>
      <c r="N189" s="129" t="s">
        <v>43</v>
      </c>
      <c r="P189" s="130">
        <f>O189*H189</f>
        <v>0</v>
      </c>
      <c r="Q189" s="130">
        <v>0</v>
      </c>
      <c r="R189" s="130">
        <f>Q189*H189</f>
        <v>0</v>
      </c>
      <c r="S189" s="130">
        <v>0</v>
      </c>
      <c r="T189" s="131">
        <f>S189*H189</f>
        <v>0</v>
      </c>
      <c r="AR189" s="132" t="s">
        <v>337</v>
      </c>
      <c r="AT189" s="132" t="s">
        <v>143</v>
      </c>
      <c r="AU189" s="132" t="s">
        <v>83</v>
      </c>
      <c r="AY189" s="17" t="s">
        <v>142</v>
      </c>
      <c r="BE189" s="133">
        <f>IF(N189="základní",J189,0)</f>
        <v>0</v>
      </c>
      <c r="BF189" s="133">
        <f>IF(N189="snížená",J189,0)</f>
        <v>0</v>
      </c>
      <c r="BG189" s="133">
        <f>IF(N189="zákl. přenesená",J189,0)</f>
        <v>0</v>
      </c>
      <c r="BH189" s="133">
        <f>IF(N189="sníž. přenesená",J189,0)</f>
        <v>0</v>
      </c>
      <c r="BI189" s="133">
        <f>IF(N189="nulová",J189,0)</f>
        <v>0</v>
      </c>
      <c r="BJ189" s="17" t="s">
        <v>80</v>
      </c>
      <c r="BK189" s="133">
        <f>ROUND(I189*H189,2)</f>
        <v>0</v>
      </c>
      <c r="BL189" s="17" t="s">
        <v>337</v>
      </c>
      <c r="BM189" s="132" t="s">
        <v>1093</v>
      </c>
    </row>
    <row r="190" spans="2:47" s="1" customFormat="1" ht="12">
      <c r="B190" s="32"/>
      <c r="D190" s="134" t="s">
        <v>148</v>
      </c>
      <c r="F190" s="135" t="s">
        <v>2009</v>
      </c>
      <c r="I190" s="136"/>
      <c r="L190" s="32"/>
      <c r="M190" s="137"/>
      <c r="T190" s="51"/>
      <c r="AT190" s="17" t="s">
        <v>148</v>
      </c>
      <c r="AU190" s="17" t="s">
        <v>83</v>
      </c>
    </row>
    <row r="191" spans="2:65" s="1" customFormat="1" ht="16.5" customHeight="1">
      <c r="B191" s="32"/>
      <c r="C191" s="121" t="s">
        <v>766</v>
      </c>
      <c r="D191" s="121" t="s">
        <v>143</v>
      </c>
      <c r="E191" s="122" t="s">
        <v>2010</v>
      </c>
      <c r="F191" s="123" t="s">
        <v>2011</v>
      </c>
      <c r="G191" s="124" t="s">
        <v>303</v>
      </c>
      <c r="H191" s="125">
        <v>50</v>
      </c>
      <c r="I191" s="126"/>
      <c r="J191" s="127">
        <f>ROUND(I191*H191,2)</f>
        <v>0</v>
      </c>
      <c r="K191" s="123" t="s">
        <v>19</v>
      </c>
      <c r="L191" s="32"/>
      <c r="M191" s="128" t="s">
        <v>19</v>
      </c>
      <c r="N191" s="129" t="s">
        <v>43</v>
      </c>
      <c r="P191" s="130">
        <f>O191*H191</f>
        <v>0</v>
      </c>
      <c r="Q191" s="130">
        <v>0</v>
      </c>
      <c r="R191" s="130">
        <f>Q191*H191</f>
        <v>0</v>
      </c>
      <c r="S191" s="130">
        <v>0</v>
      </c>
      <c r="T191" s="131">
        <f>S191*H191</f>
        <v>0</v>
      </c>
      <c r="AR191" s="132" t="s">
        <v>337</v>
      </c>
      <c r="AT191" s="132" t="s">
        <v>143</v>
      </c>
      <c r="AU191" s="132" t="s">
        <v>83</v>
      </c>
      <c r="AY191" s="17" t="s">
        <v>142</v>
      </c>
      <c r="BE191" s="133">
        <f>IF(N191="základní",J191,0)</f>
        <v>0</v>
      </c>
      <c r="BF191" s="133">
        <f>IF(N191="snížená",J191,0)</f>
        <v>0</v>
      </c>
      <c r="BG191" s="133">
        <f>IF(N191="zákl. přenesená",J191,0)</f>
        <v>0</v>
      </c>
      <c r="BH191" s="133">
        <f>IF(N191="sníž. přenesená",J191,0)</f>
        <v>0</v>
      </c>
      <c r="BI191" s="133">
        <f>IF(N191="nulová",J191,0)</f>
        <v>0</v>
      </c>
      <c r="BJ191" s="17" t="s">
        <v>80</v>
      </c>
      <c r="BK191" s="133">
        <f>ROUND(I191*H191,2)</f>
        <v>0</v>
      </c>
      <c r="BL191" s="17" t="s">
        <v>337</v>
      </c>
      <c r="BM191" s="132" t="s">
        <v>1101</v>
      </c>
    </row>
    <row r="192" spans="2:47" s="1" customFormat="1" ht="12">
      <c r="B192" s="32"/>
      <c r="D192" s="134" t="s">
        <v>148</v>
      </c>
      <c r="F192" s="135" t="s">
        <v>2011</v>
      </c>
      <c r="I192" s="136"/>
      <c r="L192" s="32"/>
      <c r="M192" s="137"/>
      <c r="T192" s="51"/>
      <c r="AT192" s="17" t="s">
        <v>148</v>
      </c>
      <c r="AU192" s="17" t="s">
        <v>83</v>
      </c>
    </row>
    <row r="193" spans="2:63" s="10" customFormat="1" ht="22.95" customHeight="1">
      <c r="B193" s="111"/>
      <c r="D193" s="112" t="s">
        <v>71</v>
      </c>
      <c r="E193" s="146" t="s">
        <v>2012</v>
      </c>
      <c r="F193" s="146" t="s">
        <v>2013</v>
      </c>
      <c r="I193" s="114"/>
      <c r="J193" s="147">
        <f>BK193</f>
        <v>0</v>
      </c>
      <c r="L193" s="111"/>
      <c r="M193" s="116"/>
      <c r="P193" s="117">
        <f>SUM(P194:P215)</f>
        <v>0</v>
      </c>
      <c r="R193" s="117">
        <f>SUM(R194:R215)</f>
        <v>0</v>
      </c>
      <c r="T193" s="118">
        <f>SUM(T194:T215)</f>
        <v>0</v>
      </c>
      <c r="AR193" s="112" t="s">
        <v>80</v>
      </c>
      <c r="AT193" s="119" t="s">
        <v>71</v>
      </c>
      <c r="AU193" s="119" t="s">
        <v>80</v>
      </c>
      <c r="AY193" s="112" t="s">
        <v>142</v>
      </c>
      <c r="BK193" s="120">
        <f>SUM(BK194:BK215)</f>
        <v>0</v>
      </c>
    </row>
    <row r="194" spans="2:65" s="1" customFormat="1" ht="16.5" customHeight="1">
      <c r="B194" s="32"/>
      <c r="C194" s="121" t="s">
        <v>772</v>
      </c>
      <c r="D194" s="121" t="s">
        <v>143</v>
      </c>
      <c r="E194" s="122" t="s">
        <v>2014</v>
      </c>
      <c r="F194" s="123" t="s">
        <v>2015</v>
      </c>
      <c r="G194" s="124" t="s">
        <v>1424</v>
      </c>
      <c r="H194" s="125">
        <v>1</v>
      </c>
      <c r="I194" s="126"/>
      <c r="J194" s="127">
        <f>ROUND(I194*H194,2)</f>
        <v>0</v>
      </c>
      <c r="K194" s="123" t="s">
        <v>19</v>
      </c>
      <c r="L194" s="32"/>
      <c r="M194" s="128" t="s">
        <v>19</v>
      </c>
      <c r="N194" s="129" t="s">
        <v>43</v>
      </c>
      <c r="P194" s="130">
        <f>O194*H194</f>
        <v>0</v>
      </c>
      <c r="Q194" s="130">
        <v>0</v>
      </c>
      <c r="R194" s="130">
        <f>Q194*H194</f>
        <v>0</v>
      </c>
      <c r="S194" s="130">
        <v>0</v>
      </c>
      <c r="T194" s="131">
        <f>S194*H194</f>
        <v>0</v>
      </c>
      <c r="AR194" s="132" t="s">
        <v>337</v>
      </c>
      <c r="AT194" s="132" t="s">
        <v>143</v>
      </c>
      <c r="AU194" s="132" t="s">
        <v>83</v>
      </c>
      <c r="AY194" s="17" t="s">
        <v>142</v>
      </c>
      <c r="BE194" s="133">
        <f>IF(N194="základní",J194,0)</f>
        <v>0</v>
      </c>
      <c r="BF194" s="133">
        <f>IF(N194="snížená",J194,0)</f>
        <v>0</v>
      </c>
      <c r="BG194" s="133">
        <f>IF(N194="zákl. přenesená",J194,0)</f>
        <v>0</v>
      </c>
      <c r="BH194" s="133">
        <f>IF(N194="sníž. přenesená",J194,0)</f>
        <v>0</v>
      </c>
      <c r="BI194" s="133">
        <f>IF(N194="nulová",J194,0)</f>
        <v>0</v>
      </c>
      <c r="BJ194" s="17" t="s">
        <v>80</v>
      </c>
      <c r="BK194" s="133">
        <f>ROUND(I194*H194,2)</f>
        <v>0</v>
      </c>
      <c r="BL194" s="17" t="s">
        <v>337</v>
      </c>
      <c r="BM194" s="132" t="s">
        <v>1113</v>
      </c>
    </row>
    <row r="195" spans="2:47" s="1" customFormat="1" ht="12">
      <c r="B195" s="32"/>
      <c r="D195" s="134" t="s">
        <v>148</v>
      </c>
      <c r="F195" s="135" t="s">
        <v>2015</v>
      </c>
      <c r="I195" s="136"/>
      <c r="L195" s="32"/>
      <c r="M195" s="137"/>
      <c r="T195" s="51"/>
      <c r="AT195" s="17" t="s">
        <v>148</v>
      </c>
      <c r="AU195" s="17" t="s">
        <v>83</v>
      </c>
    </row>
    <row r="196" spans="2:65" s="1" customFormat="1" ht="33" customHeight="1">
      <c r="B196" s="32"/>
      <c r="C196" s="121" t="s">
        <v>776</v>
      </c>
      <c r="D196" s="121" t="s">
        <v>143</v>
      </c>
      <c r="E196" s="122" t="s">
        <v>2016</v>
      </c>
      <c r="F196" s="123" t="s">
        <v>2017</v>
      </c>
      <c r="G196" s="124" t="s">
        <v>1424</v>
      </c>
      <c r="H196" s="125">
        <v>6</v>
      </c>
      <c r="I196" s="126"/>
      <c r="J196" s="127">
        <f>ROUND(I196*H196,2)</f>
        <v>0</v>
      </c>
      <c r="K196" s="123" t="s">
        <v>19</v>
      </c>
      <c r="L196" s="32"/>
      <c r="M196" s="128" t="s">
        <v>19</v>
      </c>
      <c r="N196" s="129" t="s">
        <v>43</v>
      </c>
      <c r="P196" s="130">
        <f>O196*H196</f>
        <v>0</v>
      </c>
      <c r="Q196" s="130">
        <v>0</v>
      </c>
      <c r="R196" s="130">
        <f>Q196*H196</f>
        <v>0</v>
      </c>
      <c r="S196" s="130">
        <v>0</v>
      </c>
      <c r="T196" s="131">
        <f>S196*H196</f>
        <v>0</v>
      </c>
      <c r="AR196" s="132" t="s">
        <v>337</v>
      </c>
      <c r="AT196" s="132" t="s">
        <v>143</v>
      </c>
      <c r="AU196" s="132" t="s">
        <v>83</v>
      </c>
      <c r="AY196" s="17" t="s">
        <v>142</v>
      </c>
      <c r="BE196" s="133">
        <f>IF(N196="základní",J196,0)</f>
        <v>0</v>
      </c>
      <c r="BF196" s="133">
        <f>IF(N196="snížená",J196,0)</f>
        <v>0</v>
      </c>
      <c r="BG196" s="133">
        <f>IF(N196="zákl. přenesená",J196,0)</f>
        <v>0</v>
      </c>
      <c r="BH196" s="133">
        <f>IF(N196="sníž. přenesená",J196,0)</f>
        <v>0</v>
      </c>
      <c r="BI196" s="133">
        <f>IF(N196="nulová",J196,0)</f>
        <v>0</v>
      </c>
      <c r="BJ196" s="17" t="s">
        <v>80</v>
      </c>
      <c r="BK196" s="133">
        <f>ROUND(I196*H196,2)</f>
        <v>0</v>
      </c>
      <c r="BL196" s="17" t="s">
        <v>337</v>
      </c>
      <c r="BM196" s="132" t="s">
        <v>1127</v>
      </c>
    </row>
    <row r="197" spans="2:47" s="1" customFormat="1" ht="19.2">
      <c r="B197" s="32"/>
      <c r="D197" s="134" t="s">
        <v>148</v>
      </c>
      <c r="F197" s="135" t="s">
        <v>2017</v>
      </c>
      <c r="I197" s="136"/>
      <c r="L197" s="32"/>
      <c r="M197" s="137"/>
      <c r="T197" s="51"/>
      <c r="AT197" s="17" t="s">
        <v>148</v>
      </c>
      <c r="AU197" s="17" t="s">
        <v>83</v>
      </c>
    </row>
    <row r="198" spans="2:65" s="1" customFormat="1" ht="16.5" customHeight="1">
      <c r="B198" s="32"/>
      <c r="C198" s="121" t="s">
        <v>784</v>
      </c>
      <c r="D198" s="121" t="s">
        <v>143</v>
      </c>
      <c r="E198" s="122" t="s">
        <v>2018</v>
      </c>
      <c r="F198" s="123" t="s">
        <v>2019</v>
      </c>
      <c r="G198" s="124" t="s">
        <v>1424</v>
      </c>
      <c r="H198" s="125">
        <v>7</v>
      </c>
      <c r="I198" s="126"/>
      <c r="J198" s="127">
        <f>ROUND(I198*H198,2)</f>
        <v>0</v>
      </c>
      <c r="K198" s="123" t="s">
        <v>19</v>
      </c>
      <c r="L198" s="32"/>
      <c r="M198" s="128" t="s">
        <v>19</v>
      </c>
      <c r="N198" s="129" t="s">
        <v>43</v>
      </c>
      <c r="P198" s="130">
        <f>O198*H198</f>
        <v>0</v>
      </c>
      <c r="Q198" s="130">
        <v>0</v>
      </c>
      <c r="R198" s="130">
        <f>Q198*H198</f>
        <v>0</v>
      </c>
      <c r="S198" s="130">
        <v>0</v>
      </c>
      <c r="T198" s="131">
        <f>S198*H198</f>
        <v>0</v>
      </c>
      <c r="AR198" s="132" t="s">
        <v>337</v>
      </c>
      <c r="AT198" s="132" t="s">
        <v>143</v>
      </c>
      <c r="AU198" s="132" t="s">
        <v>83</v>
      </c>
      <c r="AY198" s="17" t="s">
        <v>142</v>
      </c>
      <c r="BE198" s="133">
        <f>IF(N198="základní",J198,0)</f>
        <v>0</v>
      </c>
      <c r="BF198" s="133">
        <f>IF(N198="snížená",J198,0)</f>
        <v>0</v>
      </c>
      <c r="BG198" s="133">
        <f>IF(N198="zákl. přenesená",J198,0)</f>
        <v>0</v>
      </c>
      <c r="BH198" s="133">
        <f>IF(N198="sníž. přenesená",J198,0)</f>
        <v>0</v>
      </c>
      <c r="BI198" s="133">
        <f>IF(N198="nulová",J198,0)</f>
        <v>0</v>
      </c>
      <c r="BJ198" s="17" t="s">
        <v>80</v>
      </c>
      <c r="BK198" s="133">
        <f>ROUND(I198*H198,2)</f>
        <v>0</v>
      </c>
      <c r="BL198" s="17" t="s">
        <v>337</v>
      </c>
      <c r="BM198" s="132" t="s">
        <v>1138</v>
      </c>
    </row>
    <row r="199" spans="2:47" s="1" customFormat="1" ht="12">
      <c r="B199" s="32"/>
      <c r="D199" s="134" t="s">
        <v>148</v>
      </c>
      <c r="F199" s="135" t="s">
        <v>2019</v>
      </c>
      <c r="I199" s="136"/>
      <c r="L199" s="32"/>
      <c r="M199" s="137"/>
      <c r="T199" s="51"/>
      <c r="AT199" s="17" t="s">
        <v>148</v>
      </c>
      <c r="AU199" s="17" t="s">
        <v>83</v>
      </c>
    </row>
    <row r="200" spans="2:65" s="1" customFormat="1" ht="16.5" customHeight="1">
      <c r="B200" s="32"/>
      <c r="C200" s="121" t="s">
        <v>790</v>
      </c>
      <c r="D200" s="121" t="s">
        <v>143</v>
      </c>
      <c r="E200" s="122" t="s">
        <v>2020</v>
      </c>
      <c r="F200" s="123" t="s">
        <v>2021</v>
      </c>
      <c r="G200" s="124" t="s">
        <v>1424</v>
      </c>
      <c r="H200" s="125">
        <v>19</v>
      </c>
      <c r="I200" s="126"/>
      <c r="J200" s="127">
        <f>ROUND(I200*H200,2)</f>
        <v>0</v>
      </c>
      <c r="K200" s="123" t="s">
        <v>19</v>
      </c>
      <c r="L200" s="32"/>
      <c r="M200" s="128" t="s">
        <v>19</v>
      </c>
      <c r="N200" s="129" t="s">
        <v>43</v>
      </c>
      <c r="P200" s="130">
        <f>O200*H200</f>
        <v>0</v>
      </c>
      <c r="Q200" s="130">
        <v>0</v>
      </c>
      <c r="R200" s="130">
        <f>Q200*H200</f>
        <v>0</v>
      </c>
      <c r="S200" s="130">
        <v>0</v>
      </c>
      <c r="T200" s="131">
        <f>S200*H200</f>
        <v>0</v>
      </c>
      <c r="AR200" s="132" t="s">
        <v>337</v>
      </c>
      <c r="AT200" s="132" t="s">
        <v>143</v>
      </c>
      <c r="AU200" s="132" t="s">
        <v>83</v>
      </c>
      <c r="AY200" s="17" t="s">
        <v>142</v>
      </c>
      <c r="BE200" s="133">
        <f>IF(N200="základní",J200,0)</f>
        <v>0</v>
      </c>
      <c r="BF200" s="133">
        <f>IF(N200="snížená",J200,0)</f>
        <v>0</v>
      </c>
      <c r="BG200" s="133">
        <f>IF(N200="zákl. přenesená",J200,0)</f>
        <v>0</v>
      </c>
      <c r="BH200" s="133">
        <f>IF(N200="sníž. přenesená",J200,0)</f>
        <v>0</v>
      </c>
      <c r="BI200" s="133">
        <f>IF(N200="nulová",J200,0)</f>
        <v>0</v>
      </c>
      <c r="BJ200" s="17" t="s">
        <v>80</v>
      </c>
      <c r="BK200" s="133">
        <f>ROUND(I200*H200,2)</f>
        <v>0</v>
      </c>
      <c r="BL200" s="17" t="s">
        <v>337</v>
      </c>
      <c r="BM200" s="132" t="s">
        <v>1151</v>
      </c>
    </row>
    <row r="201" spans="2:47" s="1" customFormat="1" ht="12">
      <c r="B201" s="32"/>
      <c r="D201" s="134" t="s">
        <v>148</v>
      </c>
      <c r="F201" s="135" t="s">
        <v>2021</v>
      </c>
      <c r="I201" s="136"/>
      <c r="L201" s="32"/>
      <c r="M201" s="137"/>
      <c r="T201" s="51"/>
      <c r="AT201" s="17" t="s">
        <v>148</v>
      </c>
      <c r="AU201" s="17" t="s">
        <v>83</v>
      </c>
    </row>
    <row r="202" spans="2:65" s="1" customFormat="1" ht="16.5" customHeight="1">
      <c r="B202" s="32"/>
      <c r="C202" s="121" t="s">
        <v>800</v>
      </c>
      <c r="D202" s="121" t="s">
        <v>143</v>
      </c>
      <c r="E202" s="122" t="s">
        <v>2022</v>
      </c>
      <c r="F202" s="123" t="s">
        <v>2023</v>
      </c>
      <c r="G202" s="124" t="s">
        <v>1424</v>
      </c>
      <c r="H202" s="125">
        <v>1</v>
      </c>
      <c r="I202" s="126"/>
      <c r="J202" s="127">
        <f>ROUND(I202*H202,2)</f>
        <v>0</v>
      </c>
      <c r="K202" s="123" t="s">
        <v>19</v>
      </c>
      <c r="L202" s="32"/>
      <c r="M202" s="128" t="s">
        <v>19</v>
      </c>
      <c r="N202" s="129" t="s">
        <v>43</v>
      </c>
      <c r="P202" s="130">
        <f>O202*H202</f>
        <v>0</v>
      </c>
      <c r="Q202" s="130">
        <v>0</v>
      </c>
      <c r="R202" s="130">
        <f>Q202*H202</f>
        <v>0</v>
      </c>
      <c r="S202" s="130">
        <v>0</v>
      </c>
      <c r="T202" s="131">
        <f>S202*H202</f>
        <v>0</v>
      </c>
      <c r="AR202" s="132" t="s">
        <v>337</v>
      </c>
      <c r="AT202" s="132" t="s">
        <v>143</v>
      </c>
      <c r="AU202" s="132" t="s">
        <v>83</v>
      </c>
      <c r="AY202" s="17" t="s">
        <v>142</v>
      </c>
      <c r="BE202" s="133">
        <f>IF(N202="základní",J202,0)</f>
        <v>0</v>
      </c>
      <c r="BF202" s="133">
        <f>IF(N202="snížená",J202,0)</f>
        <v>0</v>
      </c>
      <c r="BG202" s="133">
        <f>IF(N202="zákl. přenesená",J202,0)</f>
        <v>0</v>
      </c>
      <c r="BH202" s="133">
        <f>IF(N202="sníž. přenesená",J202,0)</f>
        <v>0</v>
      </c>
      <c r="BI202" s="133">
        <f>IF(N202="nulová",J202,0)</f>
        <v>0</v>
      </c>
      <c r="BJ202" s="17" t="s">
        <v>80</v>
      </c>
      <c r="BK202" s="133">
        <f>ROUND(I202*H202,2)</f>
        <v>0</v>
      </c>
      <c r="BL202" s="17" t="s">
        <v>337</v>
      </c>
      <c r="BM202" s="132" t="s">
        <v>1165</v>
      </c>
    </row>
    <row r="203" spans="2:47" s="1" customFormat="1" ht="12">
      <c r="B203" s="32"/>
      <c r="D203" s="134" t="s">
        <v>148</v>
      </c>
      <c r="F203" s="135" t="s">
        <v>2023</v>
      </c>
      <c r="I203" s="136"/>
      <c r="L203" s="32"/>
      <c r="M203" s="137"/>
      <c r="T203" s="51"/>
      <c r="AT203" s="17" t="s">
        <v>148</v>
      </c>
      <c r="AU203" s="17" t="s">
        <v>83</v>
      </c>
    </row>
    <row r="204" spans="2:65" s="1" customFormat="1" ht="16.5" customHeight="1">
      <c r="B204" s="32"/>
      <c r="C204" s="121" t="s">
        <v>806</v>
      </c>
      <c r="D204" s="121" t="s">
        <v>143</v>
      </c>
      <c r="E204" s="122" t="s">
        <v>2024</v>
      </c>
      <c r="F204" s="123" t="s">
        <v>2025</v>
      </c>
      <c r="G204" s="124" t="s">
        <v>1424</v>
      </c>
      <c r="H204" s="125">
        <v>14</v>
      </c>
      <c r="I204" s="126"/>
      <c r="J204" s="127">
        <f>ROUND(I204*H204,2)</f>
        <v>0</v>
      </c>
      <c r="K204" s="123" t="s">
        <v>19</v>
      </c>
      <c r="L204" s="32"/>
      <c r="M204" s="128" t="s">
        <v>19</v>
      </c>
      <c r="N204" s="129" t="s">
        <v>43</v>
      </c>
      <c r="P204" s="130">
        <f>O204*H204</f>
        <v>0</v>
      </c>
      <c r="Q204" s="130">
        <v>0</v>
      </c>
      <c r="R204" s="130">
        <f>Q204*H204</f>
        <v>0</v>
      </c>
      <c r="S204" s="130">
        <v>0</v>
      </c>
      <c r="T204" s="131">
        <f>S204*H204</f>
        <v>0</v>
      </c>
      <c r="AR204" s="132" t="s">
        <v>337</v>
      </c>
      <c r="AT204" s="132" t="s">
        <v>143</v>
      </c>
      <c r="AU204" s="132" t="s">
        <v>83</v>
      </c>
      <c r="AY204" s="17" t="s">
        <v>142</v>
      </c>
      <c r="BE204" s="133">
        <f>IF(N204="základní",J204,0)</f>
        <v>0</v>
      </c>
      <c r="BF204" s="133">
        <f>IF(N204="snížená",J204,0)</f>
        <v>0</v>
      </c>
      <c r="BG204" s="133">
        <f>IF(N204="zákl. přenesená",J204,0)</f>
        <v>0</v>
      </c>
      <c r="BH204" s="133">
        <f>IF(N204="sníž. přenesená",J204,0)</f>
        <v>0</v>
      </c>
      <c r="BI204" s="133">
        <f>IF(N204="nulová",J204,0)</f>
        <v>0</v>
      </c>
      <c r="BJ204" s="17" t="s">
        <v>80</v>
      </c>
      <c r="BK204" s="133">
        <f>ROUND(I204*H204,2)</f>
        <v>0</v>
      </c>
      <c r="BL204" s="17" t="s">
        <v>337</v>
      </c>
      <c r="BM204" s="132" t="s">
        <v>1177</v>
      </c>
    </row>
    <row r="205" spans="2:47" s="1" customFormat="1" ht="12">
      <c r="B205" s="32"/>
      <c r="D205" s="134" t="s">
        <v>148</v>
      </c>
      <c r="F205" s="135" t="s">
        <v>2025</v>
      </c>
      <c r="I205" s="136"/>
      <c r="L205" s="32"/>
      <c r="M205" s="137"/>
      <c r="T205" s="51"/>
      <c r="AT205" s="17" t="s">
        <v>148</v>
      </c>
      <c r="AU205" s="17" t="s">
        <v>83</v>
      </c>
    </row>
    <row r="206" spans="2:65" s="1" customFormat="1" ht="16.5" customHeight="1">
      <c r="B206" s="32"/>
      <c r="C206" s="121" t="s">
        <v>812</v>
      </c>
      <c r="D206" s="121" t="s">
        <v>143</v>
      </c>
      <c r="E206" s="122" t="s">
        <v>2026</v>
      </c>
      <c r="F206" s="123" t="s">
        <v>2027</v>
      </c>
      <c r="G206" s="124" t="s">
        <v>1424</v>
      </c>
      <c r="H206" s="125">
        <v>1</v>
      </c>
      <c r="I206" s="126"/>
      <c r="J206" s="127">
        <f>ROUND(I206*H206,2)</f>
        <v>0</v>
      </c>
      <c r="K206" s="123" t="s">
        <v>19</v>
      </c>
      <c r="L206" s="32"/>
      <c r="M206" s="128" t="s">
        <v>19</v>
      </c>
      <c r="N206" s="129" t="s">
        <v>43</v>
      </c>
      <c r="P206" s="130">
        <f>O206*H206</f>
        <v>0</v>
      </c>
      <c r="Q206" s="130">
        <v>0</v>
      </c>
      <c r="R206" s="130">
        <f>Q206*H206</f>
        <v>0</v>
      </c>
      <c r="S206" s="130">
        <v>0</v>
      </c>
      <c r="T206" s="131">
        <f>S206*H206</f>
        <v>0</v>
      </c>
      <c r="AR206" s="132" t="s">
        <v>337</v>
      </c>
      <c r="AT206" s="132" t="s">
        <v>143</v>
      </c>
      <c r="AU206" s="132" t="s">
        <v>83</v>
      </c>
      <c r="AY206" s="17" t="s">
        <v>142</v>
      </c>
      <c r="BE206" s="133">
        <f>IF(N206="základní",J206,0)</f>
        <v>0</v>
      </c>
      <c r="BF206" s="133">
        <f>IF(N206="snížená",J206,0)</f>
        <v>0</v>
      </c>
      <c r="BG206" s="133">
        <f>IF(N206="zákl. přenesená",J206,0)</f>
        <v>0</v>
      </c>
      <c r="BH206" s="133">
        <f>IF(N206="sníž. přenesená",J206,0)</f>
        <v>0</v>
      </c>
      <c r="BI206" s="133">
        <f>IF(N206="nulová",J206,0)</f>
        <v>0</v>
      </c>
      <c r="BJ206" s="17" t="s">
        <v>80</v>
      </c>
      <c r="BK206" s="133">
        <f>ROUND(I206*H206,2)</f>
        <v>0</v>
      </c>
      <c r="BL206" s="17" t="s">
        <v>337</v>
      </c>
      <c r="BM206" s="132" t="s">
        <v>1188</v>
      </c>
    </row>
    <row r="207" spans="2:47" s="1" customFormat="1" ht="12">
      <c r="B207" s="32"/>
      <c r="D207" s="134" t="s">
        <v>148</v>
      </c>
      <c r="F207" s="135" t="s">
        <v>2027</v>
      </c>
      <c r="I207" s="136"/>
      <c r="L207" s="32"/>
      <c r="M207" s="137"/>
      <c r="T207" s="51"/>
      <c r="AT207" s="17" t="s">
        <v>148</v>
      </c>
      <c r="AU207" s="17" t="s">
        <v>83</v>
      </c>
    </row>
    <row r="208" spans="2:65" s="1" customFormat="1" ht="24.15" customHeight="1">
      <c r="B208" s="32"/>
      <c r="C208" s="121" t="s">
        <v>818</v>
      </c>
      <c r="D208" s="121" t="s">
        <v>143</v>
      </c>
      <c r="E208" s="122" t="s">
        <v>2028</v>
      </c>
      <c r="F208" s="123" t="s">
        <v>2029</v>
      </c>
      <c r="G208" s="124" t="s">
        <v>1424</v>
      </c>
      <c r="H208" s="125">
        <v>1</v>
      </c>
      <c r="I208" s="126"/>
      <c r="J208" s="127">
        <f>ROUND(I208*H208,2)</f>
        <v>0</v>
      </c>
      <c r="K208" s="123" t="s">
        <v>19</v>
      </c>
      <c r="L208" s="32"/>
      <c r="M208" s="128" t="s">
        <v>19</v>
      </c>
      <c r="N208" s="129" t="s">
        <v>43</v>
      </c>
      <c r="P208" s="130">
        <f>O208*H208</f>
        <v>0</v>
      </c>
      <c r="Q208" s="130">
        <v>0</v>
      </c>
      <c r="R208" s="130">
        <f>Q208*H208</f>
        <v>0</v>
      </c>
      <c r="S208" s="130">
        <v>0</v>
      </c>
      <c r="T208" s="131">
        <f>S208*H208</f>
        <v>0</v>
      </c>
      <c r="AR208" s="132" t="s">
        <v>337</v>
      </c>
      <c r="AT208" s="132" t="s">
        <v>143</v>
      </c>
      <c r="AU208" s="132" t="s">
        <v>83</v>
      </c>
      <c r="AY208" s="17" t="s">
        <v>142</v>
      </c>
      <c r="BE208" s="133">
        <f>IF(N208="základní",J208,0)</f>
        <v>0</v>
      </c>
      <c r="BF208" s="133">
        <f>IF(N208="snížená",J208,0)</f>
        <v>0</v>
      </c>
      <c r="BG208" s="133">
        <f>IF(N208="zákl. přenesená",J208,0)</f>
        <v>0</v>
      </c>
      <c r="BH208" s="133">
        <f>IF(N208="sníž. přenesená",J208,0)</f>
        <v>0</v>
      </c>
      <c r="BI208" s="133">
        <f>IF(N208="nulová",J208,0)</f>
        <v>0</v>
      </c>
      <c r="BJ208" s="17" t="s">
        <v>80</v>
      </c>
      <c r="BK208" s="133">
        <f>ROUND(I208*H208,2)</f>
        <v>0</v>
      </c>
      <c r="BL208" s="17" t="s">
        <v>337</v>
      </c>
      <c r="BM208" s="132" t="s">
        <v>1204</v>
      </c>
    </row>
    <row r="209" spans="2:47" s="1" customFormat="1" ht="19.2">
      <c r="B209" s="32"/>
      <c r="D209" s="134" t="s">
        <v>148</v>
      </c>
      <c r="F209" s="135" t="s">
        <v>2029</v>
      </c>
      <c r="I209" s="136"/>
      <c r="L209" s="32"/>
      <c r="M209" s="137"/>
      <c r="T209" s="51"/>
      <c r="AT209" s="17" t="s">
        <v>148</v>
      </c>
      <c r="AU209" s="17" t="s">
        <v>83</v>
      </c>
    </row>
    <row r="210" spans="2:65" s="1" customFormat="1" ht="16.5" customHeight="1">
      <c r="B210" s="32"/>
      <c r="C210" s="121" t="s">
        <v>841</v>
      </c>
      <c r="D210" s="121" t="s">
        <v>143</v>
      </c>
      <c r="E210" s="122" t="s">
        <v>2030</v>
      </c>
      <c r="F210" s="123" t="s">
        <v>2031</v>
      </c>
      <c r="G210" s="124" t="s">
        <v>1424</v>
      </c>
      <c r="H210" s="125">
        <v>1</v>
      </c>
      <c r="I210" s="126"/>
      <c r="J210" s="127">
        <f>ROUND(I210*H210,2)</f>
        <v>0</v>
      </c>
      <c r="K210" s="123" t="s">
        <v>19</v>
      </c>
      <c r="L210" s="32"/>
      <c r="M210" s="128" t="s">
        <v>19</v>
      </c>
      <c r="N210" s="129" t="s">
        <v>43</v>
      </c>
      <c r="P210" s="130">
        <f>O210*H210</f>
        <v>0</v>
      </c>
      <c r="Q210" s="130">
        <v>0</v>
      </c>
      <c r="R210" s="130">
        <f>Q210*H210</f>
        <v>0</v>
      </c>
      <c r="S210" s="130">
        <v>0</v>
      </c>
      <c r="T210" s="131">
        <f>S210*H210</f>
        <v>0</v>
      </c>
      <c r="AR210" s="132" t="s">
        <v>337</v>
      </c>
      <c r="AT210" s="132" t="s">
        <v>143</v>
      </c>
      <c r="AU210" s="132" t="s">
        <v>83</v>
      </c>
      <c r="AY210" s="17" t="s">
        <v>142</v>
      </c>
      <c r="BE210" s="133">
        <f>IF(N210="základní",J210,0)</f>
        <v>0</v>
      </c>
      <c r="BF210" s="133">
        <f>IF(N210="snížená",J210,0)</f>
        <v>0</v>
      </c>
      <c r="BG210" s="133">
        <f>IF(N210="zákl. přenesená",J210,0)</f>
        <v>0</v>
      </c>
      <c r="BH210" s="133">
        <f>IF(N210="sníž. přenesená",J210,0)</f>
        <v>0</v>
      </c>
      <c r="BI210" s="133">
        <f>IF(N210="nulová",J210,0)</f>
        <v>0</v>
      </c>
      <c r="BJ210" s="17" t="s">
        <v>80</v>
      </c>
      <c r="BK210" s="133">
        <f>ROUND(I210*H210,2)</f>
        <v>0</v>
      </c>
      <c r="BL210" s="17" t="s">
        <v>337</v>
      </c>
      <c r="BM210" s="132" t="s">
        <v>1217</v>
      </c>
    </row>
    <row r="211" spans="2:47" s="1" customFormat="1" ht="12">
      <c r="B211" s="32"/>
      <c r="D211" s="134" t="s">
        <v>148</v>
      </c>
      <c r="F211" s="135" t="s">
        <v>2031</v>
      </c>
      <c r="I211" s="136"/>
      <c r="L211" s="32"/>
      <c r="M211" s="137"/>
      <c r="T211" s="51"/>
      <c r="AT211" s="17" t="s">
        <v>148</v>
      </c>
      <c r="AU211" s="17" t="s">
        <v>83</v>
      </c>
    </row>
    <row r="212" spans="2:65" s="1" customFormat="1" ht="16.5" customHeight="1">
      <c r="B212" s="32"/>
      <c r="C212" s="121" t="s">
        <v>848</v>
      </c>
      <c r="D212" s="121" t="s">
        <v>143</v>
      </c>
      <c r="E212" s="122" t="s">
        <v>2032</v>
      </c>
      <c r="F212" s="123" t="s">
        <v>2033</v>
      </c>
      <c r="G212" s="124" t="s">
        <v>1424</v>
      </c>
      <c r="H212" s="125">
        <v>1</v>
      </c>
      <c r="I212" s="126"/>
      <c r="J212" s="127">
        <f>ROUND(I212*H212,2)</f>
        <v>0</v>
      </c>
      <c r="K212" s="123" t="s">
        <v>19</v>
      </c>
      <c r="L212" s="32"/>
      <c r="M212" s="128" t="s">
        <v>19</v>
      </c>
      <c r="N212" s="129" t="s">
        <v>43</v>
      </c>
      <c r="P212" s="130">
        <f>O212*H212</f>
        <v>0</v>
      </c>
      <c r="Q212" s="130">
        <v>0</v>
      </c>
      <c r="R212" s="130">
        <f>Q212*H212</f>
        <v>0</v>
      </c>
      <c r="S212" s="130">
        <v>0</v>
      </c>
      <c r="T212" s="131">
        <f>S212*H212</f>
        <v>0</v>
      </c>
      <c r="AR212" s="132" t="s">
        <v>337</v>
      </c>
      <c r="AT212" s="132" t="s">
        <v>143</v>
      </c>
      <c r="AU212" s="132" t="s">
        <v>83</v>
      </c>
      <c r="AY212" s="17" t="s">
        <v>142</v>
      </c>
      <c r="BE212" s="133">
        <f>IF(N212="základní",J212,0)</f>
        <v>0</v>
      </c>
      <c r="BF212" s="133">
        <f>IF(N212="snížená",J212,0)</f>
        <v>0</v>
      </c>
      <c r="BG212" s="133">
        <f>IF(N212="zákl. přenesená",J212,0)</f>
        <v>0</v>
      </c>
      <c r="BH212" s="133">
        <f>IF(N212="sníž. přenesená",J212,0)</f>
        <v>0</v>
      </c>
      <c r="BI212" s="133">
        <f>IF(N212="nulová",J212,0)</f>
        <v>0</v>
      </c>
      <c r="BJ212" s="17" t="s">
        <v>80</v>
      </c>
      <c r="BK212" s="133">
        <f>ROUND(I212*H212,2)</f>
        <v>0</v>
      </c>
      <c r="BL212" s="17" t="s">
        <v>337</v>
      </c>
      <c r="BM212" s="132" t="s">
        <v>1229</v>
      </c>
    </row>
    <row r="213" spans="2:47" s="1" customFormat="1" ht="12">
      <c r="B213" s="32"/>
      <c r="D213" s="134" t="s">
        <v>148</v>
      </c>
      <c r="F213" s="135" t="s">
        <v>2033</v>
      </c>
      <c r="I213" s="136"/>
      <c r="L213" s="32"/>
      <c r="M213" s="137"/>
      <c r="T213" s="51"/>
      <c r="AT213" s="17" t="s">
        <v>148</v>
      </c>
      <c r="AU213" s="17" t="s">
        <v>83</v>
      </c>
    </row>
    <row r="214" spans="2:65" s="1" customFormat="1" ht="16.5" customHeight="1">
      <c r="B214" s="32"/>
      <c r="C214" s="121" t="s">
        <v>854</v>
      </c>
      <c r="D214" s="121" t="s">
        <v>143</v>
      </c>
      <c r="E214" s="122" t="s">
        <v>2034</v>
      </c>
      <c r="F214" s="123" t="s">
        <v>2035</v>
      </c>
      <c r="G214" s="124" t="s">
        <v>1616</v>
      </c>
      <c r="H214" s="125">
        <v>1</v>
      </c>
      <c r="I214" s="126"/>
      <c r="J214" s="127">
        <f>ROUND(I214*H214,2)</f>
        <v>0</v>
      </c>
      <c r="K214" s="123" t="s">
        <v>19</v>
      </c>
      <c r="L214" s="32"/>
      <c r="M214" s="128" t="s">
        <v>19</v>
      </c>
      <c r="N214" s="129" t="s">
        <v>43</v>
      </c>
      <c r="P214" s="130">
        <f>O214*H214</f>
        <v>0</v>
      </c>
      <c r="Q214" s="130">
        <v>0</v>
      </c>
      <c r="R214" s="130">
        <f>Q214*H214</f>
        <v>0</v>
      </c>
      <c r="S214" s="130">
        <v>0</v>
      </c>
      <c r="T214" s="131">
        <f>S214*H214</f>
        <v>0</v>
      </c>
      <c r="AR214" s="132" t="s">
        <v>337</v>
      </c>
      <c r="AT214" s="132" t="s">
        <v>143</v>
      </c>
      <c r="AU214" s="132" t="s">
        <v>83</v>
      </c>
      <c r="AY214" s="17" t="s">
        <v>142</v>
      </c>
      <c r="BE214" s="133">
        <f>IF(N214="základní",J214,0)</f>
        <v>0</v>
      </c>
      <c r="BF214" s="133">
        <f>IF(N214="snížená",J214,0)</f>
        <v>0</v>
      </c>
      <c r="BG214" s="133">
        <f>IF(N214="zákl. přenesená",J214,0)</f>
        <v>0</v>
      </c>
      <c r="BH214" s="133">
        <f>IF(N214="sníž. přenesená",J214,0)</f>
        <v>0</v>
      </c>
      <c r="BI214" s="133">
        <f>IF(N214="nulová",J214,0)</f>
        <v>0</v>
      </c>
      <c r="BJ214" s="17" t="s">
        <v>80</v>
      </c>
      <c r="BK214" s="133">
        <f>ROUND(I214*H214,2)</f>
        <v>0</v>
      </c>
      <c r="BL214" s="17" t="s">
        <v>337</v>
      </c>
      <c r="BM214" s="132" t="s">
        <v>1242</v>
      </c>
    </row>
    <row r="215" spans="2:47" s="1" customFormat="1" ht="12">
      <c r="B215" s="32"/>
      <c r="D215" s="134" t="s">
        <v>148</v>
      </c>
      <c r="F215" s="135" t="s">
        <v>2035</v>
      </c>
      <c r="I215" s="136"/>
      <c r="L215" s="32"/>
      <c r="M215" s="137"/>
      <c r="T215" s="51"/>
      <c r="AT215" s="17" t="s">
        <v>148</v>
      </c>
      <c r="AU215" s="17" t="s">
        <v>83</v>
      </c>
    </row>
    <row r="216" spans="2:63" s="10" customFormat="1" ht="22.95" customHeight="1">
      <c r="B216" s="111"/>
      <c r="D216" s="112" t="s">
        <v>71</v>
      </c>
      <c r="E216" s="146" t="s">
        <v>2036</v>
      </c>
      <c r="F216" s="146" t="s">
        <v>2037</v>
      </c>
      <c r="I216" s="114"/>
      <c r="J216" s="147">
        <f>BK216</f>
        <v>0</v>
      </c>
      <c r="L216" s="111"/>
      <c r="M216" s="116"/>
      <c r="P216" s="117">
        <f>SUM(P217:P248)</f>
        <v>0</v>
      </c>
      <c r="R216" s="117">
        <f>SUM(R217:R248)</f>
        <v>0</v>
      </c>
      <c r="T216" s="118">
        <f>SUM(T217:T248)</f>
        <v>0</v>
      </c>
      <c r="AR216" s="112" t="s">
        <v>80</v>
      </c>
      <c r="AT216" s="119" t="s">
        <v>71</v>
      </c>
      <c r="AU216" s="119" t="s">
        <v>80</v>
      </c>
      <c r="AY216" s="112" t="s">
        <v>142</v>
      </c>
      <c r="BK216" s="120">
        <f>SUM(BK217:BK248)</f>
        <v>0</v>
      </c>
    </row>
    <row r="217" spans="2:65" s="1" customFormat="1" ht="16.5" customHeight="1">
      <c r="B217" s="32"/>
      <c r="C217" s="121" t="s">
        <v>862</v>
      </c>
      <c r="D217" s="121" t="s">
        <v>143</v>
      </c>
      <c r="E217" s="122" t="s">
        <v>2038</v>
      </c>
      <c r="F217" s="123" t="s">
        <v>2039</v>
      </c>
      <c r="G217" s="124" t="s">
        <v>303</v>
      </c>
      <c r="H217" s="125">
        <v>65</v>
      </c>
      <c r="I217" s="126"/>
      <c r="J217" s="127">
        <f>ROUND(I217*H217,2)</f>
        <v>0</v>
      </c>
      <c r="K217" s="123" t="s">
        <v>19</v>
      </c>
      <c r="L217" s="32"/>
      <c r="M217" s="128" t="s">
        <v>19</v>
      </c>
      <c r="N217" s="129" t="s">
        <v>43</v>
      </c>
      <c r="P217" s="130">
        <f>O217*H217</f>
        <v>0</v>
      </c>
      <c r="Q217" s="130">
        <v>0</v>
      </c>
      <c r="R217" s="130">
        <f>Q217*H217</f>
        <v>0</v>
      </c>
      <c r="S217" s="130">
        <v>0</v>
      </c>
      <c r="T217" s="131">
        <f>S217*H217</f>
        <v>0</v>
      </c>
      <c r="AR217" s="132" t="s">
        <v>337</v>
      </c>
      <c r="AT217" s="132" t="s">
        <v>143</v>
      </c>
      <c r="AU217" s="132" t="s">
        <v>83</v>
      </c>
      <c r="AY217" s="17" t="s">
        <v>142</v>
      </c>
      <c r="BE217" s="133">
        <f>IF(N217="základní",J217,0)</f>
        <v>0</v>
      </c>
      <c r="BF217" s="133">
        <f>IF(N217="snížená",J217,0)</f>
        <v>0</v>
      </c>
      <c r="BG217" s="133">
        <f>IF(N217="zákl. přenesená",J217,0)</f>
        <v>0</v>
      </c>
      <c r="BH217" s="133">
        <f>IF(N217="sníž. přenesená",J217,0)</f>
        <v>0</v>
      </c>
      <c r="BI217" s="133">
        <f>IF(N217="nulová",J217,0)</f>
        <v>0</v>
      </c>
      <c r="BJ217" s="17" t="s">
        <v>80</v>
      </c>
      <c r="BK217" s="133">
        <f>ROUND(I217*H217,2)</f>
        <v>0</v>
      </c>
      <c r="BL217" s="17" t="s">
        <v>337</v>
      </c>
      <c r="BM217" s="132" t="s">
        <v>1257</v>
      </c>
    </row>
    <row r="218" spans="2:47" s="1" customFormat="1" ht="12">
      <c r="B218" s="32"/>
      <c r="D218" s="134" t="s">
        <v>148</v>
      </c>
      <c r="F218" s="135" t="s">
        <v>2039</v>
      </c>
      <c r="I218" s="136"/>
      <c r="L218" s="32"/>
      <c r="M218" s="137"/>
      <c r="T218" s="51"/>
      <c r="AT218" s="17" t="s">
        <v>148</v>
      </c>
      <c r="AU218" s="17" t="s">
        <v>83</v>
      </c>
    </row>
    <row r="219" spans="2:65" s="1" customFormat="1" ht="16.5" customHeight="1">
      <c r="B219" s="32"/>
      <c r="C219" s="121" t="s">
        <v>868</v>
      </c>
      <c r="D219" s="121" t="s">
        <v>143</v>
      </c>
      <c r="E219" s="122" t="s">
        <v>2040</v>
      </c>
      <c r="F219" s="123" t="s">
        <v>2041</v>
      </c>
      <c r="G219" s="124" t="s">
        <v>303</v>
      </c>
      <c r="H219" s="125">
        <v>8</v>
      </c>
      <c r="I219" s="126"/>
      <c r="J219" s="127">
        <f>ROUND(I219*H219,2)</f>
        <v>0</v>
      </c>
      <c r="K219" s="123" t="s">
        <v>19</v>
      </c>
      <c r="L219" s="32"/>
      <c r="M219" s="128" t="s">
        <v>19</v>
      </c>
      <c r="N219" s="129" t="s">
        <v>43</v>
      </c>
      <c r="P219" s="130">
        <f>O219*H219</f>
        <v>0</v>
      </c>
      <c r="Q219" s="130">
        <v>0</v>
      </c>
      <c r="R219" s="130">
        <f>Q219*H219</f>
        <v>0</v>
      </c>
      <c r="S219" s="130">
        <v>0</v>
      </c>
      <c r="T219" s="131">
        <f>S219*H219</f>
        <v>0</v>
      </c>
      <c r="AR219" s="132" t="s">
        <v>337</v>
      </c>
      <c r="AT219" s="132" t="s">
        <v>143</v>
      </c>
      <c r="AU219" s="132" t="s">
        <v>83</v>
      </c>
      <c r="AY219" s="17" t="s">
        <v>142</v>
      </c>
      <c r="BE219" s="133">
        <f>IF(N219="základní",J219,0)</f>
        <v>0</v>
      </c>
      <c r="BF219" s="133">
        <f>IF(N219="snížená",J219,0)</f>
        <v>0</v>
      </c>
      <c r="BG219" s="133">
        <f>IF(N219="zákl. přenesená",J219,0)</f>
        <v>0</v>
      </c>
      <c r="BH219" s="133">
        <f>IF(N219="sníž. přenesená",J219,0)</f>
        <v>0</v>
      </c>
      <c r="BI219" s="133">
        <f>IF(N219="nulová",J219,0)</f>
        <v>0</v>
      </c>
      <c r="BJ219" s="17" t="s">
        <v>80</v>
      </c>
      <c r="BK219" s="133">
        <f>ROUND(I219*H219,2)</f>
        <v>0</v>
      </c>
      <c r="BL219" s="17" t="s">
        <v>337</v>
      </c>
      <c r="BM219" s="132" t="s">
        <v>1270</v>
      </c>
    </row>
    <row r="220" spans="2:47" s="1" customFormat="1" ht="12">
      <c r="B220" s="32"/>
      <c r="D220" s="134" t="s">
        <v>148</v>
      </c>
      <c r="F220" s="135" t="s">
        <v>2041</v>
      </c>
      <c r="I220" s="136"/>
      <c r="L220" s="32"/>
      <c r="M220" s="137"/>
      <c r="T220" s="51"/>
      <c r="AT220" s="17" t="s">
        <v>148</v>
      </c>
      <c r="AU220" s="17" t="s">
        <v>83</v>
      </c>
    </row>
    <row r="221" spans="2:65" s="1" customFormat="1" ht="16.5" customHeight="1">
      <c r="B221" s="32"/>
      <c r="C221" s="121" t="s">
        <v>877</v>
      </c>
      <c r="D221" s="121" t="s">
        <v>143</v>
      </c>
      <c r="E221" s="122" t="s">
        <v>2042</v>
      </c>
      <c r="F221" s="123" t="s">
        <v>2043</v>
      </c>
      <c r="G221" s="124" t="s">
        <v>303</v>
      </c>
      <c r="H221" s="125">
        <v>70</v>
      </c>
      <c r="I221" s="126"/>
      <c r="J221" s="127">
        <f>ROUND(I221*H221,2)</f>
        <v>0</v>
      </c>
      <c r="K221" s="123" t="s">
        <v>19</v>
      </c>
      <c r="L221" s="32"/>
      <c r="M221" s="128" t="s">
        <v>19</v>
      </c>
      <c r="N221" s="129" t="s">
        <v>43</v>
      </c>
      <c r="P221" s="130">
        <f>O221*H221</f>
        <v>0</v>
      </c>
      <c r="Q221" s="130">
        <v>0</v>
      </c>
      <c r="R221" s="130">
        <f>Q221*H221</f>
        <v>0</v>
      </c>
      <c r="S221" s="130">
        <v>0</v>
      </c>
      <c r="T221" s="131">
        <f>S221*H221</f>
        <v>0</v>
      </c>
      <c r="AR221" s="132" t="s">
        <v>337</v>
      </c>
      <c r="AT221" s="132" t="s">
        <v>143</v>
      </c>
      <c r="AU221" s="132" t="s">
        <v>83</v>
      </c>
      <c r="AY221" s="17" t="s">
        <v>142</v>
      </c>
      <c r="BE221" s="133">
        <f>IF(N221="základní",J221,0)</f>
        <v>0</v>
      </c>
      <c r="BF221" s="133">
        <f>IF(N221="snížená",J221,0)</f>
        <v>0</v>
      </c>
      <c r="BG221" s="133">
        <f>IF(N221="zákl. přenesená",J221,0)</f>
        <v>0</v>
      </c>
      <c r="BH221" s="133">
        <f>IF(N221="sníž. přenesená",J221,0)</f>
        <v>0</v>
      </c>
      <c r="BI221" s="133">
        <f>IF(N221="nulová",J221,0)</f>
        <v>0</v>
      </c>
      <c r="BJ221" s="17" t="s">
        <v>80</v>
      </c>
      <c r="BK221" s="133">
        <f>ROUND(I221*H221,2)</f>
        <v>0</v>
      </c>
      <c r="BL221" s="17" t="s">
        <v>337</v>
      </c>
      <c r="BM221" s="132" t="s">
        <v>1285</v>
      </c>
    </row>
    <row r="222" spans="2:47" s="1" customFormat="1" ht="12">
      <c r="B222" s="32"/>
      <c r="D222" s="134" t="s">
        <v>148</v>
      </c>
      <c r="F222" s="135" t="s">
        <v>2043</v>
      </c>
      <c r="I222" s="136"/>
      <c r="L222" s="32"/>
      <c r="M222" s="137"/>
      <c r="T222" s="51"/>
      <c r="AT222" s="17" t="s">
        <v>148</v>
      </c>
      <c r="AU222" s="17" t="s">
        <v>83</v>
      </c>
    </row>
    <row r="223" spans="2:65" s="1" customFormat="1" ht="24.15" customHeight="1">
      <c r="B223" s="32"/>
      <c r="C223" s="121" t="s">
        <v>882</v>
      </c>
      <c r="D223" s="121" t="s">
        <v>143</v>
      </c>
      <c r="E223" s="122" t="s">
        <v>2044</v>
      </c>
      <c r="F223" s="123" t="s">
        <v>2045</v>
      </c>
      <c r="G223" s="124" t="s">
        <v>1424</v>
      </c>
      <c r="H223" s="125">
        <v>3</v>
      </c>
      <c r="I223" s="126"/>
      <c r="J223" s="127">
        <f>ROUND(I223*H223,2)</f>
        <v>0</v>
      </c>
      <c r="K223" s="123" t="s">
        <v>19</v>
      </c>
      <c r="L223" s="32"/>
      <c r="M223" s="128" t="s">
        <v>19</v>
      </c>
      <c r="N223" s="129" t="s">
        <v>43</v>
      </c>
      <c r="P223" s="130">
        <f>O223*H223</f>
        <v>0</v>
      </c>
      <c r="Q223" s="130">
        <v>0</v>
      </c>
      <c r="R223" s="130">
        <f>Q223*H223</f>
        <v>0</v>
      </c>
      <c r="S223" s="130">
        <v>0</v>
      </c>
      <c r="T223" s="131">
        <f>S223*H223</f>
        <v>0</v>
      </c>
      <c r="AR223" s="132" t="s">
        <v>337</v>
      </c>
      <c r="AT223" s="132" t="s">
        <v>143</v>
      </c>
      <c r="AU223" s="132" t="s">
        <v>83</v>
      </c>
      <c r="AY223" s="17" t="s">
        <v>142</v>
      </c>
      <c r="BE223" s="133">
        <f>IF(N223="základní",J223,0)</f>
        <v>0</v>
      </c>
      <c r="BF223" s="133">
        <f>IF(N223="snížená",J223,0)</f>
        <v>0</v>
      </c>
      <c r="BG223" s="133">
        <f>IF(N223="zákl. přenesená",J223,0)</f>
        <v>0</v>
      </c>
      <c r="BH223" s="133">
        <f>IF(N223="sníž. přenesená",J223,0)</f>
        <v>0</v>
      </c>
      <c r="BI223" s="133">
        <f>IF(N223="nulová",J223,0)</f>
        <v>0</v>
      </c>
      <c r="BJ223" s="17" t="s">
        <v>80</v>
      </c>
      <c r="BK223" s="133">
        <f>ROUND(I223*H223,2)</f>
        <v>0</v>
      </c>
      <c r="BL223" s="17" t="s">
        <v>337</v>
      </c>
      <c r="BM223" s="132" t="s">
        <v>1296</v>
      </c>
    </row>
    <row r="224" spans="2:47" s="1" customFormat="1" ht="12">
      <c r="B224" s="32"/>
      <c r="D224" s="134" t="s">
        <v>148</v>
      </c>
      <c r="F224" s="135" t="s">
        <v>2045</v>
      </c>
      <c r="I224" s="136"/>
      <c r="L224" s="32"/>
      <c r="M224" s="137"/>
      <c r="T224" s="51"/>
      <c r="AT224" s="17" t="s">
        <v>148</v>
      </c>
      <c r="AU224" s="17" t="s">
        <v>83</v>
      </c>
    </row>
    <row r="225" spans="2:65" s="1" customFormat="1" ht="16.5" customHeight="1">
      <c r="B225" s="32"/>
      <c r="C225" s="121" t="s">
        <v>888</v>
      </c>
      <c r="D225" s="121" t="s">
        <v>143</v>
      </c>
      <c r="E225" s="122" t="s">
        <v>2046</v>
      </c>
      <c r="F225" s="123" t="s">
        <v>2047</v>
      </c>
      <c r="G225" s="124" t="s">
        <v>1424</v>
      </c>
      <c r="H225" s="125">
        <v>24</v>
      </c>
      <c r="I225" s="126"/>
      <c r="J225" s="127">
        <f>ROUND(I225*H225,2)</f>
        <v>0</v>
      </c>
      <c r="K225" s="123" t="s">
        <v>19</v>
      </c>
      <c r="L225" s="32"/>
      <c r="M225" s="128" t="s">
        <v>19</v>
      </c>
      <c r="N225" s="129" t="s">
        <v>43</v>
      </c>
      <c r="P225" s="130">
        <f>O225*H225</f>
        <v>0</v>
      </c>
      <c r="Q225" s="130">
        <v>0</v>
      </c>
      <c r="R225" s="130">
        <f>Q225*H225</f>
        <v>0</v>
      </c>
      <c r="S225" s="130">
        <v>0</v>
      </c>
      <c r="T225" s="131">
        <f>S225*H225</f>
        <v>0</v>
      </c>
      <c r="AR225" s="132" t="s">
        <v>337</v>
      </c>
      <c r="AT225" s="132" t="s">
        <v>143</v>
      </c>
      <c r="AU225" s="132" t="s">
        <v>83</v>
      </c>
      <c r="AY225" s="17" t="s">
        <v>142</v>
      </c>
      <c r="BE225" s="133">
        <f>IF(N225="základní",J225,0)</f>
        <v>0</v>
      </c>
      <c r="BF225" s="133">
        <f>IF(N225="snížená",J225,0)</f>
        <v>0</v>
      </c>
      <c r="BG225" s="133">
        <f>IF(N225="zákl. přenesená",J225,0)</f>
        <v>0</v>
      </c>
      <c r="BH225" s="133">
        <f>IF(N225="sníž. přenesená",J225,0)</f>
        <v>0</v>
      </c>
      <c r="BI225" s="133">
        <f>IF(N225="nulová",J225,0)</f>
        <v>0</v>
      </c>
      <c r="BJ225" s="17" t="s">
        <v>80</v>
      </c>
      <c r="BK225" s="133">
        <f>ROUND(I225*H225,2)</f>
        <v>0</v>
      </c>
      <c r="BL225" s="17" t="s">
        <v>337</v>
      </c>
      <c r="BM225" s="132" t="s">
        <v>1307</v>
      </c>
    </row>
    <row r="226" spans="2:47" s="1" customFormat="1" ht="12">
      <c r="B226" s="32"/>
      <c r="D226" s="134" t="s">
        <v>148</v>
      </c>
      <c r="F226" s="135" t="s">
        <v>2047</v>
      </c>
      <c r="I226" s="136"/>
      <c r="L226" s="32"/>
      <c r="M226" s="137"/>
      <c r="T226" s="51"/>
      <c r="AT226" s="17" t="s">
        <v>148</v>
      </c>
      <c r="AU226" s="17" t="s">
        <v>83</v>
      </c>
    </row>
    <row r="227" spans="2:65" s="1" customFormat="1" ht="16.5" customHeight="1">
      <c r="B227" s="32"/>
      <c r="C227" s="121" t="s">
        <v>894</v>
      </c>
      <c r="D227" s="121" t="s">
        <v>143</v>
      </c>
      <c r="E227" s="122" t="s">
        <v>2048</v>
      </c>
      <c r="F227" s="123" t="s">
        <v>2049</v>
      </c>
      <c r="G227" s="124" t="s">
        <v>1424</v>
      </c>
      <c r="H227" s="125">
        <v>8</v>
      </c>
      <c r="I227" s="126"/>
      <c r="J227" s="127">
        <f>ROUND(I227*H227,2)</f>
        <v>0</v>
      </c>
      <c r="K227" s="123" t="s">
        <v>19</v>
      </c>
      <c r="L227" s="32"/>
      <c r="M227" s="128" t="s">
        <v>19</v>
      </c>
      <c r="N227" s="129" t="s">
        <v>43</v>
      </c>
      <c r="P227" s="130">
        <f>O227*H227</f>
        <v>0</v>
      </c>
      <c r="Q227" s="130">
        <v>0</v>
      </c>
      <c r="R227" s="130">
        <f>Q227*H227</f>
        <v>0</v>
      </c>
      <c r="S227" s="130">
        <v>0</v>
      </c>
      <c r="T227" s="131">
        <f>S227*H227</f>
        <v>0</v>
      </c>
      <c r="AR227" s="132" t="s">
        <v>337</v>
      </c>
      <c r="AT227" s="132" t="s">
        <v>143</v>
      </c>
      <c r="AU227" s="132" t="s">
        <v>83</v>
      </c>
      <c r="AY227" s="17" t="s">
        <v>142</v>
      </c>
      <c r="BE227" s="133">
        <f>IF(N227="základní",J227,0)</f>
        <v>0</v>
      </c>
      <c r="BF227" s="133">
        <f>IF(N227="snížená",J227,0)</f>
        <v>0</v>
      </c>
      <c r="BG227" s="133">
        <f>IF(N227="zákl. přenesená",J227,0)</f>
        <v>0</v>
      </c>
      <c r="BH227" s="133">
        <f>IF(N227="sníž. přenesená",J227,0)</f>
        <v>0</v>
      </c>
      <c r="BI227" s="133">
        <f>IF(N227="nulová",J227,0)</f>
        <v>0</v>
      </c>
      <c r="BJ227" s="17" t="s">
        <v>80</v>
      </c>
      <c r="BK227" s="133">
        <f>ROUND(I227*H227,2)</f>
        <v>0</v>
      </c>
      <c r="BL227" s="17" t="s">
        <v>337</v>
      </c>
      <c r="BM227" s="132" t="s">
        <v>1315</v>
      </c>
    </row>
    <row r="228" spans="2:47" s="1" customFormat="1" ht="12">
      <c r="B228" s="32"/>
      <c r="D228" s="134" t="s">
        <v>148</v>
      </c>
      <c r="F228" s="135" t="s">
        <v>2049</v>
      </c>
      <c r="I228" s="136"/>
      <c r="L228" s="32"/>
      <c r="M228" s="137"/>
      <c r="T228" s="51"/>
      <c r="AT228" s="17" t="s">
        <v>148</v>
      </c>
      <c r="AU228" s="17" t="s">
        <v>83</v>
      </c>
    </row>
    <row r="229" spans="2:65" s="1" customFormat="1" ht="16.5" customHeight="1">
      <c r="B229" s="32"/>
      <c r="C229" s="121" t="s">
        <v>911</v>
      </c>
      <c r="D229" s="121" t="s">
        <v>143</v>
      </c>
      <c r="E229" s="122" t="s">
        <v>2050</v>
      </c>
      <c r="F229" s="123" t="s">
        <v>2051</v>
      </c>
      <c r="G229" s="124" t="s">
        <v>1424</v>
      </c>
      <c r="H229" s="125">
        <v>30</v>
      </c>
      <c r="I229" s="126"/>
      <c r="J229" s="127">
        <f>ROUND(I229*H229,2)</f>
        <v>0</v>
      </c>
      <c r="K229" s="123" t="s">
        <v>19</v>
      </c>
      <c r="L229" s="32"/>
      <c r="M229" s="128" t="s">
        <v>19</v>
      </c>
      <c r="N229" s="129" t="s">
        <v>43</v>
      </c>
      <c r="P229" s="130">
        <f>O229*H229</f>
        <v>0</v>
      </c>
      <c r="Q229" s="130">
        <v>0</v>
      </c>
      <c r="R229" s="130">
        <f>Q229*H229</f>
        <v>0</v>
      </c>
      <c r="S229" s="130">
        <v>0</v>
      </c>
      <c r="T229" s="131">
        <f>S229*H229</f>
        <v>0</v>
      </c>
      <c r="AR229" s="132" t="s">
        <v>337</v>
      </c>
      <c r="AT229" s="132" t="s">
        <v>143</v>
      </c>
      <c r="AU229" s="132" t="s">
        <v>83</v>
      </c>
      <c r="AY229" s="17" t="s">
        <v>142</v>
      </c>
      <c r="BE229" s="133">
        <f>IF(N229="základní",J229,0)</f>
        <v>0</v>
      </c>
      <c r="BF229" s="133">
        <f>IF(N229="snížená",J229,0)</f>
        <v>0</v>
      </c>
      <c r="BG229" s="133">
        <f>IF(N229="zákl. přenesená",J229,0)</f>
        <v>0</v>
      </c>
      <c r="BH229" s="133">
        <f>IF(N229="sníž. přenesená",J229,0)</f>
        <v>0</v>
      </c>
      <c r="BI229" s="133">
        <f>IF(N229="nulová",J229,0)</f>
        <v>0</v>
      </c>
      <c r="BJ229" s="17" t="s">
        <v>80</v>
      </c>
      <c r="BK229" s="133">
        <f>ROUND(I229*H229,2)</f>
        <v>0</v>
      </c>
      <c r="BL229" s="17" t="s">
        <v>337</v>
      </c>
      <c r="BM229" s="132" t="s">
        <v>1325</v>
      </c>
    </row>
    <row r="230" spans="2:47" s="1" customFormat="1" ht="12">
      <c r="B230" s="32"/>
      <c r="D230" s="134" t="s">
        <v>148</v>
      </c>
      <c r="F230" s="135" t="s">
        <v>2051</v>
      </c>
      <c r="I230" s="136"/>
      <c r="L230" s="32"/>
      <c r="M230" s="137"/>
      <c r="T230" s="51"/>
      <c r="AT230" s="17" t="s">
        <v>148</v>
      </c>
      <c r="AU230" s="17" t="s">
        <v>83</v>
      </c>
    </row>
    <row r="231" spans="2:65" s="1" customFormat="1" ht="16.5" customHeight="1">
      <c r="B231" s="32"/>
      <c r="C231" s="121" t="s">
        <v>925</v>
      </c>
      <c r="D231" s="121" t="s">
        <v>143</v>
      </c>
      <c r="E231" s="122" t="s">
        <v>2052</v>
      </c>
      <c r="F231" s="123" t="s">
        <v>2053</v>
      </c>
      <c r="G231" s="124" t="s">
        <v>1424</v>
      </c>
      <c r="H231" s="125">
        <v>4</v>
      </c>
      <c r="I231" s="126"/>
      <c r="J231" s="127">
        <f>ROUND(I231*H231,2)</f>
        <v>0</v>
      </c>
      <c r="K231" s="123" t="s">
        <v>19</v>
      </c>
      <c r="L231" s="32"/>
      <c r="M231" s="128" t="s">
        <v>19</v>
      </c>
      <c r="N231" s="129" t="s">
        <v>43</v>
      </c>
      <c r="P231" s="130">
        <f>O231*H231</f>
        <v>0</v>
      </c>
      <c r="Q231" s="130">
        <v>0</v>
      </c>
      <c r="R231" s="130">
        <f>Q231*H231</f>
        <v>0</v>
      </c>
      <c r="S231" s="130">
        <v>0</v>
      </c>
      <c r="T231" s="131">
        <f>S231*H231</f>
        <v>0</v>
      </c>
      <c r="AR231" s="132" t="s">
        <v>337</v>
      </c>
      <c r="AT231" s="132" t="s">
        <v>143</v>
      </c>
      <c r="AU231" s="132" t="s">
        <v>83</v>
      </c>
      <c r="AY231" s="17" t="s">
        <v>142</v>
      </c>
      <c r="BE231" s="133">
        <f>IF(N231="základní",J231,0)</f>
        <v>0</v>
      </c>
      <c r="BF231" s="133">
        <f>IF(N231="snížená",J231,0)</f>
        <v>0</v>
      </c>
      <c r="BG231" s="133">
        <f>IF(N231="zákl. přenesená",J231,0)</f>
        <v>0</v>
      </c>
      <c r="BH231" s="133">
        <f>IF(N231="sníž. přenesená",J231,0)</f>
        <v>0</v>
      </c>
      <c r="BI231" s="133">
        <f>IF(N231="nulová",J231,0)</f>
        <v>0</v>
      </c>
      <c r="BJ231" s="17" t="s">
        <v>80</v>
      </c>
      <c r="BK231" s="133">
        <f>ROUND(I231*H231,2)</f>
        <v>0</v>
      </c>
      <c r="BL231" s="17" t="s">
        <v>337</v>
      </c>
      <c r="BM231" s="132" t="s">
        <v>1334</v>
      </c>
    </row>
    <row r="232" spans="2:47" s="1" customFormat="1" ht="12">
      <c r="B232" s="32"/>
      <c r="D232" s="134" t="s">
        <v>148</v>
      </c>
      <c r="F232" s="135" t="s">
        <v>2054</v>
      </c>
      <c r="I232" s="136"/>
      <c r="L232" s="32"/>
      <c r="M232" s="137"/>
      <c r="T232" s="51"/>
      <c r="AT232" s="17" t="s">
        <v>148</v>
      </c>
      <c r="AU232" s="17" t="s">
        <v>83</v>
      </c>
    </row>
    <row r="233" spans="2:65" s="1" customFormat="1" ht="16.5" customHeight="1">
      <c r="B233" s="32"/>
      <c r="C233" s="121" t="s">
        <v>930</v>
      </c>
      <c r="D233" s="121" t="s">
        <v>143</v>
      </c>
      <c r="E233" s="122" t="s">
        <v>2055</v>
      </c>
      <c r="F233" s="123" t="s">
        <v>2056</v>
      </c>
      <c r="G233" s="124" t="s">
        <v>1424</v>
      </c>
      <c r="H233" s="125">
        <v>4</v>
      </c>
      <c r="I233" s="126"/>
      <c r="J233" s="127">
        <f>ROUND(I233*H233,2)</f>
        <v>0</v>
      </c>
      <c r="K233" s="123" t="s">
        <v>19</v>
      </c>
      <c r="L233" s="32"/>
      <c r="M233" s="128" t="s">
        <v>19</v>
      </c>
      <c r="N233" s="129" t="s">
        <v>43</v>
      </c>
      <c r="P233" s="130">
        <f>O233*H233</f>
        <v>0</v>
      </c>
      <c r="Q233" s="130">
        <v>0</v>
      </c>
      <c r="R233" s="130">
        <f>Q233*H233</f>
        <v>0</v>
      </c>
      <c r="S233" s="130">
        <v>0</v>
      </c>
      <c r="T233" s="131">
        <f>S233*H233</f>
        <v>0</v>
      </c>
      <c r="AR233" s="132" t="s">
        <v>337</v>
      </c>
      <c r="AT233" s="132" t="s">
        <v>143</v>
      </c>
      <c r="AU233" s="132" t="s">
        <v>83</v>
      </c>
      <c r="AY233" s="17" t="s">
        <v>142</v>
      </c>
      <c r="BE233" s="133">
        <f>IF(N233="základní",J233,0)</f>
        <v>0</v>
      </c>
      <c r="BF233" s="133">
        <f>IF(N233="snížená",J233,0)</f>
        <v>0</v>
      </c>
      <c r="BG233" s="133">
        <f>IF(N233="zákl. přenesená",J233,0)</f>
        <v>0</v>
      </c>
      <c r="BH233" s="133">
        <f>IF(N233="sníž. přenesená",J233,0)</f>
        <v>0</v>
      </c>
      <c r="BI233" s="133">
        <f>IF(N233="nulová",J233,0)</f>
        <v>0</v>
      </c>
      <c r="BJ233" s="17" t="s">
        <v>80</v>
      </c>
      <c r="BK233" s="133">
        <f>ROUND(I233*H233,2)</f>
        <v>0</v>
      </c>
      <c r="BL233" s="17" t="s">
        <v>337</v>
      </c>
      <c r="BM233" s="132" t="s">
        <v>1346</v>
      </c>
    </row>
    <row r="234" spans="2:47" s="1" customFormat="1" ht="12">
      <c r="B234" s="32"/>
      <c r="D234" s="134" t="s">
        <v>148</v>
      </c>
      <c r="F234" s="135" t="s">
        <v>2056</v>
      </c>
      <c r="I234" s="136"/>
      <c r="L234" s="32"/>
      <c r="M234" s="137"/>
      <c r="T234" s="51"/>
      <c r="AT234" s="17" t="s">
        <v>148</v>
      </c>
      <c r="AU234" s="17" t="s">
        <v>83</v>
      </c>
    </row>
    <row r="235" spans="2:65" s="1" customFormat="1" ht="16.5" customHeight="1">
      <c r="B235" s="32"/>
      <c r="C235" s="121" t="s">
        <v>946</v>
      </c>
      <c r="D235" s="121" t="s">
        <v>143</v>
      </c>
      <c r="E235" s="122" t="s">
        <v>2057</v>
      </c>
      <c r="F235" s="123" t="s">
        <v>2058</v>
      </c>
      <c r="G235" s="124" t="s">
        <v>1424</v>
      </c>
      <c r="H235" s="125">
        <v>10</v>
      </c>
      <c r="I235" s="126"/>
      <c r="J235" s="127">
        <f>ROUND(I235*H235,2)</f>
        <v>0</v>
      </c>
      <c r="K235" s="123" t="s">
        <v>19</v>
      </c>
      <c r="L235" s="32"/>
      <c r="M235" s="128" t="s">
        <v>19</v>
      </c>
      <c r="N235" s="129" t="s">
        <v>43</v>
      </c>
      <c r="P235" s="130">
        <f>O235*H235</f>
        <v>0</v>
      </c>
      <c r="Q235" s="130">
        <v>0</v>
      </c>
      <c r="R235" s="130">
        <f>Q235*H235</f>
        <v>0</v>
      </c>
      <c r="S235" s="130">
        <v>0</v>
      </c>
      <c r="T235" s="131">
        <f>S235*H235</f>
        <v>0</v>
      </c>
      <c r="AR235" s="132" t="s">
        <v>337</v>
      </c>
      <c r="AT235" s="132" t="s">
        <v>143</v>
      </c>
      <c r="AU235" s="132" t="s">
        <v>83</v>
      </c>
      <c r="AY235" s="17" t="s">
        <v>142</v>
      </c>
      <c r="BE235" s="133">
        <f>IF(N235="základní",J235,0)</f>
        <v>0</v>
      </c>
      <c r="BF235" s="133">
        <f>IF(N235="snížená",J235,0)</f>
        <v>0</v>
      </c>
      <c r="BG235" s="133">
        <f>IF(N235="zákl. přenesená",J235,0)</f>
        <v>0</v>
      </c>
      <c r="BH235" s="133">
        <f>IF(N235="sníž. přenesená",J235,0)</f>
        <v>0</v>
      </c>
      <c r="BI235" s="133">
        <f>IF(N235="nulová",J235,0)</f>
        <v>0</v>
      </c>
      <c r="BJ235" s="17" t="s">
        <v>80</v>
      </c>
      <c r="BK235" s="133">
        <f>ROUND(I235*H235,2)</f>
        <v>0</v>
      </c>
      <c r="BL235" s="17" t="s">
        <v>337</v>
      </c>
      <c r="BM235" s="132" t="s">
        <v>1358</v>
      </c>
    </row>
    <row r="236" spans="2:47" s="1" customFormat="1" ht="12">
      <c r="B236" s="32"/>
      <c r="D236" s="134" t="s">
        <v>148</v>
      </c>
      <c r="F236" s="135" t="s">
        <v>2058</v>
      </c>
      <c r="I236" s="136"/>
      <c r="L236" s="32"/>
      <c r="M236" s="137"/>
      <c r="T236" s="51"/>
      <c r="AT236" s="17" t="s">
        <v>148</v>
      </c>
      <c r="AU236" s="17" t="s">
        <v>83</v>
      </c>
    </row>
    <row r="237" spans="2:65" s="1" customFormat="1" ht="16.5" customHeight="1">
      <c r="B237" s="32"/>
      <c r="C237" s="121" t="s">
        <v>951</v>
      </c>
      <c r="D237" s="121" t="s">
        <v>143</v>
      </c>
      <c r="E237" s="122" t="s">
        <v>2059</v>
      </c>
      <c r="F237" s="123" t="s">
        <v>2060</v>
      </c>
      <c r="G237" s="124" t="s">
        <v>1424</v>
      </c>
      <c r="H237" s="125">
        <v>4</v>
      </c>
      <c r="I237" s="126"/>
      <c r="J237" s="127">
        <f>ROUND(I237*H237,2)</f>
        <v>0</v>
      </c>
      <c r="K237" s="123" t="s">
        <v>19</v>
      </c>
      <c r="L237" s="32"/>
      <c r="M237" s="128" t="s">
        <v>19</v>
      </c>
      <c r="N237" s="129" t="s">
        <v>43</v>
      </c>
      <c r="P237" s="130">
        <f>O237*H237</f>
        <v>0</v>
      </c>
      <c r="Q237" s="130">
        <v>0</v>
      </c>
      <c r="R237" s="130">
        <f>Q237*H237</f>
        <v>0</v>
      </c>
      <c r="S237" s="130">
        <v>0</v>
      </c>
      <c r="T237" s="131">
        <f>S237*H237</f>
        <v>0</v>
      </c>
      <c r="AR237" s="132" t="s">
        <v>337</v>
      </c>
      <c r="AT237" s="132" t="s">
        <v>143</v>
      </c>
      <c r="AU237" s="132" t="s">
        <v>83</v>
      </c>
      <c r="AY237" s="17" t="s">
        <v>142</v>
      </c>
      <c r="BE237" s="133">
        <f>IF(N237="základní",J237,0)</f>
        <v>0</v>
      </c>
      <c r="BF237" s="133">
        <f>IF(N237="snížená",J237,0)</f>
        <v>0</v>
      </c>
      <c r="BG237" s="133">
        <f>IF(N237="zákl. přenesená",J237,0)</f>
        <v>0</v>
      </c>
      <c r="BH237" s="133">
        <f>IF(N237="sníž. přenesená",J237,0)</f>
        <v>0</v>
      </c>
      <c r="BI237" s="133">
        <f>IF(N237="nulová",J237,0)</f>
        <v>0</v>
      </c>
      <c r="BJ237" s="17" t="s">
        <v>80</v>
      </c>
      <c r="BK237" s="133">
        <f>ROUND(I237*H237,2)</f>
        <v>0</v>
      </c>
      <c r="BL237" s="17" t="s">
        <v>337</v>
      </c>
      <c r="BM237" s="132" t="s">
        <v>1368</v>
      </c>
    </row>
    <row r="238" spans="2:47" s="1" customFormat="1" ht="12">
      <c r="B238" s="32"/>
      <c r="D238" s="134" t="s">
        <v>148</v>
      </c>
      <c r="F238" s="135" t="s">
        <v>2060</v>
      </c>
      <c r="I238" s="136"/>
      <c r="L238" s="32"/>
      <c r="M238" s="137"/>
      <c r="T238" s="51"/>
      <c r="AT238" s="17" t="s">
        <v>148</v>
      </c>
      <c r="AU238" s="17" t="s">
        <v>83</v>
      </c>
    </row>
    <row r="239" spans="2:65" s="1" customFormat="1" ht="16.5" customHeight="1">
      <c r="B239" s="32"/>
      <c r="C239" s="121" t="s">
        <v>956</v>
      </c>
      <c r="D239" s="121" t="s">
        <v>143</v>
      </c>
      <c r="E239" s="122" t="s">
        <v>2061</v>
      </c>
      <c r="F239" s="123" t="s">
        <v>2062</v>
      </c>
      <c r="G239" s="124" t="s">
        <v>1424</v>
      </c>
      <c r="H239" s="125">
        <v>4</v>
      </c>
      <c r="I239" s="126"/>
      <c r="J239" s="127">
        <f>ROUND(I239*H239,2)</f>
        <v>0</v>
      </c>
      <c r="K239" s="123" t="s">
        <v>19</v>
      </c>
      <c r="L239" s="32"/>
      <c r="M239" s="128" t="s">
        <v>19</v>
      </c>
      <c r="N239" s="129" t="s">
        <v>43</v>
      </c>
      <c r="P239" s="130">
        <f>O239*H239</f>
        <v>0</v>
      </c>
      <c r="Q239" s="130">
        <v>0</v>
      </c>
      <c r="R239" s="130">
        <f>Q239*H239</f>
        <v>0</v>
      </c>
      <c r="S239" s="130">
        <v>0</v>
      </c>
      <c r="T239" s="131">
        <f>S239*H239</f>
        <v>0</v>
      </c>
      <c r="AR239" s="132" t="s">
        <v>337</v>
      </c>
      <c r="AT239" s="132" t="s">
        <v>143</v>
      </c>
      <c r="AU239" s="132" t="s">
        <v>83</v>
      </c>
      <c r="AY239" s="17" t="s">
        <v>142</v>
      </c>
      <c r="BE239" s="133">
        <f>IF(N239="základní",J239,0)</f>
        <v>0</v>
      </c>
      <c r="BF239" s="133">
        <f>IF(N239="snížená",J239,0)</f>
        <v>0</v>
      </c>
      <c r="BG239" s="133">
        <f>IF(N239="zákl. přenesená",J239,0)</f>
        <v>0</v>
      </c>
      <c r="BH239" s="133">
        <f>IF(N239="sníž. přenesená",J239,0)</f>
        <v>0</v>
      </c>
      <c r="BI239" s="133">
        <f>IF(N239="nulová",J239,0)</f>
        <v>0</v>
      </c>
      <c r="BJ239" s="17" t="s">
        <v>80</v>
      </c>
      <c r="BK239" s="133">
        <f>ROUND(I239*H239,2)</f>
        <v>0</v>
      </c>
      <c r="BL239" s="17" t="s">
        <v>337</v>
      </c>
      <c r="BM239" s="132" t="s">
        <v>1378</v>
      </c>
    </row>
    <row r="240" spans="2:47" s="1" customFormat="1" ht="12">
      <c r="B240" s="32"/>
      <c r="D240" s="134" t="s">
        <v>148</v>
      </c>
      <c r="F240" s="135" t="s">
        <v>2062</v>
      </c>
      <c r="I240" s="136"/>
      <c r="L240" s="32"/>
      <c r="M240" s="137"/>
      <c r="T240" s="51"/>
      <c r="AT240" s="17" t="s">
        <v>148</v>
      </c>
      <c r="AU240" s="17" t="s">
        <v>83</v>
      </c>
    </row>
    <row r="241" spans="2:65" s="1" customFormat="1" ht="16.5" customHeight="1">
      <c r="B241" s="32"/>
      <c r="C241" s="121" t="s">
        <v>961</v>
      </c>
      <c r="D241" s="121" t="s">
        <v>143</v>
      </c>
      <c r="E241" s="122" t="s">
        <v>2063</v>
      </c>
      <c r="F241" s="123" t="s">
        <v>2064</v>
      </c>
      <c r="G241" s="124" t="s">
        <v>1424</v>
      </c>
      <c r="H241" s="125">
        <v>4</v>
      </c>
      <c r="I241" s="126"/>
      <c r="J241" s="127">
        <f>ROUND(I241*H241,2)</f>
        <v>0</v>
      </c>
      <c r="K241" s="123" t="s">
        <v>19</v>
      </c>
      <c r="L241" s="32"/>
      <c r="M241" s="128" t="s">
        <v>19</v>
      </c>
      <c r="N241" s="129" t="s">
        <v>43</v>
      </c>
      <c r="P241" s="130">
        <f>O241*H241</f>
        <v>0</v>
      </c>
      <c r="Q241" s="130">
        <v>0</v>
      </c>
      <c r="R241" s="130">
        <f>Q241*H241</f>
        <v>0</v>
      </c>
      <c r="S241" s="130">
        <v>0</v>
      </c>
      <c r="T241" s="131">
        <f>S241*H241</f>
        <v>0</v>
      </c>
      <c r="AR241" s="132" t="s">
        <v>337</v>
      </c>
      <c r="AT241" s="132" t="s">
        <v>143</v>
      </c>
      <c r="AU241" s="132" t="s">
        <v>83</v>
      </c>
      <c r="AY241" s="17" t="s">
        <v>142</v>
      </c>
      <c r="BE241" s="133">
        <f>IF(N241="základní",J241,0)</f>
        <v>0</v>
      </c>
      <c r="BF241" s="133">
        <f>IF(N241="snížená",J241,0)</f>
        <v>0</v>
      </c>
      <c r="BG241" s="133">
        <f>IF(N241="zákl. přenesená",J241,0)</f>
        <v>0</v>
      </c>
      <c r="BH241" s="133">
        <f>IF(N241="sníž. přenesená",J241,0)</f>
        <v>0</v>
      </c>
      <c r="BI241" s="133">
        <f>IF(N241="nulová",J241,0)</f>
        <v>0</v>
      </c>
      <c r="BJ241" s="17" t="s">
        <v>80</v>
      </c>
      <c r="BK241" s="133">
        <f>ROUND(I241*H241,2)</f>
        <v>0</v>
      </c>
      <c r="BL241" s="17" t="s">
        <v>337</v>
      </c>
      <c r="BM241" s="132" t="s">
        <v>1390</v>
      </c>
    </row>
    <row r="242" spans="2:47" s="1" customFormat="1" ht="12">
      <c r="B242" s="32"/>
      <c r="D242" s="134" t="s">
        <v>148</v>
      </c>
      <c r="F242" s="135" t="s">
        <v>2064</v>
      </c>
      <c r="I242" s="136"/>
      <c r="L242" s="32"/>
      <c r="M242" s="137"/>
      <c r="T242" s="51"/>
      <c r="AT242" s="17" t="s">
        <v>148</v>
      </c>
      <c r="AU242" s="17" t="s">
        <v>83</v>
      </c>
    </row>
    <row r="243" spans="2:65" s="1" customFormat="1" ht="16.5" customHeight="1">
      <c r="B243" s="32"/>
      <c r="C243" s="121" t="s">
        <v>967</v>
      </c>
      <c r="D243" s="121" t="s">
        <v>143</v>
      </c>
      <c r="E243" s="122" t="s">
        <v>2065</v>
      </c>
      <c r="F243" s="123" t="s">
        <v>2066</v>
      </c>
      <c r="G243" s="124" t="s">
        <v>1424</v>
      </c>
      <c r="H243" s="125">
        <v>4</v>
      </c>
      <c r="I243" s="126"/>
      <c r="J243" s="127">
        <f>ROUND(I243*H243,2)</f>
        <v>0</v>
      </c>
      <c r="K243" s="123" t="s">
        <v>19</v>
      </c>
      <c r="L243" s="32"/>
      <c r="M243" s="128" t="s">
        <v>19</v>
      </c>
      <c r="N243" s="129" t="s">
        <v>43</v>
      </c>
      <c r="P243" s="130">
        <f>O243*H243</f>
        <v>0</v>
      </c>
      <c r="Q243" s="130">
        <v>0</v>
      </c>
      <c r="R243" s="130">
        <f>Q243*H243</f>
        <v>0</v>
      </c>
      <c r="S243" s="130">
        <v>0</v>
      </c>
      <c r="T243" s="131">
        <f>S243*H243</f>
        <v>0</v>
      </c>
      <c r="AR243" s="132" t="s">
        <v>337</v>
      </c>
      <c r="AT243" s="132" t="s">
        <v>143</v>
      </c>
      <c r="AU243" s="132" t="s">
        <v>83</v>
      </c>
      <c r="AY243" s="17" t="s">
        <v>142</v>
      </c>
      <c r="BE243" s="133">
        <f>IF(N243="základní",J243,0)</f>
        <v>0</v>
      </c>
      <c r="BF243" s="133">
        <f>IF(N243="snížená",J243,0)</f>
        <v>0</v>
      </c>
      <c r="BG243" s="133">
        <f>IF(N243="zákl. přenesená",J243,0)</f>
        <v>0</v>
      </c>
      <c r="BH243" s="133">
        <f>IF(N243="sníž. přenesená",J243,0)</f>
        <v>0</v>
      </c>
      <c r="BI243" s="133">
        <f>IF(N243="nulová",J243,0)</f>
        <v>0</v>
      </c>
      <c r="BJ243" s="17" t="s">
        <v>80</v>
      </c>
      <c r="BK243" s="133">
        <f>ROUND(I243*H243,2)</f>
        <v>0</v>
      </c>
      <c r="BL243" s="17" t="s">
        <v>337</v>
      </c>
      <c r="BM243" s="132" t="s">
        <v>1400</v>
      </c>
    </row>
    <row r="244" spans="2:47" s="1" customFormat="1" ht="12">
      <c r="B244" s="32"/>
      <c r="D244" s="134" t="s">
        <v>148</v>
      </c>
      <c r="F244" s="135" t="s">
        <v>2066</v>
      </c>
      <c r="I244" s="136"/>
      <c r="L244" s="32"/>
      <c r="M244" s="137"/>
      <c r="T244" s="51"/>
      <c r="AT244" s="17" t="s">
        <v>148</v>
      </c>
      <c r="AU244" s="17" t="s">
        <v>83</v>
      </c>
    </row>
    <row r="245" spans="2:65" s="1" customFormat="1" ht="16.5" customHeight="1">
      <c r="B245" s="32"/>
      <c r="C245" s="121" t="s">
        <v>974</v>
      </c>
      <c r="D245" s="121" t="s">
        <v>143</v>
      </c>
      <c r="E245" s="122" t="s">
        <v>2067</v>
      </c>
      <c r="F245" s="123" t="s">
        <v>2068</v>
      </c>
      <c r="G245" s="124" t="s">
        <v>1424</v>
      </c>
      <c r="H245" s="125">
        <v>1</v>
      </c>
      <c r="I245" s="126"/>
      <c r="J245" s="127">
        <f>ROUND(I245*H245,2)</f>
        <v>0</v>
      </c>
      <c r="K245" s="123" t="s">
        <v>19</v>
      </c>
      <c r="L245" s="32"/>
      <c r="M245" s="128" t="s">
        <v>19</v>
      </c>
      <c r="N245" s="129" t="s">
        <v>43</v>
      </c>
      <c r="P245" s="130">
        <f>O245*H245</f>
        <v>0</v>
      </c>
      <c r="Q245" s="130">
        <v>0</v>
      </c>
      <c r="R245" s="130">
        <f>Q245*H245</f>
        <v>0</v>
      </c>
      <c r="S245" s="130">
        <v>0</v>
      </c>
      <c r="T245" s="131">
        <f>S245*H245</f>
        <v>0</v>
      </c>
      <c r="AR245" s="132" t="s">
        <v>337</v>
      </c>
      <c r="AT245" s="132" t="s">
        <v>143</v>
      </c>
      <c r="AU245" s="132" t="s">
        <v>83</v>
      </c>
      <c r="AY245" s="17" t="s">
        <v>142</v>
      </c>
      <c r="BE245" s="133">
        <f>IF(N245="základní",J245,0)</f>
        <v>0</v>
      </c>
      <c r="BF245" s="133">
        <f>IF(N245="snížená",J245,0)</f>
        <v>0</v>
      </c>
      <c r="BG245" s="133">
        <f>IF(N245="zákl. přenesená",J245,0)</f>
        <v>0</v>
      </c>
      <c r="BH245" s="133">
        <f>IF(N245="sníž. přenesená",J245,0)</f>
        <v>0</v>
      </c>
      <c r="BI245" s="133">
        <f>IF(N245="nulová",J245,0)</f>
        <v>0</v>
      </c>
      <c r="BJ245" s="17" t="s">
        <v>80</v>
      </c>
      <c r="BK245" s="133">
        <f>ROUND(I245*H245,2)</f>
        <v>0</v>
      </c>
      <c r="BL245" s="17" t="s">
        <v>337</v>
      </c>
      <c r="BM245" s="132" t="s">
        <v>1410</v>
      </c>
    </row>
    <row r="246" spans="2:47" s="1" customFormat="1" ht="12">
      <c r="B246" s="32"/>
      <c r="D246" s="134" t="s">
        <v>148</v>
      </c>
      <c r="F246" s="135" t="s">
        <v>2068</v>
      </c>
      <c r="I246" s="136"/>
      <c r="L246" s="32"/>
      <c r="M246" s="137"/>
      <c r="T246" s="51"/>
      <c r="AT246" s="17" t="s">
        <v>148</v>
      </c>
      <c r="AU246" s="17" t="s">
        <v>83</v>
      </c>
    </row>
    <row r="247" spans="2:65" s="1" customFormat="1" ht="16.5" customHeight="1">
      <c r="B247" s="32"/>
      <c r="C247" s="121" t="s">
        <v>979</v>
      </c>
      <c r="D247" s="121" t="s">
        <v>143</v>
      </c>
      <c r="E247" s="122" t="s">
        <v>2069</v>
      </c>
      <c r="F247" s="123" t="s">
        <v>2070</v>
      </c>
      <c r="G247" s="124" t="s">
        <v>1616</v>
      </c>
      <c r="H247" s="125">
        <v>1</v>
      </c>
      <c r="I247" s="126"/>
      <c r="J247" s="127">
        <f>ROUND(I247*H247,2)</f>
        <v>0</v>
      </c>
      <c r="K247" s="123" t="s">
        <v>19</v>
      </c>
      <c r="L247" s="32"/>
      <c r="M247" s="128" t="s">
        <v>19</v>
      </c>
      <c r="N247" s="129" t="s">
        <v>43</v>
      </c>
      <c r="P247" s="130">
        <f>O247*H247</f>
        <v>0</v>
      </c>
      <c r="Q247" s="130">
        <v>0</v>
      </c>
      <c r="R247" s="130">
        <f>Q247*H247</f>
        <v>0</v>
      </c>
      <c r="S247" s="130">
        <v>0</v>
      </c>
      <c r="T247" s="131">
        <f>S247*H247</f>
        <v>0</v>
      </c>
      <c r="AR247" s="132" t="s">
        <v>337</v>
      </c>
      <c r="AT247" s="132" t="s">
        <v>143</v>
      </c>
      <c r="AU247" s="132" t="s">
        <v>83</v>
      </c>
      <c r="AY247" s="17" t="s">
        <v>142</v>
      </c>
      <c r="BE247" s="133">
        <f>IF(N247="základní",J247,0)</f>
        <v>0</v>
      </c>
      <c r="BF247" s="133">
        <f>IF(N247="snížená",J247,0)</f>
        <v>0</v>
      </c>
      <c r="BG247" s="133">
        <f>IF(N247="zákl. přenesená",J247,0)</f>
        <v>0</v>
      </c>
      <c r="BH247" s="133">
        <f>IF(N247="sníž. přenesená",J247,0)</f>
        <v>0</v>
      </c>
      <c r="BI247" s="133">
        <f>IF(N247="nulová",J247,0)</f>
        <v>0</v>
      </c>
      <c r="BJ247" s="17" t="s">
        <v>80</v>
      </c>
      <c r="BK247" s="133">
        <f>ROUND(I247*H247,2)</f>
        <v>0</v>
      </c>
      <c r="BL247" s="17" t="s">
        <v>337</v>
      </c>
      <c r="BM247" s="132" t="s">
        <v>1421</v>
      </c>
    </row>
    <row r="248" spans="2:47" s="1" customFormat="1" ht="12">
      <c r="B248" s="32"/>
      <c r="D248" s="134" t="s">
        <v>148</v>
      </c>
      <c r="F248" s="135" t="s">
        <v>2070</v>
      </c>
      <c r="I248" s="136"/>
      <c r="L248" s="32"/>
      <c r="M248" s="137"/>
      <c r="T248" s="51"/>
      <c r="AT248" s="17" t="s">
        <v>148</v>
      </c>
      <c r="AU248" s="17" t="s">
        <v>83</v>
      </c>
    </row>
    <row r="249" spans="2:63" s="10" customFormat="1" ht="22.95" customHeight="1">
      <c r="B249" s="111"/>
      <c r="D249" s="112" t="s">
        <v>71</v>
      </c>
      <c r="E249" s="146" t="s">
        <v>2071</v>
      </c>
      <c r="F249" s="146" t="s">
        <v>140</v>
      </c>
      <c r="I249" s="114"/>
      <c r="J249" s="147">
        <f>BK249</f>
        <v>0</v>
      </c>
      <c r="L249" s="111"/>
      <c r="M249" s="116"/>
      <c r="P249" s="117">
        <f>SUM(P250:P261)</f>
        <v>0</v>
      </c>
      <c r="R249" s="117">
        <f>SUM(R250:R261)</f>
        <v>0</v>
      </c>
      <c r="T249" s="118">
        <f>SUM(T250:T261)</f>
        <v>0</v>
      </c>
      <c r="AR249" s="112" t="s">
        <v>80</v>
      </c>
      <c r="AT249" s="119" t="s">
        <v>71</v>
      </c>
      <c r="AU249" s="119" t="s">
        <v>80</v>
      </c>
      <c r="AY249" s="112" t="s">
        <v>142</v>
      </c>
      <c r="BK249" s="120">
        <f>SUM(BK250:BK261)</f>
        <v>0</v>
      </c>
    </row>
    <row r="250" spans="2:65" s="1" customFormat="1" ht="16.5" customHeight="1">
      <c r="B250" s="32"/>
      <c r="C250" s="121" t="s">
        <v>985</v>
      </c>
      <c r="D250" s="121" t="s">
        <v>143</v>
      </c>
      <c r="E250" s="122" t="s">
        <v>2072</v>
      </c>
      <c r="F250" s="123" t="s">
        <v>2073</v>
      </c>
      <c r="G250" s="124" t="s">
        <v>1616</v>
      </c>
      <c r="H250" s="125">
        <v>1</v>
      </c>
      <c r="I250" s="126"/>
      <c r="J250" s="127">
        <f>ROUND(I250*H250,2)</f>
        <v>0</v>
      </c>
      <c r="K250" s="123" t="s">
        <v>19</v>
      </c>
      <c r="L250" s="32"/>
      <c r="M250" s="128" t="s">
        <v>19</v>
      </c>
      <c r="N250" s="129" t="s">
        <v>43</v>
      </c>
      <c r="P250" s="130">
        <f>O250*H250</f>
        <v>0</v>
      </c>
      <c r="Q250" s="130">
        <v>0</v>
      </c>
      <c r="R250" s="130">
        <f>Q250*H250</f>
        <v>0</v>
      </c>
      <c r="S250" s="130">
        <v>0</v>
      </c>
      <c r="T250" s="131">
        <f>S250*H250</f>
        <v>0</v>
      </c>
      <c r="AR250" s="132" t="s">
        <v>337</v>
      </c>
      <c r="AT250" s="132" t="s">
        <v>143</v>
      </c>
      <c r="AU250" s="132" t="s">
        <v>83</v>
      </c>
      <c r="AY250" s="17" t="s">
        <v>142</v>
      </c>
      <c r="BE250" s="133">
        <f>IF(N250="základní",J250,0)</f>
        <v>0</v>
      </c>
      <c r="BF250" s="133">
        <f>IF(N250="snížená",J250,0)</f>
        <v>0</v>
      </c>
      <c r="BG250" s="133">
        <f>IF(N250="zákl. přenesená",J250,0)</f>
        <v>0</v>
      </c>
      <c r="BH250" s="133">
        <f>IF(N250="sníž. přenesená",J250,0)</f>
        <v>0</v>
      </c>
      <c r="BI250" s="133">
        <f>IF(N250="nulová",J250,0)</f>
        <v>0</v>
      </c>
      <c r="BJ250" s="17" t="s">
        <v>80</v>
      </c>
      <c r="BK250" s="133">
        <f>ROUND(I250*H250,2)</f>
        <v>0</v>
      </c>
      <c r="BL250" s="17" t="s">
        <v>337</v>
      </c>
      <c r="BM250" s="132" t="s">
        <v>1434</v>
      </c>
    </row>
    <row r="251" spans="2:47" s="1" customFormat="1" ht="12">
      <c r="B251" s="32"/>
      <c r="D251" s="134" t="s">
        <v>148</v>
      </c>
      <c r="F251" s="135" t="s">
        <v>2073</v>
      </c>
      <c r="I251" s="136"/>
      <c r="L251" s="32"/>
      <c r="M251" s="137"/>
      <c r="T251" s="51"/>
      <c r="AT251" s="17" t="s">
        <v>148</v>
      </c>
      <c r="AU251" s="17" t="s">
        <v>83</v>
      </c>
    </row>
    <row r="252" spans="2:65" s="1" customFormat="1" ht="16.5" customHeight="1">
      <c r="B252" s="32"/>
      <c r="C252" s="121" t="s">
        <v>990</v>
      </c>
      <c r="D252" s="121" t="s">
        <v>143</v>
      </c>
      <c r="E252" s="122" t="s">
        <v>2074</v>
      </c>
      <c r="F252" s="123" t="s">
        <v>2075</v>
      </c>
      <c r="G252" s="124" t="s">
        <v>1616</v>
      </c>
      <c r="H252" s="125">
        <v>1</v>
      </c>
      <c r="I252" s="126"/>
      <c r="J252" s="127">
        <f>ROUND(I252*H252,2)</f>
        <v>0</v>
      </c>
      <c r="K252" s="123" t="s">
        <v>19</v>
      </c>
      <c r="L252" s="32"/>
      <c r="M252" s="128" t="s">
        <v>19</v>
      </c>
      <c r="N252" s="129" t="s">
        <v>43</v>
      </c>
      <c r="P252" s="130">
        <f>O252*H252</f>
        <v>0</v>
      </c>
      <c r="Q252" s="130">
        <v>0</v>
      </c>
      <c r="R252" s="130">
        <f>Q252*H252</f>
        <v>0</v>
      </c>
      <c r="S252" s="130">
        <v>0</v>
      </c>
      <c r="T252" s="131">
        <f>S252*H252</f>
        <v>0</v>
      </c>
      <c r="AR252" s="132" t="s">
        <v>337</v>
      </c>
      <c r="AT252" s="132" t="s">
        <v>143</v>
      </c>
      <c r="AU252" s="132" t="s">
        <v>83</v>
      </c>
      <c r="AY252" s="17" t="s">
        <v>142</v>
      </c>
      <c r="BE252" s="133">
        <f>IF(N252="základní",J252,0)</f>
        <v>0</v>
      </c>
      <c r="BF252" s="133">
        <f>IF(N252="snížená",J252,0)</f>
        <v>0</v>
      </c>
      <c r="BG252" s="133">
        <f>IF(N252="zákl. přenesená",J252,0)</f>
        <v>0</v>
      </c>
      <c r="BH252" s="133">
        <f>IF(N252="sníž. přenesená",J252,0)</f>
        <v>0</v>
      </c>
      <c r="BI252" s="133">
        <f>IF(N252="nulová",J252,0)</f>
        <v>0</v>
      </c>
      <c r="BJ252" s="17" t="s">
        <v>80</v>
      </c>
      <c r="BK252" s="133">
        <f>ROUND(I252*H252,2)</f>
        <v>0</v>
      </c>
      <c r="BL252" s="17" t="s">
        <v>337</v>
      </c>
      <c r="BM252" s="132" t="s">
        <v>1446</v>
      </c>
    </row>
    <row r="253" spans="2:47" s="1" customFormat="1" ht="12">
      <c r="B253" s="32"/>
      <c r="D253" s="134" t="s">
        <v>148</v>
      </c>
      <c r="F253" s="135" t="s">
        <v>2075</v>
      </c>
      <c r="I253" s="136"/>
      <c r="L253" s="32"/>
      <c r="M253" s="137"/>
      <c r="T253" s="51"/>
      <c r="AT253" s="17" t="s">
        <v>148</v>
      </c>
      <c r="AU253" s="17" t="s">
        <v>83</v>
      </c>
    </row>
    <row r="254" spans="2:65" s="1" customFormat="1" ht="16.5" customHeight="1">
      <c r="B254" s="32"/>
      <c r="C254" s="121" t="s">
        <v>999</v>
      </c>
      <c r="D254" s="121" t="s">
        <v>143</v>
      </c>
      <c r="E254" s="122" t="s">
        <v>2076</v>
      </c>
      <c r="F254" s="123" t="s">
        <v>2077</v>
      </c>
      <c r="G254" s="124" t="s">
        <v>1616</v>
      </c>
      <c r="H254" s="125">
        <v>1</v>
      </c>
      <c r="I254" s="126"/>
      <c r="J254" s="127">
        <f>ROUND(I254*H254,2)</f>
        <v>0</v>
      </c>
      <c r="K254" s="123" t="s">
        <v>19</v>
      </c>
      <c r="L254" s="32"/>
      <c r="M254" s="128" t="s">
        <v>19</v>
      </c>
      <c r="N254" s="129" t="s">
        <v>43</v>
      </c>
      <c r="P254" s="130">
        <f>O254*H254</f>
        <v>0</v>
      </c>
      <c r="Q254" s="130">
        <v>0</v>
      </c>
      <c r="R254" s="130">
        <f>Q254*H254</f>
        <v>0</v>
      </c>
      <c r="S254" s="130">
        <v>0</v>
      </c>
      <c r="T254" s="131">
        <f>S254*H254</f>
        <v>0</v>
      </c>
      <c r="AR254" s="132" t="s">
        <v>337</v>
      </c>
      <c r="AT254" s="132" t="s">
        <v>143</v>
      </c>
      <c r="AU254" s="132" t="s">
        <v>83</v>
      </c>
      <c r="AY254" s="17" t="s">
        <v>142</v>
      </c>
      <c r="BE254" s="133">
        <f>IF(N254="základní",J254,0)</f>
        <v>0</v>
      </c>
      <c r="BF254" s="133">
        <f>IF(N254="snížená",J254,0)</f>
        <v>0</v>
      </c>
      <c r="BG254" s="133">
        <f>IF(N254="zákl. přenesená",J254,0)</f>
        <v>0</v>
      </c>
      <c r="BH254" s="133">
        <f>IF(N254="sníž. přenesená",J254,0)</f>
        <v>0</v>
      </c>
      <c r="BI254" s="133">
        <f>IF(N254="nulová",J254,0)</f>
        <v>0</v>
      </c>
      <c r="BJ254" s="17" t="s">
        <v>80</v>
      </c>
      <c r="BK254" s="133">
        <f>ROUND(I254*H254,2)</f>
        <v>0</v>
      </c>
      <c r="BL254" s="17" t="s">
        <v>337</v>
      </c>
      <c r="BM254" s="132" t="s">
        <v>1459</v>
      </c>
    </row>
    <row r="255" spans="2:47" s="1" customFormat="1" ht="12">
      <c r="B255" s="32"/>
      <c r="D255" s="134" t="s">
        <v>148</v>
      </c>
      <c r="F255" s="135" t="s">
        <v>2077</v>
      </c>
      <c r="I255" s="136"/>
      <c r="L255" s="32"/>
      <c r="M255" s="137"/>
      <c r="T255" s="51"/>
      <c r="AT255" s="17" t="s">
        <v>148</v>
      </c>
      <c r="AU255" s="17" t="s">
        <v>83</v>
      </c>
    </row>
    <row r="256" spans="2:65" s="1" customFormat="1" ht="16.5" customHeight="1">
      <c r="B256" s="32"/>
      <c r="C256" s="121" t="s">
        <v>1004</v>
      </c>
      <c r="D256" s="121" t="s">
        <v>143</v>
      </c>
      <c r="E256" s="122" t="s">
        <v>2078</v>
      </c>
      <c r="F256" s="123" t="s">
        <v>1638</v>
      </c>
      <c r="G256" s="124" t="s">
        <v>1616</v>
      </c>
      <c r="H256" s="125">
        <v>1</v>
      </c>
      <c r="I256" s="126"/>
      <c r="J256" s="127">
        <f>ROUND(I256*H256,2)</f>
        <v>0</v>
      </c>
      <c r="K256" s="123" t="s">
        <v>19</v>
      </c>
      <c r="L256" s="32"/>
      <c r="M256" s="128" t="s">
        <v>19</v>
      </c>
      <c r="N256" s="129" t="s">
        <v>43</v>
      </c>
      <c r="P256" s="130">
        <f>O256*H256</f>
        <v>0</v>
      </c>
      <c r="Q256" s="130">
        <v>0</v>
      </c>
      <c r="R256" s="130">
        <f>Q256*H256</f>
        <v>0</v>
      </c>
      <c r="S256" s="130">
        <v>0</v>
      </c>
      <c r="T256" s="131">
        <f>S256*H256</f>
        <v>0</v>
      </c>
      <c r="AR256" s="132" t="s">
        <v>337</v>
      </c>
      <c r="AT256" s="132" t="s">
        <v>143</v>
      </c>
      <c r="AU256" s="132" t="s">
        <v>83</v>
      </c>
      <c r="AY256" s="17" t="s">
        <v>142</v>
      </c>
      <c r="BE256" s="133">
        <f>IF(N256="základní",J256,0)</f>
        <v>0</v>
      </c>
      <c r="BF256" s="133">
        <f>IF(N256="snížená",J256,0)</f>
        <v>0</v>
      </c>
      <c r="BG256" s="133">
        <f>IF(N256="zákl. přenesená",J256,0)</f>
        <v>0</v>
      </c>
      <c r="BH256" s="133">
        <f>IF(N256="sníž. přenesená",J256,0)</f>
        <v>0</v>
      </c>
      <c r="BI256" s="133">
        <f>IF(N256="nulová",J256,0)</f>
        <v>0</v>
      </c>
      <c r="BJ256" s="17" t="s">
        <v>80</v>
      </c>
      <c r="BK256" s="133">
        <f>ROUND(I256*H256,2)</f>
        <v>0</v>
      </c>
      <c r="BL256" s="17" t="s">
        <v>337</v>
      </c>
      <c r="BM256" s="132" t="s">
        <v>1470</v>
      </c>
    </row>
    <row r="257" spans="2:47" s="1" customFormat="1" ht="12">
      <c r="B257" s="32"/>
      <c r="D257" s="134" t="s">
        <v>148</v>
      </c>
      <c r="F257" s="135" t="s">
        <v>1638</v>
      </c>
      <c r="I257" s="136"/>
      <c r="L257" s="32"/>
      <c r="M257" s="137"/>
      <c r="T257" s="51"/>
      <c r="AT257" s="17" t="s">
        <v>148</v>
      </c>
      <c r="AU257" s="17" t="s">
        <v>83</v>
      </c>
    </row>
    <row r="258" spans="2:65" s="1" customFormat="1" ht="16.5" customHeight="1">
      <c r="B258" s="32"/>
      <c r="C258" s="121" t="s">
        <v>1012</v>
      </c>
      <c r="D258" s="121" t="s">
        <v>143</v>
      </c>
      <c r="E258" s="122" t="s">
        <v>2079</v>
      </c>
      <c r="F258" s="123" t="s">
        <v>2080</v>
      </c>
      <c r="G258" s="124" t="s">
        <v>1616</v>
      </c>
      <c r="H258" s="125">
        <v>1</v>
      </c>
      <c r="I258" s="126"/>
      <c r="J258" s="127">
        <f>ROUND(I258*H258,2)</f>
        <v>0</v>
      </c>
      <c r="K258" s="123" t="s">
        <v>19</v>
      </c>
      <c r="L258" s="32"/>
      <c r="M258" s="128" t="s">
        <v>19</v>
      </c>
      <c r="N258" s="129" t="s">
        <v>43</v>
      </c>
      <c r="P258" s="130">
        <f>O258*H258</f>
        <v>0</v>
      </c>
      <c r="Q258" s="130">
        <v>0</v>
      </c>
      <c r="R258" s="130">
        <f>Q258*H258</f>
        <v>0</v>
      </c>
      <c r="S258" s="130">
        <v>0</v>
      </c>
      <c r="T258" s="131">
        <f>S258*H258</f>
        <v>0</v>
      </c>
      <c r="AR258" s="132" t="s">
        <v>337</v>
      </c>
      <c r="AT258" s="132" t="s">
        <v>143</v>
      </c>
      <c r="AU258" s="132" t="s">
        <v>83</v>
      </c>
      <c r="AY258" s="17" t="s">
        <v>142</v>
      </c>
      <c r="BE258" s="133">
        <f>IF(N258="základní",J258,0)</f>
        <v>0</v>
      </c>
      <c r="BF258" s="133">
        <f>IF(N258="snížená",J258,0)</f>
        <v>0</v>
      </c>
      <c r="BG258" s="133">
        <f>IF(N258="zákl. přenesená",J258,0)</f>
        <v>0</v>
      </c>
      <c r="BH258" s="133">
        <f>IF(N258="sníž. přenesená",J258,0)</f>
        <v>0</v>
      </c>
      <c r="BI258" s="133">
        <f>IF(N258="nulová",J258,0)</f>
        <v>0</v>
      </c>
      <c r="BJ258" s="17" t="s">
        <v>80</v>
      </c>
      <c r="BK258" s="133">
        <f>ROUND(I258*H258,2)</f>
        <v>0</v>
      </c>
      <c r="BL258" s="17" t="s">
        <v>337</v>
      </c>
      <c r="BM258" s="132" t="s">
        <v>1485</v>
      </c>
    </row>
    <row r="259" spans="2:47" s="1" customFormat="1" ht="12">
      <c r="B259" s="32"/>
      <c r="D259" s="134" t="s">
        <v>148</v>
      </c>
      <c r="F259" s="135" t="s">
        <v>2080</v>
      </c>
      <c r="I259" s="136"/>
      <c r="L259" s="32"/>
      <c r="M259" s="137"/>
      <c r="T259" s="51"/>
      <c r="AT259" s="17" t="s">
        <v>148</v>
      </c>
      <c r="AU259" s="17" t="s">
        <v>83</v>
      </c>
    </row>
    <row r="260" spans="2:65" s="1" customFormat="1" ht="16.5" customHeight="1">
      <c r="B260" s="32"/>
      <c r="C260" s="121" t="s">
        <v>1015</v>
      </c>
      <c r="D260" s="121" t="s">
        <v>143</v>
      </c>
      <c r="E260" s="122" t="s">
        <v>2081</v>
      </c>
      <c r="F260" s="123" t="s">
        <v>2082</v>
      </c>
      <c r="G260" s="124" t="s">
        <v>1616</v>
      </c>
      <c r="H260" s="125">
        <v>1</v>
      </c>
      <c r="I260" s="126"/>
      <c r="J260" s="127">
        <f>ROUND(I260*H260,2)</f>
        <v>0</v>
      </c>
      <c r="K260" s="123" t="s">
        <v>19</v>
      </c>
      <c r="L260" s="32"/>
      <c r="M260" s="128" t="s">
        <v>19</v>
      </c>
      <c r="N260" s="129" t="s">
        <v>43</v>
      </c>
      <c r="P260" s="130">
        <f>O260*H260</f>
        <v>0</v>
      </c>
      <c r="Q260" s="130">
        <v>0</v>
      </c>
      <c r="R260" s="130">
        <f>Q260*H260</f>
        <v>0</v>
      </c>
      <c r="S260" s="130">
        <v>0</v>
      </c>
      <c r="T260" s="131">
        <f>S260*H260</f>
        <v>0</v>
      </c>
      <c r="AR260" s="132" t="s">
        <v>337</v>
      </c>
      <c r="AT260" s="132" t="s">
        <v>143</v>
      </c>
      <c r="AU260" s="132" t="s">
        <v>83</v>
      </c>
      <c r="AY260" s="17" t="s">
        <v>142</v>
      </c>
      <c r="BE260" s="133">
        <f>IF(N260="základní",J260,0)</f>
        <v>0</v>
      </c>
      <c r="BF260" s="133">
        <f>IF(N260="snížená",J260,0)</f>
        <v>0</v>
      </c>
      <c r="BG260" s="133">
        <f>IF(N260="zákl. přenesená",J260,0)</f>
        <v>0</v>
      </c>
      <c r="BH260" s="133">
        <f>IF(N260="sníž. přenesená",J260,0)</f>
        <v>0</v>
      </c>
      <c r="BI260" s="133">
        <f>IF(N260="nulová",J260,0)</f>
        <v>0</v>
      </c>
      <c r="BJ260" s="17" t="s">
        <v>80</v>
      </c>
      <c r="BK260" s="133">
        <f>ROUND(I260*H260,2)</f>
        <v>0</v>
      </c>
      <c r="BL260" s="17" t="s">
        <v>337</v>
      </c>
      <c r="BM260" s="132" t="s">
        <v>1504</v>
      </c>
    </row>
    <row r="261" spans="2:47" s="1" customFormat="1" ht="12">
      <c r="B261" s="32"/>
      <c r="D261" s="134" t="s">
        <v>148</v>
      </c>
      <c r="F261" s="135" t="s">
        <v>2082</v>
      </c>
      <c r="I261" s="136"/>
      <c r="L261" s="32"/>
      <c r="M261" s="139"/>
      <c r="N261" s="140"/>
      <c r="O261" s="140"/>
      <c r="P261" s="140"/>
      <c r="Q261" s="140"/>
      <c r="R261" s="140"/>
      <c r="S261" s="140"/>
      <c r="T261" s="141"/>
      <c r="AT261" s="17" t="s">
        <v>148</v>
      </c>
      <c r="AU261" s="17" t="s">
        <v>83</v>
      </c>
    </row>
    <row r="262" spans="2:12" s="1" customFormat="1" ht="6.9" customHeight="1">
      <c r="B262" s="40"/>
      <c r="C262" s="41"/>
      <c r="D262" s="41"/>
      <c r="E262" s="41"/>
      <c r="F262" s="41"/>
      <c r="G262" s="41"/>
      <c r="H262" s="41"/>
      <c r="I262" s="41"/>
      <c r="J262" s="41"/>
      <c r="K262" s="41"/>
      <c r="L262" s="32"/>
    </row>
  </sheetData>
  <sheetProtection algorithmName="SHA-512" hashValue="Xn9c3hcwvFTDZbs/bysJEhvBIuyMkMtdBX3szp5m0l2ddjCHzNnuq3Fpxu4ixgmAq6w7Ovt3kfpQtprXZIP2Vw==" saltValue="xJ6wqka+apL3gVpf1xFeCcQSW73wJubDW8rWb2TTKWRRzSLQyW+A7k7XwYzlTiKhL5rgz2/Prwwl9Al7bhnXUA==" spinCount="100000" sheet="1" objects="1" scenarios="1" formatColumns="0" formatRows="0" autoFilter="0"/>
  <autoFilter ref="C93:K261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K218"/>
  <sheetViews>
    <sheetView showGridLines="0" zoomScale="110" zoomScaleNormal="110" workbookViewId="0" topLeftCell="A19">
      <selection activeCell="F19" sqref="F19:J19"/>
    </sheetView>
  </sheetViews>
  <sheetFormatPr defaultColWidth="9.140625" defaultRowHeight="12"/>
  <cols>
    <col min="1" max="1" width="8.28125" style="184" customWidth="1"/>
    <col min="2" max="2" width="1.7109375" style="184" customWidth="1"/>
    <col min="3" max="4" width="5.00390625" style="184" customWidth="1"/>
    <col min="5" max="5" width="11.7109375" style="184" customWidth="1"/>
    <col min="6" max="6" width="9.140625" style="184" customWidth="1"/>
    <col min="7" max="7" width="5.00390625" style="184" customWidth="1"/>
    <col min="8" max="8" width="77.8515625" style="184" customWidth="1"/>
    <col min="9" max="10" width="20.00390625" style="184" customWidth="1"/>
    <col min="11" max="11" width="1.7109375" style="184" customWidth="1"/>
  </cols>
  <sheetData>
    <row r="1" ht="37.5" customHeight="1"/>
    <row r="2" spans="2:11" ht="7.5" customHeight="1">
      <c r="B2" s="185"/>
      <c r="C2" s="186"/>
      <c r="D2" s="186"/>
      <c r="E2" s="186"/>
      <c r="F2" s="186"/>
      <c r="G2" s="186"/>
      <c r="H2" s="186"/>
      <c r="I2" s="186"/>
      <c r="J2" s="186"/>
      <c r="K2" s="187"/>
    </row>
    <row r="3" spans="2:11" s="15" customFormat="1" ht="45" customHeight="1">
      <c r="B3" s="188"/>
      <c r="C3" s="309" t="s">
        <v>2083</v>
      </c>
      <c r="D3" s="309"/>
      <c r="E3" s="309"/>
      <c r="F3" s="309"/>
      <c r="G3" s="309"/>
      <c r="H3" s="309"/>
      <c r="I3" s="309"/>
      <c r="J3" s="309"/>
      <c r="K3" s="189"/>
    </row>
    <row r="4" spans="2:11" ht="25.5" customHeight="1">
      <c r="B4" s="190"/>
      <c r="C4" s="314" t="s">
        <v>2084</v>
      </c>
      <c r="D4" s="314"/>
      <c r="E4" s="314"/>
      <c r="F4" s="314"/>
      <c r="G4" s="314"/>
      <c r="H4" s="314"/>
      <c r="I4" s="314"/>
      <c r="J4" s="314"/>
      <c r="K4" s="191"/>
    </row>
    <row r="5" spans="2:11" ht="5.25" customHeight="1">
      <c r="B5" s="190"/>
      <c r="C5" s="192"/>
      <c r="D5" s="192"/>
      <c r="E5" s="192"/>
      <c r="F5" s="192"/>
      <c r="G5" s="192"/>
      <c r="H5" s="192"/>
      <c r="I5" s="192"/>
      <c r="J5" s="192"/>
      <c r="K5" s="191"/>
    </row>
    <row r="6" spans="2:11" ht="15" customHeight="1">
      <c r="B6" s="190"/>
      <c r="C6" s="313" t="s">
        <v>2085</v>
      </c>
      <c r="D6" s="313"/>
      <c r="E6" s="313"/>
      <c r="F6" s="313"/>
      <c r="G6" s="313"/>
      <c r="H6" s="313"/>
      <c r="I6" s="313"/>
      <c r="J6" s="313"/>
      <c r="K6" s="191"/>
    </row>
    <row r="7" spans="2:11" ht="15" customHeight="1">
      <c r="B7" s="194"/>
      <c r="C7" s="313" t="s">
        <v>2086</v>
      </c>
      <c r="D7" s="313"/>
      <c r="E7" s="313"/>
      <c r="F7" s="313"/>
      <c r="G7" s="313"/>
      <c r="H7" s="313"/>
      <c r="I7" s="313"/>
      <c r="J7" s="313"/>
      <c r="K7" s="191"/>
    </row>
    <row r="8" spans="2:11" ht="12.75" customHeight="1">
      <c r="B8" s="194"/>
      <c r="C8" s="193"/>
      <c r="D8" s="193"/>
      <c r="E8" s="193"/>
      <c r="F8" s="193"/>
      <c r="G8" s="193"/>
      <c r="H8" s="193"/>
      <c r="I8" s="193"/>
      <c r="J8" s="193"/>
      <c r="K8" s="191"/>
    </row>
    <row r="9" spans="2:11" ht="15" customHeight="1">
      <c r="B9" s="194"/>
      <c r="C9" s="313" t="s">
        <v>2087</v>
      </c>
      <c r="D9" s="313"/>
      <c r="E9" s="313"/>
      <c r="F9" s="313"/>
      <c r="G9" s="313"/>
      <c r="H9" s="313"/>
      <c r="I9" s="313"/>
      <c r="J9" s="313"/>
      <c r="K9" s="191"/>
    </row>
    <row r="10" spans="2:11" ht="15" customHeight="1">
      <c r="B10" s="194"/>
      <c r="C10" s="193"/>
      <c r="D10" s="313" t="s">
        <v>2088</v>
      </c>
      <c r="E10" s="313"/>
      <c r="F10" s="313"/>
      <c r="G10" s="313"/>
      <c r="H10" s="313"/>
      <c r="I10" s="313"/>
      <c r="J10" s="313"/>
      <c r="K10" s="191"/>
    </row>
    <row r="11" spans="2:11" ht="15" customHeight="1">
      <c r="B11" s="194"/>
      <c r="C11" s="195"/>
      <c r="D11" s="313" t="s">
        <v>2089</v>
      </c>
      <c r="E11" s="313"/>
      <c r="F11" s="313"/>
      <c r="G11" s="313"/>
      <c r="H11" s="313"/>
      <c r="I11" s="313"/>
      <c r="J11" s="313"/>
      <c r="K11" s="191"/>
    </row>
    <row r="12" spans="2:11" ht="15" customHeight="1">
      <c r="B12" s="194"/>
      <c r="C12" s="195"/>
      <c r="D12" s="193"/>
      <c r="E12" s="193"/>
      <c r="F12" s="193"/>
      <c r="G12" s="193"/>
      <c r="H12" s="193"/>
      <c r="I12" s="193"/>
      <c r="J12" s="193"/>
      <c r="K12" s="191"/>
    </row>
    <row r="13" spans="2:11" ht="15" customHeight="1">
      <c r="B13" s="194"/>
      <c r="C13" s="195"/>
      <c r="D13" s="196" t="s">
        <v>2090</v>
      </c>
      <c r="E13" s="193"/>
      <c r="F13" s="193"/>
      <c r="G13" s="193"/>
      <c r="H13" s="193"/>
      <c r="I13" s="193"/>
      <c r="J13" s="193"/>
      <c r="K13" s="191"/>
    </row>
    <row r="14" spans="2:11" ht="12.75" customHeight="1">
      <c r="B14" s="194"/>
      <c r="C14" s="195"/>
      <c r="D14" s="195"/>
      <c r="E14" s="195"/>
      <c r="F14" s="195"/>
      <c r="G14" s="195"/>
      <c r="H14" s="195"/>
      <c r="I14" s="195"/>
      <c r="J14" s="195"/>
      <c r="K14" s="191"/>
    </row>
    <row r="15" spans="2:11" ht="15" customHeight="1">
      <c r="B15" s="194"/>
      <c r="C15" s="195"/>
      <c r="D15" s="313" t="s">
        <v>2091</v>
      </c>
      <c r="E15" s="313"/>
      <c r="F15" s="313"/>
      <c r="G15" s="313"/>
      <c r="H15" s="313"/>
      <c r="I15" s="313"/>
      <c r="J15" s="313"/>
      <c r="K15" s="191"/>
    </row>
    <row r="16" spans="2:11" ht="15" customHeight="1">
      <c r="B16" s="194"/>
      <c r="C16" s="195"/>
      <c r="D16" s="313" t="s">
        <v>2092</v>
      </c>
      <c r="E16" s="313"/>
      <c r="F16" s="313"/>
      <c r="G16" s="313"/>
      <c r="H16" s="313"/>
      <c r="I16" s="313"/>
      <c r="J16" s="313"/>
      <c r="K16" s="191"/>
    </row>
    <row r="17" spans="2:11" ht="15" customHeight="1">
      <c r="B17" s="194"/>
      <c r="C17" s="195"/>
      <c r="D17" s="313" t="s">
        <v>2093</v>
      </c>
      <c r="E17" s="313"/>
      <c r="F17" s="313"/>
      <c r="G17" s="313"/>
      <c r="H17" s="313"/>
      <c r="I17" s="313"/>
      <c r="J17" s="313"/>
      <c r="K17" s="191"/>
    </row>
    <row r="18" spans="2:11" ht="15" customHeight="1">
      <c r="B18" s="194"/>
      <c r="C18" s="195"/>
      <c r="D18" s="195"/>
      <c r="E18" s="197" t="s">
        <v>79</v>
      </c>
      <c r="F18" s="313" t="s">
        <v>2094</v>
      </c>
      <c r="G18" s="313"/>
      <c r="H18" s="313"/>
      <c r="I18" s="313"/>
      <c r="J18" s="313"/>
      <c r="K18" s="191"/>
    </row>
    <row r="19" spans="2:11" ht="15" customHeight="1">
      <c r="B19" s="194"/>
      <c r="C19" s="195"/>
      <c r="D19" s="195"/>
      <c r="E19" s="197" t="s">
        <v>2095</v>
      </c>
      <c r="F19" s="313" t="s">
        <v>2096</v>
      </c>
      <c r="G19" s="313"/>
      <c r="H19" s="313"/>
      <c r="I19" s="313"/>
      <c r="J19" s="313"/>
      <c r="K19" s="191"/>
    </row>
    <row r="20" spans="2:11" ht="15" customHeight="1">
      <c r="B20" s="194"/>
      <c r="C20" s="195"/>
      <c r="D20" s="195"/>
      <c r="E20" s="197" t="s">
        <v>2097</v>
      </c>
      <c r="F20" s="313" t="s">
        <v>2098</v>
      </c>
      <c r="G20" s="313"/>
      <c r="H20" s="313"/>
      <c r="I20" s="313"/>
      <c r="J20" s="313"/>
      <c r="K20" s="191"/>
    </row>
    <row r="21" spans="2:11" ht="15" customHeight="1">
      <c r="B21" s="194"/>
      <c r="C21" s="195"/>
      <c r="D21" s="195"/>
      <c r="E21" s="197" t="s">
        <v>2099</v>
      </c>
      <c r="F21" s="313" t="s">
        <v>2100</v>
      </c>
      <c r="G21" s="313"/>
      <c r="H21" s="313"/>
      <c r="I21" s="313"/>
      <c r="J21" s="313"/>
      <c r="K21" s="191"/>
    </row>
    <row r="22" spans="2:11" ht="15" customHeight="1">
      <c r="B22" s="194"/>
      <c r="C22" s="195"/>
      <c r="D22" s="195"/>
      <c r="E22" s="197" t="s">
        <v>139</v>
      </c>
      <c r="F22" s="313" t="s">
        <v>140</v>
      </c>
      <c r="G22" s="313"/>
      <c r="H22" s="313"/>
      <c r="I22" s="313"/>
      <c r="J22" s="313"/>
      <c r="K22" s="191"/>
    </row>
    <row r="23" spans="2:11" ht="15" customHeight="1">
      <c r="B23" s="194"/>
      <c r="C23" s="195"/>
      <c r="D23" s="195"/>
      <c r="E23" s="197" t="s">
        <v>92</v>
      </c>
      <c r="F23" s="313" t="s">
        <v>2101</v>
      </c>
      <c r="G23" s="313"/>
      <c r="H23" s="313"/>
      <c r="I23" s="313"/>
      <c r="J23" s="313"/>
      <c r="K23" s="191"/>
    </row>
    <row r="24" spans="2:11" ht="12.75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191"/>
    </row>
    <row r="25" spans="2:11" ht="15" customHeight="1">
      <c r="B25" s="194"/>
      <c r="C25" s="313" t="s">
        <v>2102</v>
      </c>
      <c r="D25" s="313"/>
      <c r="E25" s="313"/>
      <c r="F25" s="313"/>
      <c r="G25" s="313"/>
      <c r="H25" s="313"/>
      <c r="I25" s="313"/>
      <c r="J25" s="313"/>
      <c r="K25" s="191"/>
    </row>
    <row r="26" spans="2:11" ht="15" customHeight="1">
      <c r="B26" s="194"/>
      <c r="C26" s="313" t="s">
        <v>2103</v>
      </c>
      <c r="D26" s="313"/>
      <c r="E26" s="313"/>
      <c r="F26" s="313"/>
      <c r="G26" s="313"/>
      <c r="H26" s="313"/>
      <c r="I26" s="313"/>
      <c r="J26" s="313"/>
      <c r="K26" s="191"/>
    </row>
    <row r="27" spans="2:11" ht="15" customHeight="1">
      <c r="B27" s="194"/>
      <c r="C27" s="193"/>
      <c r="D27" s="313" t="s">
        <v>2104</v>
      </c>
      <c r="E27" s="313"/>
      <c r="F27" s="313"/>
      <c r="G27" s="313"/>
      <c r="H27" s="313"/>
      <c r="I27" s="313"/>
      <c r="J27" s="313"/>
      <c r="K27" s="191"/>
    </row>
    <row r="28" spans="2:11" ht="15" customHeight="1">
      <c r="B28" s="194"/>
      <c r="C28" s="195"/>
      <c r="D28" s="313" t="s">
        <v>2105</v>
      </c>
      <c r="E28" s="313"/>
      <c r="F28" s="313"/>
      <c r="G28" s="313"/>
      <c r="H28" s="313"/>
      <c r="I28" s="313"/>
      <c r="J28" s="313"/>
      <c r="K28" s="191"/>
    </row>
    <row r="29" spans="2:11" ht="12.75" customHeight="1">
      <c r="B29" s="194"/>
      <c r="C29" s="195"/>
      <c r="D29" s="195"/>
      <c r="E29" s="195"/>
      <c r="F29" s="195"/>
      <c r="G29" s="195"/>
      <c r="H29" s="195"/>
      <c r="I29" s="195"/>
      <c r="J29" s="195"/>
      <c r="K29" s="191"/>
    </row>
    <row r="30" spans="2:11" ht="15" customHeight="1">
      <c r="B30" s="194"/>
      <c r="C30" s="195"/>
      <c r="D30" s="313" t="s">
        <v>2106</v>
      </c>
      <c r="E30" s="313"/>
      <c r="F30" s="313"/>
      <c r="G30" s="313"/>
      <c r="H30" s="313"/>
      <c r="I30" s="313"/>
      <c r="J30" s="313"/>
      <c r="K30" s="191"/>
    </row>
    <row r="31" spans="2:11" ht="15" customHeight="1">
      <c r="B31" s="194"/>
      <c r="C31" s="195"/>
      <c r="D31" s="313" t="s">
        <v>2107</v>
      </c>
      <c r="E31" s="313"/>
      <c r="F31" s="313"/>
      <c r="G31" s="313"/>
      <c r="H31" s="313"/>
      <c r="I31" s="313"/>
      <c r="J31" s="313"/>
      <c r="K31" s="191"/>
    </row>
    <row r="32" spans="2:11" ht="12.75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191"/>
    </row>
    <row r="33" spans="2:11" ht="15" customHeight="1">
      <c r="B33" s="194"/>
      <c r="C33" s="195"/>
      <c r="D33" s="313" t="s">
        <v>2108</v>
      </c>
      <c r="E33" s="313"/>
      <c r="F33" s="313"/>
      <c r="G33" s="313"/>
      <c r="H33" s="313"/>
      <c r="I33" s="313"/>
      <c r="J33" s="313"/>
      <c r="K33" s="191"/>
    </row>
    <row r="34" spans="2:11" ht="15" customHeight="1">
      <c r="B34" s="194"/>
      <c r="C34" s="195"/>
      <c r="D34" s="313" t="s">
        <v>2109</v>
      </c>
      <c r="E34" s="313"/>
      <c r="F34" s="313"/>
      <c r="G34" s="313"/>
      <c r="H34" s="313"/>
      <c r="I34" s="313"/>
      <c r="J34" s="313"/>
      <c r="K34" s="191"/>
    </row>
    <row r="35" spans="2:11" ht="15" customHeight="1">
      <c r="B35" s="194"/>
      <c r="C35" s="195"/>
      <c r="D35" s="313" t="s">
        <v>2110</v>
      </c>
      <c r="E35" s="313"/>
      <c r="F35" s="313"/>
      <c r="G35" s="313"/>
      <c r="H35" s="313"/>
      <c r="I35" s="313"/>
      <c r="J35" s="313"/>
      <c r="K35" s="191"/>
    </row>
    <row r="36" spans="2:11" ht="15" customHeight="1">
      <c r="B36" s="194"/>
      <c r="C36" s="195"/>
      <c r="D36" s="193"/>
      <c r="E36" s="196" t="s">
        <v>127</v>
      </c>
      <c r="F36" s="193"/>
      <c r="G36" s="313" t="s">
        <v>2111</v>
      </c>
      <c r="H36" s="313"/>
      <c r="I36" s="313"/>
      <c r="J36" s="313"/>
      <c r="K36" s="191"/>
    </row>
    <row r="37" spans="2:11" ht="30.75" customHeight="1">
      <c r="B37" s="194"/>
      <c r="C37" s="195"/>
      <c r="D37" s="193"/>
      <c r="E37" s="196" t="s">
        <v>2112</v>
      </c>
      <c r="F37" s="193"/>
      <c r="G37" s="313" t="s">
        <v>2113</v>
      </c>
      <c r="H37" s="313"/>
      <c r="I37" s="313"/>
      <c r="J37" s="313"/>
      <c r="K37" s="191"/>
    </row>
    <row r="38" spans="2:11" ht="15" customHeight="1">
      <c r="B38" s="194"/>
      <c r="C38" s="195"/>
      <c r="D38" s="193"/>
      <c r="E38" s="196" t="s">
        <v>53</v>
      </c>
      <c r="F38" s="193"/>
      <c r="G38" s="313" t="s">
        <v>2114</v>
      </c>
      <c r="H38" s="313"/>
      <c r="I38" s="313"/>
      <c r="J38" s="313"/>
      <c r="K38" s="191"/>
    </row>
    <row r="39" spans="2:11" ht="15" customHeight="1">
      <c r="B39" s="194"/>
      <c r="C39" s="195"/>
      <c r="D39" s="193"/>
      <c r="E39" s="196" t="s">
        <v>54</v>
      </c>
      <c r="F39" s="193"/>
      <c r="G39" s="313" t="s">
        <v>2115</v>
      </c>
      <c r="H39" s="313"/>
      <c r="I39" s="313"/>
      <c r="J39" s="313"/>
      <c r="K39" s="191"/>
    </row>
    <row r="40" spans="2:11" ht="15" customHeight="1">
      <c r="B40" s="194"/>
      <c r="C40" s="195"/>
      <c r="D40" s="193"/>
      <c r="E40" s="196" t="s">
        <v>128</v>
      </c>
      <c r="F40" s="193"/>
      <c r="G40" s="313" t="s">
        <v>2116</v>
      </c>
      <c r="H40" s="313"/>
      <c r="I40" s="313"/>
      <c r="J40" s="313"/>
      <c r="K40" s="191"/>
    </row>
    <row r="41" spans="2:11" ht="15" customHeight="1">
      <c r="B41" s="194"/>
      <c r="C41" s="195"/>
      <c r="D41" s="193"/>
      <c r="E41" s="196" t="s">
        <v>129</v>
      </c>
      <c r="F41" s="193"/>
      <c r="G41" s="313" t="s">
        <v>2117</v>
      </c>
      <c r="H41" s="313"/>
      <c r="I41" s="313"/>
      <c r="J41" s="313"/>
      <c r="K41" s="191"/>
    </row>
    <row r="42" spans="2:11" ht="15" customHeight="1">
      <c r="B42" s="194"/>
      <c r="C42" s="195"/>
      <c r="D42" s="193"/>
      <c r="E42" s="196" t="s">
        <v>2118</v>
      </c>
      <c r="F42" s="193"/>
      <c r="G42" s="313" t="s">
        <v>2119</v>
      </c>
      <c r="H42" s="313"/>
      <c r="I42" s="313"/>
      <c r="J42" s="313"/>
      <c r="K42" s="191"/>
    </row>
    <row r="43" spans="2:11" ht="15" customHeight="1">
      <c r="B43" s="194"/>
      <c r="C43" s="195"/>
      <c r="D43" s="193"/>
      <c r="E43" s="196"/>
      <c r="F43" s="193"/>
      <c r="G43" s="313" t="s">
        <v>2120</v>
      </c>
      <c r="H43" s="313"/>
      <c r="I43" s="313"/>
      <c r="J43" s="313"/>
      <c r="K43" s="191"/>
    </row>
    <row r="44" spans="2:11" ht="15" customHeight="1">
      <c r="B44" s="194"/>
      <c r="C44" s="195"/>
      <c r="D44" s="193"/>
      <c r="E44" s="196" t="s">
        <v>2121</v>
      </c>
      <c r="F44" s="193"/>
      <c r="G44" s="313" t="s">
        <v>2122</v>
      </c>
      <c r="H44" s="313"/>
      <c r="I44" s="313"/>
      <c r="J44" s="313"/>
      <c r="K44" s="191"/>
    </row>
    <row r="45" spans="2:11" ht="15" customHeight="1">
      <c r="B45" s="194"/>
      <c r="C45" s="195"/>
      <c r="D45" s="193"/>
      <c r="E45" s="196" t="s">
        <v>131</v>
      </c>
      <c r="F45" s="193"/>
      <c r="G45" s="313" t="s">
        <v>2123</v>
      </c>
      <c r="H45" s="313"/>
      <c r="I45" s="313"/>
      <c r="J45" s="313"/>
      <c r="K45" s="191"/>
    </row>
    <row r="46" spans="2:11" ht="12.75" customHeight="1">
      <c r="B46" s="194"/>
      <c r="C46" s="195"/>
      <c r="D46" s="193"/>
      <c r="E46" s="193"/>
      <c r="F46" s="193"/>
      <c r="G46" s="193"/>
      <c r="H46" s="193"/>
      <c r="I46" s="193"/>
      <c r="J46" s="193"/>
      <c r="K46" s="191"/>
    </row>
    <row r="47" spans="2:11" ht="15" customHeight="1">
      <c r="B47" s="194"/>
      <c r="C47" s="195"/>
      <c r="D47" s="313" t="s">
        <v>2124</v>
      </c>
      <c r="E47" s="313"/>
      <c r="F47" s="313"/>
      <c r="G47" s="313"/>
      <c r="H47" s="313"/>
      <c r="I47" s="313"/>
      <c r="J47" s="313"/>
      <c r="K47" s="191"/>
    </row>
    <row r="48" spans="2:11" ht="15" customHeight="1">
      <c r="B48" s="194"/>
      <c r="C48" s="195"/>
      <c r="D48" s="195"/>
      <c r="E48" s="313" t="s">
        <v>2125</v>
      </c>
      <c r="F48" s="313"/>
      <c r="G48" s="313"/>
      <c r="H48" s="313"/>
      <c r="I48" s="313"/>
      <c r="J48" s="313"/>
      <c r="K48" s="191"/>
    </row>
    <row r="49" spans="2:11" ht="15" customHeight="1">
      <c r="B49" s="194"/>
      <c r="C49" s="195"/>
      <c r="D49" s="195"/>
      <c r="E49" s="313" t="s">
        <v>2126</v>
      </c>
      <c r="F49" s="313"/>
      <c r="G49" s="313"/>
      <c r="H49" s="313"/>
      <c r="I49" s="313"/>
      <c r="J49" s="313"/>
      <c r="K49" s="191"/>
    </row>
    <row r="50" spans="2:11" ht="15" customHeight="1">
      <c r="B50" s="194"/>
      <c r="C50" s="195"/>
      <c r="D50" s="195"/>
      <c r="E50" s="313" t="s">
        <v>2127</v>
      </c>
      <c r="F50" s="313"/>
      <c r="G50" s="313"/>
      <c r="H50" s="313"/>
      <c r="I50" s="313"/>
      <c r="J50" s="313"/>
      <c r="K50" s="191"/>
    </row>
    <row r="51" spans="2:11" ht="15" customHeight="1">
      <c r="B51" s="194"/>
      <c r="C51" s="195"/>
      <c r="D51" s="313" t="s">
        <v>2128</v>
      </c>
      <c r="E51" s="313"/>
      <c r="F51" s="313"/>
      <c r="G51" s="313"/>
      <c r="H51" s="313"/>
      <c r="I51" s="313"/>
      <c r="J51" s="313"/>
      <c r="K51" s="191"/>
    </row>
    <row r="52" spans="2:11" ht="25.5" customHeight="1">
      <c r="B52" s="190"/>
      <c r="C52" s="314" t="s">
        <v>2129</v>
      </c>
      <c r="D52" s="314"/>
      <c r="E52" s="314"/>
      <c r="F52" s="314"/>
      <c r="G52" s="314"/>
      <c r="H52" s="314"/>
      <c r="I52" s="314"/>
      <c r="J52" s="314"/>
      <c r="K52" s="191"/>
    </row>
    <row r="53" spans="2:11" ht="5.25" customHeight="1">
      <c r="B53" s="190"/>
      <c r="C53" s="192"/>
      <c r="D53" s="192"/>
      <c r="E53" s="192"/>
      <c r="F53" s="192"/>
      <c r="G53" s="192"/>
      <c r="H53" s="192"/>
      <c r="I53" s="192"/>
      <c r="J53" s="192"/>
      <c r="K53" s="191"/>
    </row>
    <row r="54" spans="2:11" ht="15" customHeight="1">
      <c r="B54" s="190"/>
      <c r="C54" s="313" t="s">
        <v>2130</v>
      </c>
      <c r="D54" s="313"/>
      <c r="E54" s="313"/>
      <c r="F54" s="313"/>
      <c r="G54" s="313"/>
      <c r="H54" s="313"/>
      <c r="I54" s="313"/>
      <c r="J54" s="313"/>
      <c r="K54" s="191"/>
    </row>
    <row r="55" spans="2:11" ht="15" customHeight="1">
      <c r="B55" s="190"/>
      <c r="C55" s="313" t="s">
        <v>2131</v>
      </c>
      <c r="D55" s="313"/>
      <c r="E55" s="313"/>
      <c r="F55" s="313"/>
      <c r="G55" s="313"/>
      <c r="H55" s="313"/>
      <c r="I55" s="313"/>
      <c r="J55" s="313"/>
      <c r="K55" s="191"/>
    </row>
    <row r="56" spans="2:11" ht="12.75" customHeight="1">
      <c r="B56" s="190"/>
      <c r="C56" s="193"/>
      <c r="D56" s="193"/>
      <c r="E56" s="193"/>
      <c r="F56" s="193"/>
      <c r="G56" s="193"/>
      <c r="H56" s="193"/>
      <c r="I56" s="193"/>
      <c r="J56" s="193"/>
      <c r="K56" s="191"/>
    </row>
    <row r="57" spans="2:11" ht="15" customHeight="1">
      <c r="B57" s="190"/>
      <c r="C57" s="313" t="s">
        <v>2132</v>
      </c>
      <c r="D57" s="313"/>
      <c r="E57" s="313"/>
      <c r="F57" s="313"/>
      <c r="G57" s="313"/>
      <c r="H57" s="313"/>
      <c r="I57" s="313"/>
      <c r="J57" s="313"/>
      <c r="K57" s="191"/>
    </row>
    <row r="58" spans="2:11" ht="15" customHeight="1">
      <c r="B58" s="190"/>
      <c r="C58" s="195"/>
      <c r="D58" s="313" t="s">
        <v>2133</v>
      </c>
      <c r="E58" s="313"/>
      <c r="F58" s="313"/>
      <c r="G58" s="313"/>
      <c r="H58" s="313"/>
      <c r="I58" s="313"/>
      <c r="J58" s="313"/>
      <c r="K58" s="191"/>
    </row>
    <row r="59" spans="2:11" ht="15" customHeight="1">
      <c r="B59" s="190"/>
      <c r="C59" s="195"/>
      <c r="D59" s="313" t="s">
        <v>2134</v>
      </c>
      <c r="E59" s="313"/>
      <c r="F59" s="313"/>
      <c r="G59" s="313"/>
      <c r="H59" s="313"/>
      <c r="I59" s="313"/>
      <c r="J59" s="313"/>
      <c r="K59" s="191"/>
    </row>
    <row r="60" spans="2:11" ht="15" customHeight="1">
      <c r="B60" s="190"/>
      <c r="C60" s="195"/>
      <c r="D60" s="313" t="s">
        <v>2135</v>
      </c>
      <c r="E60" s="313"/>
      <c r="F60" s="313"/>
      <c r="G60" s="313"/>
      <c r="H60" s="313"/>
      <c r="I60" s="313"/>
      <c r="J60" s="313"/>
      <c r="K60" s="191"/>
    </row>
    <row r="61" spans="2:11" ht="15" customHeight="1">
      <c r="B61" s="190"/>
      <c r="C61" s="195"/>
      <c r="D61" s="313" t="s">
        <v>2136</v>
      </c>
      <c r="E61" s="313"/>
      <c r="F61" s="313"/>
      <c r="G61" s="313"/>
      <c r="H61" s="313"/>
      <c r="I61" s="313"/>
      <c r="J61" s="313"/>
      <c r="K61" s="191"/>
    </row>
    <row r="62" spans="2:11" ht="15" customHeight="1">
      <c r="B62" s="190"/>
      <c r="C62" s="195"/>
      <c r="D62" s="315" t="s">
        <v>2137</v>
      </c>
      <c r="E62" s="315"/>
      <c r="F62" s="315"/>
      <c r="G62" s="315"/>
      <c r="H62" s="315"/>
      <c r="I62" s="315"/>
      <c r="J62" s="315"/>
      <c r="K62" s="191"/>
    </row>
    <row r="63" spans="2:11" ht="15" customHeight="1">
      <c r="B63" s="190"/>
      <c r="C63" s="195"/>
      <c r="D63" s="313" t="s">
        <v>2138</v>
      </c>
      <c r="E63" s="313"/>
      <c r="F63" s="313"/>
      <c r="G63" s="313"/>
      <c r="H63" s="313"/>
      <c r="I63" s="313"/>
      <c r="J63" s="313"/>
      <c r="K63" s="191"/>
    </row>
    <row r="64" spans="2:11" ht="12.75" customHeight="1">
      <c r="B64" s="190"/>
      <c r="C64" s="195"/>
      <c r="D64" s="195"/>
      <c r="E64" s="198"/>
      <c r="F64" s="195"/>
      <c r="G64" s="195"/>
      <c r="H64" s="195"/>
      <c r="I64" s="195"/>
      <c r="J64" s="195"/>
      <c r="K64" s="191"/>
    </row>
    <row r="65" spans="2:11" ht="15" customHeight="1">
      <c r="B65" s="190"/>
      <c r="C65" s="195"/>
      <c r="D65" s="313" t="s">
        <v>2139</v>
      </c>
      <c r="E65" s="313"/>
      <c r="F65" s="313"/>
      <c r="G65" s="313"/>
      <c r="H65" s="313"/>
      <c r="I65" s="313"/>
      <c r="J65" s="313"/>
      <c r="K65" s="191"/>
    </row>
    <row r="66" spans="2:11" ht="15" customHeight="1">
      <c r="B66" s="190"/>
      <c r="C66" s="195"/>
      <c r="D66" s="315" t="s">
        <v>2140</v>
      </c>
      <c r="E66" s="315"/>
      <c r="F66" s="315"/>
      <c r="G66" s="315"/>
      <c r="H66" s="315"/>
      <c r="I66" s="315"/>
      <c r="J66" s="315"/>
      <c r="K66" s="191"/>
    </row>
    <row r="67" spans="2:11" ht="15" customHeight="1">
      <c r="B67" s="190"/>
      <c r="C67" s="195"/>
      <c r="D67" s="313" t="s">
        <v>2141</v>
      </c>
      <c r="E67" s="313"/>
      <c r="F67" s="313"/>
      <c r="G67" s="313"/>
      <c r="H67" s="313"/>
      <c r="I67" s="313"/>
      <c r="J67" s="313"/>
      <c r="K67" s="191"/>
    </row>
    <row r="68" spans="2:11" ht="15" customHeight="1">
      <c r="B68" s="190"/>
      <c r="C68" s="195"/>
      <c r="D68" s="313" t="s">
        <v>2142</v>
      </c>
      <c r="E68" s="313"/>
      <c r="F68" s="313"/>
      <c r="G68" s="313"/>
      <c r="H68" s="313"/>
      <c r="I68" s="313"/>
      <c r="J68" s="313"/>
      <c r="K68" s="191"/>
    </row>
    <row r="69" spans="2:11" ht="15" customHeight="1">
      <c r="B69" s="190"/>
      <c r="C69" s="195"/>
      <c r="D69" s="313" t="s">
        <v>2143</v>
      </c>
      <c r="E69" s="313"/>
      <c r="F69" s="313"/>
      <c r="G69" s="313"/>
      <c r="H69" s="313"/>
      <c r="I69" s="313"/>
      <c r="J69" s="313"/>
      <c r="K69" s="191"/>
    </row>
    <row r="70" spans="2:11" ht="15" customHeight="1">
      <c r="B70" s="190"/>
      <c r="C70" s="195"/>
      <c r="D70" s="313" t="s">
        <v>2144</v>
      </c>
      <c r="E70" s="313"/>
      <c r="F70" s="313"/>
      <c r="G70" s="313"/>
      <c r="H70" s="313"/>
      <c r="I70" s="313"/>
      <c r="J70" s="313"/>
      <c r="K70" s="191"/>
    </row>
    <row r="71" spans="2:11" ht="12.75" customHeight="1">
      <c r="B71" s="199"/>
      <c r="C71" s="200"/>
      <c r="D71" s="200"/>
      <c r="E71" s="200"/>
      <c r="F71" s="200"/>
      <c r="G71" s="200"/>
      <c r="H71" s="200"/>
      <c r="I71" s="200"/>
      <c r="J71" s="200"/>
      <c r="K71" s="201"/>
    </row>
    <row r="72" spans="2:11" ht="18.7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ht="18.75" customHeight="1"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2:11" ht="7.5" customHeight="1">
      <c r="B74" s="204"/>
      <c r="C74" s="205"/>
      <c r="D74" s="205"/>
      <c r="E74" s="205"/>
      <c r="F74" s="205"/>
      <c r="G74" s="205"/>
      <c r="H74" s="205"/>
      <c r="I74" s="205"/>
      <c r="J74" s="205"/>
      <c r="K74" s="206"/>
    </row>
    <row r="75" spans="2:11" ht="45" customHeight="1">
      <c r="B75" s="207"/>
      <c r="C75" s="308" t="s">
        <v>2145</v>
      </c>
      <c r="D75" s="308"/>
      <c r="E75" s="308"/>
      <c r="F75" s="308"/>
      <c r="G75" s="308"/>
      <c r="H75" s="308"/>
      <c r="I75" s="308"/>
      <c r="J75" s="308"/>
      <c r="K75" s="208"/>
    </row>
    <row r="76" spans="2:11" ht="17.25" customHeight="1">
      <c r="B76" s="207"/>
      <c r="C76" s="209" t="s">
        <v>2146</v>
      </c>
      <c r="D76" s="209"/>
      <c r="E76" s="209"/>
      <c r="F76" s="209" t="s">
        <v>2147</v>
      </c>
      <c r="G76" s="210"/>
      <c r="H76" s="209" t="s">
        <v>54</v>
      </c>
      <c r="I76" s="209" t="s">
        <v>57</v>
      </c>
      <c r="J76" s="209" t="s">
        <v>2148</v>
      </c>
      <c r="K76" s="208"/>
    </row>
    <row r="77" spans="2:11" ht="17.25" customHeight="1">
      <c r="B77" s="207"/>
      <c r="C77" s="211" t="s">
        <v>2149</v>
      </c>
      <c r="D77" s="211"/>
      <c r="E77" s="211"/>
      <c r="F77" s="212" t="s">
        <v>2150</v>
      </c>
      <c r="G77" s="213"/>
      <c r="H77" s="211"/>
      <c r="I77" s="211"/>
      <c r="J77" s="211" t="s">
        <v>2151</v>
      </c>
      <c r="K77" s="208"/>
    </row>
    <row r="78" spans="2:11" ht="5.25" customHeight="1">
      <c r="B78" s="207"/>
      <c r="C78" s="214"/>
      <c r="D78" s="214"/>
      <c r="E78" s="214"/>
      <c r="F78" s="214"/>
      <c r="G78" s="215"/>
      <c r="H78" s="214"/>
      <c r="I78" s="214"/>
      <c r="J78" s="214"/>
      <c r="K78" s="208"/>
    </row>
    <row r="79" spans="2:11" ht="15" customHeight="1">
      <c r="B79" s="207"/>
      <c r="C79" s="196" t="s">
        <v>53</v>
      </c>
      <c r="D79" s="216"/>
      <c r="E79" s="216"/>
      <c r="F79" s="217" t="s">
        <v>2152</v>
      </c>
      <c r="G79" s="218"/>
      <c r="H79" s="196" t="s">
        <v>2153</v>
      </c>
      <c r="I79" s="196" t="s">
        <v>2154</v>
      </c>
      <c r="J79" s="196">
        <v>20</v>
      </c>
      <c r="K79" s="208"/>
    </row>
    <row r="80" spans="2:11" ht="15" customHeight="1">
      <c r="B80" s="207"/>
      <c r="C80" s="196" t="s">
        <v>2155</v>
      </c>
      <c r="D80" s="196"/>
      <c r="E80" s="196"/>
      <c r="F80" s="217" t="s">
        <v>2152</v>
      </c>
      <c r="G80" s="218"/>
      <c r="H80" s="196" t="s">
        <v>2156</v>
      </c>
      <c r="I80" s="196" t="s">
        <v>2154</v>
      </c>
      <c r="J80" s="196">
        <v>120</v>
      </c>
      <c r="K80" s="208"/>
    </row>
    <row r="81" spans="2:11" ht="15" customHeight="1">
      <c r="B81" s="219"/>
      <c r="C81" s="196" t="s">
        <v>2157</v>
      </c>
      <c r="D81" s="196"/>
      <c r="E81" s="196"/>
      <c r="F81" s="217" t="s">
        <v>2158</v>
      </c>
      <c r="G81" s="218"/>
      <c r="H81" s="196" t="s">
        <v>2159</v>
      </c>
      <c r="I81" s="196" t="s">
        <v>2154</v>
      </c>
      <c r="J81" s="196">
        <v>50</v>
      </c>
      <c r="K81" s="208"/>
    </row>
    <row r="82" spans="2:11" ht="15" customHeight="1">
      <c r="B82" s="219"/>
      <c r="C82" s="196" t="s">
        <v>2160</v>
      </c>
      <c r="D82" s="196"/>
      <c r="E82" s="196"/>
      <c r="F82" s="217" t="s">
        <v>2152</v>
      </c>
      <c r="G82" s="218"/>
      <c r="H82" s="196" t="s">
        <v>2161</v>
      </c>
      <c r="I82" s="196" t="s">
        <v>2162</v>
      </c>
      <c r="J82" s="196"/>
      <c r="K82" s="208"/>
    </row>
    <row r="83" spans="2:11" ht="15" customHeight="1">
      <c r="B83" s="219"/>
      <c r="C83" s="196" t="s">
        <v>2163</v>
      </c>
      <c r="D83" s="196"/>
      <c r="E83" s="196"/>
      <c r="F83" s="217" t="s">
        <v>2158</v>
      </c>
      <c r="G83" s="196"/>
      <c r="H83" s="196" t="s">
        <v>2164</v>
      </c>
      <c r="I83" s="196" t="s">
        <v>2154</v>
      </c>
      <c r="J83" s="196">
        <v>15</v>
      </c>
      <c r="K83" s="208"/>
    </row>
    <row r="84" spans="2:11" ht="15" customHeight="1">
      <c r="B84" s="219"/>
      <c r="C84" s="196" t="s">
        <v>2165</v>
      </c>
      <c r="D84" s="196"/>
      <c r="E84" s="196"/>
      <c r="F84" s="217" t="s">
        <v>2158</v>
      </c>
      <c r="G84" s="196"/>
      <c r="H84" s="196" t="s">
        <v>2166</v>
      </c>
      <c r="I84" s="196" t="s">
        <v>2154</v>
      </c>
      <c r="J84" s="196">
        <v>15</v>
      </c>
      <c r="K84" s="208"/>
    </row>
    <row r="85" spans="2:11" ht="15" customHeight="1">
      <c r="B85" s="219"/>
      <c r="C85" s="196" t="s">
        <v>2167</v>
      </c>
      <c r="D85" s="196"/>
      <c r="E85" s="196"/>
      <c r="F85" s="217" t="s">
        <v>2158</v>
      </c>
      <c r="G85" s="196"/>
      <c r="H85" s="196" t="s">
        <v>2168</v>
      </c>
      <c r="I85" s="196" t="s">
        <v>2154</v>
      </c>
      <c r="J85" s="196">
        <v>20</v>
      </c>
      <c r="K85" s="208"/>
    </row>
    <row r="86" spans="2:11" ht="15" customHeight="1">
      <c r="B86" s="219"/>
      <c r="C86" s="196" t="s">
        <v>2169</v>
      </c>
      <c r="D86" s="196"/>
      <c r="E86" s="196"/>
      <c r="F86" s="217" t="s">
        <v>2158</v>
      </c>
      <c r="G86" s="196"/>
      <c r="H86" s="196" t="s">
        <v>2170</v>
      </c>
      <c r="I86" s="196" t="s">
        <v>2154</v>
      </c>
      <c r="J86" s="196">
        <v>20</v>
      </c>
      <c r="K86" s="208"/>
    </row>
    <row r="87" spans="2:11" ht="15" customHeight="1">
      <c r="B87" s="219"/>
      <c r="C87" s="196" t="s">
        <v>2171</v>
      </c>
      <c r="D87" s="196"/>
      <c r="E87" s="196"/>
      <c r="F87" s="217" t="s">
        <v>2158</v>
      </c>
      <c r="G87" s="218"/>
      <c r="H87" s="196" t="s">
        <v>2172</v>
      </c>
      <c r="I87" s="196" t="s">
        <v>2154</v>
      </c>
      <c r="J87" s="196">
        <v>50</v>
      </c>
      <c r="K87" s="208"/>
    </row>
    <row r="88" spans="2:11" ht="15" customHeight="1">
      <c r="B88" s="219"/>
      <c r="C88" s="196" t="s">
        <v>2173</v>
      </c>
      <c r="D88" s="196"/>
      <c r="E88" s="196"/>
      <c r="F88" s="217" t="s">
        <v>2158</v>
      </c>
      <c r="G88" s="218"/>
      <c r="H88" s="196" t="s">
        <v>2174</v>
      </c>
      <c r="I88" s="196" t="s">
        <v>2154</v>
      </c>
      <c r="J88" s="196">
        <v>20</v>
      </c>
      <c r="K88" s="208"/>
    </row>
    <row r="89" spans="2:11" ht="15" customHeight="1">
      <c r="B89" s="219"/>
      <c r="C89" s="196" t="s">
        <v>2175</v>
      </c>
      <c r="D89" s="196"/>
      <c r="E89" s="196"/>
      <c r="F89" s="217" t="s">
        <v>2158</v>
      </c>
      <c r="G89" s="218"/>
      <c r="H89" s="196" t="s">
        <v>2176</v>
      </c>
      <c r="I89" s="196" t="s">
        <v>2154</v>
      </c>
      <c r="J89" s="196">
        <v>20</v>
      </c>
      <c r="K89" s="208"/>
    </row>
    <row r="90" spans="2:11" ht="15" customHeight="1">
      <c r="B90" s="219"/>
      <c r="C90" s="196" t="s">
        <v>2177</v>
      </c>
      <c r="D90" s="196"/>
      <c r="E90" s="196"/>
      <c r="F90" s="217" t="s">
        <v>2158</v>
      </c>
      <c r="G90" s="218"/>
      <c r="H90" s="196" t="s">
        <v>2178</v>
      </c>
      <c r="I90" s="196" t="s">
        <v>2154</v>
      </c>
      <c r="J90" s="196">
        <v>50</v>
      </c>
      <c r="K90" s="208"/>
    </row>
    <row r="91" spans="2:11" ht="15" customHeight="1">
      <c r="B91" s="219"/>
      <c r="C91" s="196" t="s">
        <v>2179</v>
      </c>
      <c r="D91" s="196"/>
      <c r="E91" s="196"/>
      <c r="F91" s="217" t="s">
        <v>2158</v>
      </c>
      <c r="G91" s="218"/>
      <c r="H91" s="196" t="s">
        <v>2179</v>
      </c>
      <c r="I91" s="196" t="s">
        <v>2154</v>
      </c>
      <c r="J91" s="196">
        <v>50</v>
      </c>
      <c r="K91" s="208"/>
    </row>
    <row r="92" spans="2:11" ht="15" customHeight="1">
      <c r="B92" s="219"/>
      <c r="C92" s="196" t="s">
        <v>2180</v>
      </c>
      <c r="D92" s="196"/>
      <c r="E92" s="196"/>
      <c r="F92" s="217" t="s">
        <v>2158</v>
      </c>
      <c r="G92" s="218"/>
      <c r="H92" s="196" t="s">
        <v>2181</v>
      </c>
      <c r="I92" s="196" t="s">
        <v>2154</v>
      </c>
      <c r="J92" s="196">
        <v>255</v>
      </c>
      <c r="K92" s="208"/>
    </row>
    <row r="93" spans="2:11" ht="15" customHeight="1">
      <c r="B93" s="219"/>
      <c r="C93" s="196" t="s">
        <v>2182</v>
      </c>
      <c r="D93" s="196"/>
      <c r="E93" s="196"/>
      <c r="F93" s="217" t="s">
        <v>2152</v>
      </c>
      <c r="G93" s="218"/>
      <c r="H93" s="196" t="s">
        <v>2183</v>
      </c>
      <c r="I93" s="196" t="s">
        <v>2184</v>
      </c>
      <c r="J93" s="196"/>
      <c r="K93" s="208"/>
    </row>
    <row r="94" spans="2:11" ht="15" customHeight="1">
      <c r="B94" s="219"/>
      <c r="C94" s="196" t="s">
        <v>2185</v>
      </c>
      <c r="D94" s="196"/>
      <c r="E94" s="196"/>
      <c r="F94" s="217" t="s">
        <v>2152</v>
      </c>
      <c r="G94" s="218"/>
      <c r="H94" s="196" t="s">
        <v>2186</v>
      </c>
      <c r="I94" s="196" t="s">
        <v>2187</v>
      </c>
      <c r="J94" s="196"/>
      <c r="K94" s="208"/>
    </row>
    <row r="95" spans="2:11" ht="15" customHeight="1">
      <c r="B95" s="219"/>
      <c r="C95" s="196" t="s">
        <v>2188</v>
      </c>
      <c r="D95" s="196"/>
      <c r="E95" s="196"/>
      <c r="F95" s="217" t="s">
        <v>2152</v>
      </c>
      <c r="G95" s="218"/>
      <c r="H95" s="196" t="s">
        <v>2188</v>
      </c>
      <c r="I95" s="196" t="s">
        <v>2187</v>
      </c>
      <c r="J95" s="196"/>
      <c r="K95" s="208"/>
    </row>
    <row r="96" spans="2:11" ht="15" customHeight="1">
      <c r="B96" s="219"/>
      <c r="C96" s="196" t="s">
        <v>38</v>
      </c>
      <c r="D96" s="196"/>
      <c r="E96" s="196"/>
      <c r="F96" s="217" t="s">
        <v>2152</v>
      </c>
      <c r="G96" s="218"/>
      <c r="H96" s="196" t="s">
        <v>2189</v>
      </c>
      <c r="I96" s="196" t="s">
        <v>2187</v>
      </c>
      <c r="J96" s="196"/>
      <c r="K96" s="208"/>
    </row>
    <row r="97" spans="2:11" ht="15" customHeight="1">
      <c r="B97" s="219"/>
      <c r="C97" s="196" t="s">
        <v>48</v>
      </c>
      <c r="D97" s="196"/>
      <c r="E97" s="196"/>
      <c r="F97" s="217" t="s">
        <v>2152</v>
      </c>
      <c r="G97" s="218"/>
      <c r="H97" s="196" t="s">
        <v>2190</v>
      </c>
      <c r="I97" s="196" t="s">
        <v>2187</v>
      </c>
      <c r="J97" s="196"/>
      <c r="K97" s="208"/>
    </row>
    <row r="98" spans="2:11" ht="15" customHeight="1">
      <c r="B98" s="220"/>
      <c r="C98" s="221"/>
      <c r="D98" s="221"/>
      <c r="E98" s="221"/>
      <c r="F98" s="221"/>
      <c r="G98" s="221"/>
      <c r="H98" s="221"/>
      <c r="I98" s="221"/>
      <c r="J98" s="221"/>
      <c r="K98" s="222"/>
    </row>
    <row r="99" spans="2:11" ht="18.75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3"/>
    </row>
    <row r="100" spans="2:11" ht="18.75" customHeight="1"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</row>
    <row r="101" spans="2:11" ht="7.5" customHeight="1">
      <c r="B101" s="204"/>
      <c r="C101" s="205"/>
      <c r="D101" s="205"/>
      <c r="E101" s="205"/>
      <c r="F101" s="205"/>
      <c r="G101" s="205"/>
      <c r="H101" s="205"/>
      <c r="I101" s="205"/>
      <c r="J101" s="205"/>
      <c r="K101" s="206"/>
    </row>
    <row r="102" spans="2:11" ht="45" customHeight="1">
      <c r="B102" s="207"/>
      <c r="C102" s="308" t="s">
        <v>2191</v>
      </c>
      <c r="D102" s="308"/>
      <c r="E102" s="308"/>
      <c r="F102" s="308"/>
      <c r="G102" s="308"/>
      <c r="H102" s="308"/>
      <c r="I102" s="308"/>
      <c r="J102" s="308"/>
      <c r="K102" s="208"/>
    </row>
    <row r="103" spans="2:11" ht="17.25" customHeight="1">
      <c r="B103" s="207"/>
      <c r="C103" s="209" t="s">
        <v>2146</v>
      </c>
      <c r="D103" s="209"/>
      <c r="E103" s="209"/>
      <c r="F103" s="209" t="s">
        <v>2147</v>
      </c>
      <c r="G103" s="210"/>
      <c r="H103" s="209" t="s">
        <v>54</v>
      </c>
      <c r="I103" s="209" t="s">
        <v>57</v>
      </c>
      <c r="J103" s="209" t="s">
        <v>2148</v>
      </c>
      <c r="K103" s="208"/>
    </row>
    <row r="104" spans="2:11" ht="17.25" customHeight="1">
      <c r="B104" s="207"/>
      <c r="C104" s="211" t="s">
        <v>2149</v>
      </c>
      <c r="D104" s="211"/>
      <c r="E104" s="211"/>
      <c r="F104" s="212" t="s">
        <v>2150</v>
      </c>
      <c r="G104" s="213"/>
      <c r="H104" s="211"/>
      <c r="I104" s="211"/>
      <c r="J104" s="211" t="s">
        <v>2151</v>
      </c>
      <c r="K104" s="208"/>
    </row>
    <row r="105" spans="2:11" ht="5.25" customHeight="1">
      <c r="B105" s="207"/>
      <c r="C105" s="209"/>
      <c r="D105" s="209"/>
      <c r="E105" s="209"/>
      <c r="F105" s="209"/>
      <c r="G105" s="225"/>
      <c r="H105" s="209"/>
      <c r="I105" s="209"/>
      <c r="J105" s="209"/>
      <c r="K105" s="208"/>
    </row>
    <row r="106" spans="2:11" ht="15" customHeight="1">
      <c r="B106" s="207"/>
      <c r="C106" s="196" t="s">
        <v>53</v>
      </c>
      <c r="D106" s="216"/>
      <c r="E106" s="216"/>
      <c r="F106" s="217" t="s">
        <v>2152</v>
      </c>
      <c r="G106" s="196"/>
      <c r="H106" s="196" t="s">
        <v>2192</v>
      </c>
      <c r="I106" s="196" t="s">
        <v>2154</v>
      </c>
      <c r="J106" s="196">
        <v>20</v>
      </c>
      <c r="K106" s="208"/>
    </row>
    <row r="107" spans="2:11" ht="15" customHeight="1">
      <c r="B107" s="207"/>
      <c r="C107" s="196" t="s">
        <v>2155</v>
      </c>
      <c r="D107" s="196"/>
      <c r="E107" s="196"/>
      <c r="F107" s="217" t="s">
        <v>2152</v>
      </c>
      <c r="G107" s="196"/>
      <c r="H107" s="196" t="s">
        <v>2192</v>
      </c>
      <c r="I107" s="196" t="s">
        <v>2154</v>
      </c>
      <c r="J107" s="196">
        <v>120</v>
      </c>
      <c r="K107" s="208"/>
    </row>
    <row r="108" spans="2:11" ht="15" customHeight="1">
      <c r="B108" s="219"/>
      <c r="C108" s="196" t="s">
        <v>2157</v>
      </c>
      <c r="D108" s="196"/>
      <c r="E108" s="196"/>
      <c r="F108" s="217" t="s">
        <v>2158</v>
      </c>
      <c r="G108" s="196"/>
      <c r="H108" s="196" t="s">
        <v>2192</v>
      </c>
      <c r="I108" s="196" t="s">
        <v>2154</v>
      </c>
      <c r="J108" s="196">
        <v>50</v>
      </c>
      <c r="K108" s="208"/>
    </row>
    <row r="109" spans="2:11" ht="15" customHeight="1">
      <c r="B109" s="219"/>
      <c r="C109" s="196" t="s">
        <v>2160</v>
      </c>
      <c r="D109" s="196"/>
      <c r="E109" s="196"/>
      <c r="F109" s="217" t="s">
        <v>2152</v>
      </c>
      <c r="G109" s="196"/>
      <c r="H109" s="196" t="s">
        <v>2192</v>
      </c>
      <c r="I109" s="196" t="s">
        <v>2162</v>
      </c>
      <c r="J109" s="196"/>
      <c r="K109" s="208"/>
    </row>
    <row r="110" spans="2:11" ht="15" customHeight="1">
      <c r="B110" s="219"/>
      <c r="C110" s="196" t="s">
        <v>2171</v>
      </c>
      <c r="D110" s="196"/>
      <c r="E110" s="196"/>
      <c r="F110" s="217" t="s">
        <v>2158</v>
      </c>
      <c r="G110" s="196"/>
      <c r="H110" s="196" t="s">
        <v>2192</v>
      </c>
      <c r="I110" s="196" t="s">
        <v>2154</v>
      </c>
      <c r="J110" s="196">
        <v>50</v>
      </c>
      <c r="K110" s="208"/>
    </row>
    <row r="111" spans="2:11" ht="15" customHeight="1">
      <c r="B111" s="219"/>
      <c r="C111" s="196" t="s">
        <v>2179</v>
      </c>
      <c r="D111" s="196"/>
      <c r="E111" s="196"/>
      <c r="F111" s="217" t="s">
        <v>2158</v>
      </c>
      <c r="G111" s="196"/>
      <c r="H111" s="196" t="s">
        <v>2192</v>
      </c>
      <c r="I111" s="196" t="s">
        <v>2154</v>
      </c>
      <c r="J111" s="196">
        <v>50</v>
      </c>
      <c r="K111" s="208"/>
    </row>
    <row r="112" spans="2:11" ht="15" customHeight="1">
      <c r="B112" s="219"/>
      <c r="C112" s="196" t="s">
        <v>2177</v>
      </c>
      <c r="D112" s="196"/>
      <c r="E112" s="196"/>
      <c r="F112" s="217" t="s">
        <v>2158</v>
      </c>
      <c r="G112" s="196"/>
      <c r="H112" s="196" t="s">
        <v>2192</v>
      </c>
      <c r="I112" s="196" t="s">
        <v>2154</v>
      </c>
      <c r="J112" s="196">
        <v>50</v>
      </c>
      <c r="K112" s="208"/>
    </row>
    <row r="113" spans="2:11" ht="15" customHeight="1">
      <c r="B113" s="219"/>
      <c r="C113" s="196" t="s">
        <v>53</v>
      </c>
      <c r="D113" s="196"/>
      <c r="E113" s="196"/>
      <c r="F113" s="217" t="s">
        <v>2152</v>
      </c>
      <c r="G113" s="196"/>
      <c r="H113" s="196" t="s">
        <v>2193</v>
      </c>
      <c r="I113" s="196" t="s">
        <v>2154</v>
      </c>
      <c r="J113" s="196">
        <v>20</v>
      </c>
      <c r="K113" s="208"/>
    </row>
    <row r="114" spans="2:11" ht="15" customHeight="1">
      <c r="B114" s="219"/>
      <c r="C114" s="196" t="s">
        <v>2194</v>
      </c>
      <c r="D114" s="196"/>
      <c r="E114" s="196"/>
      <c r="F114" s="217" t="s">
        <v>2152</v>
      </c>
      <c r="G114" s="196"/>
      <c r="H114" s="196" t="s">
        <v>2195</v>
      </c>
      <c r="I114" s="196" t="s">
        <v>2154</v>
      </c>
      <c r="J114" s="196">
        <v>120</v>
      </c>
      <c r="K114" s="208"/>
    </row>
    <row r="115" spans="2:11" ht="15" customHeight="1">
      <c r="B115" s="219"/>
      <c r="C115" s="196" t="s">
        <v>38</v>
      </c>
      <c r="D115" s="196"/>
      <c r="E115" s="196"/>
      <c r="F115" s="217" t="s">
        <v>2152</v>
      </c>
      <c r="G115" s="196"/>
      <c r="H115" s="196" t="s">
        <v>2196</v>
      </c>
      <c r="I115" s="196" t="s">
        <v>2187</v>
      </c>
      <c r="J115" s="196"/>
      <c r="K115" s="208"/>
    </row>
    <row r="116" spans="2:11" ht="15" customHeight="1">
      <c r="B116" s="219"/>
      <c r="C116" s="196" t="s">
        <v>48</v>
      </c>
      <c r="D116" s="196"/>
      <c r="E116" s="196"/>
      <c r="F116" s="217" t="s">
        <v>2152</v>
      </c>
      <c r="G116" s="196"/>
      <c r="H116" s="196" t="s">
        <v>2197</v>
      </c>
      <c r="I116" s="196" t="s">
        <v>2187</v>
      </c>
      <c r="J116" s="196"/>
      <c r="K116" s="208"/>
    </row>
    <row r="117" spans="2:11" ht="15" customHeight="1">
      <c r="B117" s="219"/>
      <c r="C117" s="196" t="s">
        <v>57</v>
      </c>
      <c r="D117" s="196"/>
      <c r="E117" s="196"/>
      <c r="F117" s="217" t="s">
        <v>2152</v>
      </c>
      <c r="G117" s="196"/>
      <c r="H117" s="196" t="s">
        <v>2198</v>
      </c>
      <c r="I117" s="196" t="s">
        <v>2199</v>
      </c>
      <c r="J117" s="196"/>
      <c r="K117" s="208"/>
    </row>
    <row r="118" spans="2:11" ht="15" customHeight="1">
      <c r="B118" s="220"/>
      <c r="C118" s="226"/>
      <c r="D118" s="226"/>
      <c r="E118" s="226"/>
      <c r="F118" s="226"/>
      <c r="G118" s="226"/>
      <c r="H118" s="226"/>
      <c r="I118" s="226"/>
      <c r="J118" s="226"/>
      <c r="K118" s="222"/>
    </row>
    <row r="119" spans="2:11" ht="18.75" customHeight="1">
      <c r="B119" s="227"/>
      <c r="C119" s="228"/>
      <c r="D119" s="228"/>
      <c r="E119" s="228"/>
      <c r="F119" s="229"/>
      <c r="G119" s="228"/>
      <c r="H119" s="228"/>
      <c r="I119" s="228"/>
      <c r="J119" s="228"/>
      <c r="K119" s="227"/>
    </row>
    <row r="120" spans="2:11" ht="18.75" customHeight="1"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2:11" ht="7.5" customHeight="1">
      <c r="B121" s="230"/>
      <c r="C121" s="231"/>
      <c r="D121" s="231"/>
      <c r="E121" s="231"/>
      <c r="F121" s="231"/>
      <c r="G121" s="231"/>
      <c r="H121" s="231"/>
      <c r="I121" s="231"/>
      <c r="J121" s="231"/>
      <c r="K121" s="232"/>
    </row>
    <row r="122" spans="2:11" ht="45" customHeight="1">
      <c r="B122" s="233"/>
      <c r="C122" s="309" t="s">
        <v>2200</v>
      </c>
      <c r="D122" s="309"/>
      <c r="E122" s="309"/>
      <c r="F122" s="309"/>
      <c r="G122" s="309"/>
      <c r="H122" s="309"/>
      <c r="I122" s="309"/>
      <c r="J122" s="309"/>
      <c r="K122" s="234"/>
    </row>
    <row r="123" spans="2:11" ht="17.25" customHeight="1">
      <c r="B123" s="235"/>
      <c r="C123" s="209" t="s">
        <v>2146</v>
      </c>
      <c r="D123" s="209"/>
      <c r="E123" s="209"/>
      <c r="F123" s="209" t="s">
        <v>2147</v>
      </c>
      <c r="G123" s="210"/>
      <c r="H123" s="209" t="s">
        <v>54</v>
      </c>
      <c r="I123" s="209" t="s">
        <v>57</v>
      </c>
      <c r="J123" s="209" t="s">
        <v>2148</v>
      </c>
      <c r="K123" s="236"/>
    </row>
    <row r="124" spans="2:11" ht="17.25" customHeight="1">
      <c r="B124" s="235"/>
      <c r="C124" s="211" t="s">
        <v>2149</v>
      </c>
      <c r="D124" s="211"/>
      <c r="E124" s="211"/>
      <c r="F124" s="212" t="s">
        <v>2150</v>
      </c>
      <c r="G124" s="213"/>
      <c r="H124" s="211"/>
      <c r="I124" s="211"/>
      <c r="J124" s="211" t="s">
        <v>2151</v>
      </c>
      <c r="K124" s="236"/>
    </row>
    <row r="125" spans="2:11" ht="5.25" customHeight="1">
      <c r="B125" s="237"/>
      <c r="C125" s="214"/>
      <c r="D125" s="214"/>
      <c r="E125" s="214"/>
      <c r="F125" s="214"/>
      <c r="G125" s="238"/>
      <c r="H125" s="214"/>
      <c r="I125" s="214"/>
      <c r="J125" s="214"/>
      <c r="K125" s="239"/>
    </row>
    <row r="126" spans="2:11" ht="15" customHeight="1">
      <c r="B126" s="237"/>
      <c r="C126" s="196" t="s">
        <v>2155</v>
      </c>
      <c r="D126" s="216"/>
      <c r="E126" s="216"/>
      <c r="F126" s="217" t="s">
        <v>2152</v>
      </c>
      <c r="G126" s="196"/>
      <c r="H126" s="196" t="s">
        <v>2192</v>
      </c>
      <c r="I126" s="196" t="s">
        <v>2154</v>
      </c>
      <c r="J126" s="196">
        <v>120</v>
      </c>
      <c r="K126" s="240"/>
    </row>
    <row r="127" spans="2:11" ht="15" customHeight="1">
      <c r="B127" s="237"/>
      <c r="C127" s="196" t="s">
        <v>2201</v>
      </c>
      <c r="D127" s="196"/>
      <c r="E127" s="196"/>
      <c r="F127" s="217" t="s">
        <v>2152</v>
      </c>
      <c r="G127" s="196"/>
      <c r="H127" s="196" t="s">
        <v>2202</v>
      </c>
      <c r="I127" s="196" t="s">
        <v>2154</v>
      </c>
      <c r="J127" s="196" t="s">
        <v>2203</v>
      </c>
      <c r="K127" s="240"/>
    </row>
    <row r="128" spans="2:11" ht="15" customHeight="1">
      <c r="B128" s="237"/>
      <c r="C128" s="196" t="s">
        <v>92</v>
      </c>
      <c r="D128" s="196"/>
      <c r="E128" s="196"/>
      <c r="F128" s="217" t="s">
        <v>2152</v>
      </c>
      <c r="G128" s="196"/>
      <c r="H128" s="196" t="s">
        <v>2204</v>
      </c>
      <c r="I128" s="196" t="s">
        <v>2154</v>
      </c>
      <c r="J128" s="196" t="s">
        <v>2203</v>
      </c>
      <c r="K128" s="240"/>
    </row>
    <row r="129" spans="2:11" ht="15" customHeight="1">
      <c r="B129" s="237"/>
      <c r="C129" s="196" t="s">
        <v>2163</v>
      </c>
      <c r="D129" s="196"/>
      <c r="E129" s="196"/>
      <c r="F129" s="217" t="s">
        <v>2158</v>
      </c>
      <c r="G129" s="196"/>
      <c r="H129" s="196" t="s">
        <v>2164</v>
      </c>
      <c r="I129" s="196" t="s">
        <v>2154</v>
      </c>
      <c r="J129" s="196">
        <v>15</v>
      </c>
      <c r="K129" s="240"/>
    </row>
    <row r="130" spans="2:11" ht="15" customHeight="1">
      <c r="B130" s="237"/>
      <c r="C130" s="196" t="s">
        <v>2165</v>
      </c>
      <c r="D130" s="196"/>
      <c r="E130" s="196"/>
      <c r="F130" s="217" t="s">
        <v>2158</v>
      </c>
      <c r="G130" s="196"/>
      <c r="H130" s="196" t="s">
        <v>2166</v>
      </c>
      <c r="I130" s="196" t="s">
        <v>2154</v>
      </c>
      <c r="J130" s="196">
        <v>15</v>
      </c>
      <c r="K130" s="240"/>
    </row>
    <row r="131" spans="2:11" ht="15" customHeight="1">
      <c r="B131" s="237"/>
      <c r="C131" s="196" t="s">
        <v>2167</v>
      </c>
      <c r="D131" s="196"/>
      <c r="E131" s="196"/>
      <c r="F131" s="217" t="s">
        <v>2158</v>
      </c>
      <c r="G131" s="196"/>
      <c r="H131" s="196" t="s">
        <v>2168</v>
      </c>
      <c r="I131" s="196" t="s">
        <v>2154</v>
      </c>
      <c r="J131" s="196">
        <v>20</v>
      </c>
      <c r="K131" s="240"/>
    </row>
    <row r="132" spans="2:11" ht="15" customHeight="1">
      <c r="B132" s="237"/>
      <c r="C132" s="196" t="s">
        <v>2169</v>
      </c>
      <c r="D132" s="196"/>
      <c r="E132" s="196"/>
      <c r="F132" s="217" t="s">
        <v>2158</v>
      </c>
      <c r="G132" s="196"/>
      <c r="H132" s="196" t="s">
        <v>2170</v>
      </c>
      <c r="I132" s="196" t="s">
        <v>2154</v>
      </c>
      <c r="J132" s="196">
        <v>20</v>
      </c>
      <c r="K132" s="240"/>
    </row>
    <row r="133" spans="2:11" ht="15" customHeight="1">
      <c r="B133" s="237"/>
      <c r="C133" s="196" t="s">
        <v>2157</v>
      </c>
      <c r="D133" s="196"/>
      <c r="E133" s="196"/>
      <c r="F133" s="217" t="s">
        <v>2158</v>
      </c>
      <c r="G133" s="196"/>
      <c r="H133" s="196" t="s">
        <v>2192</v>
      </c>
      <c r="I133" s="196" t="s">
        <v>2154</v>
      </c>
      <c r="J133" s="196">
        <v>50</v>
      </c>
      <c r="K133" s="240"/>
    </row>
    <row r="134" spans="2:11" ht="15" customHeight="1">
      <c r="B134" s="237"/>
      <c r="C134" s="196" t="s">
        <v>2171</v>
      </c>
      <c r="D134" s="196"/>
      <c r="E134" s="196"/>
      <c r="F134" s="217" t="s">
        <v>2158</v>
      </c>
      <c r="G134" s="196"/>
      <c r="H134" s="196" t="s">
        <v>2192</v>
      </c>
      <c r="I134" s="196" t="s">
        <v>2154</v>
      </c>
      <c r="J134" s="196">
        <v>50</v>
      </c>
      <c r="K134" s="240"/>
    </row>
    <row r="135" spans="2:11" ht="15" customHeight="1">
      <c r="B135" s="237"/>
      <c r="C135" s="196" t="s">
        <v>2177</v>
      </c>
      <c r="D135" s="196"/>
      <c r="E135" s="196"/>
      <c r="F135" s="217" t="s">
        <v>2158</v>
      </c>
      <c r="G135" s="196"/>
      <c r="H135" s="196" t="s">
        <v>2192</v>
      </c>
      <c r="I135" s="196" t="s">
        <v>2154</v>
      </c>
      <c r="J135" s="196">
        <v>50</v>
      </c>
      <c r="K135" s="240"/>
    </row>
    <row r="136" spans="2:11" ht="15" customHeight="1">
      <c r="B136" s="237"/>
      <c r="C136" s="196" t="s">
        <v>2179</v>
      </c>
      <c r="D136" s="196"/>
      <c r="E136" s="196"/>
      <c r="F136" s="217" t="s">
        <v>2158</v>
      </c>
      <c r="G136" s="196"/>
      <c r="H136" s="196" t="s">
        <v>2192</v>
      </c>
      <c r="I136" s="196" t="s">
        <v>2154</v>
      </c>
      <c r="J136" s="196">
        <v>50</v>
      </c>
      <c r="K136" s="240"/>
    </row>
    <row r="137" spans="2:11" ht="15" customHeight="1">
      <c r="B137" s="237"/>
      <c r="C137" s="196" t="s">
        <v>2180</v>
      </c>
      <c r="D137" s="196"/>
      <c r="E137" s="196"/>
      <c r="F137" s="217" t="s">
        <v>2158</v>
      </c>
      <c r="G137" s="196"/>
      <c r="H137" s="196" t="s">
        <v>2205</v>
      </c>
      <c r="I137" s="196" t="s">
        <v>2154</v>
      </c>
      <c r="J137" s="196">
        <v>255</v>
      </c>
      <c r="K137" s="240"/>
    </row>
    <row r="138" spans="2:11" ht="15" customHeight="1">
      <c r="B138" s="237"/>
      <c r="C138" s="196" t="s">
        <v>2182</v>
      </c>
      <c r="D138" s="196"/>
      <c r="E138" s="196"/>
      <c r="F138" s="217" t="s">
        <v>2152</v>
      </c>
      <c r="G138" s="196"/>
      <c r="H138" s="196" t="s">
        <v>2206</v>
      </c>
      <c r="I138" s="196" t="s">
        <v>2184</v>
      </c>
      <c r="J138" s="196"/>
      <c r="K138" s="240"/>
    </row>
    <row r="139" spans="2:11" ht="15" customHeight="1">
      <c r="B139" s="237"/>
      <c r="C139" s="196" t="s">
        <v>2185</v>
      </c>
      <c r="D139" s="196"/>
      <c r="E139" s="196"/>
      <c r="F139" s="217" t="s">
        <v>2152</v>
      </c>
      <c r="G139" s="196"/>
      <c r="H139" s="196" t="s">
        <v>2207</v>
      </c>
      <c r="I139" s="196" t="s">
        <v>2187</v>
      </c>
      <c r="J139" s="196"/>
      <c r="K139" s="240"/>
    </row>
    <row r="140" spans="2:11" ht="15" customHeight="1">
      <c r="B140" s="237"/>
      <c r="C140" s="196" t="s">
        <v>2188</v>
      </c>
      <c r="D140" s="196"/>
      <c r="E140" s="196"/>
      <c r="F140" s="217" t="s">
        <v>2152</v>
      </c>
      <c r="G140" s="196"/>
      <c r="H140" s="196" t="s">
        <v>2188</v>
      </c>
      <c r="I140" s="196" t="s">
        <v>2187</v>
      </c>
      <c r="J140" s="196"/>
      <c r="K140" s="240"/>
    </row>
    <row r="141" spans="2:11" ht="15" customHeight="1">
      <c r="B141" s="237"/>
      <c r="C141" s="196" t="s">
        <v>38</v>
      </c>
      <c r="D141" s="196"/>
      <c r="E141" s="196"/>
      <c r="F141" s="217" t="s">
        <v>2152</v>
      </c>
      <c r="G141" s="196"/>
      <c r="H141" s="196" t="s">
        <v>2208</v>
      </c>
      <c r="I141" s="196" t="s">
        <v>2187</v>
      </c>
      <c r="J141" s="196"/>
      <c r="K141" s="240"/>
    </row>
    <row r="142" spans="2:11" ht="15" customHeight="1">
      <c r="B142" s="237"/>
      <c r="C142" s="196" t="s">
        <v>2209</v>
      </c>
      <c r="D142" s="196"/>
      <c r="E142" s="196"/>
      <c r="F142" s="217" t="s">
        <v>2152</v>
      </c>
      <c r="G142" s="196"/>
      <c r="H142" s="196" t="s">
        <v>2210</v>
      </c>
      <c r="I142" s="196" t="s">
        <v>2187</v>
      </c>
      <c r="J142" s="196"/>
      <c r="K142" s="240"/>
    </row>
    <row r="143" spans="2:11" ht="15" customHeight="1">
      <c r="B143" s="241"/>
      <c r="C143" s="242"/>
      <c r="D143" s="242"/>
      <c r="E143" s="242"/>
      <c r="F143" s="242"/>
      <c r="G143" s="242"/>
      <c r="H143" s="242"/>
      <c r="I143" s="242"/>
      <c r="J143" s="242"/>
      <c r="K143" s="243"/>
    </row>
    <row r="144" spans="2:11" ht="18.75" customHeight="1">
      <c r="B144" s="228"/>
      <c r="C144" s="228"/>
      <c r="D144" s="228"/>
      <c r="E144" s="228"/>
      <c r="F144" s="229"/>
      <c r="G144" s="228"/>
      <c r="H144" s="228"/>
      <c r="I144" s="228"/>
      <c r="J144" s="228"/>
      <c r="K144" s="228"/>
    </row>
    <row r="145" spans="2:11" ht="18.75" customHeight="1"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</row>
    <row r="146" spans="2:11" ht="7.5" customHeight="1">
      <c r="B146" s="204"/>
      <c r="C146" s="205"/>
      <c r="D146" s="205"/>
      <c r="E146" s="205"/>
      <c r="F146" s="205"/>
      <c r="G146" s="205"/>
      <c r="H146" s="205"/>
      <c r="I146" s="205"/>
      <c r="J146" s="205"/>
      <c r="K146" s="206"/>
    </row>
    <row r="147" spans="2:11" ht="45" customHeight="1">
      <c r="B147" s="207"/>
      <c r="C147" s="308" t="s">
        <v>2211</v>
      </c>
      <c r="D147" s="308"/>
      <c r="E147" s="308"/>
      <c r="F147" s="308"/>
      <c r="G147" s="308"/>
      <c r="H147" s="308"/>
      <c r="I147" s="308"/>
      <c r="J147" s="308"/>
      <c r="K147" s="208"/>
    </row>
    <row r="148" spans="2:11" ht="17.25" customHeight="1">
      <c r="B148" s="207"/>
      <c r="C148" s="209" t="s">
        <v>2146</v>
      </c>
      <c r="D148" s="209"/>
      <c r="E148" s="209"/>
      <c r="F148" s="209" t="s">
        <v>2147</v>
      </c>
      <c r="G148" s="210"/>
      <c r="H148" s="209" t="s">
        <v>54</v>
      </c>
      <c r="I148" s="209" t="s">
        <v>57</v>
      </c>
      <c r="J148" s="209" t="s">
        <v>2148</v>
      </c>
      <c r="K148" s="208"/>
    </row>
    <row r="149" spans="2:11" ht="17.25" customHeight="1">
      <c r="B149" s="207"/>
      <c r="C149" s="211" t="s">
        <v>2149</v>
      </c>
      <c r="D149" s="211"/>
      <c r="E149" s="211"/>
      <c r="F149" s="212" t="s">
        <v>2150</v>
      </c>
      <c r="G149" s="213"/>
      <c r="H149" s="211"/>
      <c r="I149" s="211"/>
      <c r="J149" s="211" t="s">
        <v>2151</v>
      </c>
      <c r="K149" s="208"/>
    </row>
    <row r="150" spans="2:11" ht="5.25" customHeight="1">
      <c r="B150" s="219"/>
      <c r="C150" s="214"/>
      <c r="D150" s="214"/>
      <c r="E150" s="214"/>
      <c r="F150" s="214"/>
      <c r="G150" s="215"/>
      <c r="H150" s="214"/>
      <c r="I150" s="214"/>
      <c r="J150" s="214"/>
      <c r="K150" s="240"/>
    </row>
    <row r="151" spans="2:11" ht="15" customHeight="1">
      <c r="B151" s="219"/>
      <c r="C151" s="244" t="s">
        <v>2155</v>
      </c>
      <c r="D151" s="196"/>
      <c r="E151" s="196"/>
      <c r="F151" s="245" t="s">
        <v>2152</v>
      </c>
      <c r="G151" s="196"/>
      <c r="H151" s="244" t="s">
        <v>2192</v>
      </c>
      <c r="I151" s="244" t="s">
        <v>2154</v>
      </c>
      <c r="J151" s="244">
        <v>120</v>
      </c>
      <c r="K151" s="240"/>
    </row>
    <row r="152" spans="2:11" ht="15" customHeight="1">
      <c r="B152" s="219"/>
      <c r="C152" s="244" t="s">
        <v>2201</v>
      </c>
      <c r="D152" s="196"/>
      <c r="E152" s="196"/>
      <c r="F152" s="245" t="s">
        <v>2152</v>
      </c>
      <c r="G152" s="196"/>
      <c r="H152" s="244" t="s">
        <v>2212</v>
      </c>
      <c r="I152" s="244" t="s">
        <v>2154</v>
      </c>
      <c r="J152" s="244" t="s">
        <v>2203</v>
      </c>
      <c r="K152" s="240"/>
    </row>
    <row r="153" spans="2:11" ht="15" customHeight="1">
      <c r="B153" s="219"/>
      <c r="C153" s="244" t="s">
        <v>92</v>
      </c>
      <c r="D153" s="196"/>
      <c r="E153" s="196"/>
      <c r="F153" s="245" t="s">
        <v>2152</v>
      </c>
      <c r="G153" s="196"/>
      <c r="H153" s="244" t="s">
        <v>2213</v>
      </c>
      <c r="I153" s="244" t="s">
        <v>2154</v>
      </c>
      <c r="J153" s="244" t="s">
        <v>2203</v>
      </c>
      <c r="K153" s="240"/>
    </row>
    <row r="154" spans="2:11" ht="15" customHeight="1">
      <c r="B154" s="219"/>
      <c r="C154" s="244" t="s">
        <v>2157</v>
      </c>
      <c r="D154" s="196"/>
      <c r="E154" s="196"/>
      <c r="F154" s="245" t="s">
        <v>2158</v>
      </c>
      <c r="G154" s="196"/>
      <c r="H154" s="244" t="s">
        <v>2192</v>
      </c>
      <c r="I154" s="244" t="s">
        <v>2154</v>
      </c>
      <c r="J154" s="244">
        <v>50</v>
      </c>
      <c r="K154" s="240"/>
    </row>
    <row r="155" spans="2:11" ht="15" customHeight="1">
      <c r="B155" s="219"/>
      <c r="C155" s="244" t="s">
        <v>2160</v>
      </c>
      <c r="D155" s="196"/>
      <c r="E155" s="196"/>
      <c r="F155" s="245" t="s">
        <v>2152</v>
      </c>
      <c r="G155" s="196"/>
      <c r="H155" s="244" t="s">
        <v>2192</v>
      </c>
      <c r="I155" s="244" t="s">
        <v>2162</v>
      </c>
      <c r="J155" s="244"/>
      <c r="K155" s="240"/>
    </row>
    <row r="156" spans="2:11" ht="15" customHeight="1">
      <c r="B156" s="219"/>
      <c r="C156" s="244" t="s">
        <v>2171</v>
      </c>
      <c r="D156" s="196"/>
      <c r="E156" s="196"/>
      <c r="F156" s="245" t="s">
        <v>2158</v>
      </c>
      <c r="G156" s="196"/>
      <c r="H156" s="244" t="s">
        <v>2192</v>
      </c>
      <c r="I156" s="244" t="s">
        <v>2154</v>
      </c>
      <c r="J156" s="244">
        <v>50</v>
      </c>
      <c r="K156" s="240"/>
    </row>
    <row r="157" spans="2:11" ht="15" customHeight="1">
      <c r="B157" s="219"/>
      <c r="C157" s="244" t="s">
        <v>2179</v>
      </c>
      <c r="D157" s="196"/>
      <c r="E157" s="196"/>
      <c r="F157" s="245" t="s">
        <v>2158</v>
      </c>
      <c r="G157" s="196"/>
      <c r="H157" s="244" t="s">
        <v>2192</v>
      </c>
      <c r="I157" s="244" t="s">
        <v>2154</v>
      </c>
      <c r="J157" s="244">
        <v>50</v>
      </c>
      <c r="K157" s="240"/>
    </row>
    <row r="158" spans="2:11" ht="15" customHeight="1">
      <c r="B158" s="219"/>
      <c r="C158" s="244" t="s">
        <v>2177</v>
      </c>
      <c r="D158" s="196"/>
      <c r="E158" s="196"/>
      <c r="F158" s="245" t="s">
        <v>2158</v>
      </c>
      <c r="G158" s="196"/>
      <c r="H158" s="244" t="s">
        <v>2192</v>
      </c>
      <c r="I158" s="244" t="s">
        <v>2154</v>
      </c>
      <c r="J158" s="244">
        <v>50</v>
      </c>
      <c r="K158" s="240"/>
    </row>
    <row r="159" spans="2:11" ht="15" customHeight="1">
      <c r="B159" s="219"/>
      <c r="C159" s="244" t="s">
        <v>122</v>
      </c>
      <c r="D159" s="196"/>
      <c r="E159" s="196"/>
      <c r="F159" s="245" t="s">
        <v>2152</v>
      </c>
      <c r="G159" s="196"/>
      <c r="H159" s="244" t="s">
        <v>2214</v>
      </c>
      <c r="I159" s="244" t="s">
        <v>2154</v>
      </c>
      <c r="J159" s="244" t="s">
        <v>2215</v>
      </c>
      <c r="K159" s="240"/>
    </row>
    <row r="160" spans="2:11" ht="15" customHeight="1">
      <c r="B160" s="219"/>
      <c r="C160" s="244" t="s">
        <v>2216</v>
      </c>
      <c r="D160" s="196"/>
      <c r="E160" s="196"/>
      <c r="F160" s="245" t="s">
        <v>2152</v>
      </c>
      <c r="G160" s="196"/>
      <c r="H160" s="244" t="s">
        <v>2217</v>
      </c>
      <c r="I160" s="244" t="s">
        <v>2187</v>
      </c>
      <c r="J160" s="244"/>
      <c r="K160" s="240"/>
    </row>
    <row r="161" spans="2:11" ht="15" customHeight="1">
      <c r="B161" s="246"/>
      <c r="C161" s="226"/>
      <c r="D161" s="226"/>
      <c r="E161" s="226"/>
      <c r="F161" s="226"/>
      <c r="G161" s="226"/>
      <c r="H161" s="226"/>
      <c r="I161" s="226"/>
      <c r="J161" s="226"/>
      <c r="K161" s="247"/>
    </row>
    <row r="162" spans="2:11" ht="18.75" customHeight="1">
      <c r="B162" s="228"/>
      <c r="C162" s="238"/>
      <c r="D162" s="238"/>
      <c r="E162" s="238"/>
      <c r="F162" s="248"/>
      <c r="G162" s="238"/>
      <c r="H162" s="238"/>
      <c r="I162" s="238"/>
      <c r="J162" s="238"/>
      <c r="K162" s="228"/>
    </row>
    <row r="163" spans="2:11" ht="18.75" customHeight="1"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</row>
    <row r="164" spans="2:11" ht="7.5" customHeight="1">
      <c r="B164" s="185"/>
      <c r="C164" s="186"/>
      <c r="D164" s="186"/>
      <c r="E164" s="186"/>
      <c r="F164" s="186"/>
      <c r="G164" s="186"/>
      <c r="H164" s="186"/>
      <c r="I164" s="186"/>
      <c r="J164" s="186"/>
      <c r="K164" s="187"/>
    </row>
    <row r="165" spans="2:11" ht="45" customHeight="1">
      <c r="B165" s="188"/>
      <c r="C165" s="309" t="s">
        <v>2218</v>
      </c>
      <c r="D165" s="309"/>
      <c r="E165" s="309"/>
      <c r="F165" s="309"/>
      <c r="G165" s="309"/>
      <c r="H165" s="309"/>
      <c r="I165" s="309"/>
      <c r="J165" s="309"/>
      <c r="K165" s="189"/>
    </row>
    <row r="166" spans="2:11" ht="17.25" customHeight="1">
      <c r="B166" s="188"/>
      <c r="C166" s="209" t="s">
        <v>2146</v>
      </c>
      <c r="D166" s="209"/>
      <c r="E166" s="209"/>
      <c r="F166" s="209" t="s">
        <v>2147</v>
      </c>
      <c r="G166" s="249"/>
      <c r="H166" s="250" t="s">
        <v>54</v>
      </c>
      <c r="I166" s="250" t="s">
        <v>57</v>
      </c>
      <c r="J166" s="209" t="s">
        <v>2148</v>
      </c>
      <c r="K166" s="189"/>
    </row>
    <row r="167" spans="2:11" ht="17.25" customHeight="1">
      <c r="B167" s="190"/>
      <c r="C167" s="211" t="s">
        <v>2149</v>
      </c>
      <c r="D167" s="211"/>
      <c r="E167" s="211"/>
      <c r="F167" s="212" t="s">
        <v>2150</v>
      </c>
      <c r="G167" s="251"/>
      <c r="H167" s="252"/>
      <c r="I167" s="252"/>
      <c r="J167" s="211" t="s">
        <v>2151</v>
      </c>
      <c r="K167" s="191"/>
    </row>
    <row r="168" spans="2:11" ht="5.25" customHeight="1">
      <c r="B168" s="219"/>
      <c r="C168" s="214"/>
      <c r="D168" s="214"/>
      <c r="E168" s="214"/>
      <c r="F168" s="214"/>
      <c r="G168" s="215"/>
      <c r="H168" s="214"/>
      <c r="I168" s="214"/>
      <c r="J168" s="214"/>
      <c r="K168" s="240"/>
    </row>
    <row r="169" spans="2:11" ht="15" customHeight="1">
      <c r="B169" s="219"/>
      <c r="C169" s="196" t="s">
        <v>2155</v>
      </c>
      <c r="D169" s="196"/>
      <c r="E169" s="196"/>
      <c r="F169" s="217" t="s">
        <v>2152</v>
      </c>
      <c r="G169" s="196"/>
      <c r="H169" s="196" t="s">
        <v>2192</v>
      </c>
      <c r="I169" s="196" t="s">
        <v>2154</v>
      </c>
      <c r="J169" s="196">
        <v>120</v>
      </c>
      <c r="K169" s="240"/>
    </row>
    <row r="170" spans="2:11" ht="15" customHeight="1">
      <c r="B170" s="219"/>
      <c r="C170" s="196" t="s">
        <v>2201</v>
      </c>
      <c r="D170" s="196"/>
      <c r="E170" s="196"/>
      <c r="F170" s="217" t="s">
        <v>2152</v>
      </c>
      <c r="G170" s="196"/>
      <c r="H170" s="196" t="s">
        <v>2202</v>
      </c>
      <c r="I170" s="196" t="s">
        <v>2154</v>
      </c>
      <c r="J170" s="196" t="s">
        <v>2203</v>
      </c>
      <c r="K170" s="240"/>
    </row>
    <row r="171" spans="2:11" ht="15" customHeight="1">
      <c r="B171" s="219"/>
      <c r="C171" s="196" t="s">
        <v>92</v>
      </c>
      <c r="D171" s="196"/>
      <c r="E171" s="196"/>
      <c r="F171" s="217" t="s">
        <v>2152</v>
      </c>
      <c r="G171" s="196"/>
      <c r="H171" s="196" t="s">
        <v>2219</v>
      </c>
      <c r="I171" s="196" t="s">
        <v>2154</v>
      </c>
      <c r="J171" s="196" t="s">
        <v>2203</v>
      </c>
      <c r="K171" s="240"/>
    </row>
    <row r="172" spans="2:11" ht="15" customHeight="1">
      <c r="B172" s="219"/>
      <c r="C172" s="196" t="s">
        <v>2157</v>
      </c>
      <c r="D172" s="196"/>
      <c r="E172" s="196"/>
      <c r="F172" s="217" t="s">
        <v>2158</v>
      </c>
      <c r="G172" s="196"/>
      <c r="H172" s="196" t="s">
        <v>2219</v>
      </c>
      <c r="I172" s="196" t="s">
        <v>2154</v>
      </c>
      <c r="J172" s="196">
        <v>50</v>
      </c>
      <c r="K172" s="240"/>
    </row>
    <row r="173" spans="2:11" ht="15" customHeight="1">
      <c r="B173" s="219"/>
      <c r="C173" s="196" t="s">
        <v>2160</v>
      </c>
      <c r="D173" s="196"/>
      <c r="E173" s="196"/>
      <c r="F173" s="217" t="s">
        <v>2152</v>
      </c>
      <c r="G173" s="196"/>
      <c r="H173" s="196" t="s">
        <v>2219</v>
      </c>
      <c r="I173" s="196" t="s">
        <v>2162</v>
      </c>
      <c r="J173" s="196"/>
      <c r="K173" s="240"/>
    </row>
    <row r="174" spans="2:11" ht="15" customHeight="1">
      <c r="B174" s="219"/>
      <c r="C174" s="196" t="s">
        <v>2171</v>
      </c>
      <c r="D174" s="196"/>
      <c r="E174" s="196"/>
      <c r="F174" s="217" t="s">
        <v>2158</v>
      </c>
      <c r="G174" s="196"/>
      <c r="H174" s="196" t="s">
        <v>2219</v>
      </c>
      <c r="I174" s="196" t="s">
        <v>2154</v>
      </c>
      <c r="J174" s="196">
        <v>50</v>
      </c>
      <c r="K174" s="240"/>
    </row>
    <row r="175" spans="2:11" ht="15" customHeight="1">
      <c r="B175" s="219"/>
      <c r="C175" s="196" t="s">
        <v>2179</v>
      </c>
      <c r="D175" s="196"/>
      <c r="E175" s="196"/>
      <c r="F175" s="217" t="s">
        <v>2158</v>
      </c>
      <c r="G175" s="196"/>
      <c r="H175" s="196" t="s">
        <v>2219</v>
      </c>
      <c r="I175" s="196" t="s">
        <v>2154</v>
      </c>
      <c r="J175" s="196">
        <v>50</v>
      </c>
      <c r="K175" s="240"/>
    </row>
    <row r="176" spans="2:11" ht="15" customHeight="1">
      <c r="B176" s="219"/>
      <c r="C176" s="196" t="s">
        <v>2177</v>
      </c>
      <c r="D176" s="196"/>
      <c r="E176" s="196"/>
      <c r="F176" s="217" t="s">
        <v>2158</v>
      </c>
      <c r="G176" s="196"/>
      <c r="H176" s="196" t="s">
        <v>2219</v>
      </c>
      <c r="I176" s="196" t="s">
        <v>2154</v>
      </c>
      <c r="J176" s="196">
        <v>50</v>
      </c>
      <c r="K176" s="240"/>
    </row>
    <row r="177" spans="2:11" ht="15" customHeight="1">
      <c r="B177" s="219"/>
      <c r="C177" s="196" t="s">
        <v>127</v>
      </c>
      <c r="D177" s="196"/>
      <c r="E177" s="196"/>
      <c r="F177" s="217" t="s">
        <v>2152</v>
      </c>
      <c r="G177" s="196"/>
      <c r="H177" s="196" t="s">
        <v>2220</v>
      </c>
      <c r="I177" s="196" t="s">
        <v>2221</v>
      </c>
      <c r="J177" s="196"/>
      <c r="K177" s="240"/>
    </row>
    <row r="178" spans="2:11" ht="15" customHeight="1">
      <c r="B178" s="219"/>
      <c r="C178" s="196" t="s">
        <v>57</v>
      </c>
      <c r="D178" s="196"/>
      <c r="E178" s="196"/>
      <c r="F178" s="217" t="s">
        <v>2152</v>
      </c>
      <c r="G178" s="196"/>
      <c r="H178" s="196" t="s">
        <v>2222</v>
      </c>
      <c r="I178" s="196" t="s">
        <v>2223</v>
      </c>
      <c r="J178" s="196">
        <v>1</v>
      </c>
      <c r="K178" s="240"/>
    </row>
    <row r="179" spans="2:11" ht="15" customHeight="1">
      <c r="B179" s="219"/>
      <c r="C179" s="196" t="s">
        <v>53</v>
      </c>
      <c r="D179" s="196"/>
      <c r="E179" s="196"/>
      <c r="F179" s="217" t="s">
        <v>2152</v>
      </c>
      <c r="G179" s="196"/>
      <c r="H179" s="196" t="s">
        <v>2224</v>
      </c>
      <c r="I179" s="196" t="s">
        <v>2154</v>
      </c>
      <c r="J179" s="196">
        <v>20</v>
      </c>
      <c r="K179" s="240"/>
    </row>
    <row r="180" spans="2:11" ht="15" customHeight="1">
      <c r="B180" s="219"/>
      <c r="C180" s="196" t="s">
        <v>54</v>
      </c>
      <c r="D180" s="196"/>
      <c r="E180" s="196"/>
      <c r="F180" s="217" t="s">
        <v>2152</v>
      </c>
      <c r="G180" s="196"/>
      <c r="H180" s="196" t="s">
        <v>2225</v>
      </c>
      <c r="I180" s="196" t="s">
        <v>2154</v>
      </c>
      <c r="J180" s="196">
        <v>255</v>
      </c>
      <c r="K180" s="240"/>
    </row>
    <row r="181" spans="2:11" ht="15" customHeight="1">
      <c r="B181" s="219"/>
      <c r="C181" s="196" t="s">
        <v>128</v>
      </c>
      <c r="D181" s="196"/>
      <c r="E181" s="196"/>
      <c r="F181" s="217" t="s">
        <v>2152</v>
      </c>
      <c r="G181" s="196"/>
      <c r="H181" s="196" t="s">
        <v>2116</v>
      </c>
      <c r="I181" s="196" t="s">
        <v>2154</v>
      </c>
      <c r="J181" s="196">
        <v>10</v>
      </c>
      <c r="K181" s="240"/>
    </row>
    <row r="182" spans="2:11" ht="15" customHeight="1">
      <c r="B182" s="219"/>
      <c r="C182" s="196" t="s">
        <v>129</v>
      </c>
      <c r="D182" s="196"/>
      <c r="E182" s="196"/>
      <c r="F182" s="217" t="s">
        <v>2152</v>
      </c>
      <c r="G182" s="196"/>
      <c r="H182" s="196" t="s">
        <v>2226</v>
      </c>
      <c r="I182" s="196" t="s">
        <v>2187</v>
      </c>
      <c r="J182" s="196"/>
      <c r="K182" s="240"/>
    </row>
    <row r="183" spans="2:11" ht="15" customHeight="1">
      <c r="B183" s="219"/>
      <c r="C183" s="196" t="s">
        <v>2227</v>
      </c>
      <c r="D183" s="196"/>
      <c r="E183" s="196"/>
      <c r="F183" s="217" t="s">
        <v>2152</v>
      </c>
      <c r="G183" s="196"/>
      <c r="H183" s="196" t="s">
        <v>2228</v>
      </c>
      <c r="I183" s="196" t="s">
        <v>2187</v>
      </c>
      <c r="J183" s="196"/>
      <c r="K183" s="240"/>
    </row>
    <row r="184" spans="2:11" ht="15" customHeight="1">
      <c r="B184" s="219"/>
      <c r="C184" s="196" t="s">
        <v>2216</v>
      </c>
      <c r="D184" s="196"/>
      <c r="E184" s="196"/>
      <c r="F184" s="217" t="s">
        <v>2152</v>
      </c>
      <c r="G184" s="196"/>
      <c r="H184" s="196" t="s">
        <v>2229</v>
      </c>
      <c r="I184" s="196" t="s">
        <v>2187</v>
      </c>
      <c r="J184" s="196"/>
      <c r="K184" s="240"/>
    </row>
    <row r="185" spans="2:11" ht="15" customHeight="1">
      <c r="B185" s="219"/>
      <c r="C185" s="196" t="s">
        <v>131</v>
      </c>
      <c r="D185" s="196"/>
      <c r="E185" s="196"/>
      <c r="F185" s="217" t="s">
        <v>2158</v>
      </c>
      <c r="G185" s="196"/>
      <c r="H185" s="196" t="s">
        <v>2230</v>
      </c>
      <c r="I185" s="196" t="s">
        <v>2154</v>
      </c>
      <c r="J185" s="196">
        <v>50</v>
      </c>
      <c r="K185" s="240"/>
    </row>
    <row r="186" spans="2:11" ht="15" customHeight="1">
      <c r="B186" s="219"/>
      <c r="C186" s="196" t="s">
        <v>2231</v>
      </c>
      <c r="D186" s="196"/>
      <c r="E186" s="196"/>
      <c r="F186" s="217" t="s">
        <v>2158</v>
      </c>
      <c r="G186" s="196"/>
      <c r="H186" s="196" t="s">
        <v>2232</v>
      </c>
      <c r="I186" s="196" t="s">
        <v>2233</v>
      </c>
      <c r="J186" s="196"/>
      <c r="K186" s="240"/>
    </row>
    <row r="187" spans="2:11" ht="15" customHeight="1">
      <c r="B187" s="219"/>
      <c r="C187" s="196" t="s">
        <v>2234</v>
      </c>
      <c r="D187" s="196"/>
      <c r="E187" s="196"/>
      <c r="F187" s="217" t="s">
        <v>2158</v>
      </c>
      <c r="G187" s="196"/>
      <c r="H187" s="196" t="s">
        <v>2235</v>
      </c>
      <c r="I187" s="196" t="s">
        <v>2233</v>
      </c>
      <c r="J187" s="196"/>
      <c r="K187" s="240"/>
    </row>
    <row r="188" spans="2:11" ht="15" customHeight="1">
      <c r="B188" s="219"/>
      <c r="C188" s="196" t="s">
        <v>2236</v>
      </c>
      <c r="D188" s="196"/>
      <c r="E188" s="196"/>
      <c r="F188" s="217" t="s">
        <v>2158</v>
      </c>
      <c r="G188" s="196"/>
      <c r="H188" s="196" t="s">
        <v>2237</v>
      </c>
      <c r="I188" s="196" t="s">
        <v>2233</v>
      </c>
      <c r="J188" s="196"/>
      <c r="K188" s="240"/>
    </row>
    <row r="189" spans="2:11" ht="15" customHeight="1">
      <c r="B189" s="219"/>
      <c r="C189" s="253" t="s">
        <v>2238</v>
      </c>
      <c r="D189" s="196"/>
      <c r="E189" s="196"/>
      <c r="F189" s="217" t="s">
        <v>2158</v>
      </c>
      <c r="G189" s="196"/>
      <c r="H189" s="196" t="s">
        <v>2239</v>
      </c>
      <c r="I189" s="196" t="s">
        <v>2240</v>
      </c>
      <c r="J189" s="254" t="s">
        <v>2241</v>
      </c>
      <c r="K189" s="240"/>
    </row>
    <row r="190" spans="2:11" ht="15" customHeight="1">
      <c r="B190" s="219"/>
      <c r="C190" s="253" t="s">
        <v>42</v>
      </c>
      <c r="D190" s="196"/>
      <c r="E190" s="196"/>
      <c r="F190" s="217" t="s">
        <v>2152</v>
      </c>
      <c r="G190" s="196"/>
      <c r="H190" s="193" t="s">
        <v>2242</v>
      </c>
      <c r="I190" s="196" t="s">
        <v>2243</v>
      </c>
      <c r="J190" s="196"/>
      <c r="K190" s="240"/>
    </row>
    <row r="191" spans="2:11" ht="15" customHeight="1">
      <c r="B191" s="219"/>
      <c r="C191" s="253" t="s">
        <v>2244</v>
      </c>
      <c r="D191" s="196"/>
      <c r="E191" s="196"/>
      <c r="F191" s="217" t="s">
        <v>2152</v>
      </c>
      <c r="G191" s="196"/>
      <c r="H191" s="196" t="s">
        <v>2245</v>
      </c>
      <c r="I191" s="196" t="s">
        <v>2187</v>
      </c>
      <c r="J191" s="196"/>
      <c r="K191" s="240"/>
    </row>
    <row r="192" spans="2:11" ht="15" customHeight="1">
      <c r="B192" s="219"/>
      <c r="C192" s="253" t="s">
        <v>2246</v>
      </c>
      <c r="D192" s="196"/>
      <c r="E192" s="196"/>
      <c r="F192" s="217" t="s">
        <v>2152</v>
      </c>
      <c r="G192" s="196"/>
      <c r="H192" s="196" t="s">
        <v>2247</v>
      </c>
      <c r="I192" s="196" t="s">
        <v>2187</v>
      </c>
      <c r="J192" s="196"/>
      <c r="K192" s="240"/>
    </row>
    <row r="193" spans="2:11" ht="15" customHeight="1">
      <c r="B193" s="219"/>
      <c r="C193" s="253" t="s">
        <v>2248</v>
      </c>
      <c r="D193" s="196"/>
      <c r="E193" s="196"/>
      <c r="F193" s="217" t="s">
        <v>2158</v>
      </c>
      <c r="G193" s="196"/>
      <c r="H193" s="196" t="s">
        <v>2249</v>
      </c>
      <c r="I193" s="196" t="s">
        <v>2187</v>
      </c>
      <c r="J193" s="196"/>
      <c r="K193" s="240"/>
    </row>
    <row r="194" spans="2:11" ht="15" customHeight="1">
      <c r="B194" s="246"/>
      <c r="C194" s="255"/>
      <c r="D194" s="226"/>
      <c r="E194" s="226"/>
      <c r="F194" s="226"/>
      <c r="G194" s="226"/>
      <c r="H194" s="226"/>
      <c r="I194" s="226"/>
      <c r="J194" s="226"/>
      <c r="K194" s="247"/>
    </row>
    <row r="195" spans="2:11" ht="18.75" customHeight="1">
      <c r="B195" s="228"/>
      <c r="C195" s="238"/>
      <c r="D195" s="238"/>
      <c r="E195" s="238"/>
      <c r="F195" s="248"/>
      <c r="G195" s="238"/>
      <c r="H195" s="238"/>
      <c r="I195" s="238"/>
      <c r="J195" s="238"/>
      <c r="K195" s="228"/>
    </row>
    <row r="196" spans="2:11" ht="18.75" customHeight="1">
      <c r="B196" s="228"/>
      <c r="C196" s="238"/>
      <c r="D196" s="238"/>
      <c r="E196" s="238"/>
      <c r="F196" s="248"/>
      <c r="G196" s="238"/>
      <c r="H196" s="238"/>
      <c r="I196" s="238"/>
      <c r="J196" s="238"/>
      <c r="K196" s="228"/>
    </row>
    <row r="197" spans="2:11" ht="18.75" customHeight="1"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</row>
    <row r="198" spans="2:11" ht="12">
      <c r="B198" s="185"/>
      <c r="C198" s="186"/>
      <c r="D198" s="186"/>
      <c r="E198" s="186"/>
      <c r="F198" s="186"/>
      <c r="G198" s="186"/>
      <c r="H198" s="186"/>
      <c r="I198" s="186"/>
      <c r="J198" s="186"/>
      <c r="K198" s="187"/>
    </row>
    <row r="199" spans="2:11" ht="22.2">
      <c r="B199" s="188"/>
      <c r="C199" s="309" t="s">
        <v>2250</v>
      </c>
      <c r="D199" s="309"/>
      <c r="E199" s="309"/>
      <c r="F199" s="309"/>
      <c r="G199" s="309"/>
      <c r="H199" s="309"/>
      <c r="I199" s="309"/>
      <c r="J199" s="309"/>
      <c r="K199" s="189"/>
    </row>
    <row r="200" spans="2:11" ht="25.5" customHeight="1">
      <c r="B200" s="188"/>
      <c r="C200" s="256" t="s">
        <v>2251</v>
      </c>
      <c r="D200" s="256"/>
      <c r="E200" s="256"/>
      <c r="F200" s="256" t="s">
        <v>2252</v>
      </c>
      <c r="G200" s="257"/>
      <c r="H200" s="310" t="s">
        <v>2253</v>
      </c>
      <c r="I200" s="310"/>
      <c r="J200" s="310"/>
      <c r="K200" s="189"/>
    </row>
    <row r="201" spans="2:11" ht="5.25" customHeight="1">
      <c r="B201" s="219"/>
      <c r="C201" s="214"/>
      <c r="D201" s="214"/>
      <c r="E201" s="214"/>
      <c r="F201" s="214"/>
      <c r="G201" s="238"/>
      <c r="H201" s="214"/>
      <c r="I201" s="214"/>
      <c r="J201" s="214"/>
      <c r="K201" s="240"/>
    </row>
    <row r="202" spans="2:11" ht="15" customHeight="1">
      <c r="B202" s="219"/>
      <c r="C202" s="196" t="s">
        <v>2243</v>
      </c>
      <c r="D202" s="196"/>
      <c r="E202" s="196"/>
      <c r="F202" s="217" t="s">
        <v>43</v>
      </c>
      <c r="G202" s="196"/>
      <c r="H202" s="311" t="s">
        <v>2254</v>
      </c>
      <c r="I202" s="311"/>
      <c r="J202" s="311"/>
      <c r="K202" s="240"/>
    </row>
    <row r="203" spans="2:11" ht="15" customHeight="1">
      <c r="B203" s="219"/>
      <c r="C203" s="196"/>
      <c r="D203" s="196"/>
      <c r="E203" s="196"/>
      <c r="F203" s="217" t="s">
        <v>44</v>
      </c>
      <c r="G203" s="196"/>
      <c r="H203" s="311" t="s">
        <v>2255</v>
      </c>
      <c r="I203" s="311"/>
      <c r="J203" s="311"/>
      <c r="K203" s="240"/>
    </row>
    <row r="204" spans="2:11" ht="15" customHeight="1">
      <c r="B204" s="219"/>
      <c r="C204" s="196"/>
      <c r="D204" s="196"/>
      <c r="E204" s="196"/>
      <c r="F204" s="217" t="s">
        <v>47</v>
      </c>
      <c r="G204" s="196"/>
      <c r="H204" s="311" t="s">
        <v>2256</v>
      </c>
      <c r="I204" s="311"/>
      <c r="J204" s="311"/>
      <c r="K204" s="240"/>
    </row>
    <row r="205" spans="2:11" ht="15" customHeight="1">
      <c r="B205" s="219"/>
      <c r="C205" s="196"/>
      <c r="D205" s="196"/>
      <c r="E205" s="196"/>
      <c r="F205" s="217" t="s">
        <v>45</v>
      </c>
      <c r="G205" s="196"/>
      <c r="H205" s="311" t="s">
        <v>2257</v>
      </c>
      <c r="I205" s="311"/>
      <c r="J205" s="311"/>
      <c r="K205" s="240"/>
    </row>
    <row r="206" spans="2:11" ht="15" customHeight="1">
      <c r="B206" s="219"/>
      <c r="C206" s="196"/>
      <c r="D206" s="196"/>
      <c r="E206" s="196"/>
      <c r="F206" s="217" t="s">
        <v>46</v>
      </c>
      <c r="G206" s="196"/>
      <c r="H206" s="311" t="s">
        <v>2258</v>
      </c>
      <c r="I206" s="311"/>
      <c r="J206" s="311"/>
      <c r="K206" s="240"/>
    </row>
    <row r="207" spans="2:11" ht="15" customHeight="1">
      <c r="B207" s="219"/>
      <c r="C207" s="196"/>
      <c r="D207" s="196"/>
      <c r="E207" s="196"/>
      <c r="F207" s="217"/>
      <c r="G207" s="196"/>
      <c r="H207" s="196"/>
      <c r="I207" s="196"/>
      <c r="J207" s="196"/>
      <c r="K207" s="240"/>
    </row>
    <row r="208" spans="2:11" ht="15" customHeight="1">
      <c r="B208" s="219"/>
      <c r="C208" s="196" t="s">
        <v>2199</v>
      </c>
      <c r="D208" s="196"/>
      <c r="E208" s="196"/>
      <c r="F208" s="217" t="s">
        <v>79</v>
      </c>
      <c r="G208" s="196"/>
      <c r="H208" s="311" t="s">
        <v>2259</v>
      </c>
      <c r="I208" s="311"/>
      <c r="J208" s="311"/>
      <c r="K208" s="240"/>
    </row>
    <row r="209" spans="2:11" ht="15" customHeight="1">
      <c r="B209" s="219"/>
      <c r="C209" s="196"/>
      <c r="D209" s="196"/>
      <c r="E209" s="196"/>
      <c r="F209" s="217" t="s">
        <v>2097</v>
      </c>
      <c r="G209" s="196"/>
      <c r="H209" s="311" t="s">
        <v>2098</v>
      </c>
      <c r="I209" s="311"/>
      <c r="J209" s="311"/>
      <c r="K209" s="240"/>
    </row>
    <row r="210" spans="2:11" ht="15" customHeight="1">
      <c r="B210" s="219"/>
      <c r="C210" s="196"/>
      <c r="D210" s="196"/>
      <c r="E210" s="196"/>
      <c r="F210" s="217" t="s">
        <v>2095</v>
      </c>
      <c r="G210" s="196"/>
      <c r="H210" s="311" t="s">
        <v>2260</v>
      </c>
      <c r="I210" s="311"/>
      <c r="J210" s="311"/>
      <c r="K210" s="240"/>
    </row>
    <row r="211" spans="2:11" ht="15" customHeight="1">
      <c r="B211" s="258"/>
      <c r="C211" s="196"/>
      <c r="D211" s="196"/>
      <c r="E211" s="196"/>
      <c r="F211" s="217" t="s">
        <v>2099</v>
      </c>
      <c r="G211" s="253"/>
      <c r="H211" s="312" t="s">
        <v>2100</v>
      </c>
      <c r="I211" s="312"/>
      <c r="J211" s="312"/>
      <c r="K211" s="259"/>
    </row>
    <row r="212" spans="2:11" ht="15" customHeight="1">
      <c r="B212" s="258"/>
      <c r="C212" s="196"/>
      <c r="D212" s="196"/>
      <c r="E212" s="196"/>
      <c r="F212" s="217" t="s">
        <v>139</v>
      </c>
      <c r="G212" s="253"/>
      <c r="H212" s="312" t="s">
        <v>2261</v>
      </c>
      <c r="I212" s="312"/>
      <c r="J212" s="312"/>
      <c r="K212" s="259"/>
    </row>
    <row r="213" spans="2:11" ht="15" customHeight="1">
      <c r="B213" s="258"/>
      <c r="C213" s="196"/>
      <c r="D213" s="196"/>
      <c r="E213" s="196"/>
      <c r="F213" s="217"/>
      <c r="G213" s="253"/>
      <c r="H213" s="244"/>
      <c r="I213" s="244"/>
      <c r="J213" s="244"/>
      <c r="K213" s="259"/>
    </row>
    <row r="214" spans="2:11" ht="15" customHeight="1">
      <c r="B214" s="258"/>
      <c r="C214" s="196" t="s">
        <v>2223</v>
      </c>
      <c r="D214" s="196"/>
      <c r="E214" s="196"/>
      <c r="F214" s="217">
        <v>1</v>
      </c>
      <c r="G214" s="253"/>
      <c r="H214" s="312" t="s">
        <v>2262</v>
      </c>
      <c r="I214" s="312"/>
      <c r="J214" s="312"/>
      <c r="K214" s="259"/>
    </row>
    <row r="215" spans="2:11" ht="15" customHeight="1">
      <c r="B215" s="258"/>
      <c r="C215" s="196"/>
      <c r="D215" s="196"/>
      <c r="E215" s="196"/>
      <c r="F215" s="217">
        <v>2</v>
      </c>
      <c r="G215" s="253"/>
      <c r="H215" s="312" t="s">
        <v>2263</v>
      </c>
      <c r="I215" s="312"/>
      <c r="J215" s="312"/>
      <c r="K215" s="259"/>
    </row>
    <row r="216" spans="2:11" ht="15" customHeight="1">
      <c r="B216" s="258"/>
      <c r="C216" s="196"/>
      <c r="D216" s="196"/>
      <c r="E216" s="196"/>
      <c r="F216" s="217">
        <v>3</v>
      </c>
      <c r="G216" s="253"/>
      <c r="H216" s="312" t="s">
        <v>2264</v>
      </c>
      <c r="I216" s="312"/>
      <c r="J216" s="312"/>
      <c r="K216" s="259"/>
    </row>
    <row r="217" spans="2:11" ht="15" customHeight="1">
      <c r="B217" s="258"/>
      <c r="C217" s="196"/>
      <c r="D217" s="196"/>
      <c r="E217" s="196"/>
      <c r="F217" s="217">
        <v>4</v>
      </c>
      <c r="G217" s="253"/>
      <c r="H217" s="312" t="s">
        <v>2265</v>
      </c>
      <c r="I217" s="312"/>
      <c r="J217" s="312"/>
      <c r="K217" s="259"/>
    </row>
    <row r="218" spans="2:11" ht="12.75" customHeight="1">
      <c r="B218" s="260"/>
      <c r="C218" s="261"/>
      <c r="D218" s="261"/>
      <c r="E218" s="261"/>
      <c r="F218" s="261"/>
      <c r="G218" s="261"/>
      <c r="H218" s="261"/>
      <c r="I218" s="261"/>
      <c r="J218" s="261"/>
      <c r="K218" s="26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0"/>
  <sheetViews>
    <sheetView showGridLines="0" workbookViewId="0" topLeftCell="A1">
      <selection activeCell="E2" sqref="E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81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118</v>
      </c>
      <c r="L4" s="20"/>
      <c r="M4" s="8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5" t="str">
        <f>'Rekapitulace stavby'!K6</f>
        <v>Svařovna SOU Hluboš - odloučené prac. Dobříš</v>
      </c>
      <c r="F7" s="306"/>
      <c r="G7" s="306"/>
      <c r="H7" s="306"/>
      <c r="L7" s="20"/>
    </row>
    <row r="8" spans="2:12" s="1" customFormat="1" ht="12" customHeight="1">
      <c r="B8" s="32"/>
      <c r="D8" s="27" t="s">
        <v>119</v>
      </c>
      <c r="L8" s="32"/>
    </row>
    <row r="9" spans="2:12" s="1" customFormat="1" ht="16.5" customHeight="1">
      <c r="B9" s="32"/>
      <c r="E9" s="270" t="s">
        <v>120</v>
      </c>
      <c r="F9" s="304"/>
      <c r="G9" s="304"/>
      <c r="H9" s="30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82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13. 9. 2022</v>
      </c>
      <c r="L12" s="32"/>
    </row>
    <row r="13" spans="2:12" s="1" customFormat="1" ht="10.95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7" t="str">
        <f>'Rekapitulace stavby'!E14</f>
        <v>Vyplň údaj</v>
      </c>
      <c r="F18" s="277"/>
      <c r="G18" s="277"/>
      <c r="H18" s="277"/>
      <c r="I18" s="27" t="s">
        <v>28</v>
      </c>
      <c r="J18" s="28" t="str">
        <f>'Rekapitulace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71.25" customHeight="1">
      <c r="B27" s="85"/>
      <c r="E27" s="282" t="s">
        <v>37</v>
      </c>
      <c r="F27" s="282"/>
      <c r="G27" s="282"/>
      <c r="H27" s="282"/>
      <c r="L27" s="85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6" t="s">
        <v>38</v>
      </c>
      <c r="J30" s="61">
        <f>ROUND(J80,2)</f>
        <v>0</v>
      </c>
      <c r="L30" s="32"/>
    </row>
    <row r="31" spans="2:12" s="1" customFormat="1" ht="6.9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" customHeight="1">
      <c r="B32" s="32"/>
      <c r="F32" s="87" t="s">
        <v>40</v>
      </c>
      <c r="I32" s="87" t="s">
        <v>39</v>
      </c>
      <c r="J32" s="87" t="s">
        <v>41</v>
      </c>
      <c r="L32" s="32"/>
    </row>
    <row r="33" spans="2:12" s="1" customFormat="1" ht="14.4" customHeight="1">
      <c r="B33" s="32"/>
      <c r="D33" s="88" t="s">
        <v>42</v>
      </c>
      <c r="E33" s="27" t="s">
        <v>43</v>
      </c>
      <c r="F33" s="81">
        <f>ROUND((SUM(BE80:BE99)),2)</f>
        <v>0</v>
      </c>
      <c r="I33" s="89">
        <v>0.21</v>
      </c>
      <c r="J33" s="81">
        <f>ROUND(((SUM(BE80:BE99))*I33),2)</f>
        <v>0</v>
      </c>
      <c r="L33" s="32"/>
    </row>
    <row r="34" spans="2:12" s="1" customFormat="1" ht="14.4" customHeight="1">
      <c r="B34" s="32"/>
      <c r="E34" s="27" t="s">
        <v>44</v>
      </c>
      <c r="F34" s="81">
        <f>ROUND((SUM(BF80:BF99)),2)</f>
        <v>0</v>
      </c>
      <c r="I34" s="89">
        <v>0.15</v>
      </c>
      <c r="J34" s="81">
        <f>ROUND(((SUM(BF80:BF99))*I34),2)</f>
        <v>0</v>
      </c>
      <c r="L34" s="32"/>
    </row>
    <row r="35" spans="2:12" s="1" customFormat="1" ht="14.4" customHeight="1" hidden="1">
      <c r="B35" s="32"/>
      <c r="E35" s="27" t="s">
        <v>45</v>
      </c>
      <c r="F35" s="81">
        <f>ROUND((SUM(BG80:BG99)),2)</f>
        <v>0</v>
      </c>
      <c r="I35" s="89">
        <v>0.21</v>
      </c>
      <c r="J35" s="81">
        <f>0</f>
        <v>0</v>
      </c>
      <c r="L35" s="32"/>
    </row>
    <row r="36" spans="2:12" s="1" customFormat="1" ht="14.4" customHeight="1" hidden="1">
      <c r="B36" s="32"/>
      <c r="E36" s="27" t="s">
        <v>46</v>
      </c>
      <c r="F36" s="81">
        <f>ROUND((SUM(BH80:BH99)),2)</f>
        <v>0</v>
      </c>
      <c r="I36" s="89">
        <v>0.15</v>
      </c>
      <c r="J36" s="81">
        <f>0</f>
        <v>0</v>
      </c>
      <c r="L36" s="32"/>
    </row>
    <row r="37" spans="2:12" s="1" customFormat="1" ht="14.4" customHeight="1" hidden="1">
      <c r="B37" s="32"/>
      <c r="E37" s="27" t="s">
        <v>47</v>
      </c>
      <c r="F37" s="81">
        <f>ROUND((SUM(BI80:BI99)),2)</f>
        <v>0</v>
      </c>
      <c r="I37" s="89">
        <v>0</v>
      </c>
      <c r="J37" s="81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2"/>
      <c r="F39" s="52"/>
      <c r="G39" s="92" t="s">
        <v>49</v>
      </c>
      <c r="H39" s="93" t="s">
        <v>50</v>
      </c>
      <c r="I39" s="52"/>
      <c r="J39" s="94">
        <f>SUM(J30:J37)</f>
        <v>0</v>
      </c>
      <c r="K39" s="95"/>
      <c r="L39" s="32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" customHeight="1">
      <c r="B45" s="32"/>
      <c r="C45" s="21" t="s">
        <v>121</v>
      </c>
      <c r="L45" s="32"/>
    </row>
    <row r="46" spans="2:12" s="1" customFormat="1" ht="6.9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5" t="str">
        <f>E7</f>
        <v>Svařovna SOU Hluboš - odloučené prac. Dobříš</v>
      </c>
      <c r="F48" s="306"/>
      <c r="G48" s="306"/>
      <c r="H48" s="306"/>
      <c r="L48" s="32"/>
    </row>
    <row r="49" spans="2:12" s="1" customFormat="1" ht="12" customHeight="1">
      <c r="B49" s="32"/>
      <c r="C49" s="27" t="s">
        <v>119</v>
      </c>
      <c r="L49" s="32"/>
    </row>
    <row r="50" spans="2:12" s="1" customFormat="1" ht="16.5" customHeight="1">
      <c r="B50" s="32"/>
      <c r="E50" s="270" t="str">
        <f>E9</f>
        <v>00 - Pokyny pro zpracování nabídky</v>
      </c>
      <c r="F50" s="304"/>
      <c r="G50" s="304"/>
      <c r="H50" s="304"/>
      <c r="L50" s="32"/>
    </row>
    <row r="51" spans="2:12" s="1" customFormat="1" ht="6.9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V Lipkách 194, 263 01 Dobříš</v>
      </c>
      <c r="I52" s="27" t="s">
        <v>23</v>
      </c>
      <c r="J52" s="48" t="str">
        <f>IF(J12="","",J12)</f>
        <v>13. 9. 2022</v>
      </c>
      <c r="L52" s="32"/>
    </row>
    <row r="53" spans="2:12" s="1" customFormat="1" ht="6.9" customHeight="1">
      <c r="B53" s="32"/>
      <c r="L53" s="32"/>
    </row>
    <row r="54" spans="2:12" s="1" customFormat="1" ht="40.2" customHeight="1">
      <c r="B54" s="32"/>
      <c r="C54" s="27" t="s">
        <v>25</v>
      </c>
      <c r="F54" s="25" t="str">
        <f>E15</f>
        <v>SOU Hluboš, Hluboš 178, 262 22 Hluboš</v>
      </c>
      <c r="I54" s="27" t="s">
        <v>31</v>
      </c>
      <c r="J54" s="30" t="str">
        <f>E21</f>
        <v>MP technik spol. s r.o., Francouzská 149, Holýšov</v>
      </c>
      <c r="L54" s="32"/>
    </row>
    <row r="55" spans="2:12" s="1" customFormat="1" ht="15.15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Jakub Vilingr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122</v>
      </c>
      <c r="D57" s="90"/>
      <c r="E57" s="90"/>
      <c r="F57" s="90"/>
      <c r="G57" s="90"/>
      <c r="H57" s="90"/>
      <c r="I57" s="90"/>
      <c r="J57" s="97" t="s">
        <v>123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5" customHeight="1">
      <c r="B59" s="32"/>
      <c r="C59" s="98" t="s">
        <v>70</v>
      </c>
      <c r="J59" s="61">
        <f>J80</f>
        <v>0</v>
      </c>
      <c r="L59" s="32"/>
      <c r="AU59" s="17" t="s">
        <v>124</v>
      </c>
    </row>
    <row r="60" spans="2:12" s="8" customFormat="1" ht="24.9" customHeight="1">
      <c r="B60" s="99"/>
      <c r="D60" s="100" t="s">
        <v>125</v>
      </c>
      <c r="E60" s="101"/>
      <c r="F60" s="101"/>
      <c r="G60" s="101"/>
      <c r="H60" s="101"/>
      <c r="I60" s="101"/>
      <c r="J60" s="102">
        <f>J81</f>
        <v>0</v>
      </c>
      <c r="L60" s="99"/>
    </row>
    <row r="61" spans="2:12" s="1" customFormat="1" ht="21.75" customHeight="1">
      <c r="B61" s="32"/>
      <c r="L61" s="32"/>
    </row>
    <row r="62" spans="2:12" s="1" customFormat="1" ht="6.9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32"/>
    </row>
    <row r="66" spans="2:12" s="1" customFormat="1" ht="6.9" customHeigh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32"/>
    </row>
    <row r="67" spans="2:12" s="1" customFormat="1" ht="24.9" customHeight="1">
      <c r="B67" s="32"/>
      <c r="C67" s="21" t="s">
        <v>126</v>
      </c>
      <c r="L67" s="32"/>
    </row>
    <row r="68" spans="2:12" s="1" customFormat="1" ht="6.9" customHeight="1">
      <c r="B68" s="32"/>
      <c r="L68" s="32"/>
    </row>
    <row r="69" spans="2:12" s="1" customFormat="1" ht="12" customHeight="1">
      <c r="B69" s="32"/>
      <c r="C69" s="27" t="s">
        <v>16</v>
      </c>
      <c r="L69" s="32"/>
    </row>
    <row r="70" spans="2:12" s="1" customFormat="1" ht="16.5" customHeight="1">
      <c r="B70" s="32"/>
      <c r="E70" s="305" t="str">
        <f>E7</f>
        <v>Svařovna SOU Hluboš - odloučené prac. Dobříš</v>
      </c>
      <c r="F70" s="306"/>
      <c r="G70" s="306"/>
      <c r="H70" s="306"/>
      <c r="L70" s="32"/>
    </row>
    <row r="71" spans="2:12" s="1" customFormat="1" ht="12" customHeight="1">
      <c r="B71" s="32"/>
      <c r="C71" s="27" t="s">
        <v>119</v>
      </c>
      <c r="L71" s="32"/>
    </row>
    <row r="72" spans="2:12" s="1" customFormat="1" ht="16.5" customHeight="1">
      <c r="B72" s="32"/>
      <c r="E72" s="270" t="str">
        <f>E9</f>
        <v>00 - Pokyny pro zpracování nabídky</v>
      </c>
      <c r="F72" s="304"/>
      <c r="G72" s="304"/>
      <c r="H72" s="304"/>
      <c r="L72" s="32"/>
    </row>
    <row r="73" spans="2:12" s="1" customFormat="1" ht="6.9" customHeight="1">
      <c r="B73" s="32"/>
      <c r="L73" s="32"/>
    </row>
    <row r="74" spans="2:12" s="1" customFormat="1" ht="12" customHeight="1">
      <c r="B74" s="32"/>
      <c r="C74" s="27" t="s">
        <v>21</v>
      </c>
      <c r="F74" s="25" t="str">
        <f>F12</f>
        <v>V Lipkách 194, 263 01 Dobříš</v>
      </c>
      <c r="I74" s="27" t="s">
        <v>23</v>
      </c>
      <c r="J74" s="48" t="str">
        <f>IF(J12="","",J12)</f>
        <v>13. 9. 2022</v>
      </c>
      <c r="L74" s="32"/>
    </row>
    <row r="75" spans="2:12" s="1" customFormat="1" ht="6.9" customHeight="1">
      <c r="B75" s="32"/>
      <c r="L75" s="32"/>
    </row>
    <row r="76" spans="2:12" s="1" customFormat="1" ht="40.2" customHeight="1">
      <c r="B76" s="32"/>
      <c r="C76" s="27" t="s">
        <v>25</v>
      </c>
      <c r="F76" s="25" t="str">
        <f>E15</f>
        <v>SOU Hluboš, Hluboš 178, 262 22 Hluboš</v>
      </c>
      <c r="I76" s="27" t="s">
        <v>31</v>
      </c>
      <c r="J76" s="30" t="str">
        <f>E21</f>
        <v>MP technik spol. s r.o., Francouzská 149, Holýšov</v>
      </c>
      <c r="L76" s="32"/>
    </row>
    <row r="77" spans="2:12" s="1" customFormat="1" ht="15.15" customHeight="1">
      <c r="B77" s="32"/>
      <c r="C77" s="27" t="s">
        <v>29</v>
      </c>
      <c r="F77" s="25" t="str">
        <f>IF(E18="","",E18)</f>
        <v>Vyplň údaj</v>
      </c>
      <c r="I77" s="27" t="s">
        <v>34</v>
      </c>
      <c r="J77" s="30" t="str">
        <f>E24</f>
        <v>Jakub Vilingr</v>
      </c>
      <c r="L77" s="32"/>
    </row>
    <row r="78" spans="2:12" s="1" customFormat="1" ht="10.35" customHeight="1">
      <c r="B78" s="32"/>
      <c r="L78" s="32"/>
    </row>
    <row r="79" spans="2:20" s="9" customFormat="1" ht="29.25" customHeight="1">
      <c r="B79" s="103"/>
      <c r="C79" s="104" t="s">
        <v>127</v>
      </c>
      <c r="D79" s="105" t="s">
        <v>57</v>
      </c>
      <c r="E79" s="105" t="s">
        <v>53</v>
      </c>
      <c r="F79" s="105" t="s">
        <v>54</v>
      </c>
      <c r="G79" s="105" t="s">
        <v>128</v>
      </c>
      <c r="H79" s="105" t="s">
        <v>129</v>
      </c>
      <c r="I79" s="105" t="s">
        <v>130</v>
      </c>
      <c r="J79" s="105" t="s">
        <v>123</v>
      </c>
      <c r="K79" s="106" t="s">
        <v>131</v>
      </c>
      <c r="L79" s="103"/>
      <c r="M79" s="54" t="s">
        <v>19</v>
      </c>
      <c r="N79" s="55" t="s">
        <v>42</v>
      </c>
      <c r="O79" s="55" t="s">
        <v>132</v>
      </c>
      <c r="P79" s="55" t="s">
        <v>133</v>
      </c>
      <c r="Q79" s="55" t="s">
        <v>134</v>
      </c>
      <c r="R79" s="55" t="s">
        <v>135</v>
      </c>
      <c r="S79" s="55" t="s">
        <v>136</v>
      </c>
      <c r="T79" s="56" t="s">
        <v>137</v>
      </c>
    </row>
    <row r="80" spans="2:63" s="1" customFormat="1" ht="22.95" customHeight="1">
      <c r="B80" s="32"/>
      <c r="C80" s="59" t="s">
        <v>138</v>
      </c>
      <c r="J80" s="107">
        <f>BK80</f>
        <v>0</v>
      </c>
      <c r="L80" s="32"/>
      <c r="M80" s="57"/>
      <c r="N80" s="49"/>
      <c r="O80" s="49"/>
      <c r="P80" s="108">
        <f>P81</f>
        <v>0</v>
      </c>
      <c r="Q80" s="49"/>
      <c r="R80" s="108">
        <f>R81</f>
        <v>0</v>
      </c>
      <c r="S80" s="49"/>
      <c r="T80" s="109">
        <f>T81</f>
        <v>0</v>
      </c>
      <c r="AT80" s="17" t="s">
        <v>71</v>
      </c>
      <c r="AU80" s="17" t="s">
        <v>124</v>
      </c>
      <c r="BK80" s="110">
        <f>BK81</f>
        <v>0</v>
      </c>
    </row>
    <row r="81" spans="2:63" s="10" customFormat="1" ht="25.95" customHeight="1">
      <c r="B81" s="111"/>
      <c r="D81" s="112" t="s">
        <v>71</v>
      </c>
      <c r="E81" s="113" t="s">
        <v>139</v>
      </c>
      <c r="F81" s="113" t="s">
        <v>140</v>
      </c>
      <c r="I81" s="114"/>
      <c r="J81" s="115">
        <f>BK81</f>
        <v>0</v>
      </c>
      <c r="L81" s="111"/>
      <c r="M81" s="116"/>
      <c r="P81" s="117">
        <f>SUM(P82:P99)</f>
        <v>0</v>
      </c>
      <c r="R81" s="117">
        <f>SUM(R82:R99)</f>
        <v>0</v>
      </c>
      <c r="T81" s="118">
        <f>SUM(T82:T99)</f>
        <v>0</v>
      </c>
      <c r="AR81" s="112" t="s">
        <v>141</v>
      </c>
      <c r="AT81" s="119" t="s">
        <v>71</v>
      </c>
      <c r="AU81" s="119" t="s">
        <v>72</v>
      </c>
      <c r="AY81" s="112" t="s">
        <v>142</v>
      </c>
      <c r="BK81" s="120">
        <f>SUM(BK82:BK99)</f>
        <v>0</v>
      </c>
    </row>
    <row r="82" spans="2:65" s="1" customFormat="1" ht="44.25" customHeight="1">
      <c r="B82" s="32"/>
      <c r="C82" s="121" t="s">
        <v>80</v>
      </c>
      <c r="D82" s="121" t="s">
        <v>143</v>
      </c>
      <c r="E82" s="122" t="s">
        <v>144</v>
      </c>
      <c r="F82" s="123" t="s">
        <v>145</v>
      </c>
      <c r="G82" s="124" t="s">
        <v>19</v>
      </c>
      <c r="H82" s="125">
        <v>0</v>
      </c>
      <c r="I82" s="126"/>
      <c r="J82" s="127">
        <f>ROUND(I82*H82,2)</f>
        <v>0</v>
      </c>
      <c r="K82" s="123" t="s">
        <v>19</v>
      </c>
      <c r="L82" s="32"/>
      <c r="M82" s="128" t="s">
        <v>19</v>
      </c>
      <c r="N82" s="129" t="s">
        <v>43</v>
      </c>
      <c r="P82" s="130">
        <f>O82*H82</f>
        <v>0</v>
      </c>
      <c r="Q82" s="130">
        <v>0</v>
      </c>
      <c r="R82" s="130">
        <f>Q82*H82</f>
        <v>0</v>
      </c>
      <c r="S82" s="130">
        <v>0</v>
      </c>
      <c r="T82" s="131">
        <f>S82*H82</f>
        <v>0</v>
      </c>
      <c r="AR82" s="132" t="s">
        <v>146</v>
      </c>
      <c r="AT82" s="132" t="s">
        <v>143</v>
      </c>
      <c r="AU82" s="132" t="s">
        <v>80</v>
      </c>
      <c r="AY82" s="17" t="s">
        <v>142</v>
      </c>
      <c r="BE82" s="133">
        <f>IF(N82="základní",J82,0)</f>
        <v>0</v>
      </c>
      <c r="BF82" s="133">
        <f>IF(N82="snížená",J82,0)</f>
        <v>0</v>
      </c>
      <c r="BG82" s="133">
        <f>IF(N82="zákl. přenesená",J82,0)</f>
        <v>0</v>
      </c>
      <c r="BH82" s="133">
        <f>IF(N82="sníž. přenesená",J82,0)</f>
        <v>0</v>
      </c>
      <c r="BI82" s="133">
        <f>IF(N82="nulová",J82,0)</f>
        <v>0</v>
      </c>
      <c r="BJ82" s="17" t="s">
        <v>80</v>
      </c>
      <c r="BK82" s="133">
        <f>ROUND(I82*H82,2)</f>
        <v>0</v>
      </c>
      <c r="BL82" s="17" t="s">
        <v>146</v>
      </c>
      <c r="BM82" s="132" t="s">
        <v>147</v>
      </c>
    </row>
    <row r="83" spans="2:47" s="1" customFormat="1" ht="28.8">
      <c r="B83" s="32"/>
      <c r="D83" s="134" t="s">
        <v>148</v>
      </c>
      <c r="F83" s="135" t="s">
        <v>145</v>
      </c>
      <c r="I83" s="136"/>
      <c r="L83" s="32"/>
      <c r="M83" s="137"/>
      <c r="T83" s="51"/>
      <c r="AT83" s="17" t="s">
        <v>148</v>
      </c>
      <c r="AU83" s="17" t="s">
        <v>80</v>
      </c>
    </row>
    <row r="84" spans="2:65" s="1" customFormat="1" ht="24.15" customHeight="1">
      <c r="B84" s="32"/>
      <c r="C84" s="121" t="s">
        <v>83</v>
      </c>
      <c r="D84" s="121" t="s">
        <v>143</v>
      </c>
      <c r="E84" s="122" t="s">
        <v>149</v>
      </c>
      <c r="F84" s="123" t="s">
        <v>150</v>
      </c>
      <c r="G84" s="124" t="s">
        <v>19</v>
      </c>
      <c r="H84" s="125">
        <v>0</v>
      </c>
      <c r="I84" s="126"/>
      <c r="J84" s="127">
        <f>ROUND(I84*H84,2)</f>
        <v>0</v>
      </c>
      <c r="K84" s="123" t="s">
        <v>19</v>
      </c>
      <c r="L84" s="32"/>
      <c r="M84" s="128" t="s">
        <v>19</v>
      </c>
      <c r="N84" s="129" t="s">
        <v>43</v>
      </c>
      <c r="P84" s="130">
        <f>O84*H84</f>
        <v>0</v>
      </c>
      <c r="Q84" s="130">
        <v>0</v>
      </c>
      <c r="R84" s="130">
        <f>Q84*H84</f>
        <v>0</v>
      </c>
      <c r="S84" s="130">
        <v>0</v>
      </c>
      <c r="T84" s="131">
        <f>S84*H84</f>
        <v>0</v>
      </c>
      <c r="AR84" s="132" t="s">
        <v>146</v>
      </c>
      <c r="AT84" s="132" t="s">
        <v>143</v>
      </c>
      <c r="AU84" s="132" t="s">
        <v>80</v>
      </c>
      <c r="AY84" s="17" t="s">
        <v>142</v>
      </c>
      <c r="BE84" s="133">
        <f>IF(N84="základní",J84,0)</f>
        <v>0</v>
      </c>
      <c r="BF84" s="133">
        <f>IF(N84="snížená",J84,0)</f>
        <v>0</v>
      </c>
      <c r="BG84" s="133">
        <f>IF(N84="zákl. přenesená",J84,0)</f>
        <v>0</v>
      </c>
      <c r="BH84" s="133">
        <f>IF(N84="sníž. přenesená",J84,0)</f>
        <v>0</v>
      </c>
      <c r="BI84" s="133">
        <f>IF(N84="nulová",J84,0)</f>
        <v>0</v>
      </c>
      <c r="BJ84" s="17" t="s">
        <v>80</v>
      </c>
      <c r="BK84" s="133">
        <f>ROUND(I84*H84,2)</f>
        <v>0</v>
      </c>
      <c r="BL84" s="17" t="s">
        <v>146</v>
      </c>
      <c r="BM84" s="132" t="s">
        <v>151</v>
      </c>
    </row>
    <row r="85" spans="2:47" s="1" customFormat="1" ht="19.2">
      <c r="B85" s="32"/>
      <c r="D85" s="134" t="s">
        <v>148</v>
      </c>
      <c r="F85" s="135" t="s">
        <v>150</v>
      </c>
      <c r="I85" s="136"/>
      <c r="L85" s="32"/>
      <c r="M85" s="137"/>
      <c r="T85" s="51"/>
      <c r="AT85" s="17" t="s">
        <v>148</v>
      </c>
      <c r="AU85" s="17" t="s">
        <v>80</v>
      </c>
    </row>
    <row r="86" spans="2:65" s="1" customFormat="1" ht="37.95" customHeight="1">
      <c r="B86" s="32"/>
      <c r="C86" s="121" t="s">
        <v>152</v>
      </c>
      <c r="D86" s="121" t="s">
        <v>143</v>
      </c>
      <c r="E86" s="122" t="s">
        <v>153</v>
      </c>
      <c r="F86" s="123" t="s">
        <v>154</v>
      </c>
      <c r="G86" s="124" t="s">
        <v>19</v>
      </c>
      <c r="H86" s="125">
        <v>0</v>
      </c>
      <c r="I86" s="126"/>
      <c r="J86" s="127">
        <f>ROUND(I86*H86,2)</f>
        <v>0</v>
      </c>
      <c r="K86" s="123" t="s">
        <v>19</v>
      </c>
      <c r="L86" s="32"/>
      <c r="M86" s="128" t="s">
        <v>19</v>
      </c>
      <c r="N86" s="129" t="s">
        <v>43</v>
      </c>
      <c r="P86" s="130">
        <f>O86*H86</f>
        <v>0</v>
      </c>
      <c r="Q86" s="130">
        <v>0</v>
      </c>
      <c r="R86" s="130">
        <f>Q86*H86</f>
        <v>0</v>
      </c>
      <c r="S86" s="130">
        <v>0</v>
      </c>
      <c r="T86" s="131">
        <f>S86*H86</f>
        <v>0</v>
      </c>
      <c r="AR86" s="132" t="s">
        <v>146</v>
      </c>
      <c r="AT86" s="132" t="s">
        <v>143</v>
      </c>
      <c r="AU86" s="132" t="s">
        <v>80</v>
      </c>
      <c r="AY86" s="17" t="s">
        <v>142</v>
      </c>
      <c r="BE86" s="133">
        <f>IF(N86="základní",J86,0)</f>
        <v>0</v>
      </c>
      <c r="BF86" s="133">
        <f>IF(N86="snížená",J86,0)</f>
        <v>0</v>
      </c>
      <c r="BG86" s="133">
        <f>IF(N86="zákl. přenesená",J86,0)</f>
        <v>0</v>
      </c>
      <c r="BH86" s="133">
        <f>IF(N86="sníž. přenesená",J86,0)</f>
        <v>0</v>
      </c>
      <c r="BI86" s="133">
        <f>IF(N86="nulová",J86,0)</f>
        <v>0</v>
      </c>
      <c r="BJ86" s="17" t="s">
        <v>80</v>
      </c>
      <c r="BK86" s="133">
        <f>ROUND(I86*H86,2)</f>
        <v>0</v>
      </c>
      <c r="BL86" s="17" t="s">
        <v>146</v>
      </c>
      <c r="BM86" s="132" t="s">
        <v>155</v>
      </c>
    </row>
    <row r="87" spans="2:47" s="1" customFormat="1" ht="19.2">
      <c r="B87" s="32"/>
      <c r="D87" s="134" t="s">
        <v>148</v>
      </c>
      <c r="F87" s="135" t="s">
        <v>154</v>
      </c>
      <c r="I87" s="136"/>
      <c r="L87" s="32"/>
      <c r="M87" s="137"/>
      <c r="T87" s="51"/>
      <c r="AT87" s="17" t="s">
        <v>148</v>
      </c>
      <c r="AU87" s="17" t="s">
        <v>80</v>
      </c>
    </row>
    <row r="88" spans="2:47" s="1" customFormat="1" ht="76.8">
      <c r="B88" s="32"/>
      <c r="D88" s="134" t="s">
        <v>156</v>
      </c>
      <c r="F88" s="138" t="s">
        <v>157</v>
      </c>
      <c r="I88" s="136"/>
      <c r="L88" s="32"/>
      <c r="M88" s="137"/>
      <c r="T88" s="51"/>
      <c r="AT88" s="17" t="s">
        <v>156</v>
      </c>
      <c r="AU88" s="17" t="s">
        <v>80</v>
      </c>
    </row>
    <row r="89" spans="2:65" s="1" customFormat="1" ht="44.25" customHeight="1">
      <c r="B89" s="32"/>
      <c r="C89" s="121" t="s">
        <v>141</v>
      </c>
      <c r="D89" s="121" t="s">
        <v>143</v>
      </c>
      <c r="E89" s="122" t="s">
        <v>158</v>
      </c>
      <c r="F89" s="123" t="s">
        <v>159</v>
      </c>
      <c r="G89" s="124" t="s">
        <v>19</v>
      </c>
      <c r="H89" s="125">
        <v>0</v>
      </c>
      <c r="I89" s="126"/>
      <c r="J89" s="127">
        <f>ROUND(I89*H89,2)</f>
        <v>0</v>
      </c>
      <c r="K89" s="123" t="s">
        <v>19</v>
      </c>
      <c r="L89" s="32"/>
      <c r="M89" s="128" t="s">
        <v>19</v>
      </c>
      <c r="N89" s="129" t="s">
        <v>43</v>
      </c>
      <c r="P89" s="130">
        <f>O89*H89</f>
        <v>0</v>
      </c>
      <c r="Q89" s="130">
        <v>0</v>
      </c>
      <c r="R89" s="130">
        <f>Q89*H89</f>
        <v>0</v>
      </c>
      <c r="S89" s="130">
        <v>0</v>
      </c>
      <c r="T89" s="131">
        <f>S89*H89</f>
        <v>0</v>
      </c>
      <c r="AR89" s="132" t="s">
        <v>146</v>
      </c>
      <c r="AT89" s="132" t="s">
        <v>143</v>
      </c>
      <c r="AU89" s="132" t="s">
        <v>80</v>
      </c>
      <c r="AY89" s="17" t="s">
        <v>142</v>
      </c>
      <c r="BE89" s="133">
        <f>IF(N89="základní",J89,0)</f>
        <v>0</v>
      </c>
      <c r="BF89" s="133">
        <f>IF(N89="snížená",J89,0)</f>
        <v>0</v>
      </c>
      <c r="BG89" s="133">
        <f>IF(N89="zákl. přenesená",J89,0)</f>
        <v>0</v>
      </c>
      <c r="BH89" s="133">
        <f>IF(N89="sníž. přenesená",J89,0)</f>
        <v>0</v>
      </c>
      <c r="BI89" s="133">
        <f>IF(N89="nulová",J89,0)</f>
        <v>0</v>
      </c>
      <c r="BJ89" s="17" t="s">
        <v>80</v>
      </c>
      <c r="BK89" s="133">
        <f>ROUND(I89*H89,2)</f>
        <v>0</v>
      </c>
      <c r="BL89" s="17" t="s">
        <v>146</v>
      </c>
      <c r="BM89" s="132" t="s">
        <v>160</v>
      </c>
    </row>
    <row r="90" spans="2:47" s="1" customFormat="1" ht="28.8">
      <c r="B90" s="32"/>
      <c r="D90" s="134" t="s">
        <v>148</v>
      </c>
      <c r="F90" s="135" t="s">
        <v>159</v>
      </c>
      <c r="I90" s="136"/>
      <c r="L90" s="32"/>
      <c r="M90" s="137"/>
      <c r="T90" s="51"/>
      <c r="AT90" s="17" t="s">
        <v>148</v>
      </c>
      <c r="AU90" s="17" t="s">
        <v>80</v>
      </c>
    </row>
    <row r="91" spans="2:47" s="1" customFormat="1" ht="105.6">
      <c r="B91" s="32"/>
      <c r="D91" s="134" t="s">
        <v>156</v>
      </c>
      <c r="F91" s="138" t="s">
        <v>161</v>
      </c>
      <c r="I91" s="136"/>
      <c r="L91" s="32"/>
      <c r="M91" s="137"/>
      <c r="T91" s="51"/>
      <c r="AT91" s="17" t="s">
        <v>156</v>
      </c>
      <c r="AU91" s="17" t="s">
        <v>80</v>
      </c>
    </row>
    <row r="92" spans="2:65" s="1" customFormat="1" ht="49.2" customHeight="1">
      <c r="B92" s="32"/>
      <c r="C92" s="121" t="s">
        <v>162</v>
      </c>
      <c r="D92" s="121" t="s">
        <v>143</v>
      </c>
      <c r="E92" s="122" t="s">
        <v>163</v>
      </c>
      <c r="F92" s="123" t="s">
        <v>164</v>
      </c>
      <c r="G92" s="124" t="s">
        <v>19</v>
      </c>
      <c r="H92" s="125">
        <v>0</v>
      </c>
      <c r="I92" s="126"/>
      <c r="J92" s="127">
        <f>ROUND(I92*H92,2)</f>
        <v>0</v>
      </c>
      <c r="K92" s="123" t="s">
        <v>19</v>
      </c>
      <c r="L92" s="32"/>
      <c r="M92" s="128" t="s">
        <v>19</v>
      </c>
      <c r="N92" s="129" t="s">
        <v>43</v>
      </c>
      <c r="P92" s="130">
        <f>O92*H92</f>
        <v>0</v>
      </c>
      <c r="Q92" s="130">
        <v>0</v>
      </c>
      <c r="R92" s="130">
        <f>Q92*H92</f>
        <v>0</v>
      </c>
      <c r="S92" s="130">
        <v>0</v>
      </c>
      <c r="T92" s="131">
        <f>S92*H92</f>
        <v>0</v>
      </c>
      <c r="AR92" s="132" t="s">
        <v>146</v>
      </c>
      <c r="AT92" s="132" t="s">
        <v>143</v>
      </c>
      <c r="AU92" s="132" t="s">
        <v>80</v>
      </c>
      <c r="AY92" s="17" t="s">
        <v>142</v>
      </c>
      <c r="BE92" s="133">
        <f>IF(N92="základní",J92,0)</f>
        <v>0</v>
      </c>
      <c r="BF92" s="133">
        <f>IF(N92="snížená",J92,0)</f>
        <v>0</v>
      </c>
      <c r="BG92" s="133">
        <f>IF(N92="zákl. přenesená",J92,0)</f>
        <v>0</v>
      </c>
      <c r="BH92" s="133">
        <f>IF(N92="sníž. přenesená",J92,0)</f>
        <v>0</v>
      </c>
      <c r="BI92" s="133">
        <f>IF(N92="nulová",J92,0)</f>
        <v>0</v>
      </c>
      <c r="BJ92" s="17" t="s">
        <v>80</v>
      </c>
      <c r="BK92" s="133">
        <f>ROUND(I92*H92,2)</f>
        <v>0</v>
      </c>
      <c r="BL92" s="17" t="s">
        <v>146</v>
      </c>
      <c r="BM92" s="132" t="s">
        <v>165</v>
      </c>
    </row>
    <row r="93" spans="2:47" s="1" customFormat="1" ht="57.6">
      <c r="B93" s="32"/>
      <c r="D93" s="134" t="s">
        <v>148</v>
      </c>
      <c r="F93" s="135" t="s">
        <v>166</v>
      </c>
      <c r="I93" s="136"/>
      <c r="L93" s="32"/>
      <c r="M93" s="137"/>
      <c r="T93" s="51"/>
      <c r="AT93" s="17" t="s">
        <v>148</v>
      </c>
      <c r="AU93" s="17" t="s">
        <v>80</v>
      </c>
    </row>
    <row r="94" spans="2:65" s="1" customFormat="1" ht="24.15" customHeight="1">
      <c r="B94" s="32"/>
      <c r="C94" s="121" t="s">
        <v>167</v>
      </c>
      <c r="D94" s="121" t="s">
        <v>143</v>
      </c>
      <c r="E94" s="122" t="s">
        <v>168</v>
      </c>
      <c r="F94" s="123" t="s">
        <v>169</v>
      </c>
      <c r="G94" s="124" t="s">
        <v>19</v>
      </c>
      <c r="H94" s="125">
        <v>0</v>
      </c>
      <c r="I94" s="126"/>
      <c r="J94" s="127">
        <f>ROUND(I94*H94,2)</f>
        <v>0</v>
      </c>
      <c r="K94" s="123" t="s">
        <v>19</v>
      </c>
      <c r="L94" s="32"/>
      <c r="M94" s="128" t="s">
        <v>19</v>
      </c>
      <c r="N94" s="129" t="s">
        <v>43</v>
      </c>
      <c r="P94" s="130">
        <f>O94*H94</f>
        <v>0</v>
      </c>
      <c r="Q94" s="130">
        <v>0</v>
      </c>
      <c r="R94" s="130">
        <f>Q94*H94</f>
        <v>0</v>
      </c>
      <c r="S94" s="130">
        <v>0</v>
      </c>
      <c r="T94" s="131">
        <f>S94*H94</f>
        <v>0</v>
      </c>
      <c r="AR94" s="132" t="s">
        <v>146</v>
      </c>
      <c r="AT94" s="132" t="s">
        <v>143</v>
      </c>
      <c r="AU94" s="132" t="s">
        <v>80</v>
      </c>
      <c r="AY94" s="17" t="s">
        <v>142</v>
      </c>
      <c r="BE94" s="133">
        <f>IF(N94="základní",J94,0)</f>
        <v>0</v>
      </c>
      <c r="BF94" s="133">
        <f>IF(N94="snížená",J94,0)</f>
        <v>0</v>
      </c>
      <c r="BG94" s="133">
        <f>IF(N94="zákl. přenesená",J94,0)</f>
        <v>0</v>
      </c>
      <c r="BH94" s="133">
        <f>IF(N94="sníž. přenesená",J94,0)</f>
        <v>0</v>
      </c>
      <c r="BI94" s="133">
        <f>IF(N94="nulová",J94,0)</f>
        <v>0</v>
      </c>
      <c r="BJ94" s="17" t="s">
        <v>80</v>
      </c>
      <c r="BK94" s="133">
        <f>ROUND(I94*H94,2)</f>
        <v>0</v>
      </c>
      <c r="BL94" s="17" t="s">
        <v>146</v>
      </c>
      <c r="BM94" s="132" t="s">
        <v>170</v>
      </c>
    </row>
    <row r="95" spans="2:47" s="1" customFormat="1" ht="19.2">
      <c r="B95" s="32"/>
      <c r="D95" s="134" t="s">
        <v>148</v>
      </c>
      <c r="F95" s="135" t="s">
        <v>169</v>
      </c>
      <c r="I95" s="136"/>
      <c r="L95" s="32"/>
      <c r="M95" s="137"/>
      <c r="T95" s="51"/>
      <c r="AT95" s="17" t="s">
        <v>148</v>
      </c>
      <c r="AU95" s="17" t="s">
        <v>80</v>
      </c>
    </row>
    <row r="96" spans="2:65" s="1" customFormat="1" ht="44.25" customHeight="1">
      <c r="B96" s="32"/>
      <c r="C96" s="121" t="s">
        <v>171</v>
      </c>
      <c r="D96" s="121" t="s">
        <v>143</v>
      </c>
      <c r="E96" s="122" t="s">
        <v>172</v>
      </c>
      <c r="F96" s="123" t="s">
        <v>173</v>
      </c>
      <c r="G96" s="124" t="s">
        <v>19</v>
      </c>
      <c r="H96" s="125">
        <v>0</v>
      </c>
      <c r="I96" s="126"/>
      <c r="J96" s="127">
        <f>ROUND(I96*H96,2)</f>
        <v>0</v>
      </c>
      <c r="K96" s="123" t="s">
        <v>19</v>
      </c>
      <c r="L96" s="32"/>
      <c r="M96" s="128" t="s">
        <v>19</v>
      </c>
      <c r="N96" s="129" t="s">
        <v>43</v>
      </c>
      <c r="P96" s="130">
        <f>O96*H96</f>
        <v>0</v>
      </c>
      <c r="Q96" s="130">
        <v>0</v>
      </c>
      <c r="R96" s="130">
        <f>Q96*H96</f>
        <v>0</v>
      </c>
      <c r="S96" s="130">
        <v>0</v>
      </c>
      <c r="T96" s="131">
        <f>S96*H96</f>
        <v>0</v>
      </c>
      <c r="AR96" s="132" t="s">
        <v>146</v>
      </c>
      <c r="AT96" s="132" t="s">
        <v>143</v>
      </c>
      <c r="AU96" s="132" t="s">
        <v>80</v>
      </c>
      <c r="AY96" s="17" t="s">
        <v>142</v>
      </c>
      <c r="BE96" s="133">
        <f>IF(N96="základní",J96,0)</f>
        <v>0</v>
      </c>
      <c r="BF96" s="133">
        <f>IF(N96="snížená",J96,0)</f>
        <v>0</v>
      </c>
      <c r="BG96" s="133">
        <f>IF(N96="zákl. přenesená",J96,0)</f>
        <v>0</v>
      </c>
      <c r="BH96" s="133">
        <f>IF(N96="sníž. přenesená",J96,0)</f>
        <v>0</v>
      </c>
      <c r="BI96" s="133">
        <f>IF(N96="nulová",J96,0)</f>
        <v>0</v>
      </c>
      <c r="BJ96" s="17" t="s">
        <v>80</v>
      </c>
      <c r="BK96" s="133">
        <f>ROUND(I96*H96,2)</f>
        <v>0</v>
      </c>
      <c r="BL96" s="17" t="s">
        <v>146</v>
      </c>
      <c r="BM96" s="132" t="s">
        <v>174</v>
      </c>
    </row>
    <row r="97" spans="2:47" s="1" customFormat="1" ht="28.8">
      <c r="B97" s="32"/>
      <c r="D97" s="134" t="s">
        <v>148</v>
      </c>
      <c r="F97" s="135" t="s">
        <v>173</v>
      </c>
      <c r="I97" s="136"/>
      <c r="L97" s="32"/>
      <c r="M97" s="137"/>
      <c r="T97" s="51"/>
      <c r="AT97" s="17" t="s">
        <v>148</v>
      </c>
      <c r="AU97" s="17" t="s">
        <v>80</v>
      </c>
    </row>
    <row r="98" spans="2:65" s="1" customFormat="1" ht="16.5" customHeight="1">
      <c r="B98" s="32"/>
      <c r="C98" s="121" t="s">
        <v>175</v>
      </c>
      <c r="D98" s="121" t="s">
        <v>143</v>
      </c>
      <c r="E98" s="122" t="s">
        <v>176</v>
      </c>
      <c r="F98" s="123" t="s">
        <v>177</v>
      </c>
      <c r="G98" s="124" t="s">
        <v>19</v>
      </c>
      <c r="H98" s="125">
        <v>0</v>
      </c>
      <c r="I98" s="126"/>
      <c r="J98" s="127">
        <f>ROUND(I98*H98,2)</f>
        <v>0</v>
      </c>
      <c r="K98" s="123" t="s">
        <v>19</v>
      </c>
      <c r="L98" s="32"/>
      <c r="M98" s="128" t="s">
        <v>19</v>
      </c>
      <c r="N98" s="129" t="s">
        <v>43</v>
      </c>
      <c r="P98" s="130">
        <f>O98*H98</f>
        <v>0</v>
      </c>
      <c r="Q98" s="130">
        <v>0</v>
      </c>
      <c r="R98" s="130">
        <f>Q98*H98</f>
        <v>0</v>
      </c>
      <c r="S98" s="130">
        <v>0</v>
      </c>
      <c r="T98" s="131">
        <f>S98*H98</f>
        <v>0</v>
      </c>
      <c r="AR98" s="132" t="s">
        <v>146</v>
      </c>
      <c r="AT98" s="132" t="s">
        <v>143</v>
      </c>
      <c r="AU98" s="132" t="s">
        <v>80</v>
      </c>
      <c r="AY98" s="17" t="s">
        <v>142</v>
      </c>
      <c r="BE98" s="133">
        <f>IF(N98="základní",J98,0)</f>
        <v>0</v>
      </c>
      <c r="BF98" s="133">
        <f>IF(N98="snížená",J98,0)</f>
        <v>0</v>
      </c>
      <c r="BG98" s="133">
        <f>IF(N98="zákl. přenesená",J98,0)</f>
        <v>0</v>
      </c>
      <c r="BH98" s="133">
        <f>IF(N98="sníž. přenesená",J98,0)</f>
        <v>0</v>
      </c>
      <c r="BI98" s="133">
        <f>IF(N98="nulová",J98,0)</f>
        <v>0</v>
      </c>
      <c r="BJ98" s="17" t="s">
        <v>80</v>
      </c>
      <c r="BK98" s="133">
        <f>ROUND(I98*H98,2)</f>
        <v>0</v>
      </c>
      <c r="BL98" s="17" t="s">
        <v>146</v>
      </c>
      <c r="BM98" s="132" t="s">
        <v>178</v>
      </c>
    </row>
    <row r="99" spans="2:47" s="1" customFormat="1" ht="12">
      <c r="B99" s="32"/>
      <c r="D99" s="134" t="s">
        <v>148</v>
      </c>
      <c r="F99" s="135" t="s">
        <v>177</v>
      </c>
      <c r="I99" s="136"/>
      <c r="L99" s="32"/>
      <c r="M99" s="139"/>
      <c r="N99" s="140"/>
      <c r="O99" s="140"/>
      <c r="P99" s="140"/>
      <c r="Q99" s="140"/>
      <c r="R99" s="140"/>
      <c r="S99" s="140"/>
      <c r="T99" s="141"/>
      <c r="AT99" s="17" t="s">
        <v>148</v>
      </c>
      <c r="AU99" s="17" t="s">
        <v>80</v>
      </c>
    </row>
    <row r="100" spans="2:12" s="1" customFormat="1" ht="6.9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32"/>
    </row>
  </sheetData>
  <sheetProtection algorithmName="SHA-512" hashValue="/vGpFOp55L4li3c5QAX0P3PqISRtvXOSYtfTeA3o2umVjfo7gMpGsoxgEJA1T66+yKIv9V1fKn1qFuQJKIlwKA==" saltValue="s2GURgXFrKvrb3TJyMc4eUZa+Z3g+uSAAZylmRJj/oejBSaa4ScZcaLUW8Ah57B7d5TbXidN0Z5wh5c2KmwBcw==" spinCount="100000" sheet="1" objects="1" scenarios="1" formatColumns="0" formatRows="0" autoFilter="0"/>
  <autoFilter ref="C79:K99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00"/>
  <sheetViews>
    <sheetView showGridLines="0" workbookViewId="0" topLeftCell="A71">
      <selection activeCell="J90" sqref="J9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86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118</v>
      </c>
      <c r="L4" s="20"/>
      <c r="M4" s="8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5" t="str">
        <f>'Rekapitulace stavby'!K6</f>
        <v>Svařovna SOU Hluboš - odloučené prac. Dobříš</v>
      </c>
      <c r="F7" s="306"/>
      <c r="G7" s="306"/>
      <c r="H7" s="306"/>
      <c r="L7" s="20"/>
    </row>
    <row r="8" spans="2:12" s="1" customFormat="1" ht="12" customHeight="1">
      <c r="B8" s="32"/>
      <c r="D8" s="27" t="s">
        <v>119</v>
      </c>
      <c r="L8" s="32"/>
    </row>
    <row r="9" spans="2:12" s="1" customFormat="1" ht="16.5" customHeight="1">
      <c r="B9" s="32"/>
      <c r="E9" s="270" t="s">
        <v>179</v>
      </c>
      <c r="F9" s="304"/>
      <c r="G9" s="304"/>
      <c r="H9" s="304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 t="str">
        <f>'Rekapitulace stavby'!AN8</f>
        <v>13. 9. 2022</v>
      </c>
      <c r="L12" s="32"/>
    </row>
    <row r="13" spans="2:12" s="1" customFormat="1" ht="10.95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7" t="str">
        <f>'Rekapitulace stavby'!E14</f>
        <v>Vyplň údaj</v>
      </c>
      <c r="F18" s="277"/>
      <c r="G18" s="277"/>
      <c r="H18" s="277"/>
      <c r="I18" s="27" t="s">
        <v>28</v>
      </c>
      <c r="J18" s="28" t="str">
        <f>'Rekapitulace stavby'!AN14</f>
        <v>Vyplň údaj</v>
      </c>
      <c r="L18" s="32"/>
    </row>
    <row r="19" spans="2:12" s="1" customFormat="1" ht="6.9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71.25" customHeight="1">
      <c r="B27" s="85"/>
      <c r="E27" s="282" t="s">
        <v>37</v>
      </c>
      <c r="F27" s="282"/>
      <c r="G27" s="282"/>
      <c r="H27" s="282"/>
      <c r="L27" s="85"/>
    </row>
    <row r="28" spans="2:12" s="1" customFormat="1" ht="6.9" customHeight="1">
      <c r="B28" s="32"/>
      <c r="L28" s="32"/>
    </row>
    <row r="29" spans="2:12" s="1" customFormat="1" ht="6.9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6" t="s">
        <v>38</v>
      </c>
      <c r="J30" s="61">
        <f>ROUND(J83,2)</f>
        <v>0</v>
      </c>
      <c r="L30" s="32"/>
    </row>
    <row r="31" spans="2:12" s="1" customFormat="1" ht="6.9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" customHeight="1">
      <c r="B32" s="32"/>
      <c r="F32" s="87" t="s">
        <v>40</v>
      </c>
      <c r="I32" s="87" t="s">
        <v>39</v>
      </c>
      <c r="J32" s="87" t="s">
        <v>41</v>
      </c>
      <c r="L32" s="32"/>
    </row>
    <row r="33" spans="2:12" s="1" customFormat="1" ht="14.4" customHeight="1">
      <c r="B33" s="32"/>
      <c r="D33" s="88" t="s">
        <v>42</v>
      </c>
      <c r="E33" s="27" t="s">
        <v>43</v>
      </c>
      <c r="F33" s="81">
        <f>ROUND((SUM(BE83:BE99)),2)</f>
        <v>0</v>
      </c>
      <c r="I33" s="89">
        <v>0.21</v>
      </c>
      <c r="J33" s="81">
        <f>ROUND(((SUM(BE83:BE99))*I33),2)</f>
        <v>0</v>
      </c>
      <c r="L33" s="32"/>
    </row>
    <row r="34" spans="2:12" s="1" customFormat="1" ht="14.4" customHeight="1">
      <c r="B34" s="32"/>
      <c r="E34" s="27" t="s">
        <v>44</v>
      </c>
      <c r="F34" s="81">
        <f>ROUND((SUM(BF83:BF99)),2)</f>
        <v>0</v>
      </c>
      <c r="I34" s="89">
        <v>0.15</v>
      </c>
      <c r="J34" s="81">
        <f>ROUND(((SUM(BF83:BF99))*I34),2)</f>
        <v>0</v>
      </c>
      <c r="L34" s="32"/>
    </row>
    <row r="35" spans="2:12" s="1" customFormat="1" ht="14.4" customHeight="1" hidden="1">
      <c r="B35" s="32"/>
      <c r="E35" s="27" t="s">
        <v>45</v>
      </c>
      <c r="F35" s="81">
        <f>ROUND((SUM(BG83:BG99)),2)</f>
        <v>0</v>
      </c>
      <c r="I35" s="89">
        <v>0.21</v>
      </c>
      <c r="J35" s="81">
        <f>0</f>
        <v>0</v>
      </c>
      <c r="L35" s="32"/>
    </row>
    <row r="36" spans="2:12" s="1" customFormat="1" ht="14.4" customHeight="1" hidden="1">
      <c r="B36" s="32"/>
      <c r="E36" s="27" t="s">
        <v>46</v>
      </c>
      <c r="F36" s="81">
        <f>ROUND((SUM(BH83:BH99)),2)</f>
        <v>0</v>
      </c>
      <c r="I36" s="89">
        <v>0.15</v>
      </c>
      <c r="J36" s="81">
        <f>0</f>
        <v>0</v>
      </c>
      <c r="L36" s="32"/>
    </row>
    <row r="37" spans="2:12" s="1" customFormat="1" ht="14.4" customHeight="1" hidden="1">
      <c r="B37" s="32"/>
      <c r="E37" s="27" t="s">
        <v>47</v>
      </c>
      <c r="F37" s="81">
        <f>ROUND((SUM(BI83:BI99)),2)</f>
        <v>0</v>
      </c>
      <c r="I37" s="89">
        <v>0</v>
      </c>
      <c r="J37" s="81">
        <f>0</f>
        <v>0</v>
      </c>
      <c r="L37" s="32"/>
    </row>
    <row r="38" spans="2:12" s="1" customFormat="1" ht="6.9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2"/>
      <c r="F39" s="52"/>
      <c r="G39" s="92" t="s">
        <v>49</v>
      </c>
      <c r="H39" s="93" t="s">
        <v>50</v>
      </c>
      <c r="I39" s="52"/>
      <c r="J39" s="94">
        <f>SUM(J30:J37)</f>
        <v>0</v>
      </c>
      <c r="K39" s="95"/>
      <c r="L39" s="32"/>
    </row>
    <row r="40" spans="2:12" s="1" customFormat="1" ht="14.4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" customHeight="1">
      <c r="B45" s="32"/>
      <c r="C45" s="21" t="s">
        <v>121</v>
      </c>
      <c r="L45" s="32"/>
    </row>
    <row r="46" spans="2:12" s="1" customFormat="1" ht="6.9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5" t="str">
        <f>E7</f>
        <v>Svařovna SOU Hluboš - odloučené prac. Dobříš</v>
      </c>
      <c r="F48" s="306"/>
      <c r="G48" s="306"/>
      <c r="H48" s="306"/>
      <c r="L48" s="32"/>
    </row>
    <row r="49" spans="2:12" s="1" customFormat="1" ht="12" customHeight="1">
      <c r="B49" s="32"/>
      <c r="C49" s="27" t="s">
        <v>119</v>
      </c>
      <c r="L49" s="32"/>
    </row>
    <row r="50" spans="2:12" s="1" customFormat="1" ht="16.5" customHeight="1">
      <c r="B50" s="32"/>
      <c r="E50" s="270" t="str">
        <f>E9</f>
        <v>01 - Vedlejší rozpočtové náklady</v>
      </c>
      <c r="F50" s="304"/>
      <c r="G50" s="304"/>
      <c r="H50" s="304"/>
      <c r="L50" s="32"/>
    </row>
    <row r="51" spans="2:12" s="1" customFormat="1" ht="6.9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V Lipkách 194, 263 01 Dobříš</v>
      </c>
      <c r="I52" s="27" t="s">
        <v>23</v>
      </c>
      <c r="J52" s="48" t="str">
        <f>IF(J12="","",J12)</f>
        <v>13. 9. 2022</v>
      </c>
      <c r="L52" s="32"/>
    </row>
    <row r="53" spans="2:12" s="1" customFormat="1" ht="6.9" customHeight="1">
      <c r="B53" s="32"/>
      <c r="L53" s="32"/>
    </row>
    <row r="54" spans="2:12" s="1" customFormat="1" ht="40.2" customHeight="1">
      <c r="B54" s="32"/>
      <c r="C54" s="27" t="s">
        <v>25</v>
      </c>
      <c r="F54" s="25" t="str">
        <f>E15</f>
        <v>SOU Hluboš, Hluboš 178, 262 22 Hluboš</v>
      </c>
      <c r="I54" s="27" t="s">
        <v>31</v>
      </c>
      <c r="J54" s="30" t="str">
        <f>E21</f>
        <v>MP technik spol. s r.o., Francouzská 149, Holýšov</v>
      </c>
      <c r="L54" s="32"/>
    </row>
    <row r="55" spans="2:12" s="1" customFormat="1" ht="15.15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Jakub Vilingr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122</v>
      </c>
      <c r="D57" s="90"/>
      <c r="E57" s="90"/>
      <c r="F57" s="90"/>
      <c r="G57" s="90"/>
      <c r="H57" s="90"/>
      <c r="I57" s="90"/>
      <c r="J57" s="97" t="s">
        <v>123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5" customHeight="1">
      <c r="B59" s="32"/>
      <c r="C59" s="98" t="s">
        <v>70</v>
      </c>
      <c r="J59" s="61">
        <f>J83</f>
        <v>0</v>
      </c>
      <c r="L59" s="32"/>
      <c r="AU59" s="17" t="s">
        <v>124</v>
      </c>
    </row>
    <row r="60" spans="2:12" s="8" customFormat="1" ht="24.9" customHeight="1">
      <c r="B60" s="99"/>
      <c r="D60" s="100" t="s">
        <v>180</v>
      </c>
      <c r="E60" s="101"/>
      <c r="F60" s="101"/>
      <c r="G60" s="101"/>
      <c r="H60" s="101"/>
      <c r="I60" s="101"/>
      <c r="J60" s="102">
        <f>J84</f>
        <v>0</v>
      </c>
      <c r="L60" s="99"/>
    </row>
    <row r="61" spans="2:12" s="11" customFormat="1" ht="19.95" customHeight="1">
      <c r="B61" s="142"/>
      <c r="D61" s="143" t="s">
        <v>181</v>
      </c>
      <c r="E61" s="144"/>
      <c r="F61" s="144"/>
      <c r="G61" s="144"/>
      <c r="H61" s="144"/>
      <c r="I61" s="144"/>
      <c r="J61" s="145">
        <f>J85</f>
        <v>0</v>
      </c>
      <c r="L61" s="142"/>
    </row>
    <row r="62" spans="2:12" s="11" customFormat="1" ht="19.95" customHeight="1">
      <c r="B62" s="142"/>
      <c r="D62" s="143" t="s">
        <v>182</v>
      </c>
      <c r="E62" s="144"/>
      <c r="F62" s="144"/>
      <c r="G62" s="144"/>
      <c r="H62" s="144"/>
      <c r="I62" s="144"/>
      <c r="J62" s="145">
        <f>J90</f>
        <v>0</v>
      </c>
      <c r="L62" s="142"/>
    </row>
    <row r="63" spans="2:12" s="11" customFormat="1" ht="19.95" customHeight="1">
      <c r="B63" s="142"/>
      <c r="D63" s="143" t="s">
        <v>183</v>
      </c>
      <c r="E63" s="144"/>
      <c r="F63" s="144"/>
      <c r="G63" s="144"/>
      <c r="H63" s="144"/>
      <c r="I63" s="144"/>
      <c r="J63" s="145">
        <f>J95</f>
        <v>0</v>
      </c>
      <c r="L63" s="142"/>
    </row>
    <row r="64" spans="2:12" s="1" customFormat="1" ht="21.75" customHeight="1">
      <c r="B64" s="32"/>
      <c r="L64" s="32"/>
    </row>
    <row r="65" spans="2:12" s="1" customFormat="1" ht="6.9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32"/>
    </row>
    <row r="69" spans="2:12" s="1" customFormat="1" ht="6.9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2"/>
    </row>
    <row r="70" spans="2:12" s="1" customFormat="1" ht="24.9" customHeight="1">
      <c r="B70" s="32"/>
      <c r="C70" s="21" t="s">
        <v>126</v>
      </c>
      <c r="L70" s="32"/>
    </row>
    <row r="71" spans="2:12" s="1" customFormat="1" ht="6.9" customHeight="1">
      <c r="B71" s="32"/>
      <c r="L71" s="32"/>
    </row>
    <row r="72" spans="2:12" s="1" customFormat="1" ht="12" customHeight="1">
      <c r="B72" s="32"/>
      <c r="C72" s="27" t="s">
        <v>16</v>
      </c>
      <c r="L72" s="32"/>
    </row>
    <row r="73" spans="2:12" s="1" customFormat="1" ht="16.5" customHeight="1">
      <c r="B73" s="32"/>
      <c r="E73" s="305" t="str">
        <f>E7</f>
        <v>Svařovna SOU Hluboš - odloučené prac. Dobříš</v>
      </c>
      <c r="F73" s="306"/>
      <c r="G73" s="306"/>
      <c r="H73" s="306"/>
      <c r="L73" s="32"/>
    </row>
    <row r="74" spans="2:12" s="1" customFormat="1" ht="12" customHeight="1">
      <c r="B74" s="32"/>
      <c r="C74" s="27" t="s">
        <v>119</v>
      </c>
      <c r="L74" s="32"/>
    </row>
    <row r="75" spans="2:12" s="1" customFormat="1" ht="16.5" customHeight="1">
      <c r="B75" s="32"/>
      <c r="E75" s="270" t="str">
        <f>E9</f>
        <v>01 - Vedlejší rozpočtové náklady</v>
      </c>
      <c r="F75" s="304"/>
      <c r="G75" s="304"/>
      <c r="H75" s="304"/>
      <c r="L75" s="32"/>
    </row>
    <row r="76" spans="2:12" s="1" customFormat="1" ht="6.9" customHeight="1">
      <c r="B76" s="32"/>
      <c r="L76" s="32"/>
    </row>
    <row r="77" spans="2:12" s="1" customFormat="1" ht="12" customHeight="1">
      <c r="B77" s="32"/>
      <c r="C77" s="27" t="s">
        <v>21</v>
      </c>
      <c r="F77" s="25" t="str">
        <f>F12</f>
        <v>V Lipkách 194, 263 01 Dobříš</v>
      </c>
      <c r="I77" s="27" t="s">
        <v>23</v>
      </c>
      <c r="J77" s="48" t="str">
        <f>IF(J12="","",J12)</f>
        <v>13. 9. 2022</v>
      </c>
      <c r="L77" s="32"/>
    </row>
    <row r="78" spans="2:12" s="1" customFormat="1" ht="6.9" customHeight="1">
      <c r="B78" s="32"/>
      <c r="L78" s="32"/>
    </row>
    <row r="79" spans="2:12" s="1" customFormat="1" ht="40.2" customHeight="1">
      <c r="B79" s="32"/>
      <c r="C79" s="27" t="s">
        <v>25</v>
      </c>
      <c r="F79" s="25" t="str">
        <f>E15</f>
        <v>SOU Hluboš, Hluboš 178, 262 22 Hluboš</v>
      </c>
      <c r="I79" s="27" t="s">
        <v>31</v>
      </c>
      <c r="J79" s="30" t="str">
        <f>E21</f>
        <v>MP technik spol. s r.o., Francouzská 149, Holýšov</v>
      </c>
      <c r="L79" s="32"/>
    </row>
    <row r="80" spans="2:12" s="1" customFormat="1" ht="15.15" customHeight="1">
      <c r="B80" s="32"/>
      <c r="C80" s="27" t="s">
        <v>29</v>
      </c>
      <c r="F80" s="25" t="str">
        <f>IF(E18="","",E18)</f>
        <v>Vyplň údaj</v>
      </c>
      <c r="I80" s="27" t="s">
        <v>34</v>
      </c>
      <c r="J80" s="30" t="str">
        <f>E24</f>
        <v>Jakub Vilingr</v>
      </c>
      <c r="L80" s="32"/>
    </row>
    <row r="81" spans="2:12" s="1" customFormat="1" ht="10.35" customHeight="1">
      <c r="B81" s="32"/>
      <c r="L81" s="32"/>
    </row>
    <row r="82" spans="2:20" s="9" customFormat="1" ht="29.25" customHeight="1">
      <c r="B82" s="103"/>
      <c r="C82" s="104" t="s">
        <v>127</v>
      </c>
      <c r="D82" s="105" t="s">
        <v>57</v>
      </c>
      <c r="E82" s="105" t="s">
        <v>53</v>
      </c>
      <c r="F82" s="105" t="s">
        <v>54</v>
      </c>
      <c r="G82" s="105" t="s">
        <v>128</v>
      </c>
      <c r="H82" s="105" t="s">
        <v>129</v>
      </c>
      <c r="I82" s="105" t="s">
        <v>130</v>
      </c>
      <c r="J82" s="105" t="s">
        <v>123</v>
      </c>
      <c r="K82" s="106" t="s">
        <v>131</v>
      </c>
      <c r="L82" s="103"/>
      <c r="M82" s="54" t="s">
        <v>19</v>
      </c>
      <c r="N82" s="55" t="s">
        <v>42</v>
      </c>
      <c r="O82" s="55" t="s">
        <v>132</v>
      </c>
      <c r="P82" s="55" t="s">
        <v>133</v>
      </c>
      <c r="Q82" s="55" t="s">
        <v>134</v>
      </c>
      <c r="R82" s="55" t="s">
        <v>135</v>
      </c>
      <c r="S82" s="55" t="s">
        <v>136</v>
      </c>
      <c r="T82" s="56" t="s">
        <v>137</v>
      </c>
    </row>
    <row r="83" spans="2:63" s="1" customFormat="1" ht="22.95" customHeight="1">
      <c r="B83" s="32"/>
      <c r="C83" s="59" t="s">
        <v>138</v>
      </c>
      <c r="J83" s="107">
        <f>BK83</f>
        <v>0</v>
      </c>
      <c r="L83" s="32"/>
      <c r="M83" s="57"/>
      <c r="N83" s="49"/>
      <c r="O83" s="49"/>
      <c r="P83" s="108">
        <f>P84</f>
        <v>0</v>
      </c>
      <c r="Q83" s="49"/>
      <c r="R83" s="108">
        <f>R84</f>
        <v>0</v>
      </c>
      <c r="S83" s="49"/>
      <c r="T83" s="109">
        <f>T84</f>
        <v>0</v>
      </c>
      <c r="AT83" s="17" t="s">
        <v>71</v>
      </c>
      <c r="AU83" s="17" t="s">
        <v>124</v>
      </c>
      <c r="BK83" s="110">
        <f>BK84</f>
        <v>0</v>
      </c>
    </row>
    <row r="84" spans="2:63" s="10" customFormat="1" ht="25.95" customHeight="1">
      <c r="B84" s="111"/>
      <c r="D84" s="112" t="s">
        <v>71</v>
      </c>
      <c r="E84" s="113" t="s">
        <v>184</v>
      </c>
      <c r="F84" s="113" t="s">
        <v>85</v>
      </c>
      <c r="I84" s="114"/>
      <c r="J84" s="115">
        <f>BK84</f>
        <v>0</v>
      </c>
      <c r="L84" s="111"/>
      <c r="M84" s="116"/>
      <c r="P84" s="117">
        <f>P85+P90+P95</f>
        <v>0</v>
      </c>
      <c r="R84" s="117">
        <f>R85+R90+R95</f>
        <v>0</v>
      </c>
      <c r="T84" s="118">
        <f>T85+T90+T95</f>
        <v>0</v>
      </c>
      <c r="AR84" s="112" t="s">
        <v>162</v>
      </c>
      <c r="AT84" s="119" t="s">
        <v>71</v>
      </c>
      <c r="AU84" s="119" t="s">
        <v>72</v>
      </c>
      <c r="AY84" s="112" t="s">
        <v>142</v>
      </c>
      <c r="BK84" s="120">
        <f>BK85+BK90+BK95</f>
        <v>0</v>
      </c>
    </row>
    <row r="85" spans="2:63" s="10" customFormat="1" ht="22.95" customHeight="1">
      <c r="B85" s="111"/>
      <c r="D85" s="112" t="s">
        <v>71</v>
      </c>
      <c r="E85" s="146" t="s">
        <v>185</v>
      </c>
      <c r="F85" s="146" t="s">
        <v>186</v>
      </c>
      <c r="I85" s="114"/>
      <c r="J85" s="147">
        <f>BK85</f>
        <v>0</v>
      </c>
      <c r="L85" s="111"/>
      <c r="M85" s="116"/>
      <c r="P85" s="117">
        <f>SUM(P86:P89)</f>
        <v>0</v>
      </c>
      <c r="R85" s="117">
        <f>SUM(R86:R89)</f>
        <v>0</v>
      </c>
      <c r="T85" s="118">
        <f>SUM(T86:T89)</f>
        <v>0</v>
      </c>
      <c r="AR85" s="112" t="s">
        <v>162</v>
      </c>
      <c r="AT85" s="119" t="s">
        <v>71</v>
      </c>
      <c r="AU85" s="119" t="s">
        <v>80</v>
      </c>
      <c r="AY85" s="112" t="s">
        <v>142</v>
      </c>
      <c r="BK85" s="120">
        <f>SUM(BK86:BK89)</f>
        <v>0</v>
      </c>
    </row>
    <row r="86" spans="2:65" s="1" customFormat="1" ht="16.5" customHeight="1">
      <c r="B86" s="32"/>
      <c r="C86" s="121" t="s">
        <v>80</v>
      </c>
      <c r="D86" s="121" t="s">
        <v>143</v>
      </c>
      <c r="E86" s="122" t="s">
        <v>187</v>
      </c>
      <c r="F86" s="123" t="s">
        <v>186</v>
      </c>
      <c r="G86" s="124" t="s">
        <v>188</v>
      </c>
      <c r="H86" s="125">
        <v>1</v>
      </c>
      <c r="I86" s="126"/>
      <c r="J86" s="127">
        <f>ROUND(I86*H86,2)</f>
        <v>0</v>
      </c>
      <c r="K86" s="123" t="s">
        <v>189</v>
      </c>
      <c r="L86" s="32"/>
      <c r="M86" s="128" t="s">
        <v>19</v>
      </c>
      <c r="N86" s="129" t="s">
        <v>43</v>
      </c>
      <c r="P86" s="130">
        <f>O86*H86</f>
        <v>0</v>
      </c>
      <c r="Q86" s="130">
        <v>0</v>
      </c>
      <c r="R86" s="130">
        <f>Q86*H86</f>
        <v>0</v>
      </c>
      <c r="S86" s="130">
        <v>0</v>
      </c>
      <c r="T86" s="131">
        <f>S86*H86</f>
        <v>0</v>
      </c>
      <c r="AR86" s="132" t="s">
        <v>190</v>
      </c>
      <c r="AT86" s="132" t="s">
        <v>143</v>
      </c>
      <c r="AU86" s="132" t="s">
        <v>83</v>
      </c>
      <c r="AY86" s="17" t="s">
        <v>142</v>
      </c>
      <c r="BE86" s="133">
        <f>IF(N86="základní",J86,0)</f>
        <v>0</v>
      </c>
      <c r="BF86" s="133">
        <f>IF(N86="snížená",J86,0)</f>
        <v>0</v>
      </c>
      <c r="BG86" s="133">
        <f>IF(N86="zákl. přenesená",J86,0)</f>
        <v>0</v>
      </c>
      <c r="BH86" s="133">
        <f>IF(N86="sníž. přenesená",J86,0)</f>
        <v>0</v>
      </c>
      <c r="BI86" s="133">
        <f>IF(N86="nulová",J86,0)</f>
        <v>0</v>
      </c>
      <c r="BJ86" s="17" t="s">
        <v>80</v>
      </c>
      <c r="BK86" s="133">
        <f>ROUND(I86*H86,2)</f>
        <v>0</v>
      </c>
      <c r="BL86" s="17" t="s">
        <v>190</v>
      </c>
      <c r="BM86" s="132" t="s">
        <v>191</v>
      </c>
    </row>
    <row r="87" spans="2:47" s="1" customFormat="1" ht="12">
      <c r="B87" s="32"/>
      <c r="D87" s="134" t="s">
        <v>148</v>
      </c>
      <c r="F87" s="135" t="s">
        <v>186</v>
      </c>
      <c r="I87" s="136"/>
      <c r="L87" s="32"/>
      <c r="M87" s="137"/>
      <c r="T87" s="51"/>
      <c r="AT87" s="17" t="s">
        <v>148</v>
      </c>
      <c r="AU87" s="17" t="s">
        <v>83</v>
      </c>
    </row>
    <row r="88" spans="2:47" s="1" customFormat="1" ht="12">
      <c r="B88" s="32"/>
      <c r="D88" s="148" t="s">
        <v>192</v>
      </c>
      <c r="F88" s="149" t="s">
        <v>193</v>
      </c>
      <c r="I88" s="136"/>
      <c r="L88" s="32"/>
      <c r="M88" s="137"/>
      <c r="T88" s="51"/>
      <c r="AT88" s="17" t="s">
        <v>192</v>
      </c>
      <c r="AU88" s="17" t="s">
        <v>83</v>
      </c>
    </row>
    <row r="89" spans="2:47" s="1" customFormat="1" ht="163.2">
      <c r="B89" s="32"/>
      <c r="D89" s="134" t="s">
        <v>156</v>
      </c>
      <c r="F89" s="138" t="s">
        <v>194</v>
      </c>
      <c r="I89" s="136"/>
      <c r="L89" s="32"/>
      <c r="M89" s="137"/>
      <c r="T89" s="51"/>
      <c r="AT89" s="17" t="s">
        <v>156</v>
      </c>
      <c r="AU89" s="17" t="s">
        <v>83</v>
      </c>
    </row>
    <row r="90" spans="2:63" s="10" customFormat="1" ht="22.95" customHeight="1">
      <c r="B90" s="111"/>
      <c r="D90" s="112" t="s">
        <v>71</v>
      </c>
      <c r="E90" s="146" t="s">
        <v>195</v>
      </c>
      <c r="F90" s="146" t="s">
        <v>196</v>
      </c>
      <c r="I90" s="114"/>
      <c r="J90" s="147">
        <f>BK90</f>
        <v>0</v>
      </c>
      <c r="L90" s="111"/>
      <c r="M90" s="116"/>
      <c r="P90" s="117">
        <f>SUM(P91:P94)</f>
        <v>0</v>
      </c>
      <c r="R90" s="117">
        <f>SUM(R91:R94)</f>
        <v>0</v>
      </c>
      <c r="T90" s="118">
        <f>SUM(T91:T94)</f>
        <v>0</v>
      </c>
      <c r="AR90" s="112" t="s">
        <v>162</v>
      </c>
      <c r="AT90" s="119" t="s">
        <v>71</v>
      </c>
      <c r="AU90" s="119" t="s">
        <v>80</v>
      </c>
      <c r="AY90" s="112" t="s">
        <v>142</v>
      </c>
      <c r="BK90" s="120">
        <f>SUM(BK91:BK94)</f>
        <v>0</v>
      </c>
    </row>
    <row r="91" spans="2:65" s="1" customFormat="1" ht="16.5" customHeight="1">
      <c r="B91" s="32"/>
      <c r="C91" s="121" t="s">
        <v>83</v>
      </c>
      <c r="D91" s="121" t="s">
        <v>143</v>
      </c>
      <c r="E91" s="122" t="s">
        <v>197</v>
      </c>
      <c r="F91" s="123" t="s">
        <v>196</v>
      </c>
      <c r="G91" s="124" t="s">
        <v>198</v>
      </c>
      <c r="H91" s="125">
        <v>1</v>
      </c>
      <c r="I91" s="126"/>
      <c r="J91" s="127">
        <f>ROUND(I91*H91,2)</f>
        <v>0</v>
      </c>
      <c r="K91" s="123" t="s">
        <v>189</v>
      </c>
      <c r="L91" s="32"/>
      <c r="M91" s="128" t="s">
        <v>19</v>
      </c>
      <c r="N91" s="129" t="s">
        <v>43</v>
      </c>
      <c r="P91" s="130">
        <f>O91*H91</f>
        <v>0</v>
      </c>
      <c r="Q91" s="130">
        <v>0</v>
      </c>
      <c r="R91" s="130">
        <f>Q91*H91</f>
        <v>0</v>
      </c>
      <c r="S91" s="130">
        <v>0</v>
      </c>
      <c r="T91" s="131">
        <f>S91*H91</f>
        <v>0</v>
      </c>
      <c r="AR91" s="132" t="s">
        <v>190</v>
      </c>
      <c r="AT91" s="132" t="s">
        <v>143</v>
      </c>
      <c r="AU91" s="132" t="s">
        <v>83</v>
      </c>
      <c r="AY91" s="17" t="s">
        <v>142</v>
      </c>
      <c r="BE91" s="133">
        <f>IF(N91="základní",J91,0)</f>
        <v>0</v>
      </c>
      <c r="BF91" s="133">
        <f>IF(N91="snížená",J91,0)</f>
        <v>0</v>
      </c>
      <c r="BG91" s="133">
        <f>IF(N91="zákl. přenesená",J91,0)</f>
        <v>0</v>
      </c>
      <c r="BH91" s="133">
        <f>IF(N91="sníž. přenesená",J91,0)</f>
        <v>0</v>
      </c>
      <c r="BI91" s="133">
        <f>IF(N91="nulová",J91,0)</f>
        <v>0</v>
      </c>
      <c r="BJ91" s="17" t="s">
        <v>80</v>
      </c>
      <c r="BK91" s="133">
        <f>ROUND(I91*H91,2)</f>
        <v>0</v>
      </c>
      <c r="BL91" s="17" t="s">
        <v>190</v>
      </c>
      <c r="BM91" s="132" t="s">
        <v>199</v>
      </c>
    </row>
    <row r="92" spans="2:47" s="1" customFormat="1" ht="12">
      <c r="B92" s="32"/>
      <c r="D92" s="134" t="s">
        <v>148</v>
      </c>
      <c r="F92" s="135" t="s">
        <v>196</v>
      </c>
      <c r="I92" s="136"/>
      <c r="L92" s="32"/>
      <c r="M92" s="137"/>
      <c r="T92" s="51"/>
      <c r="AT92" s="17" t="s">
        <v>148</v>
      </c>
      <c r="AU92" s="17" t="s">
        <v>83</v>
      </c>
    </row>
    <row r="93" spans="2:47" s="1" customFormat="1" ht="12">
      <c r="B93" s="32"/>
      <c r="D93" s="148" t="s">
        <v>192</v>
      </c>
      <c r="F93" s="149" t="s">
        <v>200</v>
      </c>
      <c r="I93" s="136"/>
      <c r="L93" s="32"/>
      <c r="M93" s="137"/>
      <c r="T93" s="51"/>
      <c r="AT93" s="17" t="s">
        <v>192</v>
      </c>
      <c r="AU93" s="17" t="s">
        <v>83</v>
      </c>
    </row>
    <row r="94" spans="2:47" s="1" customFormat="1" ht="134.4">
      <c r="B94" s="32"/>
      <c r="D94" s="134" t="s">
        <v>156</v>
      </c>
      <c r="F94" s="138" t="s">
        <v>201</v>
      </c>
      <c r="I94" s="136"/>
      <c r="L94" s="32"/>
      <c r="M94" s="137"/>
      <c r="T94" s="51"/>
      <c r="AT94" s="17" t="s">
        <v>156</v>
      </c>
      <c r="AU94" s="17" t="s">
        <v>83</v>
      </c>
    </row>
    <row r="95" spans="2:63" s="10" customFormat="1" ht="22.95" customHeight="1">
      <c r="B95" s="111"/>
      <c r="D95" s="112" t="s">
        <v>71</v>
      </c>
      <c r="E95" s="146" t="s">
        <v>202</v>
      </c>
      <c r="F95" s="146" t="s">
        <v>203</v>
      </c>
      <c r="I95" s="114"/>
      <c r="J95" s="147">
        <f>BK95</f>
        <v>0</v>
      </c>
      <c r="L95" s="111"/>
      <c r="M95" s="116"/>
      <c r="P95" s="117">
        <f>SUM(P96:P99)</f>
        <v>0</v>
      </c>
      <c r="R95" s="117">
        <f>SUM(R96:R99)</f>
        <v>0</v>
      </c>
      <c r="T95" s="118">
        <f>SUM(T96:T99)</f>
        <v>0</v>
      </c>
      <c r="AR95" s="112" t="s">
        <v>162</v>
      </c>
      <c r="AT95" s="119" t="s">
        <v>71</v>
      </c>
      <c r="AU95" s="119" t="s">
        <v>80</v>
      </c>
      <c r="AY95" s="112" t="s">
        <v>142</v>
      </c>
      <c r="BK95" s="120">
        <f>SUM(BK96:BK99)</f>
        <v>0</v>
      </c>
    </row>
    <row r="96" spans="2:65" s="1" customFormat="1" ht="16.5" customHeight="1">
      <c r="B96" s="32"/>
      <c r="C96" s="121" t="s">
        <v>152</v>
      </c>
      <c r="D96" s="121" t="s">
        <v>143</v>
      </c>
      <c r="E96" s="122" t="s">
        <v>204</v>
      </c>
      <c r="F96" s="123" t="s">
        <v>203</v>
      </c>
      <c r="G96" s="124" t="s">
        <v>188</v>
      </c>
      <c r="H96" s="125">
        <v>1</v>
      </c>
      <c r="I96" s="126"/>
      <c r="J96" s="127">
        <f>ROUND(I96*H96,2)</f>
        <v>0</v>
      </c>
      <c r="K96" s="123" t="s">
        <v>189</v>
      </c>
      <c r="L96" s="32"/>
      <c r="M96" s="128" t="s">
        <v>19</v>
      </c>
      <c r="N96" s="129" t="s">
        <v>43</v>
      </c>
      <c r="P96" s="130">
        <f>O96*H96</f>
        <v>0</v>
      </c>
      <c r="Q96" s="130">
        <v>0</v>
      </c>
      <c r="R96" s="130">
        <f>Q96*H96</f>
        <v>0</v>
      </c>
      <c r="S96" s="130">
        <v>0</v>
      </c>
      <c r="T96" s="131">
        <f>S96*H96</f>
        <v>0</v>
      </c>
      <c r="AR96" s="132" t="s">
        <v>190</v>
      </c>
      <c r="AT96" s="132" t="s">
        <v>143</v>
      </c>
      <c r="AU96" s="132" t="s">
        <v>83</v>
      </c>
      <c r="AY96" s="17" t="s">
        <v>142</v>
      </c>
      <c r="BE96" s="133">
        <f>IF(N96="základní",J96,0)</f>
        <v>0</v>
      </c>
      <c r="BF96" s="133">
        <f>IF(N96="snížená",J96,0)</f>
        <v>0</v>
      </c>
      <c r="BG96" s="133">
        <f>IF(N96="zákl. přenesená",J96,0)</f>
        <v>0</v>
      </c>
      <c r="BH96" s="133">
        <f>IF(N96="sníž. přenesená",J96,0)</f>
        <v>0</v>
      </c>
      <c r="BI96" s="133">
        <f>IF(N96="nulová",J96,0)</f>
        <v>0</v>
      </c>
      <c r="BJ96" s="17" t="s">
        <v>80</v>
      </c>
      <c r="BK96" s="133">
        <f>ROUND(I96*H96,2)</f>
        <v>0</v>
      </c>
      <c r="BL96" s="17" t="s">
        <v>190</v>
      </c>
      <c r="BM96" s="132" t="s">
        <v>205</v>
      </c>
    </row>
    <row r="97" spans="2:47" s="1" customFormat="1" ht="12">
      <c r="B97" s="32"/>
      <c r="D97" s="134" t="s">
        <v>148</v>
      </c>
      <c r="F97" s="135" t="s">
        <v>203</v>
      </c>
      <c r="I97" s="136"/>
      <c r="L97" s="32"/>
      <c r="M97" s="137"/>
      <c r="T97" s="51"/>
      <c r="AT97" s="17" t="s">
        <v>148</v>
      </c>
      <c r="AU97" s="17" t="s">
        <v>83</v>
      </c>
    </row>
    <row r="98" spans="2:47" s="1" customFormat="1" ht="12">
      <c r="B98" s="32"/>
      <c r="D98" s="148" t="s">
        <v>192</v>
      </c>
      <c r="F98" s="149" t="s">
        <v>206</v>
      </c>
      <c r="I98" s="136"/>
      <c r="L98" s="32"/>
      <c r="M98" s="137"/>
      <c r="T98" s="51"/>
      <c r="AT98" s="17" t="s">
        <v>192</v>
      </c>
      <c r="AU98" s="17" t="s">
        <v>83</v>
      </c>
    </row>
    <row r="99" spans="2:47" s="1" customFormat="1" ht="134.4">
      <c r="B99" s="32"/>
      <c r="D99" s="134" t="s">
        <v>156</v>
      </c>
      <c r="F99" s="138" t="s">
        <v>207</v>
      </c>
      <c r="I99" s="136"/>
      <c r="L99" s="32"/>
      <c r="M99" s="139"/>
      <c r="N99" s="140"/>
      <c r="O99" s="140"/>
      <c r="P99" s="140"/>
      <c r="Q99" s="140"/>
      <c r="R99" s="140"/>
      <c r="S99" s="140"/>
      <c r="T99" s="141"/>
      <c r="AT99" s="17" t="s">
        <v>156</v>
      </c>
      <c r="AU99" s="17" t="s">
        <v>83</v>
      </c>
    </row>
    <row r="100" spans="2:12" s="1" customFormat="1" ht="6.9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32"/>
    </row>
  </sheetData>
  <sheetProtection algorithmName="SHA-512" hashValue="Kz+ycvPulxye0iOefS5NI96CvfLftHsH9+Pc65bPiifkrgKpG9pVfvoudXC3JwqmU+2CeB3AMzimT45puGisEw==" saltValue="G7iwjvlvCgwemuZbozOWJG4kppsJWI+jk9uhUi1t8qskY1qFR0dbaU6U9DnfJz1JtYk/O5FP5AVMv7PEucCzWA==" spinCount="100000" sheet="1" objects="1" scenarios="1" formatColumns="0" formatRows="0" autoFilter="0"/>
  <autoFilter ref="C82:K9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2/010001000"/>
    <hyperlink ref="F93" r:id="rId2" display="https://podminky.urs.cz/item/CS_URS_2022_02/030001000"/>
    <hyperlink ref="F98" r:id="rId3" display="https://podminky.urs.cz/item/CS_URS_2022_02/04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19"/>
  <sheetViews>
    <sheetView showGridLines="0" workbookViewId="0" topLeftCell="A109">
      <selection activeCell="W125" sqref="W12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93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118</v>
      </c>
      <c r="L4" s="20"/>
      <c r="M4" s="8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5" t="str">
        <f>'Rekapitulace stavby'!K6</f>
        <v>Svařovna SOU Hluboš - odloučené prac. Dobříš</v>
      </c>
      <c r="F7" s="306"/>
      <c r="G7" s="306"/>
      <c r="H7" s="306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305" t="s">
        <v>208</v>
      </c>
      <c r="F9" s="304"/>
      <c r="G9" s="304"/>
      <c r="H9" s="304"/>
      <c r="L9" s="32"/>
    </row>
    <row r="10" spans="2:12" s="1" customFormat="1" ht="12" customHeight="1">
      <c r="B10" s="32"/>
      <c r="D10" s="27" t="s">
        <v>209</v>
      </c>
      <c r="L10" s="32"/>
    </row>
    <row r="11" spans="2:12" s="1" customFormat="1" ht="16.5" customHeight="1">
      <c r="B11" s="32"/>
      <c r="E11" s="270" t="s">
        <v>210</v>
      </c>
      <c r="F11" s="304"/>
      <c r="G11" s="304"/>
      <c r="H11" s="304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8" t="str">
        <f>'Rekapitulace stavby'!AN8</f>
        <v>13. 9. 2022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07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71.25" customHeight="1">
      <c r="B29" s="85"/>
      <c r="E29" s="282" t="s">
        <v>37</v>
      </c>
      <c r="F29" s="282"/>
      <c r="G29" s="282"/>
      <c r="H29" s="282"/>
      <c r="L29" s="8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25.35" customHeight="1">
      <c r="B32" s="32"/>
      <c r="D32" s="86" t="s">
        <v>38</v>
      </c>
      <c r="J32" s="61">
        <f>ROUND(J92,2)</f>
        <v>0</v>
      </c>
      <c r="L32" s="32"/>
    </row>
    <row r="33" spans="2:12" s="1" customFormat="1" ht="6.9" customHeight="1">
      <c r="B33" s="32"/>
      <c r="D33" s="49"/>
      <c r="E33" s="49"/>
      <c r="F33" s="49"/>
      <c r="G33" s="49"/>
      <c r="H33" s="49"/>
      <c r="I33" s="49"/>
      <c r="J33" s="49"/>
      <c r="K33" s="49"/>
      <c r="L33" s="32"/>
    </row>
    <row r="34" spans="2:12" s="1" customFormat="1" ht="14.4" customHeight="1">
      <c r="B34" s="32"/>
      <c r="F34" s="87" t="s">
        <v>40</v>
      </c>
      <c r="I34" s="87" t="s">
        <v>39</v>
      </c>
      <c r="J34" s="87" t="s">
        <v>41</v>
      </c>
      <c r="L34" s="32"/>
    </row>
    <row r="35" spans="2:12" s="1" customFormat="1" ht="14.4" customHeight="1">
      <c r="B35" s="32"/>
      <c r="D35" s="88" t="s">
        <v>42</v>
      </c>
      <c r="E35" s="27" t="s">
        <v>43</v>
      </c>
      <c r="F35" s="81">
        <f>ROUND((SUM(BE92:BE218)),2)</f>
        <v>0</v>
      </c>
      <c r="I35" s="89">
        <v>0.21</v>
      </c>
      <c r="J35" s="81">
        <f>ROUND(((SUM(BE92:BE218))*I35),2)</f>
        <v>0</v>
      </c>
      <c r="L35" s="32"/>
    </row>
    <row r="36" spans="2:12" s="1" customFormat="1" ht="14.4" customHeight="1">
      <c r="B36" s="32"/>
      <c r="E36" s="27" t="s">
        <v>44</v>
      </c>
      <c r="F36" s="81">
        <f>ROUND((SUM(BF92:BF218)),2)</f>
        <v>0</v>
      </c>
      <c r="I36" s="89">
        <v>0.15</v>
      </c>
      <c r="J36" s="81">
        <f>ROUND(((SUM(BF92:BF218))*I36),2)</f>
        <v>0</v>
      </c>
      <c r="L36" s="32"/>
    </row>
    <row r="37" spans="2:12" s="1" customFormat="1" ht="14.4" customHeight="1" hidden="1">
      <c r="B37" s="32"/>
      <c r="E37" s="27" t="s">
        <v>45</v>
      </c>
      <c r="F37" s="81">
        <f>ROUND((SUM(BG92:BG218)),2)</f>
        <v>0</v>
      </c>
      <c r="I37" s="89">
        <v>0.21</v>
      </c>
      <c r="J37" s="81">
        <f>0</f>
        <v>0</v>
      </c>
      <c r="L37" s="32"/>
    </row>
    <row r="38" spans="2:12" s="1" customFormat="1" ht="14.4" customHeight="1" hidden="1">
      <c r="B38" s="32"/>
      <c r="E38" s="27" t="s">
        <v>46</v>
      </c>
      <c r="F38" s="81">
        <f>ROUND((SUM(BH92:BH218)),2)</f>
        <v>0</v>
      </c>
      <c r="I38" s="89">
        <v>0.15</v>
      </c>
      <c r="J38" s="81">
        <f>0</f>
        <v>0</v>
      </c>
      <c r="L38" s="32"/>
    </row>
    <row r="39" spans="2:12" s="1" customFormat="1" ht="14.4" customHeight="1" hidden="1">
      <c r="B39" s="32"/>
      <c r="E39" s="27" t="s">
        <v>47</v>
      </c>
      <c r="F39" s="81">
        <f>ROUND((SUM(BI92:BI218)),2)</f>
        <v>0</v>
      </c>
      <c r="I39" s="89">
        <v>0</v>
      </c>
      <c r="J39" s="81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0"/>
      <c r="D41" s="91" t="s">
        <v>48</v>
      </c>
      <c r="E41" s="52"/>
      <c r="F41" s="52"/>
      <c r="G41" s="92" t="s">
        <v>49</v>
      </c>
      <c r="H41" s="93" t="s">
        <v>50</v>
      </c>
      <c r="I41" s="52"/>
      <c r="J41" s="94">
        <f>SUM(J32:J39)</f>
        <v>0</v>
      </c>
      <c r="K41" s="95"/>
      <c r="L41" s="32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2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2"/>
    </row>
    <row r="47" spans="2:12" s="1" customFormat="1" ht="24.9" customHeight="1">
      <c r="B47" s="32"/>
      <c r="C47" s="21" t="s">
        <v>121</v>
      </c>
      <c r="L47" s="32"/>
    </row>
    <row r="48" spans="2:12" s="1" customFormat="1" ht="6.9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05" t="str">
        <f>E7</f>
        <v>Svařovna SOU Hluboš - odloučené prac. Dobříš</v>
      </c>
      <c r="F50" s="306"/>
      <c r="G50" s="306"/>
      <c r="H50" s="306"/>
      <c r="L50" s="32"/>
    </row>
    <row r="51" spans="2:12" ht="12" customHeight="1">
      <c r="B51" s="20"/>
      <c r="C51" s="27" t="s">
        <v>119</v>
      </c>
      <c r="L51" s="20"/>
    </row>
    <row r="52" spans="2:12" s="1" customFormat="1" ht="16.5" customHeight="1">
      <c r="B52" s="32"/>
      <c r="E52" s="305" t="s">
        <v>208</v>
      </c>
      <c r="F52" s="304"/>
      <c r="G52" s="304"/>
      <c r="H52" s="304"/>
      <c r="L52" s="32"/>
    </row>
    <row r="53" spans="2:12" s="1" customFormat="1" ht="12" customHeight="1">
      <c r="B53" s="32"/>
      <c r="C53" s="27" t="s">
        <v>209</v>
      </c>
      <c r="L53" s="32"/>
    </row>
    <row r="54" spans="2:12" s="1" customFormat="1" ht="16.5" customHeight="1">
      <c r="B54" s="32"/>
      <c r="E54" s="270" t="str">
        <f>E11</f>
        <v>02.01 - D.1.1 - Bourací práce</v>
      </c>
      <c r="F54" s="304"/>
      <c r="G54" s="304"/>
      <c r="H54" s="304"/>
      <c r="L54" s="32"/>
    </row>
    <row r="55" spans="2:12" s="1" customFormat="1" ht="6.9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V Lipkách 194, 263 01 Dobříš</v>
      </c>
      <c r="I56" s="27" t="s">
        <v>23</v>
      </c>
      <c r="J56" s="48" t="str">
        <f>IF(J14="","",J14)</f>
        <v>13. 9. 2022</v>
      </c>
      <c r="L56" s="32"/>
    </row>
    <row r="57" spans="2:12" s="1" customFormat="1" ht="6.9" customHeight="1">
      <c r="B57" s="32"/>
      <c r="L57" s="32"/>
    </row>
    <row r="58" spans="2:12" s="1" customFormat="1" ht="40.2" customHeight="1">
      <c r="B58" s="32"/>
      <c r="C58" s="27" t="s">
        <v>25</v>
      </c>
      <c r="F58" s="25" t="str">
        <f>E17</f>
        <v>SOU Hluboš, Hluboš 178, 262 22 Hluboš</v>
      </c>
      <c r="I58" s="27" t="s">
        <v>31</v>
      </c>
      <c r="J58" s="30" t="str">
        <f>E23</f>
        <v>MP technik spol. s r.o., Francouzská 149, Holýšov</v>
      </c>
      <c r="L58" s="32"/>
    </row>
    <row r="59" spans="2:12" s="1" customFormat="1" ht="15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Jakub Vilingr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96" t="s">
        <v>122</v>
      </c>
      <c r="D61" s="90"/>
      <c r="E61" s="90"/>
      <c r="F61" s="90"/>
      <c r="G61" s="90"/>
      <c r="H61" s="90"/>
      <c r="I61" s="90"/>
      <c r="J61" s="97" t="s">
        <v>123</v>
      </c>
      <c r="K61" s="90"/>
      <c r="L61" s="32"/>
    </row>
    <row r="62" spans="2:12" s="1" customFormat="1" ht="10.35" customHeight="1">
      <c r="B62" s="32"/>
      <c r="L62" s="32"/>
    </row>
    <row r="63" spans="2:47" s="1" customFormat="1" ht="22.95" customHeight="1">
      <c r="B63" s="32"/>
      <c r="C63" s="98" t="s">
        <v>70</v>
      </c>
      <c r="J63" s="61">
        <f>J92</f>
        <v>0</v>
      </c>
      <c r="L63" s="32"/>
      <c r="AU63" s="17" t="s">
        <v>124</v>
      </c>
    </row>
    <row r="64" spans="2:12" s="8" customFormat="1" ht="24.9" customHeight="1">
      <c r="B64" s="99"/>
      <c r="D64" s="100" t="s">
        <v>211</v>
      </c>
      <c r="E64" s="101"/>
      <c r="F64" s="101"/>
      <c r="G64" s="101"/>
      <c r="H64" s="101"/>
      <c r="I64" s="101"/>
      <c r="J64" s="102">
        <f>J93</f>
        <v>0</v>
      </c>
      <c r="L64" s="99"/>
    </row>
    <row r="65" spans="2:12" s="11" customFormat="1" ht="19.95" customHeight="1">
      <c r="B65" s="142"/>
      <c r="D65" s="143" t="s">
        <v>212</v>
      </c>
      <c r="E65" s="144"/>
      <c r="F65" s="144"/>
      <c r="G65" s="144"/>
      <c r="H65" s="144"/>
      <c r="I65" s="144"/>
      <c r="J65" s="145">
        <f>J94</f>
        <v>0</v>
      </c>
      <c r="L65" s="142"/>
    </row>
    <row r="66" spans="2:12" s="11" customFormat="1" ht="19.95" customHeight="1">
      <c r="B66" s="142"/>
      <c r="D66" s="143" t="s">
        <v>213</v>
      </c>
      <c r="E66" s="144"/>
      <c r="F66" s="144"/>
      <c r="G66" s="144"/>
      <c r="H66" s="144"/>
      <c r="I66" s="144"/>
      <c r="J66" s="145">
        <f>J99</f>
        <v>0</v>
      </c>
      <c r="L66" s="142"/>
    </row>
    <row r="67" spans="2:12" s="11" customFormat="1" ht="19.95" customHeight="1">
      <c r="B67" s="142"/>
      <c r="D67" s="143" t="s">
        <v>214</v>
      </c>
      <c r="E67" s="144"/>
      <c r="F67" s="144"/>
      <c r="G67" s="144"/>
      <c r="H67" s="144"/>
      <c r="I67" s="144"/>
      <c r="J67" s="145">
        <f>J174</f>
        <v>0</v>
      </c>
      <c r="L67" s="142"/>
    </row>
    <row r="68" spans="2:12" s="8" customFormat="1" ht="24.9" customHeight="1">
      <c r="B68" s="99"/>
      <c r="D68" s="100" t="s">
        <v>215</v>
      </c>
      <c r="E68" s="101"/>
      <c r="F68" s="101"/>
      <c r="G68" s="101"/>
      <c r="H68" s="101"/>
      <c r="I68" s="101"/>
      <c r="J68" s="102">
        <f>J197</f>
        <v>0</v>
      </c>
      <c r="L68" s="99"/>
    </row>
    <row r="69" spans="2:12" s="11" customFormat="1" ht="19.95" customHeight="1">
      <c r="B69" s="142"/>
      <c r="D69" s="143" t="s">
        <v>216</v>
      </c>
      <c r="E69" s="144"/>
      <c r="F69" s="144"/>
      <c r="G69" s="144"/>
      <c r="H69" s="144"/>
      <c r="I69" s="144"/>
      <c r="J69" s="145">
        <f>J198</f>
        <v>0</v>
      </c>
      <c r="L69" s="142"/>
    </row>
    <row r="70" spans="2:12" s="11" customFormat="1" ht="19.95" customHeight="1">
      <c r="B70" s="142"/>
      <c r="D70" s="143" t="s">
        <v>217</v>
      </c>
      <c r="E70" s="144"/>
      <c r="F70" s="144"/>
      <c r="G70" s="144"/>
      <c r="H70" s="144"/>
      <c r="I70" s="144"/>
      <c r="J70" s="145">
        <f>J214</f>
        <v>0</v>
      </c>
      <c r="L70" s="142"/>
    </row>
    <row r="71" spans="2:12" s="1" customFormat="1" ht="21.75" customHeight="1">
      <c r="B71" s="32"/>
      <c r="L71" s="32"/>
    </row>
    <row r="72" spans="2:12" s="1" customFormat="1" ht="6.9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2"/>
    </row>
    <row r="76" spans="2:12" s="1" customFormat="1" ht="6.9" customHeight="1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32"/>
    </row>
    <row r="77" spans="2:12" s="1" customFormat="1" ht="24.9" customHeight="1">
      <c r="B77" s="32"/>
      <c r="C77" s="21" t="s">
        <v>126</v>
      </c>
      <c r="L77" s="32"/>
    </row>
    <row r="78" spans="2:12" s="1" customFormat="1" ht="6.9" customHeight="1">
      <c r="B78" s="32"/>
      <c r="L78" s="32"/>
    </row>
    <row r="79" spans="2:12" s="1" customFormat="1" ht="12" customHeight="1">
      <c r="B79" s="32"/>
      <c r="C79" s="27" t="s">
        <v>16</v>
      </c>
      <c r="L79" s="32"/>
    </row>
    <row r="80" spans="2:12" s="1" customFormat="1" ht="16.5" customHeight="1">
      <c r="B80" s="32"/>
      <c r="E80" s="305" t="str">
        <f>E7</f>
        <v>Svařovna SOU Hluboš - odloučené prac. Dobříš</v>
      </c>
      <c r="F80" s="306"/>
      <c r="G80" s="306"/>
      <c r="H80" s="306"/>
      <c r="L80" s="32"/>
    </row>
    <row r="81" spans="2:12" ht="12" customHeight="1">
      <c r="B81" s="20"/>
      <c r="C81" s="27" t="s">
        <v>119</v>
      </c>
      <c r="L81" s="20"/>
    </row>
    <row r="82" spans="2:12" s="1" customFormat="1" ht="16.5" customHeight="1">
      <c r="B82" s="32"/>
      <c r="E82" s="305" t="s">
        <v>208</v>
      </c>
      <c r="F82" s="304"/>
      <c r="G82" s="304"/>
      <c r="H82" s="304"/>
      <c r="L82" s="32"/>
    </row>
    <row r="83" spans="2:12" s="1" customFormat="1" ht="12" customHeight="1">
      <c r="B83" s="32"/>
      <c r="C83" s="27" t="s">
        <v>209</v>
      </c>
      <c r="L83" s="32"/>
    </row>
    <row r="84" spans="2:12" s="1" customFormat="1" ht="16.5" customHeight="1">
      <c r="B84" s="32"/>
      <c r="E84" s="270" t="str">
        <f>E11</f>
        <v>02.01 - D.1.1 - Bourací práce</v>
      </c>
      <c r="F84" s="304"/>
      <c r="G84" s="304"/>
      <c r="H84" s="304"/>
      <c r="L84" s="32"/>
    </row>
    <row r="85" spans="2:12" s="1" customFormat="1" ht="6.9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F14</f>
        <v>V Lipkách 194, 263 01 Dobříš</v>
      </c>
      <c r="I86" s="27" t="s">
        <v>23</v>
      </c>
      <c r="J86" s="48" t="str">
        <f>IF(J14="","",J14)</f>
        <v>13. 9. 2022</v>
      </c>
      <c r="L86" s="32"/>
    </row>
    <row r="87" spans="2:12" s="1" customFormat="1" ht="6.9" customHeight="1">
      <c r="B87" s="32"/>
      <c r="L87" s="32"/>
    </row>
    <row r="88" spans="2:12" s="1" customFormat="1" ht="40.2" customHeight="1">
      <c r="B88" s="32"/>
      <c r="C88" s="27" t="s">
        <v>25</v>
      </c>
      <c r="F88" s="25" t="str">
        <f>E17</f>
        <v>SOU Hluboš, Hluboš 178, 262 22 Hluboš</v>
      </c>
      <c r="I88" s="27" t="s">
        <v>31</v>
      </c>
      <c r="J88" s="30" t="str">
        <f>E23</f>
        <v>MP technik spol. s r.o., Francouzská 149, Holýšov</v>
      </c>
      <c r="L88" s="32"/>
    </row>
    <row r="89" spans="2:12" s="1" customFormat="1" ht="15.15" customHeight="1">
      <c r="B89" s="32"/>
      <c r="C89" s="27" t="s">
        <v>29</v>
      </c>
      <c r="F89" s="25" t="str">
        <f>IF(E20="","",E20)</f>
        <v>Vyplň údaj</v>
      </c>
      <c r="I89" s="27" t="s">
        <v>34</v>
      </c>
      <c r="J89" s="30" t="str">
        <f>E26</f>
        <v>Jakub Vilingr</v>
      </c>
      <c r="L89" s="32"/>
    </row>
    <row r="90" spans="2:12" s="1" customFormat="1" ht="10.35" customHeight="1">
      <c r="B90" s="32"/>
      <c r="L90" s="32"/>
    </row>
    <row r="91" spans="2:20" s="9" customFormat="1" ht="29.25" customHeight="1">
      <c r="B91" s="103"/>
      <c r="C91" s="104" t="s">
        <v>127</v>
      </c>
      <c r="D91" s="105" t="s">
        <v>57</v>
      </c>
      <c r="E91" s="105" t="s">
        <v>53</v>
      </c>
      <c r="F91" s="105" t="s">
        <v>54</v>
      </c>
      <c r="G91" s="105" t="s">
        <v>128</v>
      </c>
      <c r="H91" s="105" t="s">
        <v>129</v>
      </c>
      <c r="I91" s="105" t="s">
        <v>130</v>
      </c>
      <c r="J91" s="105" t="s">
        <v>123</v>
      </c>
      <c r="K91" s="106" t="s">
        <v>131</v>
      </c>
      <c r="L91" s="103"/>
      <c r="M91" s="54" t="s">
        <v>19</v>
      </c>
      <c r="N91" s="55" t="s">
        <v>42</v>
      </c>
      <c r="O91" s="55" t="s">
        <v>132</v>
      </c>
      <c r="P91" s="55" t="s">
        <v>133</v>
      </c>
      <c r="Q91" s="55" t="s">
        <v>134</v>
      </c>
      <c r="R91" s="55" t="s">
        <v>135</v>
      </c>
      <c r="S91" s="55" t="s">
        <v>136</v>
      </c>
      <c r="T91" s="56" t="s">
        <v>137</v>
      </c>
    </row>
    <row r="92" spans="2:63" s="1" customFormat="1" ht="22.95" customHeight="1">
      <c r="B92" s="32"/>
      <c r="C92" s="59" t="s">
        <v>138</v>
      </c>
      <c r="J92" s="107">
        <f>BK92</f>
        <v>0</v>
      </c>
      <c r="L92" s="32"/>
      <c r="M92" s="57"/>
      <c r="N92" s="49"/>
      <c r="O92" s="49"/>
      <c r="P92" s="108">
        <f>P93+P197</f>
        <v>0</v>
      </c>
      <c r="Q92" s="49"/>
      <c r="R92" s="108">
        <f>R93+R197</f>
        <v>0.014829999999999998</v>
      </c>
      <c r="S92" s="49"/>
      <c r="T92" s="109">
        <f>T93+T197</f>
        <v>139.09007400000002</v>
      </c>
      <c r="AT92" s="17" t="s">
        <v>71</v>
      </c>
      <c r="AU92" s="17" t="s">
        <v>124</v>
      </c>
      <c r="BK92" s="110">
        <f>BK93+BK197</f>
        <v>0</v>
      </c>
    </row>
    <row r="93" spans="2:63" s="10" customFormat="1" ht="25.95" customHeight="1">
      <c r="B93" s="111"/>
      <c r="D93" s="112" t="s">
        <v>71</v>
      </c>
      <c r="E93" s="113" t="s">
        <v>218</v>
      </c>
      <c r="F93" s="113" t="s">
        <v>219</v>
      </c>
      <c r="I93" s="114"/>
      <c r="J93" s="115">
        <f>BK93</f>
        <v>0</v>
      </c>
      <c r="L93" s="111"/>
      <c r="M93" s="116"/>
      <c r="P93" s="117">
        <f>P94+P99+P174</f>
        <v>0</v>
      </c>
      <c r="R93" s="117">
        <f>R94+R99+R174</f>
        <v>0.014829999999999998</v>
      </c>
      <c r="T93" s="118">
        <f>T94+T99+T174</f>
        <v>138.736894</v>
      </c>
      <c r="AR93" s="112" t="s">
        <v>80</v>
      </c>
      <c r="AT93" s="119" t="s">
        <v>71</v>
      </c>
      <c r="AU93" s="119" t="s">
        <v>72</v>
      </c>
      <c r="AY93" s="112" t="s">
        <v>142</v>
      </c>
      <c r="BK93" s="120">
        <f>BK94+BK99+BK174</f>
        <v>0</v>
      </c>
    </row>
    <row r="94" spans="2:63" s="10" customFormat="1" ht="22.95" customHeight="1">
      <c r="B94" s="111"/>
      <c r="D94" s="112" t="s">
        <v>71</v>
      </c>
      <c r="E94" s="146" t="s">
        <v>80</v>
      </c>
      <c r="F94" s="146" t="s">
        <v>220</v>
      </c>
      <c r="I94" s="114"/>
      <c r="J94" s="147">
        <f>BK94</f>
        <v>0</v>
      </c>
      <c r="L94" s="111"/>
      <c r="M94" s="116"/>
      <c r="P94" s="117">
        <f>SUM(P95:P98)</f>
        <v>0</v>
      </c>
      <c r="R94" s="117">
        <f>SUM(R95:R98)</f>
        <v>0</v>
      </c>
      <c r="T94" s="118">
        <f>SUM(T95:T98)</f>
        <v>22.12</v>
      </c>
      <c r="AR94" s="112" t="s">
        <v>80</v>
      </c>
      <c r="AT94" s="119" t="s">
        <v>71</v>
      </c>
      <c r="AU94" s="119" t="s">
        <v>80</v>
      </c>
      <c r="AY94" s="112" t="s">
        <v>142</v>
      </c>
      <c r="BK94" s="120">
        <f>SUM(BK95:BK98)</f>
        <v>0</v>
      </c>
    </row>
    <row r="95" spans="2:65" s="1" customFormat="1" ht="24.15" customHeight="1">
      <c r="B95" s="32"/>
      <c r="C95" s="121" t="s">
        <v>80</v>
      </c>
      <c r="D95" s="121" t="s">
        <v>143</v>
      </c>
      <c r="E95" s="122" t="s">
        <v>221</v>
      </c>
      <c r="F95" s="123" t="s">
        <v>222</v>
      </c>
      <c r="G95" s="124" t="s">
        <v>223</v>
      </c>
      <c r="H95" s="125">
        <v>70</v>
      </c>
      <c r="I95" s="126"/>
      <c r="J95" s="127">
        <f>ROUND(I95*H95,2)</f>
        <v>0</v>
      </c>
      <c r="K95" s="123" t="s">
        <v>189</v>
      </c>
      <c r="L95" s="32"/>
      <c r="M95" s="128" t="s">
        <v>19</v>
      </c>
      <c r="N95" s="129" t="s">
        <v>43</v>
      </c>
      <c r="P95" s="130">
        <f>O95*H95</f>
        <v>0</v>
      </c>
      <c r="Q95" s="130">
        <v>0</v>
      </c>
      <c r="R95" s="130">
        <f>Q95*H95</f>
        <v>0</v>
      </c>
      <c r="S95" s="130">
        <v>0.316</v>
      </c>
      <c r="T95" s="131">
        <f>S95*H95</f>
        <v>22.12</v>
      </c>
      <c r="AR95" s="132" t="s">
        <v>141</v>
      </c>
      <c r="AT95" s="132" t="s">
        <v>143</v>
      </c>
      <c r="AU95" s="132" t="s">
        <v>83</v>
      </c>
      <c r="AY95" s="17" t="s">
        <v>142</v>
      </c>
      <c r="BE95" s="133">
        <f>IF(N95="základní",J95,0)</f>
        <v>0</v>
      </c>
      <c r="BF95" s="133">
        <f>IF(N95="snížená",J95,0)</f>
        <v>0</v>
      </c>
      <c r="BG95" s="133">
        <f>IF(N95="zákl. přenesená",J95,0)</f>
        <v>0</v>
      </c>
      <c r="BH95" s="133">
        <f>IF(N95="sníž. přenesená",J95,0)</f>
        <v>0</v>
      </c>
      <c r="BI95" s="133">
        <f>IF(N95="nulová",J95,0)</f>
        <v>0</v>
      </c>
      <c r="BJ95" s="17" t="s">
        <v>80</v>
      </c>
      <c r="BK95" s="133">
        <f>ROUND(I95*H95,2)</f>
        <v>0</v>
      </c>
      <c r="BL95" s="17" t="s">
        <v>141</v>
      </c>
      <c r="BM95" s="132" t="s">
        <v>224</v>
      </c>
    </row>
    <row r="96" spans="2:47" s="1" customFormat="1" ht="38.4">
      <c r="B96" s="32"/>
      <c r="D96" s="134" t="s">
        <v>148</v>
      </c>
      <c r="F96" s="135" t="s">
        <v>225</v>
      </c>
      <c r="I96" s="136"/>
      <c r="L96" s="32"/>
      <c r="M96" s="137"/>
      <c r="T96" s="51"/>
      <c r="AT96" s="17" t="s">
        <v>148</v>
      </c>
      <c r="AU96" s="17" t="s">
        <v>83</v>
      </c>
    </row>
    <row r="97" spans="2:47" s="1" customFormat="1" ht="12">
      <c r="B97" s="32"/>
      <c r="D97" s="148" t="s">
        <v>192</v>
      </c>
      <c r="F97" s="149" t="s">
        <v>226</v>
      </c>
      <c r="I97" s="136"/>
      <c r="L97" s="32"/>
      <c r="M97" s="137"/>
      <c r="T97" s="51"/>
      <c r="AT97" s="17" t="s">
        <v>192</v>
      </c>
      <c r="AU97" s="17" t="s">
        <v>83</v>
      </c>
    </row>
    <row r="98" spans="2:51" s="12" customFormat="1" ht="12">
      <c r="B98" s="150"/>
      <c r="D98" s="134" t="s">
        <v>227</v>
      </c>
      <c r="E98" s="151" t="s">
        <v>19</v>
      </c>
      <c r="F98" s="152" t="s">
        <v>228</v>
      </c>
      <c r="H98" s="153">
        <v>70</v>
      </c>
      <c r="I98" s="154"/>
      <c r="L98" s="150"/>
      <c r="M98" s="155"/>
      <c r="T98" s="156"/>
      <c r="AT98" s="151" t="s">
        <v>227</v>
      </c>
      <c r="AU98" s="151" t="s">
        <v>83</v>
      </c>
      <c r="AV98" s="12" t="s">
        <v>83</v>
      </c>
      <c r="AW98" s="12" t="s">
        <v>33</v>
      </c>
      <c r="AX98" s="12" t="s">
        <v>80</v>
      </c>
      <c r="AY98" s="151" t="s">
        <v>142</v>
      </c>
    </row>
    <row r="99" spans="2:63" s="10" customFormat="1" ht="22.95" customHeight="1">
      <c r="B99" s="111"/>
      <c r="D99" s="112" t="s">
        <v>71</v>
      </c>
      <c r="E99" s="146" t="s">
        <v>229</v>
      </c>
      <c r="F99" s="146" t="s">
        <v>230</v>
      </c>
      <c r="I99" s="114"/>
      <c r="J99" s="147">
        <f>BK99</f>
        <v>0</v>
      </c>
      <c r="L99" s="111"/>
      <c r="M99" s="116"/>
      <c r="P99" s="117">
        <f>SUM(P100:P173)</f>
        <v>0</v>
      </c>
      <c r="R99" s="117">
        <f>SUM(R100:R173)</f>
        <v>0.014829999999999998</v>
      </c>
      <c r="T99" s="118">
        <f>SUM(T100:T173)</f>
        <v>116.616894</v>
      </c>
      <c r="AR99" s="112" t="s">
        <v>80</v>
      </c>
      <c r="AT99" s="119" t="s">
        <v>71</v>
      </c>
      <c r="AU99" s="119" t="s">
        <v>80</v>
      </c>
      <c r="AY99" s="112" t="s">
        <v>142</v>
      </c>
      <c r="BK99" s="120">
        <f>SUM(BK100:BK173)</f>
        <v>0</v>
      </c>
    </row>
    <row r="100" spans="2:65" s="1" customFormat="1" ht="33" customHeight="1">
      <c r="B100" s="32"/>
      <c r="C100" s="121" t="s">
        <v>83</v>
      </c>
      <c r="D100" s="121" t="s">
        <v>143</v>
      </c>
      <c r="E100" s="122" t="s">
        <v>231</v>
      </c>
      <c r="F100" s="123" t="s">
        <v>232</v>
      </c>
      <c r="G100" s="124" t="s">
        <v>223</v>
      </c>
      <c r="H100" s="125">
        <v>112.2</v>
      </c>
      <c r="I100" s="126"/>
      <c r="J100" s="127">
        <f>ROUND(I100*H100,2)</f>
        <v>0</v>
      </c>
      <c r="K100" s="123" t="s">
        <v>189</v>
      </c>
      <c r="L100" s="32"/>
      <c r="M100" s="128" t="s">
        <v>19</v>
      </c>
      <c r="N100" s="129" t="s">
        <v>43</v>
      </c>
      <c r="P100" s="130">
        <f>O100*H100</f>
        <v>0</v>
      </c>
      <c r="Q100" s="130">
        <v>0.00013</v>
      </c>
      <c r="R100" s="130">
        <f>Q100*H100</f>
        <v>0.014585999999999998</v>
      </c>
      <c r="S100" s="130">
        <v>0</v>
      </c>
      <c r="T100" s="131">
        <f>S100*H100</f>
        <v>0</v>
      </c>
      <c r="AR100" s="132" t="s">
        <v>141</v>
      </c>
      <c r="AT100" s="132" t="s">
        <v>143</v>
      </c>
      <c r="AU100" s="132" t="s">
        <v>83</v>
      </c>
      <c r="AY100" s="17" t="s">
        <v>142</v>
      </c>
      <c r="BE100" s="133">
        <f>IF(N100="základní",J100,0)</f>
        <v>0</v>
      </c>
      <c r="BF100" s="133">
        <f>IF(N100="snížená",J100,0)</f>
        <v>0</v>
      </c>
      <c r="BG100" s="133">
        <f>IF(N100="zákl. přenesená",J100,0)</f>
        <v>0</v>
      </c>
      <c r="BH100" s="133">
        <f>IF(N100="sníž. přenesená",J100,0)</f>
        <v>0</v>
      </c>
      <c r="BI100" s="133">
        <f>IF(N100="nulová",J100,0)</f>
        <v>0</v>
      </c>
      <c r="BJ100" s="17" t="s">
        <v>80</v>
      </c>
      <c r="BK100" s="133">
        <f>ROUND(I100*H100,2)</f>
        <v>0</v>
      </c>
      <c r="BL100" s="17" t="s">
        <v>141</v>
      </c>
      <c r="BM100" s="132" t="s">
        <v>233</v>
      </c>
    </row>
    <row r="101" spans="2:47" s="1" customFormat="1" ht="19.2">
      <c r="B101" s="32"/>
      <c r="D101" s="134" t="s">
        <v>148</v>
      </c>
      <c r="F101" s="135" t="s">
        <v>234</v>
      </c>
      <c r="I101" s="136"/>
      <c r="L101" s="32"/>
      <c r="M101" s="137"/>
      <c r="T101" s="51"/>
      <c r="AT101" s="17" t="s">
        <v>148</v>
      </c>
      <c r="AU101" s="17" t="s">
        <v>83</v>
      </c>
    </row>
    <row r="102" spans="2:47" s="1" customFormat="1" ht="12">
      <c r="B102" s="32"/>
      <c r="D102" s="148" t="s">
        <v>192</v>
      </c>
      <c r="F102" s="149" t="s">
        <v>235</v>
      </c>
      <c r="I102" s="136"/>
      <c r="L102" s="32"/>
      <c r="M102" s="137"/>
      <c r="T102" s="51"/>
      <c r="AT102" s="17" t="s">
        <v>192</v>
      </c>
      <c r="AU102" s="17" t="s">
        <v>83</v>
      </c>
    </row>
    <row r="103" spans="2:51" s="12" customFormat="1" ht="12">
      <c r="B103" s="150"/>
      <c r="D103" s="134" t="s">
        <v>227</v>
      </c>
      <c r="E103" s="151" t="s">
        <v>19</v>
      </c>
      <c r="F103" s="152" t="s">
        <v>236</v>
      </c>
      <c r="H103" s="153">
        <v>112.2</v>
      </c>
      <c r="I103" s="154"/>
      <c r="L103" s="150"/>
      <c r="M103" s="155"/>
      <c r="T103" s="156"/>
      <c r="AT103" s="151" t="s">
        <v>227</v>
      </c>
      <c r="AU103" s="151" t="s">
        <v>83</v>
      </c>
      <c r="AV103" s="12" t="s">
        <v>83</v>
      </c>
      <c r="AW103" s="12" t="s">
        <v>33</v>
      </c>
      <c r="AX103" s="12" t="s">
        <v>80</v>
      </c>
      <c r="AY103" s="151" t="s">
        <v>142</v>
      </c>
    </row>
    <row r="104" spans="2:65" s="1" customFormat="1" ht="16.5" customHeight="1">
      <c r="B104" s="32"/>
      <c r="C104" s="121" t="s">
        <v>152</v>
      </c>
      <c r="D104" s="121" t="s">
        <v>143</v>
      </c>
      <c r="E104" s="122" t="s">
        <v>237</v>
      </c>
      <c r="F104" s="123" t="s">
        <v>238</v>
      </c>
      <c r="G104" s="124" t="s">
        <v>239</v>
      </c>
      <c r="H104" s="125">
        <v>1.098</v>
      </c>
      <c r="I104" s="126"/>
      <c r="J104" s="127">
        <f>ROUND(I104*H104,2)</f>
        <v>0</v>
      </c>
      <c r="K104" s="123" t="s">
        <v>189</v>
      </c>
      <c r="L104" s="32"/>
      <c r="M104" s="128" t="s">
        <v>19</v>
      </c>
      <c r="N104" s="129" t="s">
        <v>43</v>
      </c>
      <c r="P104" s="130">
        <f>O104*H104</f>
        <v>0</v>
      </c>
      <c r="Q104" s="130">
        <v>0</v>
      </c>
      <c r="R104" s="130">
        <f>Q104*H104</f>
        <v>0</v>
      </c>
      <c r="S104" s="130">
        <v>2.4</v>
      </c>
      <c r="T104" s="131">
        <f>S104*H104</f>
        <v>2.6352</v>
      </c>
      <c r="AR104" s="132" t="s">
        <v>141</v>
      </c>
      <c r="AT104" s="132" t="s">
        <v>143</v>
      </c>
      <c r="AU104" s="132" t="s">
        <v>83</v>
      </c>
      <c r="AY104" s="17" t="s">
        <v>142</v>
      </c>
      <c r="BE104" s="133">
        <f>IF(N104="základní",J104,0)</f>
        <v>0</v>
      </c>
      <c r="BF104" s="133">
        <f>IF(N104="snížená",J104,0)</f>
        <v>0</v>
      </c>
      <c r="BG104" s="133">
        <f>IF(N104="zákl. přenesená",J104,0)</f>
        <v>0</v>
      </c>
      <c r="BH104" s="133">
        <f>IF(N104="sníž. přenesená",J104,0)</f>
        <v>0</v>
      </c>
      <c r="BI104" s="133">
        <f>IF(N104="nulová",J104,0)</f>
        <v>0</v>
      </c>
      <c r="BJ104" s="17" t="s">
        <v>80</v>
      </c>
      <c r="BK104" s="133">
        <f>ROUND(I104*H104,2)</f>
        <v>0</v>
      </c>
      <c r="BL104" s="17" t="s">
        <v>141</v>
      </c>
      <c r="BM104" s="132" t="s">
        <v>240</v>
      </c>
    </row>
    <row r="105" spans="2:47" s="1" customFormat="1" ht="12">
      <c r="B105" s="32"/>
      <c r="D105" s="134" t="s">
        <v>148</v>
      </c>
      <c r="F105" s="135" t="s">
        <v>241</v>
      </c>
      <c r="I105" s="136"/>
      <c r="L105" s="32"/>
      <c r="M105" s="137"/>
      <c r="T105" s="51"/>
      <c r="AT105" s="17" t="s">
        <v>148</v>
      </c>
      <c r="AU105" s="17" t="s">
        <v>83</v>
      </c>
    </row>
    <row r="106" spans="2:47" s="1" customFormat="1" ht="12">
      <c r="B106" s="32"/>
      <c r="D106" s="148" t="s">
        <v>192</v>
      </c>
      <c r="F106" s="149" t="s">
        <v>242</v>
      </c>
      <c r="I106" s="136"/>
      <c r="L106" s="32"/>
      <c r="M106" s="137"/>
      <c r="T106" s="51"/>
      <c r="AT106" s="17" t="s">
        <v>192</v>
      </c>
      <c r="AU106" s="17" t="s">
        <v>83</v>
      </c>
    </row>
    <row r="107" spans="2:51" s="13" customFormat="1" ht="12">
      <c r="B107" s="157"/>
      <c r="D107" s="134" t="s">
        <v>227</v>
      </c>
      <c r="E107" s="158" t="s">
        <v>19</v>
      </c>
      <c r="F107" s="159" t="s">
        <v>243</v>
      </c>
      <c r="H107" s="158" t="s">
        <v>19</v>
      </c>
      <c r="I107" s="160"/>
      <c r="L107" s="157"/>
      <c r="M107" s="161"/>
      <c r="T107" s="162"/>
      <c r="AT107" s="158" t="s">
        <v>227</v>
      </c>
      <c r="AU107" s="158" t="s">
        <v>83</v>
      </c>
      <c r="AV107" s="13" t="s">
        <v>80</v>
      </c>
      <c r="AW107" s="13" t="s">
        <v>33</v>
      </c>
      <c r="AX107" s="13" t="s">
        <v>72</v>
      </c>
      <c r="AY107" s="158" t="s">
        <v>142</v>
      </c>
    </row>
    <row r="108" spans="2:51" s="12" customFormat="1" ht="12">
      <c r="B108" s="150"/>
      <c r="D108" s="134" t="s">
        <v>227</v>
      </c>
      <c r="E108" s="151" t="s">
        <v>19</v>
      </c>
      <c r="F108" s="152" t="s">
        <v>244</v>
      </c>
      <c r="H108" s="153">
        <v>1.098</v>
      </c>
      <c r="I108" s="154"/>
      <c r="L108" s="150"/>
      <c r="M108" s="155"/>
      <c r="T108" s="156"/>
      <c r="AT108" s="151" t="s">
        <v>227</v>
      </c>
      <c r="AU108" s="151" t="s">
        <v>83</v>
      </c>
      <c r="AV108" s="12" t="s">
        <v>83</v>
      </c>
      <c r="AW108" s="12" t="s">
        <v>33</v>
      </c>
      <c r="AX108" s="12" t="s">
        <v>80</v>
      </c>
      <c r="AY108" s="151" t="s">
        <v>142</v>
      </c>
    </row>
    <row r="109" spans="2:65" s="1" customFormat="1" ht="21.75" customHeight="1">
      <c r="B109" s="32"/>
      <c r="C109" s="121" t="s">
        <v>141</v>
      </c>
      <c r="D109" s="121" t="s">
        <v>143</v>
      </c>
      <c r="E109" s="122" t="s">
        <v>245</v>
      </c>
      <c r="F109" s="123" t="s">
        <v>246</v>
      </c>
      <c r="G109" s="124" t="s">
        <v>223</v>
      </c>
      <c r="H109" s="125">
        <v>48.225</v>
      </c>
      <c r="I109" s="126"/>
      <c r="J109" s="127">
        <f>ROUND(I109*H109,2)</f>
        <v>0</v>
      </c>
      <c r="K109" s="123" t="s">
        <v>189</v>
      </c>
      <c r="L109" s="32"/>
      <c r="M109" s="128" t="s">
        <v>19</v>
      </c>
      <c r="N109" s="129" t="s">
        <v>43</v>
      </c>
      <c r="P109" s="130">
        <f>O109*H109</f>
        <v>0</v>
      </c>
      <c r="Q109" s="130">
        <v>0</v>
      </c>
      <c r="R109" s="130">
        <f>Q109*H109</f>
        <v>0</v>
      </c>
      <c r="S109" s="130">
        <v>0.261</v>
      </c>
      <c r="T109" s="131">
        <f>S109*H109</f>
        <v>12.586725000000001</v>
      </c>
      <c r="AR109" s="132" t="s">
        <v>141</v>
      </c>
      <c r="AT109" s="132" t="s">
        <v>143</v>
      </c>
      <c r="AU109" s="132" t="s">
        <v>83</v>
      </c>
      <c r="AY109" s="17" t="s">
        <v>142</v>
      </c>
      <c r="BE109" s="133">
        <f>IF(N109="základní",J109,0)</f>
        <v>0</v>
      </c>
      <c r="BF109" s="133">
        <f>IF(N109="snížená",J109,0)</f>
        <v>0</v>
      </c>
      <c r="BG109" s="133">
        <f>IF(N109="zákl. přenesená",J109,0)</f>
        <v>0</v>
      </c>
      <c r="BH109" s="133">
        <f>IF(N109="sníž. přenesená",J109,0)</f>
        <v>0</v>
      </c>
      <c r="BI109" s="133">
        <f>IF(N109="nulová",J109,0)</f>
        <v>0</v>
      </c>
      <c r="BJ109" s="17" t="s">
        <v>80</v>
      </c>
      <c r="BK109" s="133">
        <f>ROUND(I109*H109,2)</f>
        <v>0</v>
      </c>
      <c r="BL109" s="17" t="s">
        <v>141</v>
      </c>
      <c r="BM109" s="132" t="s">
        <v>247</v>
      </c>
    </row>
    <row r="110" spans="2:47" s="1" customFormat="1" ht="28.8">
      <c r="B110" s="32"/>
      <c r="D110" s="134" t="s">
        <v>148</v>
      </c>
      <c r="F110" s="135" t="s">
        <v>248</v>
      </c>
      <c r="I110" s="136"/>
      <c r="L110" s="32"/>
      <c r="M110" s="137"/>
      <c r="T110" s="51"/>
      <c r="AT110" s="17" t="s">
        <v>148</v>
      </c>
      <c r="AU110" s="17" t="s">
        <v>83</v>
      </c>
    </row>
    <row r="111" spans="2:47" s="1" customFormat="1" ht="12">
      <c r="B111" s="32"/>
      <c r="D111" s="148" t="s">
        <v>192</v>
      </c>
      <c r="F111" s="149" t="s">
        <v>249</v>
      </c>
      <c r="I111" s="136"/>
      <c r="L111" s="32"/>
      <c r="M111" s="137"/>
      <c r="T111" s="51"/>
      <c r="AT111" s="17" t="s">
        <v>192</v>
      </c>
      <c r="AU111" s="17" t="s">
        <v>83</v>
      </c>
    </row>
    <row r="112" spans="2:51" s="13" customFormat="1" ht="12">
      <c r="B112" s="157"/>
      <c r="D112" s="134" t="s">
        <v>227</v>
      </c>
      <c r="E112" s="158" t="s">
        <v>19</v>
      </c>
      <c r="F112" s="159" t="s">
        <v>250</v>
      </c>
      <c r="H112" s="158" t="s">
        <v>19</v>
      </c>
      <c r="I112" s="160"/>
      <c r="L112" s="157"/>
      <c r="M112" s="161"/>
      <c r="T112" s="162"/>
      <c r="AT112" s="158" t="s">
        <v>227</v>
      </c>
      <c r="AU112" s="158" t="s">
        <v>83</v>
      </c>
      <c r="AV112" s="13" t="s">
        <v>80</v>
      </c>
      <c r="AW112" s="13" t="s">
        <v>33</v>
      </c>
      <c r="AX112" s="13" t="s">
        <v>72</v>
      </c>
      <c r="AY112" s="158" t="s">
        <v>142</v>
      </c>
    </row>
    <row r="113" spans="2:51" s="12" customFormat="1" ht="12">
      <c r="B113" s="150"/>
      <c r="D113" s="134" t="s">
        <v>227</v>
      </c>
      <c r="E113" s="151" t="s">
        <v>19</v>
      </c>
      <c r="F113" s="152" t="s">
        <v>251</v>
      </c>
      <c r="H113" s="153">
        <v>48.225</v>
      </c>
      <c r="I113" s="154"/>
      <c r="L113" s="150"/>
      <c r="M113" s="155"/>
      <c r="T113" s="156"/>
      <c r="AT113" s="151" t="s">
        <v>227</v>
      </c>
      <c r="AU113" s="151" t="s">
        <v>83</v>
      </c>
      <c r="AV113" s="12" t="s">
        <v>83</v>
      </c>
      <c r="AW113" s="12" t="s">
        <v>33</v>
      </c>
      <c r="AX113" s="12" t="s">
        <v>80</v>
      </c>
      <c r="AY113" s="151" t="s">
        <v>142</v>
      </c>
    </row>
    <row r="114" spans="2:65" s="1" customFormat="1" ht="33" customHeight="1">
      <c r="B114" s="32"/>
      <c r="C114" s="121" t="s">
        <v>162</v>
      </c>
      <c r="D114" s="121" t="s">
        <v>143</v>
      </c>
      <c r="E114" s="122" t="s">
        <v>252</v>
      </c>
      <c r="F114" s="123" t="s">
        <v>253</v>
      </c>
      <c r="G114" s="124" t="s">
        <v>239</v>
      </c>
      <c r="H114" s="125">
        <v>43.731</v>
      </c>
      <c r="I114" s="126"/>
      <c r="J114" s="127">
        <f>ROUND(I114*H114,2)</f>
        <v>0</v>
      </c>
      <c r="K114" s="123" t="s">
        <v>189</v>
      </c>
      <c r="L114" s="32"/>
      <c r="M114" s="128" t="s">
        <v>19</v>
      </c>
      <c r="N114" s="129" t="s">
        <v>43</v>
      </c>
      <c r="P114" s="130">
        <f>O114*H114</f>
        <v>0</v>
      </c>
      <c r="Q114" s="130">
        <v>0</v>
      </c>
      <c r="R114" s="130">
        <f>Q114*H114</f>
        <v>0</v>
      </c>
      <c r="S114" s="130">
        <v>1.175</v>
      </c>
      <c r="T114" s="131">
        <f>S114*H114</f>
        <v>51.383925000000005</v>
      </c>
      <c r="AR114" s="132" t="s">
        <v>141</v>
      </c>
      <c r="AT114" s="132" t="s">
        <v>143</v>
      </c>
      <c r="AU114" s="132" t="s">
        <v>83</v>
      </c>
      <c r="AY114" s="17" t="s">
        <v>142</v>
      </c>
      <c r="BE114" s="133">
        <f>IF(N114="základní",J114,0)</f>
        <v>0</v>
      </c>
      <c r="BF114" s="133">
        <f>IF(N114="snížená",J114,0)</f>
        <v>0</v>
      </c>
      <c r="BG114" s="133">
        <f>IF(N114="zákl. přenesená",J114,0)</f>
        <v>0</v>
      </c>
      <c r="BH114" s="133">
        <f>IF(N114="sníž. přenesená",J114,0)</f>
        <v>0</v>
      </c>
      <c r="BI114" s="133">
        <f>IF(N114="nulová",J114,0)</f>
        <v>0</v>
      </c>
      <c r="BJ114" s="17" t="s">
        <v>80</v>
      </c>
      <c r="BK114" s="133">
        <f>ROUND(I114*H114,2)</f>
        <v>0</v>
      </c>
      <c r="BL114" s="17" t="s">
        <v>141</v>
      </c>
      <c r="BM114" s="132" t="s">
        <v>254</v>
      </c>
    </row>
    <row r="115" spans="2:47" s="1" customFormat="1" ht="28.8">
      <c r="B115" s="32"/>
      <c r="D115" s="134" t="s">
        <v>148</v>
      </c>
      <c r="F115" s="135" t="s">
        <v>255</v>
      </c>
      <c r="I115" s="136"/>
      <c r="L115" s="32"/>
      <c r="M115" s="137"/>
      <c r="T115" s="51"/>
      <c r="AT115" s="17" t="s">
        <v>148</v>
      </c>
      <c r="AU115" s="17" t="s">
        <v>83</v>
      </c>
    </row>
    <row r="116" spans="2:47" s="1" customFormat="1" ht="12">
      <c r="B116" s="32"/>
      <c r="D116" s="148" t="s">
        <v>192</v>
      </c>
      <c r="F116" s="149" t="s">
        <v>256</v>
      </c>
      <c r="I116" s="136"/>
      <c r="L116" s="32"/>
      <c r="M116" s="137"/>
      <c r="T116" s="51"/>
      <c r="AT116" s="17" t="s">
        <v>192</v>
      </c>
      <c r="AU116" s="17" t="s">
        <v>83</v>
      </c>
    </row>
    <row r="117" spans="2:51" s="13" customFormat="1" ht="12">
      <c r="B117" s="157"/>
      <c r="D117" s="134" t="s">
        <v>227</v>
      </c>
      <c r="E117" s="158" t="s">
        <v>19</v>
      </c>
      <c r="F117" s="159" t="s">
        <v>257</v>
      </c>
      <c r="H117" s="158" t="s">
        <v>19</v>
      </c>
      <c r="I117" s="160"/>
      <c r="L117" s="157"/>
      <c r="M117" s="161"/>
      <c r="T117" s="162"/>
      <c r="AT117" s="158" t="s">
        <v>227</v>
      </c>
      <c r="AU117" s="158" t="s">
        <v>83</v>
      </c>
      <c r="AV117" s="13" t="s">
        <v>80</v>
      </c>
      <c r="AW117" s="13" t="s">
        <v>33</v>
      </c>
      <c r="AX117" s="13" t="s">
        <v>72</v>
      </c>
      <c r="AY117" s="158" t="s">
        <v>142</v>
      </c>
    </row>
    <row r="118" spans="2:51" s="12" customFormat="1" ht="12">
      <c r="B118" s="150"/>
      <c r="D118" s="134" t="s">
        <v>227</v>
      </c>
      <c r="E118" s="151" t="s">
        <v>19</v>
      </c>
      <c r="F118" s="152" t="s">
        <v>258</v>
      </c>
      <c r="H118" s="153">
        <v>-26.425</v>
      </c>
      <c r="I118" s="154"/>
      <c r="L118" s="150"/>
      <c r="M118" s="155"/>
      <c r="T118" s="156"/>
      <c r="AT118" s="151" t="s">
        <v>227</v>
      </c>
      <c r="AU118" s="151" t="s">
        <v>83</v>
      </c>
      <c r="AV118" s="12" t="s">
        <v>83</v>
      </c>
      <c r="AW118" s="12" t="s">
        <v>33</v>
      </c>
      <c r="AX118" s="12" t="s">
        <v>72</v>
      </c>
      <c r="AY118" s="151" t="s">
        <v>142</v>
      </c>
    </row>
    <row r="119" spans="2:51" s="13" customFormat="1" ht="12">
      <c r="B119" s="157"/>
      <c r="D119" s="134" t="s">
        <v>227</v>
      </c>
      <c r="E119" s="158" t="s">
        <v>19</v>
      </c>
      <c r="F119" s="159" t="s">
        <v>259</v>
      </c>
      <c r="H119" s="158" t="s">
        <v>19</v>
      </c>
      <c r="I119" s="160"/>
      <c r="L119" s="157"/>
      <c r="M119" s="161"/>
      <c r="T119" s="162"/>
      <c r="AT119" s="158" t="s">
        <v>227</v>
      </c>
      <c r="AU119" s="158" t="s">
        <v>83</v>
      </c>
      <c r="AV119" s="13" t="s">
        <v>80</v>
      </c>
      <c r="AW119" s="13" t="s">
        <v>33</v>
      </c>
      <c r="AX119" s="13" t="s">
        <v>72</v>
      </c>
      <c r="AY119" s="158" t="s">
        <v>142</v>
      </c>
    </row>
    <row r="120" spans="2:51" s="12" customFormat="1" ht="12">
      <c r="B120" s="150"/>
      <c r="D120" s="134" t="s">
        <v>227</v>
      </c>
      <c r="E120" s="151" t="s">
        <v>19</v>
      </c>
      <c r="F120" s="152" t="s">
        <v>260</v>
      </c>
      <c r="H120" s="153">
        <v>23.955</v>
      </c>
      <c r="I120" s="154"/>
      <c r="L120" s="150"/>
      <c r="M120" s="155"/>
      <c r="T120" s="156"/>
      <c r="AT120" s="151" t="s">
        <v>227</v>
      </c>
      <c r="AU120" s="151" t="s">
        <v>83</v>
      </c>
      <c r="AV120" s="12" t="s">
        <v>83</v>
      </c>
      <c r="AW120" s="12" t="s">
        <v>33</v>
      </c>
      <c r="AX120" s="12" t="s">
        <v>72</v>
      </c>
      <c r="AY120" s="151" t="s">
        <v>142</v>
      </c>
    </row>
    <row r="121" spans="2:51" s="12" customFormat="1" ht="12">
      <c r="B121" s="150"/>
      <c r="D121" s="134" t="s">
        <v>227</v>
      </c>
      <c r="E121" s="151" t="s">
        <v>19</v>
      </c>
      <c r="F121" s="152" t="s">
        <v>261</v>
      </c>
      <c r="H121" s="153">
        <v>16.714</v>
      </c>
      <c r="I121" s="154"/>
      <c r="L121" s="150"/>
      <c r="M121" s="155"/>
      <c r="T121" s="156"/>
      <c r="AT121" s="151" t="s">
        <v>227</v>
      </c>
      <c r="AU121" s="151" t="s">
        <v>83</v>
      </c>
      <c r="AV121" s="12" t="s">
        <v>83</v>
      </c>
      <c r="AW121" s="12" t="s">
        <v>33</v>
      </c>
      <c r="AX121" s="12" t="s">
        <v>72</v>
      </c>
      <c r="AY121" s="151" t="s">
        <v>142</v>
      </c>
    </row>
    <row r="122" spans="2:51" s="12" customFormat="1" ht="12">
      <c r="B122" s="150"/>
      <c r="D122" s="134" t="s">
        <v>227</v>
      </c>
      <c r="E122" s="151" t="s">
        <v>19</v>
      </c>
      <c r="F122" s="152" t="s">
        <v>262</v>
      </c>
      <c r="H122" s="153">
        <v>15.569</v>
      </c>
      <c r="I122" s="154"/>
      <c r="L122" s="150"/>
      <c r="M122" s="155"/>
      <c r="T122" s="156"/>
      <c r="AT122" s="151" t="s">
        <v>227</v>
      </c>
      <c r="AU122" s="151" t="s">
        <v>83</v>
      </c>
      <c r="AV122" s="12" t="s">
        <v>83</v>
      </c>
      <c r="AW122" s="12" t="s">
        <v>33</v>
      </c>
      <c r="AX122" s="12" t="s">
        <v>72</v>
      </c>
      <c r="AY122" s="151" t="s">
        <v>142</v>
      </c>
    </row>
    <row r="123" spans="2:51" s="12" customFormat="1" ht="12">
      <c r="B123" s="150"/>
      <c r="D123" s="134" t="s">
        <v>227</v>
      </c>
      <c r="E123" s="151" t="s">
        <v>19</v>
      </c>
      <c r="F123" s="152" t="s">
        <v>263</v>
      </c>
      <c r="H123" s="153">
        <v>13.918</v>
      </c>
      <c r="I123" s="154"/>
      <c r="L123" s="150"/>
      <c r="M123" s="155"/>
      <c r="T123" s="156"/>
      <c r="AT123" s="151" t="s">
        <v>227</v>
      </c>
      <c r="AU123" s="151" t="s">
        <v>83</v>
      </c>
      <c r="AV123" s="12" t="s">
        <v>83</v>
      </c>
      <c r="AW123" s="12" t="s">
        <v>33</v>
      </c>
      <c r="AX123" s="12" t="s">
        <v>72</v>
      </c>
      <c r="AY123" s="151" t="s">
        <v>142</v>
      </c>
    </row>
    <row r="124" spans="2:51" s="14" customFormat="1" ht="12">
      <c r="B124" s="163"/>
      <c r="D124" s="134" t="s">
        <v>227</v>
      </c>
      <c r="E124" s="164" t="s">
        <v>19</v>
      </c>
      <c r="F124" s="165" t="s">
        <v>264</v>
      </c>
      <c r="H124" s="166">
        <v>43.731</v>
      </c>
      <c r="I124" s="167"/>
      <c r="L124" s="163"/>
      <c r="M124" s="168"/>
      <c r="T124" s="169"/>
      <c r="AT124" s="164" t="s">
        <v>227</v>
      </c>
      <c r="AU124" s="164" t="s">
        <v>83</v>
      </c>
      <c r="AV124" s="14" t="s">
        <v>141</v>
      </c>
      <c r="AW124" s="14" t="s">
        <v>33</v>
      </c>
      <c r="AX124" s="14" t="s">
        <v>80</v>
      </c>
      <c r="AY124" s="164" t="s">
        <v>142</v>
      </c>
    </row>
    <row r="125" spans="2:65" s="1" customFormat="1" ht="37.95" customHeight="1">
      <c r="B125" s="32"/>
      <c r="C125" s="121" t="s">
        <v>167</v>
      </c>
      <c r="D125" s="121" t="s">
        <v>143</v>
      </c>
      <c r="E125" s="122" t="s">
        <v>265</v>
      </c>
      <c r="F125" s="123" t="s">
        <v>266</v>
      </c>
      <c r="G125" s="124" t="s">
        <v>239</v>
      </c>
      <c r="H125" s="125">
        <v>9.937</v>
      </c>
      <c r="I125" s="126"/>
      <c r="J125" s="127">
        <f>ROUND(I125*H125,2)</f>
        <v>0</v>
      </c>
      <c r="K125" s="123" t="s">
        <v>189</v>
      </c>
      <c r="L125" s="32"/>
      <c r="M125" s="128" t="s">
        <v>19</v>
      </c>
      <c r="N125" s="129" t="s">
        <v>43</v>
      </c>
      <c r="P125" s="130">
        <f>O125*H125</f>
        <v>0</v>
      </c>
      <c r="Q125" s="130">
        <v>0</v>
      </c>
      <c r="R125" s="130">
        <f>Q125*H125</f>
        <v>0</v>
      </c>
      <c r="S125" s="130">
        <v>2.2</v>
      </c>
      <c r="T125" s="131">
        <f>S125*H125</f>
        <v>21.8614</v>
      </c>
      <c r="AR125" s="132" t="s">
        <v>141</v>
      </c>
      <c r="AT125" s="132" t="s">
        <v>143</v>
      </c>
      <c r="AU125" s="132" t="s">
        <v>83</v>
      </c>
      <c r="AY125" s="17" t="s">
        <v>142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17" t="s">
        <v>80</v>
      </c>
      <c r="BK125" s="133">
        <f>ROUND(I125*H125,2)</f>
        <v>0</v>
      </c>
      <c r="BL125" s="17" t="s">
        <v>141</v>
      </c>
      <c r="BM125" s="132" t="s">
        <v>267</v>
      </c>
    </row>
    <row r="126" spans="2:47" s="1" customFormat="1" ht="19.2">
      <c r="B126" s="32"/>
      <c r="D126" s="134" t="s">
        <v>148</v>
      </c>
      <c r="F126" s="135" t="s">
        <v>268</v>
      </c>
      <c r="I126" s="136"/>
      <c r="L126" s="32"/>
      <c r="M126" s="137"/>
      <c r="T126" s="51"/>
      <c r="AT126" s="17" t="s">
        <v>148</v>
      </c>
      <c r="AU126" s="17" t="s">
        <v>83</v>
      </c>
    </row>
    <row r="127" spans="2:47" s="1" customFormat="1" ht="12">
      <c r="B127" s="32"/>
      <c r="D127" s="148" t="s">
        <v>192</v>
      </c>
      <c r="F127" s="149" t="s">
        <v>269</v>
      </c>
      <c r="I127" s="136"/>
      <c r="L127" s="32"/>
      <c r="M127" s="137"/>
      <c r="T127" s="51"/>
      <c r="AT127" s="17" t="s">
        <v>192</v>
      </c>
      <c r="AU127" s="17" t="s">
        <v>83</v>
      </c>
    </row>
    <row r="128" spans="2:51" s="13" customFormat="1" ht="12">
      <c r="B128" s="157"/>
      <c r="D128" s="134" t="s">
        <v>227</v>
      </c>
      <c r="E128" s="158" t="s">
        <v>19</v>
      </c>
      <c r="F128" s="159" t="s">
        <v>270</v>
      </c>
      <c r="H128" s="158" t="s">
        <v>19</v>
      </c>
      <c r="I128" s="160"/>
      <c r="L128" s="157"/>
      <c r="M128" s="161"/>
      <c r="T128" s="162"/>
      <c r="AT128" s="158" t="s">
        <v>227</v>
      </c>
      <c r="AU128" s="158" t="s">
        <v>83</v>
      </c>
      <c r="AV128" s="13" t="s">
        <v>80</v>
      </c>
      <c r="AW128" s="13" t="s">
        <v>33</v>
      </c>
      <c r="AX128" s="13" t="s">
        <v>72</v>
      </c>
      <c r="AY128" s="158" t="s">
        <v>142</v>
      </c>
    </row>
    <row r="129" spans="2:51" s="12" customFormat="1" ht="12">
      <c r="B129" s="150"/>
      <c r="D129" s="134" t="s">
        <v>227</v>
      </c>
      <c r="E129" s="151" t="s">
        <v>19</v>
      </c>
      <c r="F129" s="152" t="s">
        <v>271</v>
      </c>
      <c r="H129" s="153">
        <v>9.937</v>
      </c>
      <c r="I129" s="154"/>
      <c r="L129" s="150"/>
      <c r="M129" s="155"/>
      <c r="T129" s="156"/>
      <c r="AT129" s="151" t="s">
        <v>227</v>
      </c>
      <c r="AU129" s="151" t="s">
        <v>83</v>
      </c>
      <c r="AV129" s="12" t="s">
        <v>83</v>
      </c>
      <c r="AW129" s="12" t="s">
        <v>33</v>
      </c>
      <c r="AX129" s="12" t="s">
        <v>80</v>
      </c>
      <c r="AY129" s="151" t="s">
        <v>142</v>
      </c>
    </row>
    <row r="130" spans="2:65" s="1" customFormat="1" ht="24.15" customHeight="1">
      <c r="B130" s="32"/>
      <c r="C130" s="121" t="s">
        <v>171</v>
      </c>
      <c r="D130" s="121" t="s">
        <v>143</v>
      </c>
      <c r="E130" s="122" t="s">
        <v>272</v>
      </c>
      <c r="F130" s="123" t="s">
        <v>273</v>
      </c>
      <c r="G130" s="124" t="s">
        <v>223</v>
      </c>
      <c r="H130" s="125">
        <v>10.76</v>
      </c>
      <c r="I130" s="126"/>
      <c r="J130" s="127">
        <f>ROUND(I130*H130,2)</f>
        <v>0</v>
      </c>
      <c r="K130" s="123" t="s">
        <v>189</v>
      </c>
      <c r="L130" s="32"/>
      <c r="M130" s="128" t="s">
        <v>19</v>
      </c>
      <c r="N130" s="129" t="s">
        <v>43</v>
      </c>
      <c r="P130" s="130">
        <f>O130*H130</f>
        <v>0</v>
      </c>
      <c r="Q130" s="130">
        <v>0</v>
      </c>
      <c r="R130" s="130">
        <f>Q130*H130</f>
        <v>0</v>
      </c>
      <c r="S130" s="130">
        <v>0.035</v>
      </c>
      <c r="T130" s="131">
        <f>S130*H130</f>
        <v>0.37660000000000005</v>
      </c>
      <c r="AR130" s="132" t="s">
        <v>141</v>
      </c>
      <c r="AT130" s="132" t="s">
        <v>143</v>
      </c>
      <c r="AU130" s="132" t="s">
        <v>83</v>
      </c>
      <c r="AY130" s="17" t="s">
        <v>142</v>
      </c>
      <c r="BE130" s="133">
        <f>IF(N130="základní",J130,0)</f>
        <v>0</v>
      </c>
      <c r="BF130" s="133">
        <f>IF(N130="snížená",J130,0)</f>
        <v>0</v>
      </c>
      <c r="BG130" s="133">
        <f>IF(N130="zákl. přenesená",J130,0)</f>
        <v>0</v>
      </c>
      <c r="BH130" s="133">
        <f>IF(N130="sníž. přenesená",J130,0)</f>
        <v>0</v>
      </c>
      <c r="BI130" s="133">
        <f>IF(N130="nulová",J130,0)</f>
        <v>0</v>
      </c>
      <c r="BJ130" s="17" t="s">
        <v>80</v>
      </c>
      <c r="BK130" s="133">
        <f>ROUND(I130*H130,2)</f>
        <v>0</v>
      </c>
      <c r="BL130" s="17" t="s">
        <v>141</v>
      </c>
      <c r="BM130" s="132" t="s">
        <v>274</v>
      </c>
    </row>
    <row r="131" spans="2:47" s="1" customFormat="1" ht="28.8">
      <c r="B131" s="32"/>
      <c r="D131" s="134" t="s">
        <v>148</v>
      </c>
      <c r="F131" s="135" t="s">
        <v>275</v>
      </c>
      <c r="I131" s="136"/>
      <c r="L131" s="32"/>
      <c r="M131" s="137"/>
      <c r="T131" s="51"/>
      <c r="AT131" s="17" t="s">
        <v>148</v>
      </c>
      <c r="AU131" s="17" t="s">
        <v>83</v>
      </c>
    </row>
    <row r="132" spans="2:47" s="1" customFormat="1" ht="12">
      <c r="B132" s="32"/>
      <c r="D132" s="148" t="s">
        <v>192</v>
      </c>
      <c r="F132" s="149" t="s">
        <v>276</v>
      </c>
      <c r="I132" s="136"/>
      <c r="L132" s="32"/>
      <c r="M132" s="137"/>
      <c r="T132" s="51"/>
      <c r="AT132" s="17" t="s">
        <v>192</v>
      </c>
      <c r="AU132" s="17" t="s">
        <v>83</v>
      </c>
    </row>
    <row r="133" spans="2:51" s="13" customFormat="1" ht="12">
      <c r="B133" s="157"/>
      <c r="D133" s="134" t="s">
        <v>227</v>
      </c>
      <c r="E133" s="158" t="s">
        <v>19</v>
      </c>
      <c r="F133" s="159" t="s">
        <v>277</v>
      </c>
      <c r="H133" s="158" t="s">
        <v>19</v>
      </c>
      <c r="I133" s="160"/>
      <c r="L133" s="157"/>
      <c r="M133" s="161"/>
      <c r="T133" s="162"/>
      <c r="AT133" s="158" t="s">
        <v>227</v>
      </c>
      <c r="AU133" s="158" t="s">
        <v>83</v>
      </c>
      <c r="AV133" s="13" t="s">
        <v>80</v>
      </c>
      <c r="AW133" s="13" t="s">
        <v>33</v>
      </c>
      <c r="AX133" s="13" t="s">
        <v>72</v>
      </c>
      <c r="AY133" s="158" t="s">
        <v>142</v>
      </c>
    </row>
    <row r="134" spans="2:51" s="12" customFormat="1" ht="12">
      <c r="B134" s="150"/>
      <c r="D134" s="134" t="s">
        <v>227</v>
      </c>
      <c r="E134" s="151" t="s">
        <v>19</v>
      </c>
      <c r="F134" s="152" t="s">
        <v>278</v>
      </c>
      <c r="H134" s="153">
        <v>10.76</v>
      </c>
      <c r="I134" s="154"/>
      <c r="L134" s="150"/>
      <c r="M134" s="155"/>
      <c r="T134" s="156"/>
      <c r="AT134" s="151" t="s">
        <v>227</v>
      </c>
      <c r="AU134" s="151" t="s">
        <v>83</v>
      </c>
      <c r="AV134" s="12" t="s">
        <v>83</v>
      </c>
      <c r="AW134" s="12" t="s">
        <v>33</v>
      </c>
      <c r="AX134" s="12" t="s">
        <v>80</v>
      </c>
      <c r="AY134" s="151" t="s">
        <v>142</v>
      </c>
    </row>
    <row r="135" spans="2:65" s="1" customFormat="1" ht="24.15" customHeight="1">
      <c r="B135" s="32"/>
      <c r="C135" s="121" t="s">
        <v>175</v>
      </c>
      <c r="D135" s="121" t="s">
        <v>143</v>
      </c>
      <c r="E135" s="122" t="s">
        <v>279</v>
      </c>
      <c r="F135" s="123" t="s">
        <v>280</v>
      </c>
      <c r="G135" s="124" t="s">
        <v>223</v>
      </c>
      <c r="H135" s="125">
        <v>1.44</v>
      </c>
      <c r="I135" s="126"/>
      <c r="J135" s="127">
        <f>ROUND(I135*H135,2)</f>
        <v>0</v>
      </c>
      <c r="K135" s="123" t="s">
        <v>189</v>
      </c>
      <c r="L135" s="32"/>
      <c r="M135" s="128" t="s">
        <v>19</v>
      </c>
      <c r="N135" s="129" t="s">
        <v>43</v>
      </c>
      <c r="P135" s="130">
        <f>O135*H135</f>
        <v>0</v>
      </c>
      <c r="Q135" s="130">
        <v>0</v>
      </c>
      <c r="R135" s="130">
        <f>Q135*H135</f>
        <v>0</v>
      </c>
      <c r="S135" s="130">
        <v>0.062</v>
      </c>
      <c r="T135" s="131">
        <f>S135*H135</f>
        <v>0.08928</v>
      </c>
      <c r="AR135" s="132" t="s">
        <v>141</v>
      </c>
      <c r="AT135" s="132" t="s">
        <v>143</v>
      </c>
      <c r="AU135" s="132" t="s">
        <v>83</v>
      </c>
      <c r="AY135" s="17" t="s">
        <v>142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17" t="s">
        <v>80</v>
      </c>
      <c r="BK135" s="133">
        <f>ROUND(I135*H135,2)</f>
        <v>0</v>
      </c>
      <c r="BL135" s="17" t="s">
        <v>141</v>
      </c>
      <c r="BM135" s="132" t="s">
        <v>281</v>
      </c>
    </row>
    <row r="136" spans="2:47" s="1" customFormat="1" ht="28.8">
      <c r="B136" s="32"/>
      <c r="D136" s="134" t="s">
        <v>148</v>
      </c>
      <c r="F136" s="135" t="s">
        <v>282</v>
      </c>
      <c r="I136" s="136"/>
      <c r="L136" s="32"/>
      <c r="M136" s="137"/>
      <c r="T136" s="51"/>
      <c r="AT136" s="17" t="s">
        <v>148</v>
      </c>
      <c r="AU136" s="17" t="s">
        <v>83</v>
      </c>
    </row>
    <row r="137" spans="2:47" s="1" customFormat="1" ht="12">
      <c r="B137" s="32"/>
      <c r="D137" s="148" t="s">
        <v>192</v>
      </c>
      <c r="F137" s="149" t="s">
        <v>283</v>
      </c>
      <c r="I137" s="136"/>
      <c r="L137" s="32"/>
      <c r="M137" s="137"/>
      <c r="T137" s="51"/>
      <c r="AT137" s="17" t="s">
        <v>192</v>
      </c>
      <c r="AU137" s="17" t="s">
        <v>83</v>
      </c>
    </row>
    <row r="138" spans="2:51" s="12" customFormat="1" ht="12">
      <c r="B138" s="150"/>
      <c r="D138" s="134" t="s">
        <v>227</v>
      </c>
      <c r="E138" s="151" t="s">
        <v>19</v>
      </c>
      <c r="F138" s="152" t="s">
        <v>284</v>
      </c>
      <c r="H138" s="153">
        <v>1.44</v>
      </c>
      <c r="I138" s="154"/>
      <c r="L138" s="150"/>
      <c r="M138" s="155"/>
      <c r="T138" s="156"/>
      <c r="AT138" s="151" t="s">
        <v>227</v>
      </c>
      <c r="AU138" s="151" t="s">
        <v>83</v>
      </c>
      <c r="AV138" s="12" t="s">
        <v>83</v>
      </c>
      <c r="AW138" s="12" t="s">
        <v>33</v>
      </c>
      <c r="AX138" s="12" t="s">
        <v>80</v>
      </c>
      <c r="AY138" s="151" t="s">
        <v>142</v>
      </c>
    </row>
    <row r="139" spans="2:65" s="1" customFormat="1" ht="21.75" customHeight="1">
      <c r="B139" s="32"/>
      <c r="C139" s="121" t="s">
        <v>229</v>
      </c>
      <c r="D139" s="121" t="s">
        <v>143</v>
      </c>
      <c r="E139" s="122" t="s">
        <v>285</v>
      </c>
      <c r="F139" s="123" t="s">
        <v>286</v>
      </c>
      <c r="G139" s="124" t="s">
        <v>223</v>
      </c>
      <c r="H139" s="125">
        <v>12.928</v>
      </c>
      <c r="I139" s="126"/>
      <c r="J139" s="127">
        <f>ROUND(I139*H139,2)</f>
        <v>0</v>
      </c>
      <c r="K139" s="123" t="s">
        <v>189</v>
      </c>
      <c r="L139" s="32"/>
      <c r="M139" s="128" t="s">
        <v>19</v>
      </c>
      <c r="N139" s="129" t="s">
        <v>43</v>
      </c>
      <c r="P139" s="130">
        <f>O139*H139</f>
        <v>0</v>
      </c>
      <c r="Q139" s="130">
        <v>0</v>
      </c>
      <c r="R139" s="130">
        <f>Q139*H139</f>
        <v>0</v>
      </c>
      <c r="S139" s="130">
        <v>0.088</v>
      </c>
      <c r="T139" s="131">
        <f>S139*H139</f>
        <v>1.137664</v>
      </c>
      <c r="AR139" s="132" t="s">
        <v>141</v>
      </c>
      <c r="AT139" s="132" t="s">
        <v>143</v>
      </c>
      <c r="AU139" s="132" t="s">
        <v>83</v>
      </c>
      <c r="AY139" s="17" t="s">
        <v>142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17" t="s">
        <v>80</v>
      </c>
      <c r="BK139" s="133">
        <f>ROUND(I139*H139,2)</f>
        <v>0</v>
      </c>
      <c r="BL139" s="17" t="s">
        <v>141</v>
      </c>
      <c r="BM139" s="132" t="s">
        <v>287</v>
      </c>
    </row>
    <row r="140" spans="2:47" s="1" customFormat="1" ht="19.2">
      <c r="B140" s="32"/>
      <c r="D140" s="134" t="s">
        <v>148</v>
      </c>
      <c r="F140" s="135" t="s">
        <v>288</v>
      </c>
      <c r="I140" s="136"/>
      <c r="L140" s="32"/>
      <c r="M140" s="137"/>
      <c r="T140" s="51"/>
      <c r="AT140" s="17" t="s">
        <v>148</v>
      </c>
      <c r="AU140" s="17" t="s">
        <v>83</v>
      </c>
    </row>
    <row r="141" spans="2:47" s="1" customFormat="1" ht="12">
      <c r="B141" s="32"/>
      <c r="D141" s="148" t="s">
        <v>192</v>
      </c>
      <c r="F141" s="149" t="s">
        <v>289</v>
      </c>
      <c r="I141" s="136"/>
      <c r="L141" s="32"/>
      <c r="M141" s="137"/>
      <c r="T141" s="51"/>
      <c r="AT141" s="17" t="s">
        <v>192</v>
      </c>
      <c r="AU141" s="17" t="s">
        <v>83</v>
      </c>
    </row>
    <row r="142" spans="2:51" s="12" customFormat="1" ht="12">
      <c r="B142" s="150"/>
      <c r="D142" s="134" t="s">
        <v>227</v>
      </c>
      <c r="E142" s="151" t="s">
        <v>19</v>
      </c>
      <c r="F142" s="152" t="s">
        <v>290</v>
      </c>
      <c r="H142" s="153">
        <v>4.242</v>
      </c>
      <c r="I142" s="154"/>
      <c r="L142" s="150"/>
      <c r="M142" s="155"/>
      <c r="T142" s="156"/>
      <c r="AT142" s="151" t="s">
        <v>227</v>
      </c>
      <c r="AU142" s="151" t="s">
        <v>83</v>
      </c>
      <c r="AV142" s="12" t="s">
        <v>83</v>
      </c>
      <c r="AW142" s="12" t="s">
        <v>33</v>
      </c>
      <c r="AX142" s="12" t="s">
        <v>72</v>
      </c>
      <c r="AY142" s="151" t="s">
        <v>142</v>
      </c>
    </row>
    <row r="143" spans="2:51" s="12" customFormat="1" ht="12">
      <c r="B143" s="150"/>
      <c r="D143" s="134" t="s">
        <v>227</v>
      </c>
      <c r="E143" s="151" t="s">
        <v>19</v>
      </c>
      <c r="F143" s="152" t="s">
        <v>291</v>
      </c>
      <c r="H143" s="153">
        <v>3.232</v>
      </c>
      <c r="I143" s="154"/>
      <c r="L143" s="150"/>
      <c r="M143" s="155"/>
      <c r="T143" s="156"/>
      <c r="AT143" s="151" t="s">
        <v>227</v>
      </c>
      <c r="AU143" s="151" t="s">
        <v>83</v>
      </c>
      <c r="AV143" s="12" t="s">
        <v>83</v>
      </c>
      <c r="AW143" s="12" t="s">
        <v>33</v>
      </c>
      <c r="AX143" s="12" t="s">
        <v>72</v>
      </c>
      <c r="AY143" s="151" t="s">
        <v>142</v>
      </c>
    </row>
    <row r="144" spans="2:51" s="12" customFormat="1" ht="12">
      <c r="B144" s="150"/>
      <c r="D144" s="134" t="s">
        <v>227</v>
      </c>
      <c r="E144" s="151" t="s">
        <v>19</v>
      </c>
      <c r="F144" s="152" t="s">
        <v>292</v>
      </c>
      <c r="H144" s="153">
        <v>5.454</v>
      </c>
      <c r="I144" s="154"/>
      <c r="L144" s="150"/>
      <c r="M144" s="155"/>
      <c r="T144" s="156"/>
      <c r="AT144" s="151" t="s">
        <v>227</v>
      </c>
      <c r="AU144" s="151" t="s">
        <v>83</v>
      </c>
      <c r="AV144" s="12" t="s">
        <v>83</v>
      </c>
      <c r="AW144" s="12" t="s">
        <v>33</v>
      </c>
      <c r="AX144" s="12" t="s">
        <v>72</v>
      </c>
      <c r="AY144" s="151" t="s">
        <v>142</v>
      </c>
    </row>
    <row r="145" spans="2:51" s="14" customFormat="1" ht="12">
      <c r="B145" s="163"/>
      <c r="D145" s="134" t="s">
        <v>227</v>
      </c>
      <c r="E145" s="164" t="s">
        <v>19</v>
      </c>
      <c r="F145" s="165" t="s">
        <v>264</v>
      </c>
      <c r="H145" s="166">
        <v>12.928</v>
      </c>
      <c r="I145" s="167"/>
      <c r="L145" s="163"/>
      <c r="M145" s="168"/>
      <c r="T145" s="169"/>
      <c r="AT145" s="164" t="s">
        <v>227</v>
      </c>
      <c r="AU145" s="164" t="s">
        <v>83</v>
      </c>
      <c r="AV145" s="14" t="s">
        <v>141</v>
      </c>
      <c r="AW145" s="14" t="s">
        <v>33</v>
      </c>
      <c r="AX145" s="14" t="s">
        <v>80</v>
      </c>
      <c r="AY145" s="164" t="s">
        <v>142</v>
      </c>
    </row>
    <row r="146" spans="2:65" s="1" customFormat="1" ht="16.5" customHeight="1">
      <c r="B146" s="32"/>
      <c r="C146" s="121" t="s">
        <v>293</v>
      </c>
      <c r="D146" s="121" t="s">
        <v>143</v>
      </c>
      <c r="E146" s="122" t="s">
        <v>294</v>
      </c>
      <c r="F146" s="123" t="s">
        <v>295</v>
      </c>
      <c r="G146" s="124" t="s">
        <v>223</v>
      </c>
      <c r="H146" s="125">
        <v>7.2</v>
      </c>
      <c r="I146" s="126"/>
      <c r="J146" s="127">
        <f>ROUND(I146*H146,2)</f>
        <v>0</v>
      </c>
      <c r="K146" s="123" t="s">
        <v>189</v>
      </c>
      <c r="L146" s="32"/>
      <c r="M146" s="128" t="s">
        <v>19</v>
      </c>
      <c r="N146" s="129" t="s">
        <v>43</v>
      </c>
      <c r="P146" s="130">
        <f>O146*H146</f>
        <v>0</v>
      </c>
      <c r="Q146" s="130">
        <v>0</v>
      </c>
      <c r="R146" s="130">
        <f>Q146*H146</f>
        <v>0</v>
      </c>
      <c r="S146" s="130">
        <v>0.06</v>
      </c>
      <c r="T146" s="131">
        <f>S146*H146</f>
        <v>0.432</v>
      </c>
      <c r="AR146" s="132" t="s">
        <v>141</v>
      </c>
      <c r="AT146" s="132" t="s">
        <v>143</v>
      </c>
      <c r="AU146" s="132" t="s">
        <v>83</v>
      </c>
      <c r="AY146" s="17" t="s">
        <v>142</v>
      </c>
      <c r="BE146" s="133">
        <f>IF(N146="základní",J146,0)</f>
        <v>0</v>
      </c>
      <c r="BF146" s="133">
        <f>IF(N146="snížená",J146,0)</f>
        <v>0</v>
      </c>
      <c r="BG146" s="133">
        <f>IF(N146="zákl. přenesená",J146,0)</f>
        <v>0</v>
      </c>
      <c r="BH146" s="133">
        <f>IF(N146="sníž. přenesená",J146,0)</f>
        <v>0</v>
      </c>
      <c r="BI146" s="133">
        <f>IF(N146="nulová",J146,0)</f>
        <v>0</v>
      </c>
      <c r="BJ146" s="17" t="s">
        <v>80</v>
      </c>
      <c r="BK146" s="133">
        <f>ROUND(I146*H146,2)</f>
        <v>0</v>
      </c>
      <c r="BL146" s="17" t="s">
        <v>141</v>
      </c>
      <c r="BM146" s="132" t="s">
        <v>296</v>
      </c>
    </row>
    <row r="147" spans="2:47" s="1" customFormat="1" ht="19.2">
      <c r="B147" s="32"/>
      <c r="D147" s="134" t="s">
        <v>148</v>
      </c>
      <c r="F147" s="135" t="s">
        <v>297</v>
      </c>
      <c r="I147" s="136"/>
      <c r="L147" s="32"/>
      <c r="M147" s="137"/>
      <c r="T147" s="51"/>
      <c r="AT147" s="17" t="s">
        <v>148</v>
      </c>
      <c r="AU147" s="17" t="s">
        <v>83</v>
      </c>
    </row>
    <row r="148" spans="2:47" s="1" customFormat="1" ht="12">
      <c r="B148" s="32"/>
      <c r="D148" s="148" t="s">
        <v>192</v>
      </c>
      <c r="F148" s="149" t="s">
        <v>298</v>
      </c>
      <c r="I148" s="136"/>
      <c r="L148" s="32"/>
      <c r="M148" s="137"/>
      <c r="T148" s="51"/>
      <c r="AT148" s="17" t="s">
        <v>192</v>
      </c>
      <c r="AU148" s="17" t="s">
        <v>83</v>
      </c>
    </row>
    <row r="149" spans="2:51" s="12" customFormat="1" ht="12">
      <c r="B149" s="150"/>
      <c r="D149" s="134" t="s">
        <v>227</v>
      </c>
      <c r="E149" s="151" t="s">
        <v>19</v>
      </c>
      <c r="F149" s="152" t="s">
        <v>299</v>
      </c>
      <c r="H149" s="153">
        <v>7.2</v>
      </c>
      <c r="I149" s="154"/>
      <c r="L149" s="150"/>
      <c r="M149" s="155"/>
      <c r="T149" s="156"/>
      <c r="AT149" s="151" t="s">
        <v>227</v>
      </c>
      <c r="AU149" s="151" t="s">
        <v>83</v>
      </c>
      <c r="AV149" s="12" t="s">
        <v>83</v>
      </c>
      <c r="AW149" s="12" t="s">
        <v>33</v>
      </c>
      <c r="AX149" s="12" t="s">
        <v>80</v>
      </c>
      <c r="AY149" s="151" t="s">
        <v>142</v>
      </c>
    </row>
    <row r="150" spans="2:65" s="1" customFormat="1" ht="24.15" customHeight="1">
      <c r="B150" s="32"/>
      <c r="C150" s="121" t="s">
        <v>300</v>
      </c>
      <c r="D150" s="121" t="s">
        <v>143</v>
      </c>
      <c r="E150" s="122" t="s">
        <v>301</v>
      </c>
      <c r="F150" s="123" t="s">
        <v>302</v>
      </c>
      <c r="G150" s="124" t="s">
        <v>303</v>
      </c>
      <c r="H150" s="125">
        <v>24.4</v>
      </c>
      <c r="I150" s="126"/>
      <c r="J150" s="127">
        <f>ROUND(I150*H150,2)</f>
        <v>0</v>
      </c>
      <c r="K150" s="123" t="s">
        <v>189</v>
      </c>
      <c r="L150" s="32"/>
      <c r="M150" s="128" t="s">
        <v>19</v>
      </c>
      <c r="N150" s="129" t="s">
        <v>43</v>
      </c>
      <c r="P150" s="130">
        <f>O150*H150</f>
        <v>0</v>
      </c>
      <c r="Q150" s="130">
        <v>1E-05</v>
      </c>
      <c r="R150" s="130">
        <f>Q150*H150</f>
        <v>0.000244</v>
      </c>
      <c r="S150" s="130">
        <v>0</v>
      </c>
      <c r="T150" s="131">
        <f>S150*H150</f>
        <v>0</v>
      </c>
      <c r="AR150" s="132" t="s">
        <v>141</v>
      </c>
      <c r="AT150" s="132" t="s">
        <v>143</v>
      </c>
      <c r="AU150" s="132" t="s">
        <v>83</v>
      </c>
      <c r="AY150" s="17" t="s">
        <v>142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17" t="s">
        <v>80</v>
      </c>
      <c r="BK150" s="133">
        <f>ROUND(I150*H150,2)</f>
        <v>0</v>
      </c>
      <c r="BL150" s="17" t="s">
        <v>141</v>
      </c>
      <c r="BM150" s="132" t="s">
        <v>304</v>
      </c>
    </row>
    <row r="151" spans="2:47" s="1" customFormat="1" ht="19.2">
      <c r="B151" s="32"/>
      <c r="D151" s="134" t="s">
        <v>148</v>
      </c>
      <c r="F151" s="135" t="s">
        <v>305</v>
      </c>
      <c r="I151" s="136"/>
      <c r="L151" s="32"/>
      <c r="M151" s="137"/>
      <c r="T151" s="51"/>
      <c r="AT151" s="17" t="s">
        <v>148</v>
      </c>
      <c r="AU151" s="17" t="s">
        <v>83</v>
      </c>
    </row>
    <row r="152" spans="2:47" s="1" customFormat="1" ht="12">
      <c r="B152" s="32"/>
      <c r="D152" s="148" t="s">
        <v>192</v>
      </c>
      <c r="F152" s="149" t="s">
        <v>306</v>
      </c>
      <c r="I152" s="136"/>
      <c r="L152" s="32"/>
      <c r="M152" s="137"/>
      <c r="T152" s="51"/>
      <c r="AT152" s="17" t="s">
        <v>192</v>
      </c>
      <c r="AU152" s="17" t="s">
        <v>83</v>
      </c>
    </row>
    <row r="153" spans="2:51" s="13" customFormat="1" ht="12">
      <c r="B153" s="157"/>
      <c r="D153" s="134" t="s">
        <v>227</v>
      </c>
      <c r="E153" s="158" t="s">
        <v>19</v>
      </c>
      <c r="F153" s="159" t="s">
        <v>243</v>
      </c>
      <c r="H153" s="158" t="s">
        <v>19</v>
      </c>
      <c r="I153" s="160"/>
      <c r="L153" s="157"/>
      <c r="M153" s="161"/>
      <c r="T153" s="162"/>
      <c r="AT153" s="158" t="s">
        <v>227</v>
      </c>
      <c r="AU153" s="158" t="s">
        <v>83</v>
      </c>
      <c r="AV153" s="13" t="s">
        <v>80</v>
      </c>
      <c r="AW153" s="13" t="s">
        <v>33</v>
      </c>
      <c r="AX153" s="13" t="s">
        <v>72</v>
      </c>
      <c r="AY153" s="158" t="s">
        <v>142</v>
      </c>
    </row>
    <row r="154" spans="2:51" s="12" customFormat="1" ht="12">
      <c r="B154" s="150"/>
      <c r="D154" s="134" t="s">
        <v>227</v>
      </c>
      <c r="E154" s="151" t="s">
        <v>19</v>
      </c>
      <c r="F154" s="152" t="s">
        <v>307</v>
      </c>
      <c r="H154" s="153">
        <v>24.4</v>
      </c>
      <c r="I154" s="154"/>
      <c r="L154" s="150"/>
      <c r="M154" s="155"/>
      <c r="T154" s="156"/>
      <c r="AT154" s="151" t="s">
        <v>227</v>
      </c>
      <c r="AU154" s="151" t="s">
        <v>83</v>
      </c>
      <c r="AV154" s="12" t="s">
        <v>83</v>
      </c>
      <c r="AW154" s="12" t="s">
        <v>33</v>
      </c>
      <c r="AX154" s="12" t="s">
        <v>80</v>
      </c>
      <c r="AY154" s="151" t="s">
        <v>142</v>
      </c>
    </row>
    <row r="155" spans="2:65" s="1" customFormat="1" ht="37.95" customHeight="1">
      <c r="B155" s="32"/>
      <c r="C155" s="121" t="s">
        <v>308</v>
      </c>
      <c r="D155" s="121" t="s">
        <v>143</v>
      </c>
      <c r="E155" s="122" t="s">
        <v>309</v>
      </c>
      <c r="F155" s="123" t="s">
        <v>310</v>
      </c>
      <c r="G155" s="124" t="s">
        <v>223</v>
      </c>
      <c r="H155" s="125">
        <v>75.5</v>
      </c>
      <c r="I155" s="126"/>
      <c r="J155" s="127">
        <f>ROUND(I155*H155,2)</f>
        <v>0</v>
      </c>
      <c r="K155" s="123" t="s">
        <v>189</v>
      </c>
      <c r="L155" s="32"/>
      <c r="M155" s="128" t="s">
        <v>19</v>
      </c>
      <c r="N155" s="129" t="s">
        <v>43</v>
      </c>
      <c r="P155" s="130">
        <f>O155*H155</f>
        <v>0</v>
      </c>
      <c r="Q155" s="130">
        <v>0</v>
      </c>
      <c r="R155" s="130">
        <f>Q155*H155</f>
        <v>0</v>
      </c>
      <c r="S155" s="130">
        <v>0.046</v>
      </c>
      <c r="T155" s="131">
        <f>S155*H155</f>
        <v>3.473</v>
      </c>
      <c r="AR155" s="132" t="s">
        <v>141</v>
      </c>
      <c r="AT155" s="132" t="s">
        <v>143</v>
      </c>
      <c r="AU155" s="132" t="s">
        <v>83</v>
      </c>
      <c r="AY155" s="17" t="s">
        <v>142</v>
      </c>
      <c r="BE155" s="133">
        <f>IF(N155="základní",J155,0)</f>
        <v>0</v>
      </c>
      <c r="BF155" s="133">
        <f>IF(N155="snížená",J155,0)</f>
        <v>0</v>
      </c>
      <c r="BG155" s="133">
        <f>IF(N155="zákl. přenesená",J155,0)</f>
        <v>0</v>
      </c>
      <c r="BH155" s="133">
        <f>IF(N155="sníž. přenesená",J155,0)</f>
        <v>0</v>
      </c>
      <c r="BI155" s="133">
        <f>IF(N155="nulová",J155,0)</f>
        <v>0</v>
      </c>
      <c r="BJ155" s="17" t="s">
        <v>80</v>
      </c>
      <c r="BK155" s="133">
        <f>ROUND(I155*H155,2)</f>
        <v>0</v>
      </c>
      <c r="BL155" s="17" t="s">
        <v>141</v>
      </c>
      <c r="BM155" s="132" t="s">
        <v>311</v>
      </c>
    </row>
    <row r="156" spans="2:47" s="1" customFormat="1" ht="28.8">
      <c r="B156" s="32"/>
      <c r="D156" s="134" t="s">
        <v>148</v>
      </c>
      <c r="F156" s="135" t="s">
        <v>312</v>
      </c>
      <c r="I156" s="136"/>
      <c r="L156" s="32"/>
      <c r="M156" s="137"/>
      <c r="T156" s="51"/>
      <c r="AT156" s="17" t="s">
        <v>148</v>
      </c>
      <c r="AU156" s="17" t="s">
        <v>83</v>
      </c>
    </row>
    <row r="157" spans="2:47" s="1" customFormat="1" ht="12">
      <c r="B157" s="32"/>
      <c r="D157" s="148" t="s">
        <v>192</v>
      </c>
      <c r="F157" s="149" t="s">
        <v>313</v>
      </c>
      <c r="I157" s="136"/>
      <c r="L157" s="32"/>
      <c r="M157" s="137"/>
      <c r="T157" s="51"/>
      <c r="AT157" s="17" t="s">
        <v>192</v>
      </c>
      <c r="AU157" s="17" t="s">
        <v>83</v>
      </c>
    </row>
    <row r="158" spans="2:51" s="13" customFormat="1" ht="12">
      <c r="B158" s="157"/>
      <c r="D158" s="134" t="s">
        <v>227</v>
      </c>
      <c r="E158" s="158" t="s">
        <v>19</v>
      </c>
      <c r="F158" s="159" t="s">
        <v>257</v>
      </c>
      <c r="H158" s="158" t="s">
        <v>19</v>
      </c>
      <c r="I158" s="160"/>
      <c r="L158" s="157"/>
      <c r="M158" s="161"/>
      <c r="T158" s="162"/>
      <c r="AT158" s="158" t="s">
        <v>227</v>
      </c>
      <c r="AU158" s="158" t="s">
        <v>83</v>
      </c>
      <c r="AV158" s="13" t="s">
        <v>80</v>
      </c>
      <c r="AW158" s="13" t="s">
        <v>33</v>
      </c>
      <c r="AX158" s="13" t="s">
        <v>72</v>
      </c>
      <c r="AY158" s="158" t="s">
        <v>142</v>
      </c>
    </row>
    <row r="159" spans="2:51" s="12" customFormat="1" ht="12">
      <c r="B159" s="150"/>
      <c r="D159" s="134" t="s">
        <v>227</v>
      </c>
      <c r="E159" s="151" t="s">
        <v>19</v>
      </c>
      <c r="F159" s="152" t="s">
        <v>314</v>
      </c>
      <c r="H159" s="153">
        <v>75.5</v>
      </c>
      <c r="I159" s="154"/>
      <c r="L159" s="150"/>
      <c r="M159" s="155"/>
      <c r="T159" s="156"/>
      <c r="AT159" s="151" t="s">
        <v>227</v>
      </c>
      <c r="AU159" s="151" t="s">
        <v>83</v>
      </c>
      <c r="AV159" s="12" t="s">
        <v>83</v>
      </c>
      <c r="AW159" s="12" t="s">
        <v>33</v>
      </c>
      <c r="AX159" s="12" t="s">
        <v>80</v>
      </c>
      <c r="AY159" s="151" t="s">
        <v>142</v>
      </c>
    </row>
    <row r="160" spans="2:65" s="1" customFormat="1" ht="37.95" customHeight="1">
      <c r="B160" s="32"/>
      <c r="C160" s="121" t="s">
        <v>315</v>
      </c>
      <c r="D160" s="121" t="s">
        <v>143</v>
      </c>
      <c r="E160" s="122" t="s">
        <v>316</v>
      </c>
      <c r="F160" s="123" t="s">
        <v>317</v>
      </c>
      <c r="G160" s="124" t="s">
        <v>223</v>
      </c>
      <c r="H160" s="125">
        <v>75.5</v>
      </c>
      <c r="I160" s="126"/>
      <c r="J160" s="127">
        <f>ROUND(I160*H160,2)</f>
        <v>0</v>
      </c>
      <c r="K160" s="123" t="s">
        <v>189</v>
      </c>
      <c r="L160" s="32"/>
      <c r="M160" s="128" t="s">
        <v>19</v>
      </c>
      <c r="N160" s="129" t="s">
        <v>43</v>
      </c>
      <c r="P160" s="130">
        <f>O160*H160</f>
        <v>0</v>
      </c>
      <c r="Q160" s="130">
        <v>0</v>
      </c>
      <c r="R160" s="130">
        <f>Q160*H160</f>
        <v>0</v>
      </c>
      <c r="S160" s="130">
        <v>0.059</v>
      </c>
      <c r="T160" s="131">
        <f>S160*H160</f>
        <v>4.4544999999999995</v>
      </c>
      <c r="AR160" s="132" t="s">
        <v>141</v>
      </c>
      <c r="AT160" s="132" t="s">
        <v>143</v>
      </c>
      <c r="AU160" s="132" t="s">
        <v>83</v>
      </c>
      <c r="AY160" s="17" t="s">
        <v>142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17" t="s">
        <v>80</v>
      </c>
      <c r="BK160" s="133">
        <f>ROUND(I160*H160,2)</f>
        <v>0</v>
      </c>
      <c r="BL160" s="17" t="s">
        <v>141</v>
      </c>
      <c r="BM160" s="132" t="s">
        <v>318</v>
      </c>
    </row>
    <row r="161" spans="2:47" s="1" customFormat="1" ht="28.8">
      <c r="B161" s="32"/>
      <c r="D161" s="134" t="s">
        <v>148</v>
      </c>
      <c r="F161" s="135" t="s">
        <v>319</v>
      </c>
      <c r="I161" s="136"/>
      <c r="L161" s="32"/>
      <c r="M161" s="137"/>
      <c r="T161" s="51"/>
      <c r="AT161" s="17" t="s">
        <v>148</v>
      </c>
      <c r="AU161" s="17" t="s">
        <v>83</v>
      </c>
    </row>
    <row r="162" spans="2:47" s="1" customFormat="1" ht="12">
      <c r="B162" s="32"/>
      <c r="D162" s="148" t="s">
        <v>192</v>
      </c>
      <c r="F162" s="149" t="s">
        <v>320</v>
      </c>
      <c r="I162" s="136"/>
      <c r="L162" s="32"/>
      <c r="M162" s="137"/>
      <c r="T162" s="51"/>
      <c r="AT162" s="17" t="s">
        <v>192</v>
      </c>
      <c r="AU162" s="17" t="s">
        <v>83</v>
      </c>
    </row>
    <row r="163" spans="2:51" s="13" customFormat="1" ht="12">
      <c r="B163" s="157"/>
      <c r="D163" s="134" t="s">
        <v>227</v>
      </c>
      <c r="E163" s="158" t="s">
        <v>19</v>
      </c>
      <c r="F163" s="159" t="s">
        <v>257</v>
      </c>
      <c r="H163" s="158" t="s">
        <v>19</v>
      </c>
      <c r="I163" s="160"/>
      <c r="L163" s="157"/>
      <c r="M163" s="161"/>
      <c r="T163" s="162"/>
      <c r="AT163" s="158" t="s">
        <v>227</v>
      </c>
      <c r="AU163" s="158" t="s">
        <v>83</v>
      </c>
      <c r="AV163" s="13" t="s">
        <v>80</v>
      </c>
      <c r="AW163" s="13" t="s">
        <v>33</v>
      </c>
      <c r="AX163" s="13" t="s">
        <v>72</v>
      </c>
      <c r="AY163" s="158" t="s">
        <v>142</v>
      </c>
    </row>
    <row r="164" spans="2:51" s="12" customFormat="1" ht="12">
      <c r="B164" s="150"/>
      <c r="D164" s="134" t="s">
        <v>227</v>
      </c>
      <c r="E164" s="151" t="s">
        <v>19</v>
      </c>
      <c r="F164" s="152" t="s">
        <v>314</v>
      </c>
      <c r="H164" s="153">
        <v>75.5</v>
      </c>
      <c r="I164" s="154"/>
      <c r="L164" s="150"/>
      <c r="M164" s="155"/>
      <c r="T164" s="156"/>
      <c r="AT164" s="151" t="s">
        <v>227</v>
      </c>
      <c r="AU164" s="151" t="s">
        <v>83</v>
      </c>
      <c r="AV164" s="12" t="s">
        <v>83</v>
      </c>
      <c r="AW164" s="12" t="s">
        <v>33</v>
      </c>
      <c r="AX164" s="12" t="s">
        <v>80</v>
      </c>
      <c r="AY164" s="151" t="s">
        <v>142</v>
      </c>
    </row>
    <row r="165" spans="2:65" s="1" customFormat="1" ht="24.15" customHeight="1">
      <c r="B165" s="32"/>
      <c r="C165" s="121" t="s">
        <v>321</v>
      </c>
      <c r="D165" s="121" t="s">
        <v>143</v>
      </c>
      <c r="E165" s="122" t="s">
        <v>322</v>
      </c>
      <c r="F165" s="123" t="s">
        <v>323</v>
      </c>
      <c r="G165" s="124" t="s">
        <v>223</v>
      </c>
      <c r="H165" s="125">
        <v>31.2</v>
      </c>
      <c r="I165" s="126"/>
      <c r="J165" s="127">
        <f>ROUND(I165*H165,2)</f>
        <v>0</v>
      </c>
      <c r="K165" s="123" t="s">
        <v>189</v>
      </c>
      <c r="L165" s="32"/>
      <c r="M165" s="128" t="s">
        <v>19</v>
      </c>
      <c r="N165" s="129" t="s">
        <v>43</v>
      </c>
      <c r="P165" s="130">
        <f>O165*H165</f>
        <v>0</v>
      </c>
      <c r="Q165" s="130">
        <v>0</v>
      </c>
      <c r="R165" s="130">
        <f>Q165*H165</f>
        <v>0</v>
      </c>
      <c r="S165" s="130">
        <v>0.068</v>
      </c>
      <c r="T165" s="131">
        <f>S165*H165</f>
        <v>2.1216</v>
      </c>
      <c r="AR165" s="132" t="s">
        <v>141</v>
      </c>
      <c r="AT165" s="132" t="s">
        <v>143</v>
      </c>
      <c r="AU165" s="132" t="s">
        <v>83</v>
      </c>
      <c r="AY165" s="17" t="s">
        <v>142</v>
      </c>
      <c r="BE165" s="133">
        <f>IF(N165="základní",J165,0)</f>
        <v>0</v>
      </c>
      <c r="BF165" s="133">
        <f>IF(N165="snížená",J165,0)</f>
        <v>0</v>
      </c>
      <c r="BG165" s="133">
        <f>IF(N165="zákl. přenesená",J165,0)</f>
        <v>0</v>
      </c>
      <c r="BH165" s="133">
        <f>IF(N165="sníž. přenesená",J165,0)</f>
        <v>0</v>
      </c>
      <c r="BI165" s="133">
        <f>IF(N165="nulová",J165,0)</f>
        <v>0</v>
      </c>
      <c r="BJ165" s="17" t="s">
        <v>80</v>
      </c>
      <c r="BK165" s="133">
        <f>ROUND(I165*H165,2)</f>
        <v>0</v>
      </c>
      <c r="BL165" s="17" t="s">
        <v>141</v>
      </c>
      <c r="BM165" s="132" t="s">
        <v>324</v>
      </c>
    </row>
    <row r="166" spans="2:47" s="1" customFormat="1" ht="28.8">
      <c r="B166" s="32"/>
      <c r="D166" s="134" t="s">
        <v>148</v>
      </c>
      <c r="F166" s="135" t="s">
        <v>325</v>
      </c>
      <c r="I166" s="136"/>
      <c r="L166" s="32"/>
      <c r="M166" s="137"/>
      <c r="T166" s="51"/>
      <c r="AT166" s="17" t="s">
        <v>148</v>
      </c>
      <c r="AU166" s="17" t="s">
        <v>83</v>
      </c>
    </row>
    <row r="167" spans="2:47" s="1" customFormat="1" ht="12">
      <c r="B167" s="32"/>
      <c r="D167" s="148" t="s">
        <v>192</v>
      </c>
      <c r="F167" s="149" t="s">
        <v>326</v>
      </c>
      <c r="I167" s="136"/>
      <c r="L167" s="32"/>
      <c r="M167" s="137"/>
      <c r="T167" s="51"/>
      <c r="AT167" s="17" t="s">
        <v>192</v>
      </c>
      <c r="AU167" s="17" t="s">
        <v>83</v>
      </c>
    </row>
    <row r="168" spans="2:51" s="12" customFormat="1" ht="12">
      <c r="B168" s="150"/>
      <c r="D168" s="134" t="s">
        <v>227</v>
      </c>
      <c r="E168" s="151" t="s">
        <v>19</v>
      </c>
      <c r="F168" s="152" t="s">
        <v>327</v>
      </c>
      <c r="H168" s="153">
        <v>31.2</v>
      </c>
      <c r="I168" s="154"/>
      <c r="L168" s="150"/>
      <c r="M168" s="155"/>
      <c r="T168" s="156"/>
      <c r="AT168" s="151" t="s">
        <v>227</v>
      </c>
      <c r="AU168" s="151" t="s">
        <v>83</v>
      </c>
      <c r="AV168" s="12" t="s">
        <v>83</v>
      </c>
      <c r="AW168" s="12" t="s">
        <v>33</v>
      </c>
      <c r="AX168" s="12" t="s">
        <v>80</v>
      </c>
      <c r="AY168" s="151" t="s">
        <v>142</v>
      </c>
    </row>
    <row r="169" spans="2:65" s="1" customFormat="1" ht="24.15" customHeight="1">
      <c r="B169" s="32"/>
      <c r="C169" s="121" t="s">
        <v>8</v>
      </c>
      <c r="D169" s="121" t="s">
        <v>143</v>
      </c>
      <c r="E169" s="122" t="s">
        <v>328</v>
      </c>
      <c r="F169" s="123" t="s">
        <v>329</v>
      </c>
      <c r="G169" s="124" t="s">
        <v>239</v>
      </c>
      <c r="H169" s="125">
        <v>38.25</v>
      </c>
      <c r="I169" s="126"/>
      <c r="J169" s="127">
        <f>ROUND(I169*H169,2)</f>
        <v>0</v>
      </c>
      <c r="K169" s="123" t="s">
        <v>189</v>
      </c>
      <c r="L169" s="32"/>
      <c r="M169" s="128" t="s">
        <v>19</v>
      </c>
      <c r="N169" s="129" t="s">
        <v>43</v>
      </c>
      <c r="P169" s="130">
        <f>O169*H169</f>
        <v>0</v>
      </c>
      <c r="Q169" s="130">
        <v>0</v>
      </c>
      <c r="R169" s="130">
        <f>Q169*H169</f>
        <v>0</v>
      </c>
      <c r="S169" s="130">
        <v>0.42</v>
      </c>
      <c r="T169" s="131">
        <f>S169*H169</f>
        <v>16.064999999999998</v>
      </c>
      <c r="AR169" s="132" t="s">
        <v>141</v>
      </c>
      <c r="AT169" s="132" t="s">
        <v>143</v>
      </c>
      <c r="AU169" s="132" t="s">
        <v>83</v>
      </c>
      <c r="AY169" s="17" t="s">
        <v>142</v>
      </c>
      <c r="BE169" s="133">
        <f>IF(N169="základní",J169,0)</f>
        <v>0</v>
      </c>
      <c r="BF169" s="133">
        <f>IF(N169="snížená",J169,0)</f>
        <v>0</v>
      </c>
      <c r="BG169" s="133">
        <f>IF(N169="zákl. přenesená",J169,0)</f>
        <v>0</v>
      </c>
      <c r="BH169" s="133">
        <f>IF(N169="sníž. přenesená",J169,0)</f>
        <v>0</v>
      </c>
      <c r="BI169" s="133">
        <f>IF(N169="nulová",J169,0)</f>
        <v>0</v>
      </c>
      <c r="BJ169" s="17" t="s">
        <v>80</v>
      </c>
      <c r="BK169" s="133">
        <f>ROUND(I169*H169,2)</f>
        <v>0</v>
      </c>
      <c r="BL169" s="17" t="s">
        <v>141</v>
      </c>
      <c r="BM169" s="132" t="s">
        <v>330</v>
      </c>
    </row>
    <row r="170" spans="2:47" s="1" customFormat="1" ht="28.8">
      <c r="B170" s="32"/>
      <c r="D170" s="134" t="s">
        <v>148</v>
      </c>
      <c r="F170" s="135" t="s">
        <v>331</v>
      </c>
      <c r="I170" s="136"/>
      <c r="L170" s="32"/>
      <c r="M170" s="137"/>
      <c r="T170" s="51"/>
      <c r="AT170" s="17" t="s">
        <v>148</v>
      </c>
      <c r="AU170" s="17" t="s">
        <v>83</v>
      </c>
    </row>
    <row r="171" spans="2:47" s="1" customFormat="1" ht="12">
      <c r="B171" s="32"/>
      <c r="D171" s="148" t="s">
        <v>192</v>
      </c>
      <c r="F171" s="149" t="s">
        <v>332</v>
      </c>
      <c r="I171" s="136"/>
      <c r="L171" s="32"/>
      <c r="M171" s="137"/>
      <c r="T171" s="51"/>
      <c r="AT171" s="17" t="s">
        <v>192</v>
      </c>
      <c r="AU171" s="17" t="s">
        <v>83</v>
      </c>
    </row>
    <row r="172" spans="2:51" s="13" customFormat="1" ht="12">
      <c r="B172" s="157"/>
      <c r="D172" s="134" t="s">
        <v>227</v>
      </c>
      <c r="E172" s="158" t="s">
        <v>19</v>
      </c>
      <c r="F172" s="159" t="s">
        <v>333</v>
      </c>
      <c r="H172" s="158" t="s">
        <v>19</v>
      </c>
      <c r="I172" s="160"/>
      <c r="L172" s="157"/>
      <c r="M172" s="161"/>
      <c r="T172" s="162"/>
      <c r="AT172" s="158" t="s">
        <v>227</v>
      </c>
      <c r="AU172" s="158" t="s">
        <v>83</v>
      </c>
      <c r="AV172" s="13" t="s">
        <v>80</v>
      </c>
      <c r="AW172" s="13" t="s">
        <v>33</v>
      </c>
      <c r="AX172" s="13" t="s">
        <v>72</v>
      </c>
      <c r="AY172" s="158" t="s">
        <v>142</v>
      </c>
    </row>
    <row r="173" spans="2:51" s="12" customFormat="1" ht="12">
      <c r="B173" s="150"/>
      <c r="D173" s="134" t="s">
        <v>227</v>
      </c>
      <c r="E173" s="151" t="s">
        <v>19</v>
      </c>
      <c r="F173" s="152" t="s">
        <v>334</v>
      </c>
      <c r="H173" s="153">
        <v>38.25</v>
      </c>
      <c r="I173" s="154"/>
      <c r="L173" s="150"/>
      <c r="M173" s="155"/>
      <c r="T173" s="156"/>
      <c r="AT173" s="151" t="s">
        <v>227</v>
      </c>
      <c r="AU173" s="151" t="s">
        <v>83</v>
      </c>
      <c r="AV173" s="12" t="s">
        <v>83</v>
      </c>
      <c r="AW173" s="12" t="s">
        <v>33</v>
      </c>
      <c r="AX173" s="12" t="s">
        <v>80</v>
      </c>
      <c r="AY173" s="151" t="s">
        <v>142</v>
      </c>
    </row>
    <row r="174" spans="2:63" s="10" customFormat="1" ht="22.95" customHeight="1">
      <c r="B174" s="111"/>
      <c r="D174" s="112" t="s">
        <v>71</v>
      </c>
      <c r="E174" s="146" t="s">
        <v>335</v>
      </c>
      <c r="F174" s="146" t="s">
        <v>336</v>
      </c>
      <c r="I174" s="114"/>
      <c r="J174" s="147">
        <f>BK174</f>
        <v>0</v>
      </c>
      <c r="L174" s="111"/>
      <c r="M174" s="116"/>
      <c r="P174" s="117">
        <f>SUM(P175:P196)</f>
        <v>0</v>
      </c>
      <c r="R174" s="117">
        <f>SUM(R175:R196)</f>
        <v>0</v>
      </c>
      <c r="T174" s="118">
        <f>SUM(T175:T196)</f>
        <v>0</v>
      </c>
      <c r="AR174" s="112" t="s">
        <v>80</v>
      </c>
      <c r="AT174" s="119" t="s">
        <v>71</v>
      </c>
      <c r="AU174" s="119" t="s">
        <v>80</v>
      </c>
      <c r="AY174" s="112" t="s">
        <v>142</v>
      </c>
      <c r="BK174" s="120">
        <f>SUM(BK175:BK196)</f>
        <v>0</v>
      </c>
    </row>
    <row r="175" spans="2:65" s="1" customFormat="1" ht="16.5" customHeight="1">
      <c r="B175" s="32"/>
      <c r="C175" s="121" t="s">
        <v>337</v>
      </c>
      <c r="D175" s="121" t="s">
        <v>143</v>
      </c>
      <c r="E175" s="122" t="s">
        <v>338</v>
      </c>
      <c r="F175" s="123" t="s">
        <v>339</v>
      </c>
      <c r="G175" s="124" t="s">
        <v>340</v>
      </c>
      <c r="H175" s="125">
        <v>139.09</v>
      </c>
      <c r="I175" s="126"/>
      <c r="J175" s="127">
        <f>ROUND(I175*H175,2)</f>
        <v>0</v>
      </c>
      <c r="K175" s="123" t="s">
        <v>189</v>
      </c>
      <c r="L175" s="32"/>
      <c r="M175" s="128" t="s">
        <v>19</v>
      </c>
      <c r="N175" s="129" t="s">
        <v>43</v>
      </c>
      <c r="P175" s="130">
        <f>O175*H175</f>
        <v>0</v>
      </c>
      <c r="Q175" s="130">
        <v>0</v>
      </c>
      <c r="R175" s="130">
        <f>Q175*H175</f>
        <v>0</v>
      </c>
      <c r="S175" s="130">
        <v>0</v>
      </c>
      <c r="T175" s="131">
        <f>S175*H175</f>
        <v>0</v>
      </c>
      <c r="AR175" s="132" t="s">
        <v>141</v>
      </c>
      <c r="AT175" s="132" t="s">
        <v>143</v>
      </c>
      <c r="AU175" s="132" t="s">
        <v>83</v>
      </c>
      <c r="AY175" s="17" t="s">
        <v>142</v>
      </c>
      <c r="BE175" s="133">
        <f>IF(N175="základní",J175,0)</f>
        <v>0</v>
      </c>
      <c r="BF175" s="133">
        <f>IF(N175="snížená",J175,0)</f>
        <v>0</v>
      </c>
      <c r="BG175" s="133">
        <f>IF(N175="zákl. přenesená",J175,0)</f>
        <v>0</v>
      </c>
      <c r="BH175" s="133">
        <f>IF(N175="sníž. přenesená",J175,0)</f>
        <v>0</v>
      </c>
      <c r="BI175" s="133">
        <f>IF(N175="nulová",J175,0)</f>
        <v>0</v>
      </c>
      <c r="BJ175" s="17" t="s">
        <v>80</v>
      </c>
      <c r="BK175" s="133">
        <f>ROUND(I175*H175,2)</f>
        <v>0</v>
      </c>
      <c r="BL175" s="17" t="s">
        <v>141</v>
      </c>
      <c r="BM175" s="132" t="s">
        <v>341</v>
      </c>
    </row>
    <row r="176" spans="2:47" s="1" customFormat="1" ht="12">
      <c r="B176" s="32"/>
      <c r="D176" s="134" t="s">
        <v>148</v>
      </c>
      <c r="F176" s="135" t="s">
        <v>342</v>
      </c>
      <c r="I176" s="136"/>
      <c r="L176" s="32"/>
      <c r="M176" s="137"/>
      <c r="T176" s="51"/>
      <c r="AT176" s="17" t="s">
        <v>148</v>
      </c>
      <c r="AU176" s="17" t="s">
        <v>83</v>
      </c>
    </row>
    <row r="177" spans="2:47" s="1" customFormat="1" ht="12">
      <c r="B177" s="32"/>
      <c r="D177" s="148" t="s">
        <v>192</v>
      </c>
      <c r="F177" s="149" t="s">
        <v>343</v>
      </c>
      <c r="I177" s="136"/>
      <c r="L177" s="32"/>
      <c r="M177" s="137"/>
      <c r="T177" s="51"/>
      <c r="AT177" s="17" t="s">
        <v>192</v>
      </c>
      <c r="AU177" s="17" t="s">
        <v>83</v>
      </c>
    </row>
    <row r="178" spans="2:65" s="1" customFormat="1" ht="24.15" customHeight="1">
      <c r="B178" s="32"/>
      <c r="C178" s="121" t="s">
        <v>344</v>
      </c>
      <c r="D178" s="121" t="s">
        <v>143</v>
      </c>
      <c r="E178" s="122" t="s">
        <v>345</v>
      </c>
      <c r="F178" s="123" t="s">
        <v>346</v>
      </c>
      <c r="G178" s="124" t="s">
        <v>340</v>
      </c>
      <c r="H178" s="125">
        <v>139.09</v>
      </c>
      <c r="I178" s="126"/>
      <c r="J178" s="127">
        <f>ROUND(I178*H178,2)</f>
        <v>0</v>
      </c>
      <c r="K178" s="123" t="s">
        <v>189</v>
      </c>
      <c r="L178" s="32"/>
      <c r="M178" s="128" t="s">
        <v>19</v>
      </c>
      <c r="N178" s="129" t="s">
        <v>43</v>
      </c>
      <c r="P178" s="130">
        <f>O178*H178</f>
        <v>0</v>
      </c>
      <c r="Q178" s="130">
        <v>0</v>
      </c>
      <c r="R178" s="130">
        <f>Q178*H178</f>
        <v>0</v>
      </c>
      <c r="S178" s="130">
        <v>0</v>
      </c>
      <c r="T178" s="131">
        <f>S178*H178</f>
        <v>0</v>
      </c>
      <c r="AR178" s="132" t="s">
        <v>141</v>
      </c>
      <c r="AT178" s="132" t="s">
        <v>143</v>
      </c>
      <c r="AU178" s="132" t="s">
        <v>83</v>
      </c>
      <c r="AY178" s="17" t="s">
        <v>142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17" t="s">
        <v>80</v>
      </c>
      <c r="BK178" s="133">
        <f>ROUND(I178*H178,2)</f>
        <v>0</v>
      </c>
      <c r="BL178" s="17" t="s">
        <v>141</v>
      </c>
      <c r="BM178" s="132" t="s">
        <v>347</v>
      </c>
    </row>
    <row r="179" spans="2:47" s="1" customFormat="1" ht="19.2">
      <c r="B179" s="32"/>
      <c r="D179" s="134" t="s">
        <v>148</v>
      </c>
      <c r="F179" s="135" t="s">
        <v>348</v>
      </c>
      <c r="I179" s="136"/>
      <c r="L179" s="32"/>
      <c r="M179" s="137"/>
      <c r="T179" s="51"/>
      <c r="AT179" s="17" t="s">
        <v>148</v>
      </c>
      <c r="AU179" s="17" t="s">
        <v>83</v>
      </c>
    </row>
    <row r="180" spans="2:47" s="1" customFormat="1" ht="12">
      <c r="B180" s="32"/>
      <c r="D180" s="148" t="s">
        <v>192</v>
      </c>
      <c r="F180" s="149" t="s">
        <v>349</v>
      </c>
      <c r="I180" s="136"/>
      <c r="L180" s="32"/>
      <c r="M180" s="137"/>
      <c r="T180" s="51"/>
      <c r="AT180" s="17" t="s">
        <v>192</v>
      </c>
      <c r="AU180" s="17" t="s">
        <v>83</v>
      </c>
    </row>
    <row r="181" spans="2:65" s="1" customFormat="1" ht="24.15" customHeight="1">
      <c r="B181" s="32"/>
      <c r="C181" s="121" t="s">
        <v>350</v>
      </c>
      <c r="D181" s="121" t="s">
        <v>143</v>
      </c>
      <c r="E181" s="122" t="s">
        <v>351</v>
      </c>
      <c r="F181" s="123" t="s">
        <v>352</v>
      </c>
      <c r="G181" s="124" t="s">
        <v>340</v>
      </c>
      <c r="H181" s="125">
        <v>139.09</v>
      </c>
      <c r="I181" s="126"/>
      <c r="J181" s="127">
        <f>ROUND(I181*H181,2)</f>
        <v>0</v>
      </c>
      <c r="K181" s="123" t="s">
        <v>189</v>
      </c>
      <c r="L181" s="32"/>
      <c r="M181" s="128" t="s">
        <v>19</v>
      </c>
      <c r="N181" s="129" t="s">
        <v>43</v>
      </c>
      <c r="P181" s="130">
        <f>O181*H181</f>
        <v>0</v>
      </c>
      <c r="Q181" s="130">
        <v>0</v>
      </c>
      <c r="R181" s="130">
        <f>Q181*H181</f>
        <v>0</v>
      </c>
      <c r="S181" s="130">
        <v>0</v>
      </c>
      <c r="T181" s="131">
        <f>S181*H181</f>
        <v>0</v>
      </c>
      <c r="AR181" s="132" t="s">
        <v>141</v>
      </c>
      <c r="AT181" s="132" t="s">
        <v>143</v>
      </c>
      <c r="AU181" s="132" t="s">
        <v>83</v>
      </c>
      <c r="AY181" s="17" t="s">
        <v>142</v>
      </c>
      <c r="BE181" s="133">
        <f>IF(N181="základní",J181,0)</f>
        <v>0</v>
      </c>
      <c r="BF181" s="133">
        <f>IF(N181="snížená",J181,0)</f>
        <v>0</v>
      </c>
      <c r="BG181" s="133">
        <f>IF(N181="zákl. přenesená",J181,0)</f>
        <v>0</v>
      </c>
      <c r="BH181" s="133">
        <f>IF(N181="sníž. přenesená",J181,0)</f>
        <v>0</v>
      </c>
      <c r="BI181" s="133">
        <f>IF(N181="nulová",J181,0)</f>
        <v>0</v>
      </c>
      <c r="BJ181" s="17" t="s">
        <v>80</v>
      </c>
      <c r="BK181" s="133">
        <f>ROUND(I181*H181,2)</f>
        <v>0</v>
      </c>
      <c r="BL181" s="17" t="s">
        <v>141</v>
      </c>
      <c r="BM181" s="132" t="s">
        <v>353</v>
      </c>
    </row>
    <row r="182" spans="2:47" s="1" customFormat="1" ht="19.2">
      <c r="B182" s="32"/>
      <c r="D182" s="134" t="s">
        <v>148</v>
      </c>
      <c r="F182" s="135" t="s">
        <v>354</v>
      </c>
      <c r="I182" s="136"/>
      <c r="L182" s="32"/>
      <c r="M182" s="137"/>
      <c r="T182" s="51"/>
      <c r="AT182" s="17" t="s">
        <v>148</v>
      </c>
      <c r="AU182" s="17" t="s">
        <v>83</v>
      </c>
    </row>
    <row r="183" spans="2:47" s="1" customFormat="1" ht="12">
      <c r="B183" s="32"/>
      <c r="D183" s="148" t="s">
        <v>192</v>
      </c>
      <c r="F183" s="149" t="s">
        <v>355</v>
      </c>
      <c r="I183" s="136"/>
      <c r="L183" s="32"/>
      <c r="M183" s="137"/>
      <c r="T183" s="51"/>
      <c r="AT183" s="17" t="s">
        <v>192</v>
      </c>
      <c r="AU183" s="17" t="s">
        <v>83</v>
      </c>
    </row>
    <row r="184" spans="2:65" s="1" customFormat="1" ht="24.15" customHeight="1">
      <c r="B184" s="32"/>
      <c r="C184" s="121" t="s">
        <v>356</v>
      </c>
      <c r="D184" s="121" t="s">
        <v>143</v>
      </c>
      <c r="E184" s="122" t="s">
        <v>357</v>
      </c>
      <c r="F184" s="123" t="s">
        <v>358</v>
      </c>
      <c r="G184" s="124" t="s">
        <v>340</v>
      </c>
      <c r="H184" s="125">
        <v>2086.35</v>
      </c>
      <c r="I184" s="126"/>
      <c r="J184" s="127">
        <f>ROUND(I184*H184,2)</f>
        <v>0</v>
      </c>
      <c r="K184" s="123" t="s">
        <v>189</v>
      </c>
      <c r="L184" s="32"/>
      <c r="M184" s="128" t="s">
        <v>19</v>
      </c>
      <c r="N184" s="129" t="s">
        <v>43</v>
      </c>
      <c r="P184" s="130">
        <f>O184*H184</f>
        <v>0</v>
      </c>
      <c r="Q184" s="130">
        <v>0</v>
      </c>
      <c r="R184" s="130">
        <f>Q184*H184</f>
        <v>0</v>
      </c>
      <c r="S184" s="130">
        <v>0</v>
      </c>
      <c r="T184" s="131">
        <f>S184*H184</f>
        <v>0</v>
      </c>
      <c r="AR184" s="132" t="s">
        <v>141</v>
      </c>
      <c r="AT184" s="132" t="s">
        <v>143</v>
      </c>
      <c r="AU184" s="132" t="s">
        <v>83</v>
      </c>
      <c r="AY184" s="17" t="s">
        <v>142</v>
      </c>
      <c r="BE184" s="133">
        <f>IF(N184="základní",J184,0)</f>
        <v>0</v>
      </c>
      <c r="BF184" s="133">
        <f>IF(N184="snížená",J184,0)</f>
        <v>0</v>
      </c>
      <c r="BG184" s="133">
        <f>IF(N184="zákl. přenesená",J184,0)</f>
        <v>0</v>
      </c>
      <c r="BH184" s="133">
        <f>IF(N184="sníž. přenesená",J184,0)</f>
        <v>0</v>
      </c>
      <c r="BI184" s="133">
        <f>IF(N184="nulová",J184,0)</f>
        <v>0</v>
      </c>
      <c r="BJ184" s="17" t="s">
        <v>80</v>
      </c>
      <c r="BK184" s="133">
        <f>ROUND(I184*H184,2)</f>
        <v>0</v>
      </c>
      <c r="BL184" s="17" t="s">
        <v>141</v>
      </c>
      <c r="BM184" s="132" t="s">
        <v>359</v>
      </c>
    </row>
    <row r="185" spans="2:47" s="1" customFormat="1" ht="19.2">
      <c r="B185" s="32"/>
      <c r="D185" s="134" t="s">
        <v>148</v>
      </c>
      <c r="F185" s="135" t="s">
        <v>360</v>
      </c>
      <c r="I185" s="136"/>
      <c r="L185" s="32"/>
      <c r="M185" s="137"/>
      <c r="T185" s="51"/>
      <c r="AT185" s="17" t="s">
        <v>148</v>
      </c>
      <c r="AU185" s="17" t="s">
        <v>83</v>
      </c>
    </row>
    <row r="186" spans="2:47" s="1" customFormat="1" ht="12">
      <c r="B186" s="32"/>
      <c r="D186" s="148" t="s">
        <v>192</v>
      </c>
      <c r="F186" s="149" t="s">
        <v>361</v>
      </c>
      <c r="I186" s="136"/>
      <c r="L186" s="32"/>
      <c r="M186" s="137"/>
      <c r="T186" s="51"/>
      <c r="AT186" s="17" t="s">
        <v>192</v>
      </c>
      <c r="AU186" s="17" t="s">
        <v>83</v>
      </c>
    </row>
    <row r="187" spans="2:51" s="12" customFormat="1" ht="12">
      <c r="B187" s="150"/>
      <c r="D187" s="134" t="s">
        <v>227</v>
      </c>
      <c r="F187" s="152" t="s">
        <v>362</v>
      </c>
      <c r="H187" s="153">
        <v>2086.35</v>
      </c>
      <c r="I187" s="154"/>
      <c r="L187" s="150"/>
      <c r="M187" s="155"/>
      <c r="T187" s="156"/>
      <c r="AT187" s="151" t="s">
        <v>227</v>
      </c>
      <c r="AU187" s="151" t="s">
        <v>83</v>
      </c>
      <c r="AV187" s="12" t="s">
        <v>83</v>
      </c>
      <c r="AW187" s="12" t="s">
        <v>4</v>
      </c>
      <c r="AX187" s="12" t="s">
        <v>80</v>
      </c>
      <c r="AY187" s="151" t="s">
        <v>142</v>
      </c>
    </row>
    <row r="188" spans="2:65" s="1" customFormat="1" ht="33" customHeight="1">
      <c r="B188" s="32"/>
      <c r="C188" s="121" t="s">
        <v>363</v>
      </c>
      <c r="D188" s="121" t="s">
        <v>143</v>
      </c>
      <c r="E188" s="122" t="s">
        <v>364</v>
      </c>
      <c r="F188" s="123" t="s">
        <v>365</v>
      </c>
      <c r="G188" s="124" t="s">
        <v>340</v>
      </c>
      <c r="H188" s="125">
        <v>139.09</v>
      </c>
      <c r="I188" s="126"/>
      <c r="J188" s="127">
        <f>ROUND(I188*H188,2)</f>
        <v>0</v>
      </c>
      <c r="K188" s="123" t="s">
        <v>189</v>
      </c>
      <c r="L188" s="32"/>
      <c r="M188" s="128" t="s">
        <v>19</v>
      </c>
      <c r="N188" s="129" t="s">
        <v>43</v>
      </c>
      <c r="P188" s="130">
        <f>O188*H188</f>
        <v>0</v>
      </c>
      <c r="Q188" s="130">
        <v>0</v>
      </c>
      <c r="R188" s="130">
        <f>Q188*H188</f>
        <v>0</v>
      </c>
      <c r="S188" s="130">
        <v>0</v>
      </c>
      <c r="T188" s="131">
        <f>S188*H188</f>
        <v>0</v>
      </c>
      <c r="AR188" s="132" t="s">
        <v>141</v>
      </c>
      <c r="AT188" s="132" t="s">
        <v>143</v>
      </c>
      <c r="AU188" s="132" t="s">
        <v>83</v>
      </c>
      <c r="AY188" s="17" t="s">
        <v>142</v>
      </c>
      <c r="BE188" s="133">
        <f>IF(N188="základní",J188,0)</f>
        <v>0</v>
      </c>
      <c r="BF188" s="133">
        <f>IF(N188="snížená",J188,0)</f>
        <v>0</v>
      </c>
      <c r="BG188" s="133">
        <f>IF(N188="zákl. přenesená",J188,0)</f>
        <v>0</v>
      </c>
      <c r="BH188" s="133">
        <f>IF(N188="sníž. přenesená",J188,0)</f>
        <v>0</v>
      </c>
      <c r="BI188" s="133">
        <f>IF(N188="nulová",J188,0)</f>
        <v>0</v>
      </c>
      <c r="BJ188" s="17" t="s">
        <v>80</v>
      </c>
      <c r="BK188" s="133">
        <f>ROUND(I188*H188,2)</f>
        <v>0</v>
      </c>
      <c r="BL188" s="17" t="s">
        <v>141</v>
      </c>
      <c r="BM188" s="132" t="s">
        <v>366</v>
      </c>
    </row>
    <row r="189" spans="2:47" s="1" customFormat="1" ht="28.8">
      <c r="B189" s="32"/>
      <c r="D189" s="134" t="s">
        <v>148</v>
      </c>
      <c r="F189" s="135" t="s">
        <v>367</v>
      </c>
      <c r="I189" s="136"/>
      <c r="L189" s="32"/>
      <c r="M189" s="137"/>
      <c r="T189" s="51"/>
      <c r="AT189" s="17" t="s">
        <v>148</v>
      </c>
      <c r="AU189" s="17" t="s">
        <v>83</v>
      </c>
    </row>
    <row r="190" spans="2:47" s="1" customFormat="1" ht="12">
      <c r="B190" s="32"/>
      <c r="D190" s="148" t="s">
        <v>192</v>
      </c>
      <c r="F190" s="149" t="s">
        <v>368</v>
      </c>
      <c r="I190" s="136"/>
      <c r="L190" s="32"/>
      <c r="M190" s="137"/>
      <c r="T190" s="51"/>
      <c r="AT190" s="17" t="s">
        <v>192</v>
      </c>
      <c r="AU190" s="17" t="s">
        <v>83</v>
      </c>
    </row>
    <row r="191" spans="2:65" s="1" customFormat="1" ht="33" customHeight="1">
      <c r="B191" s="32"/>
      <c r="C191" s="121" t="s">
        <v>7</v>
      </c>
      <c r="D191" s="121" t="s">
        <v>143</v>
      </c>
      <c r="E191" s="122" t="s">
        <v>369</v>
      </c>
      <c r="F191" s="123" t="s">
        <v>370</v>
      </c>
      <c r="G191" s="124" t="s">
        <v>340</v>
      </c>
      <c r="H191" s="125">
        <v>139.09</v>
      </c>
      <c r="I191" s="126"/>
      <c r="J191" s="127">
        <f>ROUND(I191*H191,2)</f>
        <v>0</v>
      </c>
      <c r="K191" s="123" t="s">
        <v>189</v>
      </c>
      <c r="L191" s="32"/>
      <c r="M191" s="128" t="s">
        <v>19</v>
      </c>
      <c r="N191" s="129" t="s">
        <v>43</v>
      </c>
      <c r="P191" s="130">
        <f>O191*H191</f>
        <v>0</v>
      </c>
      <c r="Q191" s="130">
        <v>0</v>
      </c>
      <c r="R191" s="130">
        <f>Q191*H191</f>
        <v>0</v>
      </c>
      <c r="S191" s="130">
        <v>0</v>
      </c>
      <c r="T191" s="131">
        <f>S191*H191</f>
        <v>0</v>
      </c>
      <c r="AR191" s="132" t="s">
        <v>141</v>
      </c>
      <c r="AT191" s="132" t="s">
        <v>143</v>
      </c>
      <c r="AU191" s="132" t="s">
        <v>83</v>
      </c>
      <c r="AY191" s="17" t="s">
        <v>142</v>
      </c>
      <c r="BE191" s="133">
        <f>IF(N191="základní",J191,0)</f>
        <v>0</v>
      </c>
      <c r="BF191" s="133">
        <f>IF(N191="snížená",J191,0)</f>
        <v>0</v>
      </c>
      <c r="BG191" s="133">
        <f>IF(N191="zákl. přenesená",J191,0)</f>
        <v>0</v>
      </c>
      <c r="BH191" s="133">
        <f>IF(N191="sníž. přenesená",J191,0)</f>
        <v>0</v>
      </c>
      <c r="BI191" s="133">
        <f>IF(N191="nulová",J191,0)</f>
        <v>0</v>
      </c>
      <c r="BJ191" s="17" t="s">
        <v>80</v>
      </c>
      <c r="BK191" s="133">
        <f>ROUND(I191*H191,2)</f>
        <v>0</v>
      </c>
      <c r="BL191" s="17" t="s">
        <v>141</v>
      </c>
      <c r="BM191" s="132" t="s">
        <v>371</v>
      </c>
    </row>
    <row r="192" spans="2:47" s="1" customFormat="1" ht="28.8">
      <c r="B192" s="32"/>
      <c r="D192" s="134" t="s">
        <v>148</v>
      </c>
      <c r="F192" s="135" t="s">
        <v>372</v>
      </c>
      <c r="I192" s="136"/>
      <c r="L192" s="32"/>
      <c r="M192" s="137"/>
      <c r="T192" s="51"/>
      <c r="AT192" s="17" t="s">
        <v>148</v>
      </c>
      <c r="AU192" s="17" t="s">
        <v>83</v>
      </c>
    </row>
    <row r="193" spans="2:47" s="1" customFormat="1" ht="12">
      <c r="B193" s="32"/>
      <c r="D193" s="148" t="s">
        <v>192</v>
      </c>
      <c r="F193" s="149" t="s">
        <v>373</v>
      </c>
      <c r="I193" s="136"/>
      <c r="L193" s="32"/>
      <c r="M193" s="137"/>
      <c r="T193" s="51"/>
      <c r="AT193" s="17" t="s">
        <v>192</v>
      </c>
      <c r="AU193" s="17" t="s">
        <v>83</v>
      </c>
    </row>
    <row r="194" spans="2:65" s="1" customFormat="1" ht="24.15" customHeight="1">
      <c r="B194" s="32"/>
      <c r="C194" s="121" t="s">
        <v>374</v>
      </c>
      <c r="D194" s="121" t="s">
        <v>143</v>
      </c>
      <c r="E194" s="122" t="s">
        <v>375</v>
      </c>
      <c r="F194" s="123" t="s">
        <v>376</v>
      </c>
      <c r="G194" s="124" t="s">
        <v>340</v>
      </c>
      <c r="H194" s="125">
        <v>139.09</v>
      </c>
      <c r="I194" s="126"/>
      <c r="J194" s="127">
        <f>ROUND(I194*H194,2)</f>
        <v>0</v>
      </c>
      <c r="K194" s="123" t="s">
        <v>189</v>
      </c>
      <c r="L194" s="32"/>
      <c r="M194" s="128" t="s">
        <v>19</v>
      </c>
      <c r="N194" s="129" t="s">
        <v>43</v>
      </c>
      <c r="P194" s="130">
        <f>O194*H194</f>
        <v>0</v>
      </c>
      <c r="Q194" s="130">
        <v>0</v>
      </c>
      <c r="R194" s="130">
        <f>Q194*H194</f>
        <v>0</v>
      </c>
      <c r="S194" s="130">
        <v>0</v>
      </c>
      <c r="T194" s="131">
        <f>S194*H194</f>
        <v>0</v>
      </c>
      <c r="AR194" s="132" t="s">
        <v>141</v>
      </c>
      <c r="AT194" s="132" t="s">
        <v>143</v>
      </c>
      <c r="AU194" s="132" t="s">
        <v>83</v>
      </c>
      <c r="AY194" s="17" t="s">
        <v>142</v>
      </c>
      <c r="BE194" s="133">
        <f>IF(N194="základní",J194,0)</f>
        <v>0</v>
      </c>
      <c r="BF194" s="133">
        <f>IF(N194="snížená",J194,0)</f>
        <v>0</v>
      </c>
      <c r="BG194" s="133">
        <f>IF(N194="zákl. přenesená",J194,0)</f>
        <v>0</v>
      </c>
      <c r="BH194" s="133">
        <f>IF(N194="sníž. přenesená",J194,0)</f>
        <v>0</v>
      </c>
      <c r="BI194" s="133">
        <f>IF(N194="nulová",J194,0)</f>
        <v>0</v>
      </c>
      <c r="BJ194" s="17" t="s">
        <v>80</v>
      </c>
      <c r="BK194" s="133">
        <f>ROUND(I194*H194,2)</f>
        <v>0</v>
      </c>
      <c r="BL194" s="17" t="s">
        <v>141</v>
      </c>
      <c r="BM194" s="132" t="s">
        <v>377</v>
      </c>
    </row>
    <row r="195" spans="2:47" s="1" customFormat="1" ht="19.2">
      <c r="B195" s="32"/>
      <c r="D195" s="134" t="s">
        <v>148</v>
      </c>
      <c r="F195" s="135" t="s">
        <v>378</v>
      </c>
      <c r="I195" s="136"/>
      <c r="L195" s="32"/>
      <c r="M195" s="137"/>
      <c r="T195" s="51"/>
      <c r="AT195" s="17" t="s">
        <v>148</v>
      </c>
      <c r="AU195" s="17" t="s">
        <v>83</v>
      </c>
    </row>
    <row r="196" spans="2:47" s="1" customFormat="1" ht="12">
      <c r="B196" s="32"/>
      <c r="D196" s="148" t="s">
        <v>192</v>
      </c>
      <c r="F196" s="149" t="s">
        <v>379</v>
      </c>
      <c r="I196" s="136"/>
      <c r="L196" s="32"/>
      <c r="M196" s="137"/>
      <c r="T196" s="51"/>
      <c r="AT196" s="17" t="s">
        <v>192</v>
      </c>
      <c r="AU196" s="17" t="s">
        <v>83</v>
      </c>
    </row>
    <row r="197" spans="2:63" s="10" customFormat="1" ht="25.95" customHeight="1">
      <c r="B197" s="111"/>
      <c r="D197" s="112" t="s">
        <v>71</v>
      </c>
      <c r="E197" s="113" t="s">
        <v>380</v>
      </c>
      <c r="F197" s="113" t="s">
        <v>381</v>
      </c>
      <c r="I197" s="114"/>
      <c r="J197" s="115">
        <f>BK197</f>
        <v>0</v>
      </c>
      <c r="L197" s="111"/>
      <c r="M197" s="116"/>
      <c r="P197" s="117">
        <f>P198+P214</f>
        <v>0</v>
      </c>
      <c r="R197" s="117">
        <f>R198+R214</f>
        <v>0</v>
      </c>
      <c r="T197" s="118">
        <f>T198+T214</f>
        <v>0.35318</v>
      </c>
      <c r="AR197" s="112" t="s">
        <v>83</v>
      </c>
      <c r="AT197" s="119" t="s">
        <v>71</v>
      </c>
      <c r="AU197" s="119" t="s">
        <v>72</v>
      </c>
      <c r="AY197" s="112" t="s">
        <v>142</v>
      </c>
      <c r="BK197" s="120">
        <f>BK198+BK214</f>
        <v>0</v>
      </c>
    </row>
    <row r="198" spans="2:63" s="10" customFormat="1" ht="22.95" customHeight="1">
      <c r="B198" s="111"/>
      <c r="D198" s="112" t="s">
        <v>71</v>
      </c>
      <c r="E198" s="146" t="s">
        <v>382</v>
      </c>
      <c r="F198" s="146" t="s">
        <v>383</v>
      </c>
      <c r="I198" s="114"/>
      <c r="J198" s="147">
        <f>BK198</f>
        <v>0</v>
      </c>
      <c r="L198" s="111"/>
      <c r="M198" s="116"/>
      <c r="P198" s="117">
        <f>SUM(P199:P213)</f>
        <v>0</v>
      </c>
      <c r="R198" s="117">
        <f>SUM(R199:R213)</f>
        <v>0</v>
      </c>
      <c r="T198" s="118">
        <f>SUM(T199:T213)</f>
        <v>0.18038</v>
      </c>
      <c r="AR198" s="112" t="s">
        <v>83</v>
      </c>
      <c r="AT198" s="119" t="s">
        <v>71</v>
      </c>
      <c r="AU198" s="119" t="s">
        <v>80</v>
      </c>
      <c r="AY198" s="112" t="s">
        <v>142</v>
      </c>
      <c r="BK198" s="120">
        <f>SUM(BK199:BK213)</f>
        <v>0</v>
      </c>
    </row>
    <row r="199" spans="2:65" s="1" customFormat="1" ht="16.5" customHeight="1">
      <c r="B199" s="32"/>
      <c r="C199" s="121" t="s">
        <v>384</v>
      </c>
      <c r="D199" s="121" t="s">
        <v>143</v>
      </c>
      <c r="E199" s="122" t="s">
        <v>385</v>
      </c>
      <c r="F199" s="123" t="s">
        <v>386</v>
      </c>
      <c r="G199" s="124" t="s">
        <v>387</v>
      </c>
      <c r="H199" s="125">
        <v>2</v>
      </c>
      <c r="I199" s="126"/>
      <c r="J199" s="127">
        <f>ROUND(I199*H199,2)</f>
        <v>0</v>
      </c>
      <c r="K199" s="123" t="s">
        <v>189</v>
      </c>
      <c r="L199" s="32"/>
      <c r="M199" s="128" t="s">
        <v>19</v>
      </c>
      <c r="N199" s="129" t="s">
        <v>43</v>
      </c>
      <c r="P199" s="130">
        <f>O199*H199</f>
        <v>0</v>
      </c>
      <c r="Q199" s="130">
        <v>0</v>
      </c>
      <c r="R199" s="130">
        <f>Q199*H199</f>
        <v>0</v>
      </c>
      <c r="S199" s="130">
        <v>0.01933</v>
      </c>
      <c r="T199" s="131">
        <f>S199*H199</f>
        <v>0.03866</v>
      </c>
      <c r="AR199" s="132" t="s">
        <v>337</v>
      </c>
      <c r="AT199" s="132" t="s">
        <v>143</v>
      </c>
      <c r="AU199" s="132" t="s">
        <v>83</v>
      </c>
      <c r="AY199" s="17" t="s">
        <v>142</v>
      </c>
      <c r="BE199" s="133">
        <f>IF(N199="základní",J199,0)</f>
        <v>0</v>
      </c>
      <c r="BF199" s="133">
        <f>IF(N199="snížená",J199,0)</f>
        <v>0</v>
      </c>
      <c r="BG199" s="133">
        <f>IF(N199="zákl. přenesená",J199,0)</f>
        <v>0</v>
      </c>
      <c r="BH199" s="133">
        <f>IF(N199="sníž. přenesená",J199,0)</f>
        <v>0</v>
      </c>
      <c r="BI199" s="133">
        <f>IF(N199="nulová",J199,0)</f>
        <v>0</v>
      </c>
      <c r="BJ199" s="17" t="s">
        <v>80</v>
      </c>
      <c r="BK199" s="133">
        <f>ROUND(I199*H199,2)</f>
        <v>0</v>
      </c>
      <c r="BL199" s="17" t="s">
        <v>337</v>
      </c>
      <c r="BM199" s="132" t="s">
        <v>388</v>
      </c>
    </row>
    <row r="200" spans="2:47" s="1" customFormat="1" ht="19.2">
      <c r="B200" s="32"/>
      <c r="D200" s="134" t="s">
        <v>148</v>
      </c>
      <c r="F200" s="135" t="s">
        <v>389</v>
      </c>
      <c r="I200" s="136"/>
      <c r="L200" s="32"/>
      <c r="M200" s="137"/>
      <c r="T200" s="51"/>
      <c r="AT200" s="17" t="s">
        <v>148</v>
      </c>
      <c r="AU200" s="17" t="s">
        <v>83</v>
      </c>
    </row>
    <row r="201" spans="2:47" s="1" customFormat="1" ht="12">
      <c r="B201" s="32"/>
      <c r="D201" s="148" t="s">
        <v>192</v>
      </c>
      <c r="F201" s="149" t="s">
        <v>390</v>
      </c>
      <c r="I201" s="136"/>
      <c r="L201" s="32"/>
      <c r="M201" s="137"/>
      <c r="T201" s="51"/>
      <c r="AT201" s="17" t="s">
        <v>192</v>
      </c>
      <c r="AU201" s="17" t="s">
        <v>83</v>
      </c>
    </row>
    <row r="202" spans="2:65" s="1" customFormat="1" ht="16.5" customHeight="1">
      <c r="B202" s="32"/>
      <c r="C202" s="121" t="s">
        <v>391</v>
      </c>
      <c r="D202" s="121" t="s">
        <v>143</v>
      </c>
      <c r="E202" s="122" t="s">
        <v>392</v>
      </c>
      <c r="F202" s="123" t="s">
        <v>393</v>
      </c>
      <c r="G202" s="124" t="s">
        <v>387</v>
      </c>
      <c r="H202" s="125">
        <v>2</v>
      </c>
      <c r="I202" s="126"/>
      <c r="J202" s="127">
        <f>ROUND(I202*H202,2)</f>
        <v>0</v>
      </c>
      <c r="K202" s="123" t="s">
        <v>189</v>
      </c>
      <c r="L202" s="32"/>
      <c r="M202" s="128" t="s">
        <v>19</v>
      </c>
      <c r="N202" s="129" t="s">
        <v>43</v>
      </c>
      <c r="P202" s="130">
        <f>O202*H202</f>
        <v>0</v>
      </c>
      <c r="Q202" s="130">
        <v>0</v>
      </c>
      <c r="R202" s="130">
        <f>Q202*H202</f>
        <v>0</v>
      </c>
      <c r="S202" s="130">
        <v>0.0342</v>
      </c>
      <c r="T202" s="131">
        <f>S202*H202</f>
        <v>0.0684</v>
      </c>
      <c r="AR202" s="132" t="s">
        <v>337</v>
      </c>
      <c r="AT202" s="132" t="s">
        <v>143</v>
      </c>
      <c r="AU202" s="132" t="s">
        <v>83</v>
      </c>
      <c r="AY202" s="17" t="s">
        <v>142</v>
      </c>
      <c r="BE202" s="133">
        <f>IF(N202="základní",J202,0)</f>
        <v>0</v>
      </c>
      <c r="BF202" s="133">
        <f>IF(N202="snížená",J202,0)</f>
        <v>0</v>
      </c>
      <c r="BG202" s="133">
        <f>IF(N202="zákl. přenesená",J202,0)</f>
        <v>0</v>
      </c>
      <c r="BH202" s="133">
        <f>IF(N202="sníž. přenesená",J202,0)</f>
        <v>0</v>
      </c>
      <c r="BI202" s="133">
        <f>IF(N202="nulová",J202,0)</f>
        <v>0</v>
      </c>
      <c r="BJ202" s="17" t="s">
        <v>80</v>
      </c>
      <c r="BK202" s="133">
        <f>ROUND(I202*H202,2)</f>
        <v>0</v>
      </c>
      <c r="BL202" s="17" t="s">
        <v>337</v>
      </c>
      <c r="BM202" s="132" t="s">
        <v>394</v>
      </c>
    </row>
    <row r="203" spans="2:47" s="1" customFormat="1" ht="12">
      <c r="B203" s="32"/>
      <c r="D203" s="134" t="s">
        <v>148</v>
      </c>
      <c r="F203" s="135" t="s">
        <v>395</v>
      </c>
      <c r="I203" s="136"/>
      <c r="L203" s="32"/>
      <c r="M203" s="137"/>
      <c r="T203" s="51"/>
      <c r="AT203" s="17" t="s">
        <v>148</v>
      </c>
      <c r="AU203" s="17" t="s">
        <v>83</v>
      </c>
    </row>
    <row r="204" spans="2:47" s="1" customFormat="1" ht="12">
      <c r="B204" s="32"/>
      <c r="D204" s="148" t="s">
        <v>192</v>
      </c>
      <c r="F204" s="149" t="s">
        <v>396</v>
      </c>
      <c r="I204" s="136"/>
      <c r="L204" s="32"/>
      <c r="M204" s="137"/>
      <c r="T204" s="51"/>
      <c r="AT204" s="17" t="s">
        <v>192</v>
      </c>
      <c r="AU204" s="17" t="s">
        <v>83</v>
      </c>
    </row>
    <row r="205" spans="2:65" s="1" customFormat="1" ht="24.15" customHeight="1">
      <c r="B205" s="32"/>
      <c r="C205" s="121" t="s">
        <v>397</v>
      </c>
      <c r="D205" s="121" t="s">
        <v>143</v>
      </c>
      <c r="E205" s="122" t="s">
        <v>398</v>
      </c>
      <c r="F205" s="123" t="s">
        <v>399</v>
      </c>
      <c r="G205" s="124" t="s">
        <v>387</v>
      </c>
      <c r="H205" s="125">
        <v>2</v>
      </c>
      <c r="I205" s="126"/>
      <c r="J205" s="127">
        <f>ROUND(I205*H205,2)</f>
        <v>0</v>
      </c>
      <c r="K205" s="123" t="s">
        <v>189</v>
      </c>
      <c r="L205" s="32"/>
      <c r="M205" s="128" t="s">
        <v>19</v>
      </c>
      <c r="N205" s="129" t="s">
        <v>43</v>
      </c>
      <c r="P205" s="130">
        <f>O205*H205</f>
        <v>0</v>
      </c>
      <c r="Q205" s="130">
        <v>0</v>
      </c>
      <c r="R205" s="130">
        <f>Q205*H205</f>
        <v>0</v>
      </c>
      <c r="S205" s="130">
        <v>0.0172</v>
      </c>
      <c r="T205" s="131">
        <f>S205*H205</f>
        <v>0.0344</v>
      </c>
      <c r="AR205" s="132" t="s">
        <v>337</v>
      </c>
      <c r="AT205" s="132" t="s">
        <v>143</v>
      </c>
      <c r="AU205" s="132" t="s">
        <v>83</v>
      </c>
      <c r="AY205" s="17" t="s">
        <v>142</v>
      </c>
      <c r="BE205" s="133">
        <f>IF(N205="základní",J205,0)</f>
        <v>0</v>
      </c>
      <c r="BF205" s="133">
        <f>IF(N205="snížená",J205,0)</f>
        <v>0</v>
      </c>
      <c r="BG205" s="133">
        <f>IF(N205="zákl. přenesená",J205,0)</f>
        <v>0</v>
      </c>
      <c r="BH205" s="133">
        <f>IF(N205="sníž. přenesená",J205,0)</f>
        <v>0</v>
      </c>
      <c r="BI205" s="133">
        <f>IF(N205="nulová",J205,0)</f>
        <v>0</v>
      </c>
      <c r="BJ205" s="17" t="s">
        <v>80</v>
      </c>
      <c r="BK205" s="133">
        <f>ROUND(I205*H205,2)</f>
        <v>0</v>
      </c>
      <c r="BL205" s="17" t="s">
        <v>337</v>
      </c>
      <c r="BM205" s="132" t="s">
        <v>400</v>
      </c>
    </row>
    <row r="206" spans="2:47" s="1" customFormat="1" ht="12">
      <c r="B206" s="32"/>
      <c r="D206" s="134" t="s">
        <v>148</v>
      </c>
      <c r="F206" s="135" t="s">
        <v>401</v>
      </c>
      <c r="I206" s="136"/>
      <c r="L206" s="32"/>
      <c r="M206" s="137"/>
      <c r="T206" s="51"/>
      <c r="AT206" s="17" t="s">
        <v>148</v>
      </c>
      <c r="AU206" s="17" t="s">
        <v>83</v>
      </c>
    </row>
    <row r="207" spans="2:47" s="1" customFormat="1" ht="12">
      <c r="B207" s="32"/>
      <c r="D207" s="148" t="s">
        <v>192</v>
      </c>
      <c r="F207" s="149" t="s">
        <v>402</v>
      </c>
      <c r="I207" s="136"/>
      <c r="L207" s="32"/>
      <c r="M207" s="137"/>
      <c r="T207" s="51"/>
      <c r="AT207" s="17" t="s">
        <v>192</v>
      </c>
      <c r="AU207" s="17" t="s">
        <v>83</v>
      </c>
    </row>
    <row r="208" spans="2:65" s="1" customFormat="1" ht="16.5" customHeight="1">
      <c r="B208" s="32"/>
      <c r="C208" s="121" t="s">
        <v>403</v>
      </c>
      <c r="D208" s="121" t="s">
        <v>143</v>
      </c>
      <c r="E208" s="122" t="s">
        <v>404</v>
      </c>
      <c r="F208" s="123" t="s">
        <v>405</v>
      </c>
      <c r="G208" s="124" t="s">
        <v>387</v>
      </c>
      <c r="H208" s="125">
        <v>2</v>
      </c>
      <c r="I208" s="126"/>
      <c r="J208" s="127">
        <f>ROUND(I208*H208,2)</f>
        <v>0</v>
      </c>
      <c r="K208" s="123" t="s">
        <v>189</v>
      </c>
      <c r="L208" s="32"/>
      <c r="M208" s="128" t="s">
        <v>19</v>
      </c>
      <c r="N208" s="129" t="s">
        <v>43</v>
      </c>
      <c r="P208" s="130">
        <f>O208*H208</f>
        <v>0</v>
      </c>
      <c r="Q208" s="130">
        <v>0</v>
      </c>
      <c r="R208" s="130">
        <f>Q208*H208</f>
        <v>0</v>
      </c>
      <c r="S208" s="130">
        <v>0.01946</v>
      </c>
      <c r="T208" s="131">
        <f>S208*H208</f>
        <v>0.03892</v>
      </c>
      <c r="AR208" s="132" t="s">
        <v>337</v>
      </c>
      <c r="AT208" s="132" t="s">
        <v>143</v>
      </c>
      <c r="AU208" s="132" t="s">
        <v>83</v>
      </c>
      <c r="AY208" s="17" t="s">
        <v>142</v>
      </c>
      <c r="BE208" s="133">
        <f>IF(N208="základní",J208,0)</f>
        <v>0</v>
      </c>
      <c r="BF208" s="133">
        <f>IF(N208="snížená",J208,0)</f>
        <v>0</v>
      </c>
      <c r="BG208" s="133">
        <f>IF(N208="zákl. přenesená",J208,0)</f>
        <v>0</v>
      </c>
      <c r="BH208" s="133">
        <f>IF(N208="sníž. přenesená",J208,0)</f>
        <v>0</v>
      </c>
      <c r="BI208" s="133">
        <f>IF(N208="nulová",J208,0)</f>
        <v>0</v>
      </c>
      <c r="BJ208" s="17" t="s">
        <v>80</v>
      </c>
      <c r="BK208" s="133">
        <f>ROUND(I208*H208,2)</f>
        <v>0</v>
      </c>
      <c r="BL208" s="17" t="s">
        <v>337</v>
      </c>
      <c r="BM208" s="132" t="s">
        <v>406</v>
      </c>
    </row>
    <row r="209" spans="2:47" s="1" customFormat="1" ht="12">
      <c r="B209" s="32"/>
      <c r="D209" s="134" t="s">
        <v>148</v>
      </c>
      <c r="F209" s="135" t="s">
        <v>407</v>
      </c>
      <c r="I209" s="136"/>
      <c r="L209" s="32"/>
      <c r="M209" s="137"/>
      <c r="T209" s="51"/>
      <c r="AT209" s="17" t="s">
        <v>148</v>
      </c>
      <c r="AU209" s="17" t="s">
        <v>83</v>
      </c>
    </row>
    <row r="210" spans="2:47" s="1" customFormat="1" ht="12">
      <c r="B210" s="32"/>
      <c r="D210" s="148" t="s">
        <v>192</v>
      </c>
      <c r="F210" s="149" t="s">
        <v>408</v>
      </c>
      <c r="I210" s="136"/>
      <c r="L210" s="32"/>
      <c r="M210" s="137"/>
      <c r="T210" s="51"/>
      <c r="AT210" s="17" t="s">
        <v>192</v>
      </c>
      <c r="AU210" s="17" t="s">
        <v>83</v>
      </c>
    </row>
    <row r="211" spans="2:65" s="1" customFormat="1" ht="24.15" customHeight="1">
      <c r="B211" s="32"/>
      <c r="C211" s="121" t="s">
        <v>409</v>
      </c>
      <c r="D211" s="121" t="s">
        <v>143</v>
      </c>
      <c r="E211" s="122" t="s">
        <v>410</v>
      </c>
      <c r="F211" s="123" t="s">
        <v>411</v>
      </c>
      <c r="G211" s="124" t="s">
        <v>340</v>
      </c>
      <c r="H211" s="125">
        <v>0.18</v>
      </c>
      <c r="I211" s="126"/>
      <c r="J211" s="127">
        <f>ROUND(I211*H211,2)</f>
        <v>0</v>
      </c>
      <c r="K211" s="123" t="s">
        <v>412</v>
      </c>
      <c r="L211" s="32"/>
      <c r="M211" s="128" t="s">
        <v>19</v>
      </c>
      <c r="N211" s="129" t="s">
        <v>43</v>
      </c>
      <c r="P211" s="130">
        <f>O211*H211</f>
        <v>0</v>
      </c>
      <c r="Q211" s="130">
        <v>0</v>
      </c>
      <c r="R211" s="130">
        <f>Q211*H211</f>
        <v>0</v>
      </c>
      <c r="S211" s="130">
        <v>0</v>
      </c>
      <c r="T211" s="131">
        <f>S211*H211</f>
        <v>0</v>
      </c>
      <c r="AR211" s="132" t="s">
        <v>337</v>
      </c>
      <c r="AT211" s="132" t="s">
        <v>143</v>
      </c>
      <c r="AU211" s="132" t="s">
        <v>83</v>
      </c>
      <c r="AY211" s="17" t="s">
        <v>142</v>
      </c>
      <c r="BE211" s="133">
        <f>IF(N211="základní",J211,0)</f>
        <v>0</v>
      </c>
      <c r="BF211" s="133">
        <f>IF(N211="snížená",J211,0)</f>
        <v>0</v>
      </c>
      <c r="BG211" s="133">
        <f>IF(N211="zákl. přenesená",J211,0)</f>
        <v>0</v>
      </c>
      <c r="BH211" s="133">
        <f>IF(N211="sníž. přenesená",J211,0)</f>
        <v>0</v>
      </c>
      <c r="BI211" s="133">
        <f>IF(N211="nulová",J211,0)</f>
        <v>0</v>
      </c>
      <c r="BJ211" s="17" t="s">
        <v>80</v>
      </c>
      <c r="BK211" s="133">
        <f>ROUND(I211*H211,2)</f>
        <v>0</v>
      </c>
      <c r="BL211" s="17" t="s">
        <v>337</v>
      </c>
      <c r="BM211" s="132" t="s">
        <v>413</v>
      </c>
    </row>
    <row r="212" spans="2:47" s="1" customFormat="1" ht="28.8">
      <c r="B212" s="32"/>
      <c r="D212" s="134" t="s">
        <v>148</v>
      </c>
      <c r="F212" s="135" t="s">
        <v>414</v>
      </c>
      <c r="I212" s="136"/>
      <c r="L212" s="32"/>
      <c r="M212" s="137"/>
      <c r="T212" s="51"/>
      <c r="AT212" s="17" t="s">
        <v>148</v>
      </c>
      <c r="AU212" s="17" t="s">
        <v>83</v>
      </c>
    </row>
    <row r="213" spans="2:47" s="1" customFormat="1" ht="12">
      <c r="B213" s="32"/>
      <c r="D213" s="148" t="s">
        <v>192</v>
      </c>
      <c r="F213" s="149" t="s">
        <v>415</v>
      </c>
      <c r="I213" s="136"/>
      <c r="L213" s="32"/>
      <c r="M213" s="137"/>
      <c r="T213" s="51"/>
      <c r="AT213" s="17" t="s">
        <v>192</v>
      </c>
      <c r="AU213" s="17" t="s">
        <v>83</v>
      </c>
    </row>
    <row r="214" spans="2:63" s="10" customFormat="1" ht="22.95" customHeight="1">
      <c r="B214" s="111"/>
      <c r="D214" s="112" t="s">
        <v>71</v>
      </c>
      <c r="E214" s="146" t="s">
        <v>416</v>
      </c>
      <c r="F214" s="146" t="s">
        <v>417</v>
      </c>
      <c r="I214" s="114"/>
      <c r="J214" s="147">
        <f>BK214</f>
        <v>0</v>
      </c>
      <c r="L214" s="111"/>
      <c r="M214" s="116"/>
      <c r="P214" s="117">
        <f>SUM(P215:P218)</f>
        <v>0</v>
      </c>
      <c r="R214" s="117">
        <f>SUM(R215:R218)</f>
        <v>0</v>
      </c>
      <c r="T214" s="118">
        <f>SUM(T215:T218)</f>
        <v>0.17279999999999998</v>
      </c>
      <c r="AR214" s="112" t="s">
        <v>83</v>
      </c>
      <c r="AT214" s="119" t="s">
        <v>71</v>
      </c>
      <c r="AU214" s="119" t="s">
        <v>80</v>
      </c>
      <c r="AY214" s="112" t="s">
        <v>142</v>
      </c>
      <c r="BK214" s="120">
        <f>SUM(BK215:BK218)</f>
        <v>0</v>
      </c>
    </row>
    <row r="215" spans="2:65" s="1" customFormat="1" ht="16.5" customHeight="1">
      <c r="B215" s="32"/>
      <c r="C215" s="121" t="s">
        <v>418</v>
      </c>
      <c r="D215" s="121" t="s">
        <v>143</v>
      </c>
      <c r="E215" s="122" t="s">
        <v>419</v>
      </c>
      <c r="F215" s="123" t="s">
        <v>420</v>
      </c>
      <c r="G215" s="124" t="s">
        <v>223</v>
      </c>
      <c r="H215" s="125">
        <v>9.6</v>
      </c>
      <c r="I215" s="126"/>
      <c r="J215" s="127">
        <f>ROUND(I215*H215,2)</f>
        <v>0</v>
      </c>
      <c r="K215" s="123" t="s">
        <v>189</v>
      </c>
      <c r="L215" s="32"/>
      <c r="M215" s="128" t="s">
        <v>19</v>
      </c>
      <c r="N215" s="129" t="s">
        <v>43</v>
      </c>
      <c r="P215" s="130">
        <f>O215*H215</f>
        <v>0</v>
      </c>
      <c r="Q215" s="130">
        <v>0</v>
      </c>
      <c r="R215" s="130">
        <f>Q215*H215</f>
        <v>0</v>
      </c>
      <c r="S215" s="130">
        <v>0.018</v>
      </c>
      <c r="T215" s="131">
        <f>S215*H215</f>
        <v>0.17279999999999998</v>
      </c>
      <c r="AR215" s="132" t="s">
        <v>337</v>
      </c>
      <c r="AT215" s="132" t="s">
        <v>143</v>
      </c>
      <c r="AU215" s="132" t="s">
        <v>83</v>
      </c>
      <c r="AY215" s="17" t="s">
        <v>142</v>
      </c>
      <c r="BE215" s="133">
        <f>IF(N215="základní",J215,0)</f>
        <v>0</v>
      </c>
      <c r="BF215" s="133">
        <f>IF(N215="snížená",J215,0)</f>
        <v>0</v>
      </c>
      <c r="BG215" s="133">
        <f>IF(N215="zákl. přenesená",J215,0)</f>
        <v>0</v>
      </c>
      <c r="BH215" s="133">
        <f>IF(N215="sníž. přenesená",J215,0)</f>
        <v>0</v>
      </c>
      <c r="BI215" s="133">
        <f>IF(N215="nulová",J215,0)</f>
        <v>0</v>
      </c>
      <c r="BJ215" s="17" t="s">
        <v>80</v>
      </c>
      <c r="BK215" s="133">
        <f>ROUND(I215*H215,2)</f>
        <v>0</v>
      </c>
      <c r="BL215" s="17" t="s">
        <v>337</v>
      </c>
      <c r="BM215" s="132" t="s">
        <v>421</v>
      </c>
    </row>
    <row r="216" spans="2:47" s="1" customFormat="1" ht="12">
      <c r="B216" s="32"/>
      <c r="D216" s="134" t="s">
        <v>148</v>
      </c>
      <c r="F216" s="135" t="s">
        <v>422</v>
      </c>
      <c r="I216" s="136"/>
      <c r="L216" s="32"/>
      <c r="M216" s="137"/>
      <c r="T216" s="51"/>
      <c r="AT216" s="17" t="s">
        <v>148</v>
      </c>
      <c r="AU216" s="17" t="s">
        <v>83</v>
      </c>
    </row>
    <row r="217" spans="2:47" s="1" customFormat="1" ht="12">
      <c r="B217" s="32"/>
      <c r="D217" s="148" t="s">
        <v>192</v>
      </c>
      <c r="F217" s="149" t="s">
        <v>423</v>
      </c>
      <c r="I217" s="136"/>
      <c r="L217" s="32"/>
      <c r="M217" s="137"/>
      <c r="T217" s="51"/>
      <c r="AT217" s="17" t="s">
        <v>192</v>
      </c>
      <c r="AU217" s="17" t="s">
        <v>83</v>
      </c>
    </row>
    <row r="218" spans="2:51" s="12" customFormat="1" ht="12">
      <c r="B218" s="150"/>
      <c r="D218" s="134" t="s">
        <v>227</v>
      </c>
      <c r="E218" s="151" t="s">
        <v>19</v>
      </c>
      <c r="F218" s="152" t="s">
        <v>424</v>
      </c>
      <c r="H218" s="153">
        <v>9.6</v>
      </c>
      <c r="I218" s="154"/>
      <c r="L218" s="150"/>
      <c r="M218" s="170"/>
      <c r="N218" s="171"/>
      <c r="O218" s="171"/>
      <c r="P218" s="171"/>
      <c r="Q218" s="171"/>
      <c r="R218" s="171"/>
      <c r="S218" s="171"/>
      <c r="T218" s="172"/>
      <c r="AT218" s="151" t="s">
        <v>227</v>
      </c>
      <c r="AU218" s="151" t="s">
        <v>83</v>
      </c>
      <c r="AV218" s="12" t="s">
        <v>83</v>
      </c>
      <c r="AW218" s="12" t="s">
        <v>33</v>
      </c>
      <c r="AX218" s="12" t="s">
        <v>80</v>
      </c>
      <c r="AY218" s="151" t="s">
        <v>142</v>
      </c>
    </row>
    <row r="219" spans="2:12" s="1" customFormat="1" ht="6.9" customHeight="1">
      <c r="B219" s="40"/>
      <c r="C219" s="41"/>
      <c r="D219" s="41"/>
      <c r="E219" s="41"/>
      <c r="F219" s="41"/>
      <c r="G219" s="41"/>
      <c r="H219" s="41"/>
      <c r="I219" s="41"/>
      <c r="J219" s="41"/>
      <c r="K219" s="41"/>
      <c r="L219" s="32"/>
    </row>
  </sheetData>
  <sheetProtection algorithmName="SHA-512" hashValue="+v9Cy0yUk6cn7AksctwZmt25mFJ1rhipYgt2EQPBOG4mdDSCFrpRE/tZcXXPbu41t+WC8eHuxwGM7jnzCXBqwA==" saltValue="syFKoL+WZbYLpbZ+DW74sV2OMSexdBtyIKtGpKKN4OUJHZ0daBdEay+pePD50m++0PnpVS01FB3AttQO9wGQ7Q==" spinCount="100000" sheet="1" objects="1" scenarios="1" formatColumns="0" formatRows="0" autoFilter="0"/>
  <autoFilter ref="C91:K218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7" r:id="rId1" display="https://podminky.urs.cz/item/CS_URS_2022_02/113107343"/>
    <hyperlink ref="F102" r:id="rId2" display="https://podminky.urs.cz/item/CS_URS_2022_02/949101111"/>
    <hyperlink ref="F106" r:id="rId3" display="https://podminky.urs.cz/item/CS_URS_2022_02/961055111"/>
    <hyperlink ref="F111" r:id="rId4" display="https://podminky.urs.cz/item/CS_URS_2022_02/962031133"/>
    <hyperlink ref="F116" r:id="rId5" display="https://podminky.urs.cz/item/CS_URS_2022_02/962032432"/>
    <hyperlink ref="F127" r:id="rId6" display="https://podminky.urs.cz/item/CS_URS_2022_02/965042141"/>
    <hyperlink ref="F132" r:id="rId7" display="https://podminky.urs.cz/item/CS_URS_2022_02/965081213"/>
    <hyperlink ref="F137" r:id="rId8" display="https://podminky.urs.cz/item/CS_URS_2022_02/968062355"/>
    <hyperlink ref="F141" r:id="rId9" display="https://podminky.urs.cz/item/CS_URS_2022_02/968062455"/>
    <hyperlink ref="F148" r:id="rId10" display="https://podminky.urs.cz/item/CS_URS_2022_02/968062558"/>
    <hyperlink ref="F152" r:id="rId11" display="https://podminky.urs.cz/item/CS_URS_2022_02/977312114"/>
    <hyperlink ref="F157" r:id="rId12" display="https://podminky.urs.cz/item/CS_URS_2022_02/978013191"/>
    <hyperlink ref="F162" r:id="rId13" display="https://podminky.urs.cz/item/CS_URS_2022_02/978015391"/>
    <hyperlink ref="F167" r:id="rId14" display="https://podminky.urs.cz/item/CS_URS_2022_02/978059541"/>
    <hyperlink ref="F171" r:id="rId15" display="https://podminky.urs.cz/item/CS_URS_2022_02/981011713"/>
    <hyperlink ref="F177" r:id="rId16" display="https://podminky.urs.cz/item/CS_URS_2022_02/997006002"/>
    <hyperlink ref="F180" r:id="rId17" display="https://podminky.urs.cz/item/CS_URS_2022_02/997006511"/>
    <hyperlink ref="F183" r:id="rId18" display="https://podminky.urs.cz/item/CS_URS_2022_02/997006512"/>
    <hyperlink ref="F186" r:id="rId19" display="https://podminky.urs.cz/item/CS_URS_2022_02/997006519"/>
    <hyperlink ref="F190" r:id="rId20" display="https://podminky.urs.cz/item/CS_URS_2022_02/997013151"/>
    <hyperlink ref="F193" r:id="rId21" display="https://podminky.urs.cz/item/CS_URS_2022_02/997013631"/>
    <hyperlink ref="F196" r:id="rId22" display="https://podminky.urs.cz/item/CS_URS_2022_02/997211612"/>
    <hyperlink ref="F201" r:id="rId23" display="https://podminky.urs.cz/item/CS_URS_2022_02/725110811"/>
    <hyperlink ref="F204" r:id="rId24" display="https://podminky.urs.cz/item/CS_URS_2022_02/725110814"/>
    <hyperlink ref="F207" r:id="rId25" display="https://podminky.urs.cz/item/CS_URS_2022_02/725122813"/>
    <hyperlink ref="F210" r:id="rId26" display="https://podminky.urs.cz/item/CS_URS_2022_02/725210821"/>
    <hyperlink ref="F213" r:id="rId27" display="https://podminky.urs.cz/item/CS_URS_2021_02/725590811"/>
    <hyperlink ref="F217" r:id="rId28" display="https://podminky.urs.cz/item/CS_URS_2022_02/76731183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96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118</v>
      </c>
      <c r="L4" s="20"/>
      <c r="M4" s="8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5" t="str">
        <f>'Rekapitulace stavby'!K6</f>
        <v>Svařovna SOU Hluboš - odloučené prac. Dobříš</v>
      </c>
      <c r="F7" s="306"/>
      <c r="G7" s="306"/>
      <c r="H7" s="306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305" t="s">
        <v>208</v>
      </c>
      <c r="F9" s="304"/>
      <c r="G9" s="304"/>
      <c r="H9" s="304"/>
      <c r="L9" s="32"/>
    </row>
    <row r="10" spans="2:12" s="1" customFormat="1" ht="12" customHeight="1">
      <c r="B10" s="32"/>
      <c r="D10" s="27" t="s">
        <v>209</v>
      </c>
      <c r="L10" s="32"/>
    </row>
    <row r="11" spans="2:12" s="1" customFormat="1" ht="16.5" customHeight="1">
      <c r="B11" s="32"/>
      <c r="E11" s="270" t="s">
        <v>425</v>
      </c>
      <c r="F11" s="304"/>
      <c r="G11" s="304"/>
      <c r="H11" s="304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8" t="str">
        <f>'Rekapitulace stavby'!AN8</f>
        <v>13. 9. 2022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07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71.25" customHeight="1">
      <c r="B29" s="85"/>
      <c r="E29" s="282" t="s">
        <v>37</v>
      </c>
      <c r="F29" s="282"/>
      <c r="G29" s="282"/>
      <c r="H29" s="282"/>
      <c r="L29" s="8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25.35" customHeight="1">
      <c r="B32" s="32"/>
      <c r="D32" s="86" t="s">
        <v>38</v>
      </c>
      <c r="J32" s="61">
        <f>ROUND(J105,2)</f>
        <v>0</v>
      </c>
      <c r="L32" s="32"/>
    </row>
    <row r="33" spans="2:12" s="1" customFormat="1" ht="6.9" customHeight="1">
      <c r="B33" s="32"/>
      <c r="D33" s="49"/>
      <c r="E33" s="49"/>
      <c r="F33" s="49"/>
      <c r="G33" s="49"/>
      <c r="H33" s="49"/>
      <c r="I33" s="49"/>
      <c r="J33" s="49"/>
      <c r="K33" s="49"/>
      <c r="L33" s="32"/>
    </row>
    <row r="34" spans="2:12" s="1" customFormat="1" ht="14.4" customHeight="1">
      <c r="B34" s="32"/>
      <c r="F34" s="87" t="s">
        <v>40</v>
      </c>
      <c r="I34" s="87" t="s">
        <v>39</v>
      </c>
      <c r="J34" s="87" t="s">
        <v>41</v>
      </c>
      <c r="L34" s="32"/>
    </row>
    <row r="35" spans="2:12" s="1" customFormat="1" ht="14.4" customHeight="1">
      <c r="B35" s="32"/>
      <c r="D35" s="88" t="s">
        <v>42</v>
      </c>
      <c r="E35" s="27" t="s">
        <v>43</v>
      </c>
      <c r="F35" s="81">
        <f>ROUND((SUM(BE105:BE1101)),2)</f>
        <v>0</v>
      </c>
      <c r="I35" s="89">
        <v>0.21</v>
      </c>
      <c r="J35" s="81">
        <f>ROUND(((SUM(BE105:BE1101))*I35),2)</f>
        <v>0</v>
      </c>
      <c r="L35" s="32"/>
    </row>
    <row r="36" spans="2:12" s="1" customFormat="1" ht="14.4" customHeight="1">
      <c r="B36" s="32"/>
      <c r="E36" s="27" t="s">
        <v>44</v>
      </c>
      <c r="F36" s="81">
        <f>ROUND((SUM(BF105:BF1101)),2)</f>
        <v>0</v>
      </c>
      <c r="I36" s="89">
        <v>0.15</v>
      </c>
      <c r="J36" s="81">
        <f>ROUND(((SUM(BF105:BF1101))*I36),2)</f>
        <v>0</v>
      </c>
      <c r="L36" s="32"/>
    </row>
    <row r="37" spans="2:12" s="1" customFormat="1" ht="14.4" customHeight="1" hidden="1">
      <c r="B37" s="32"/>
      <c r="E37" s="27" t="s">
        <v>45</v>
      </c>
      <c r="F37" s="81">
        <f>ROUND((SUM(BG105:BG1101)),2)</f>
        <v>0</v>
      </c>
      <c r="I37" s="89">
        <v>0.21</v>
      </c>
      <c r="J37" s="81">
        <f>0</f>
        <v>0</v>
      </c>
      <c r="L37" s="32"/>
    </row>
    <row r="38" spans="2:12" s="1" customFormat="1" ht="14.4" customHeight="1" hidden="1">
      <c r="B38" s="32"/>
      <c r="E38" s="27" t="s">
        <v>46</v>
      </c>
      <c r="F38" s="81">
        <f>ROUND((SUM(BH105:BH1101)),2)</f>
        <v>0</v>
      </c>
      <c r="I38" s="89">
        <v>0.15</v>
      </c>
      <c r="J38" s="81">
        <f>0</f>
        <v>0</v>
      </c>
      <c r="L38" s="32"/>
    </row>
    <row r="39" spans="2:12" s="1" customFormat="1" ht="14.4" customHeight="1" hidden="1">
      <c r="B39" s="32"/>
      <c r="E39" s="27" t="s">
        <v>47</v>
      </c>
      <c r="F39" s="81">
        <f>ROUND((SUM(BI105:BI1101)),2)</f>
        <v>0</v>
      </c>
      <c r="I39" s="89">
        <v>0</v>
      </c>
      <c r="J39" s="81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0"/>
      <c r="D41" s="91" t="s">
        <v>48</v>
      </c>
      <c r="E41" s="52"/>
      <c r="F41" s="52"/>
      <c r="G41" s="92" t="s">
        <v>49</v>
      </c>
      <c r="H41" s="93" t="s">
        <v>50</v>
      </c>
      <c r="I41" s="52"/>
      <c r="J41" s="94">
        <f>SUM(J32:J39)</f>
        <v>0</v>
      </c>
      <c r="K41" s="95"/>
      <c r="L41" s="32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2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2"/>
    </row>
    <row r="47" spans="2:12" s="1" customFormat="1" ht="24.9" customHeight="1">
      <c r="B47" s="32"/>
      <c r="C47" s="21" t="s">
        <v>121</v>
      </c>
      <c r="L47" s="32"/>
    </row>
    <row r="48" spans="2:12" s="1" customFormat="1" ht="6.9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05" t="str">
        <f>E7</f>
        <v>Svařovna SOU Hluboš - odloučené prac. Dobříš</v>
      </c>
      <c r="F50" s="306"/>
      <c r="G50" s="306"/>
      <c r="H50" s="306"/>
      <c r="L50" s="32"/>
    </row>
    <row r="51" spans="2:12" ht="12" customHeight="1">
      <c r="B51" s="20"/>
      <c r="C51" s="27" t="s">
        <v>119</v>
      </c>
      <c r="L51" s="20"/>
    </row>
    <row r="52" spans="2:12" s="1" customFormat="1" ht="16.5" customHeight="1">
      <c r="B52" s="32"/>
      <c r="E52" s="305" t="s">
        <v>208</v>
      </c>
      <c r="F52" s="304"/>
      <c r="G52" s="304"/>
      <c r="H52" s="304"/>
      <c r="L52" s="32"/>
    </row>
    <row r="53" spans="2:12" s="1" customFormat="1" ht="12" customHeight="1">
      <c r="B53" s="32"/>
      <c r="C53" s="27" t="s">
        <v>209</v>
      </c>
      <c r="L53" s="32"/>
    </row>
    <row r="54" spans="2:12" s="1" customFormat="1" ht="16.5" customHeight="1">
      <c r="B54" s="32"/>
      <c r="E54" s="270" t="str">
        <f>E11</f>
        <v>02.02 - D.1.1 - D.1.3 - Stavebně konstrukční část a BPŘ</v>
      </c>
      <c r="F54" s="304"/>
      <c r="G54" s="304"/>
      <c r="H54" s="304"/>
      <c r="L54" s="32"/>
    </row>
    <row r="55" spans="2:12" s="1" customFormat="1" ht="6.9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V Lipkách 194, 263 01 Dobříš</v>
      </c>
      <c r="I56" s="27" t="s">
        <v>23</v>
      </c>
      <c r="J56" s="48" t="str">
        <f>IF(J14="","",J14)</f>
        <v>13. 9. 2022</v>
      </c>
      <c r="L56" s="32"/>
    </row>
    <row r="57" spans="2:12" s="1" customFormat="1" ht="6.9" customHeight="1">
      <c r="B57" s="32"/>
      <c r="L57" s="32"/>
    </row>
    <row r="58" spans="2:12" s="1" customFormat="1" ht="40.2" customHeight="1">
      <c r="B58" s="32"/>
      <c r="C58" s="27" t="s">
        <v>25</v>
      </c>
      <c r="F58" s="25" t="str">
        <f>E17</f>
        <v>SOU Hluboš, Hluboš 178, 262 22 Hluboš</v>
      </c>
      <c r="I58" s="27" t="s">
        <v>31</v>
      </c>
      <c r="J58" s="30" t="str">
        <f>E23</f>
        <v>MP technik spol. s r.o., Francouzská 149, Holýšov</v>
      </c>
      <c r="L58" s="32"/>
    </row>
    <row r="59" spans="2:12" s="1" customFormat="1" ht="15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Jakub Vilingr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96" t="s">
        <v>122</v>
      </c>
      <c r="D61" s="90"/>
      <c r="E61" s="90"/>
      <c r="F61" s="90"/>
      <c r="G61" s="90"/>
      <c r="H61" s="90"/>
      <c r="I61" s="90"/>
      <c r="J61" s="97" t="s">
        <v>123</v>
      </c>
      <c r="K61" s="90"/>
      <c r="L61" s="32"/>
    </row>
    <row r="62" spans="2:12" s="1" customFormat="1" ht="10.35" customHeight="1">
      <c r="B62" s="32"/>
      <c r="L62" s="32"/>
    </row>
    <row r="63" spans="2:47" s="1" customFormat="1" ht="22.95" customHeight="1">
      <c r="B63" s="32"/>
      <c r="C63" s="98" t="s">
        <v>70</v>
      </c>
      <c r="J63" s="61">
        <f>J105</f>
        <v>0</v>
      </c>
      <c r="L63" s="32"/>
      <c r="AU63" s="17" t="s">
        <v>124</v>
      </c>
    </row>
    <row r="64" spans="2:12" s="8" customFormat="1" ht="24.9" customHeight="1">
      <c r="B64" s="99"/>
      <c r="D64" s="100" t="s">
        <v>211</v>
      </c>
      <c r="E64" s="101"/>
      <c r="F64" s="101"/>
      <c r="G64" s="101"/>
      <c r="H64" s="101"/>
      <c r="I64" s="101"/>
      <c r="J64" s="102">
        <f>J106</f>
        <v>0</v>
      </c>
      <c r="L64" s="99"/>
    </row>
    <row r="65" spans="2:12" s="11" customFormat="1" ht="19.95" customHeight="1">
      <c r="B65" s="142"/>
      <c r="D65" s="143" t="s">
        <v>212</v>
      </c>
      <c r="E65" s="144"/>
      <c r="F65" s="144"/>
      <c r="G65" s="144"/>
      <c r="H65" s="144"/>
      <c r="I65" s="144"/>
      <c r="J65" s="145">
        <f>J107</f>
        <v>0</v>
      </c>
      <c r="L65" s="142"/>
    </row>
    <row r="66" spans="2:12" s="11" customFormat="1" ht="19.95" customHeight="1">
      <c r="B66" s="142"/>
      <c r="D66" s="143" t="s">
        <v>426</v>
      </c>
      <c r="E66" s="144"/>
      <c r="F66" s="144"/>
      <c r="G66" s="144"/>
      <c r="H66" s="144"/>
      <c r="I66" s="144"/>
      <c r="J66" s="145">
        <f>J155</f>
        <v>0</v>
      </c>
      <c r="L66" s="142"/>
    </row>
    <row r="67" spans="2:12" s="11" customFormat="1" ht="19.95" customHeight="1">
      <c r="B67" s="142"/>
      <c r="D67" s="143" t="s">
        <v>427</v>
      </c>
      <c r="E67" s="144"/>
      <c r="F67" s="144"/>
      <c r="G67" s="144"/>
      <c r="H67" s="144"/>
      <c r="I67" s="144"/>
      <c r="J67" s="145">
        <f>J206</f>
        <v>0</v>
      </c>
      <c r="L67" s="142"/>
    </row>
    <row r="68" spans="2:12" s="11" customFormat="1" ht="19.95" customHeight="1">
      <c r="B68" s="142"/>
      <c r="D68" s="143" t="s">
        <v>428</v>
      </c>
      <c r="E68" s="144"/>
      <c r="F68" s="144"/>
      <c r="G68" s="144"/>
      <c r="H68" s="144"/>
      <c r="I68" s="144"/>
      <c r="J68" s="145">
        <f>J297</f>
        <v>0</v>
      </c>
      <c r="L68" s="142"/>
    </row>
    <row r="69" spans="2:12" s="11" customFormat="1" ht="19.95" customHeight="1">
      <c r="B69" s="142"/>
      <c r="D69" s="143" t="s">
        <v>429</v>
      </c>
      <c r="E69" s="144"/>
      <c r="F69" s="144"/>
      <c r="G69" s="144"/>
      <c r="H69" s="144"/>
      <c r="I69" s="144"/>
      <c r="J69" s="145">
        <f>J388</f>
        <v>0</v>
      </c>
      <c r="L69" s="142"/>
    </row>
    <row r="70" spans="2:12" s="11" customFormat="1" ht="19.95" customHeight="1">
      <c r="B70" s="142"/>
      <c r="D70" s="143" t="s">
        <v>430</v>
      </c>
      <c r="E70" s="144"/>
      <c r="F70" s="144"/>
      <c r="G70" s="144"/>
      <c r="H70" s="144"/>
      <c r="I70" s="144"/>
      <c r="J70" s="145">
        <f>J414</f>
        <v>0</v>
      </c>
      <c r="L70" s="142"/>
    </row>
    <row r="71" spans="2:12" s="11" customFormat="1" ht="19.95" customHeight="1">
      <c r="B71" s="142"/>
      <c r="D71" s="143" t="s">
        <v>213</v>
      </c>
      <c r="E71" s="144"/>
      <c r="F71" s="144"/>
      <c r="G71" s="144"/>
      <c r="H71" s="144"/>
      <c r="I71" s="144"/>
      <c r="J71" s="145">
        <f>J742</f>
        <v>0</v>
      </c>
      <c r="L71" s="142"/>
    </row>
    <row r="72" spans="2:12" s="11" customFormat="1" ht="19.95" customHeight="1">
      <c r="B72" s="142"/>
      <c r="D72" s="143" t="s">
        <v>431</v>
      </c>
      <c r="E72" s="144"/>
      <c r="F72" s="144"/>
      <c r="G72" s="144"/>
      <c r="H72" s="144"/>
      <c r="I72" s="144"/>
      <c r="J72" s="145">
        <f>J796</f>
        <v>0</v>
      </c>
      <c r="L72" s="142"/>
    </row>
    <row r="73" spans="2:12" s="8" customFormat="1" ht="24.9" customHeight="1">
      <c r="B73" s="99"/>
      <c r="D73" s="100" t="s">
        <v>215</v>
      </c>
      <c r="E73" s="101"/>
      <c r="F73" s="101"/>
      <c r="G73" s="101"/>
      <c r="H73" s="101"/>
      <c r="I73" s="101"/>
      <c r="J73" s="102">
        <f>J800</f>
        <v>0</v>
      </c>
      <c r="L73" s="99"/>
    </row>
    <row r="74" spans="2:12" s="11" customFormat="1" ht="19.95" customHeight="1">
      <c r="B74" s="142"/>
      <c r="D74" s="143" t="s">
        <v>432</v>
      </c>
      <c r="E74" s="144"/>
      <c r="F74" s="144"/>
      <c r="G74" s="144"/>
      <c r="H74" s="144"/>
      <c r="I74" s="144"/>
      <c r="J74" s="145">
        <f>J801</f>
        <v>0</v>
      </c>
      <c r="L74" s="142"/>
    </row>
    <row r="75" spans="2:12" s="11" customFormat="1" ht="19.95" customHeight="1">
      <c r="B75" s="142"/>
      <c r="D75" s="143" t="s">
        <v>433</v>
      </c>
      <c r="E75" s="144"/>
      <c r="F75" s="144"/>
      <c r="G75" s="144"/>
      <c r="H75" s="144"/>
      <c r="I75" s="144"/>
      <c r="J75" s="145">
        <f>J819</f>
        <v>0</v>
      </c>
      <c r="L75" s="142"/>
    </row>
    <row r="76" spans="2:12" s="11" customFormat="1" ht="19.95" customHeight="1">
      <c r="B76" s="142"/>
      <c r="D76" s="143" t="s">
        <v>434</v>
      </c>
      <c r="E76" s="144"/>
      <c r="F76" s="144"/>
      <c r="G76" s="144"/>
      <c r="H76" s="144"/>
      <c r="I76" s="144"/>
      <c r="J76" s="145">
        <f>J831</f>
        <v>0</v>
      </c>
      <c r="L76" s="142"/>
    </row>
    <row r="77" spans="2:12" s="11" customFormat="1" ht="19.95" customHeight="1">
      <c r="B77" s="142"/>
      <c r="D77" s="143" t="s">
        <v>435</v>
      </c>
      <c r="E77" s="144"/>
      <c r="F77" s="144"/>
      <c r="G77" s="144"/>
      <c r="H77" s="144"/>
      <c r="I77" s="144"/>
      <c r="J77" s="145">
        <f>J858</f>
        <v>0</v>
      </c>
      <c r="L77" s="142"/>
    </row>
    <row r="78" spans="2:12" s="11" customFormat="1" ht="19.95" customHeight="1">
      <c r="B78" s="142"/>
      <c r="D78" s="143" t="s">
        <v>436</v>
      </c>
      <c r="E78" s="144"/>
      <c r="F78" s="144"/>
      <c r="G78" s="144"/>
      <c r="H78" s="144"/>
      <c r="I78" s="144"/>
      <c r="J78" s="145">
        <f>J878</f>
        <v>0</v>
      </c>
      <c r="L78" s="142"/>
    </row>
    <row r="79" spans="2:12" s="11" customFormat="1" ht="19.95" customHeight="1">
      <c r="B79" s="142"/>
      <c r="D79" s="143" t="s">
        <v>217</v>
      </c>
      <c r="E79" s="144"/>
      <c r="F79" s="144"/>
      <c r="G79" s="144"/>
      <c r="H79" s="144"/>
      <c r="I79" s="144"/>
      <c r="J79" s="145">
        <f>J942</f>
        <v>0</v>
      </c>
      <c r="L79" s="142"/>
    </row>
    <row r="80" spans="2:12" s="11" customFormat="1" ht="19.95" customHeight="1">
      <c r="B80" s="142"/>
      <c r="D80" s="143" t="s">
        <v>437</v>
      </c>
      <c r="E80" s="144"/>
      <c r="F80" s="144"/>
      <c r="G80" s="144"/>
      <c r="H80" s="144"/>
      <c r="I80" s="144"/>
      <c r="J80" s="145">
        <f>J968</f>
        <v>0</v>
      </c>
      <c r="L80" s="142"/>
    </row>
    <row r="81" spans="2:12" s="11" customFormat="1" ht="19.95" customHeight="1">
      <c r="B81" s="142"/>
      <c r="D81" s="143" t="s">
        <v>438</v>
      </c>
      <c r="E81" s="144"/>
      <c r="F81" s="144"/>
      <c r="G81" s="144"/>
      <c r="H81" s="144"/>
      <c r="I81" s="144"/>
      <c r="J81" s="145">
        <f>J1011</f>
        <v>0</v>
      </c>
      <c r="L81" s="142"/>
    </row>
    <row r="82" spans="2:12" s="11" customFormat="1" ht="19.95" customHeight="1">
      <c r="B82" s="142"/>
      <c r="D82" s="143" t="s">
        <v>439</v>
      </c>
      <c r="E82" s="144"/>
      <c r="F82" s="144"/>
      <c r="G82" s="144"/>
      <c r="H82" s="144"/>
      <c r="I82" s="144"/>
      <c r="J82" s="145">
        <f>J1044</f>
        <v>0</v>
      </c>
      <c r="L82" s="142"/>
    </row>
    <row r="83" spans="2:12" s="8" customFormat="1" ht="24.9" customHeight="1">
      <c r="B83" s="99"/>
      <c r="D83" s="100" t="s">
        <v>440</v>
      </c>
      <c r="E83" s="101"/>
      <c r="F83" s="101"/>
      <c r="G83" s="101"/>
      <c r="H83" s="101"/>
      <c r="I83" s="101"/>
      <c r="J83" s="102">
        <f>J1097</f>
        <v>0</v>
      </c>
      <c r="L83" s="99"/>
    </row>
    <row r="84" spans="2:12" s="1" customFormat="1" ht="21.75" customHeight="1">
      <c r="B84" s="32"/>
      <c r="L84" s="32"/>
    </row>
    <row r="85" spans="2:12" s="1" customFormat="1" ht="6.9" customHeight="1"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32"/>
    </row>
    <row r="89" spans="2:12" s="1" customFormat="1" ht="6.9" customHeight="1"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32"/>
    </row>
    <row r="90" spans="2:12" s="1" customFormat="1" ht="24.9" customHeight="1">
      <c r="B90" s="32"/>
      <c r="C90" s="21" t="s">
        <v>126</v>
      </c>
      <c r="L90" s="32"/>
    </row>
    <row r="91" spans="2:12" s="1" customFormat="1" ht="6.9" customHeight="1">
      <c r="B91" s="32"/>
      <c r="L91" s="32"/>
    </row>
    <row r="92" spans="2:12" s="1" customFormat="1" ht="12" customHeight="1">
      <c r="B92" s="32"/>
      <c r="C92" s="27" t="s">
        <v>16</v>
      </c>
      <c r="L92" s="32"/>
    </row>
    <row r="93" spans="2:12" s="1" customFormat="1" ht="16.5" customHeight="1">
      <c r="B93" s="32"/>
      <c r="E93" s="305" t="str">
        <f>E7</f>
        <v>Svařovna SOU Hluboš - odloučené prac. Dobříš</v>
      </c>
      <c r="F93" s="306"/>
      <c r="G93" s="306"/>
      <c r="H93" s="306"/>
      <c r="L93" s="32"/>
    </row>
    <row r="94" spans="2:12" ht="12" customHeight="1">
      <c r="B94" s="20"/>
      <c r="C94" s="27" t="s">
        <v>119</v>
      </c>
      <c r="L94" s="20"/>
    </row>
    <row r="95" spans="2:12" s="1" customFormat="1" ht="16.5" customHeight="1">
      <c r="B95" s="32"/>
      <c r="E95" s="305" t="s">
        <v>208</v>
      </c>
      <c r="F95" s="304"/>
      <c r="G95" s="304"/>
      <c r="H95" s="304"/>
      <c r="L95" s="32"/>
    </row>
    <row r="96" spans="2:12" s="1" customFormat="1" ht="12" customHeight="1">
      <c r="B96" s="32"/>
      <c r="C96" s="27" t="s">
        <v>209</v>
      </c>
      <c r="L96" s="32"/>
    </row>
    <row r="97" spans="2:12" s="1" customFormat="1" ht="16.5" customHeight="1">
      <c r="B97" s="32"/>
      <c r="E97" s="270" t="str">
        <f>E11</f>
        <v>02.02 - D.1.1 - D.1.3 - Stavebně konstrukční část a BPŘ</v>
      </c>
      <c r="F97" s="304"/>
      <c r="G97" s="304"/>
      <c r="H97" s="304"/>
      <c r="L97" s="32"/>
    </row>
    <row r="98" spans="2:12" s="1" customFormat="1" ht="6.9" customHeight="1">
      <c r="B98" s="32"/>
      <c r="L98" s="32"/>
    </row>
    <row r="99" spans="2:12" s="1" customFormat="1" ht="12" customHeight="1">
      <c r="B99" s="32"/>
      <c r="C99" s="27" t="s">
        <v>21</v>
      </c>
      <c r="F99" s="25" t="str">
        <f>F14</f>
        <v>V Lipkách 194, 263 01 Dobříš</v>
      </c>
      <c r="I99" s="27" t="s">
        <v>23</v>
      </c>
      <c r="J99" s="48" t="str">
        <f>IF(J14="","",J14)</f>
        <v>13. 9. 2022</v>
      </c>
      <c r="L99" s="32"/>
    </row>
    <row r="100" spans="2:12" s="1" customFormat="1" ht="6.9" customHeight="1">
      <c r="B100" s="32"/>
      <c r="L100" s="32"/>
    </row>
    <row r="101" spans="2:12" s="1" customFormat="1" ht="40.2" customHeight="1">
      <c r="B101" s="32"/>
      <c r="C101" s="27" t="s">
        <v>25</v>
      </c>
      <c r="F101" s="25" t="str">
        <f>E17</f>
        <v>SOU Hluboš, Hluboš 178, 262 22 Hluboš</v>
      </c>
      <c r="I101" s="27" t="s">
        <v>31</v>
      </c>
      <c r="J101" s="30" t="str">
        <f>E23</f>
        <v>MP technik spol. s r.o., Francouzská 149, Holýšov</v>
      </c>
      <c r="L101" s="32"/>
    </row>
    <row r="102" spans="2:12" s="1" customFormat="1" ht="15.15" customHeight="1">
      <c r="B102" s="32"/>
      <c r="C102" s="27" t="s">
        <v>29</v>
      </c>
      <c r="F102" s="25" t="str">
        <f>IF(E20="","",E20)</f>
        <v>Vyplň údaj</v>
      </c>
      <c r="I102" s="27" t="s">
        <v>34</v>
      </c>
      <c r="J102" s="30" t="str">
        <f>E26</f>
        <v>Jakub Vilingr</v>
      </c>
      <c r="L102" s="32"/>
    </row>
    <row r="103" spans="2:12" s="1" customFormat="1" ht="10.35" customHeight="1">
      <c r="B103" s="32"/>
      <c r="L103" s="32"/>
    </row>
    <row r="104" spans="2:20" s="9" customFormat="1" ht="29.25" customHeight="1">
      <c r="B104" s="103"/>
      <c r="C104" s="104" t="s">
        <v>127</v>
      </c>
      <c r="D104" s="105" t="s">
        <v>57</v>
      </c>
      <c r="E104" s="105" t="s">
        <v>53</v>
      </c>
      <c r="F104" s="105" t="s">
        <v>54</v>
      </c>
      <c r="G104" s="105" t="s">
        <v>128</v>
      </c>
      <c r="H104" s="105" t="s">
        <v>129</v>
      </c>
      <c r="I104" s="105" t="s">
        <v>130</v>
      </c>
      <c r="J104" s="105" t="s">
        <v>123</v>
      </c>
      <c r="K104" s="106" t="s">
        <v>131</v>
      </c>
      <c r="L104" s="103"/>
      <c r="M104" s="54" t="s">
        <v>19</v>
      </c>
      <c r="N104" s="55" t="s">
        <v>42</v>
      </c>
      <c r="O104" s="55" t="s">
        <v>132</v>
      </c>
      <c r="P104" s="55" t="s">
        <v>133</v>
      </c>
      <c r="Q104" s="55" t="s">
        <v>134</v>
      </c>
      <c r="R104" s="55" t="s">
        <v>135</v>
      </c>
      <c r="S104" s="55" t="s">
        <v>136</v>
      </c>
      <c r="T104" s="56" t="s">
        <v>137</v>
      </c>
    </row>
    <row r="105" spans="2:63" s="1" customFormat="1" ht="22.95" customHeight="1">
      <c r="B105" s="32"/>
      <c r="C105" s="59" t="s">
        <v>138</v>
      </c>
      <c r="J105" s="107">
        <f>BK105</f>
        <v>0</v>
      </c>
      <c r="L105" s="32"/>
      <c r="M105" s="57"/>
      <c r="N105" s="49"/>
      <c r="O105" s="49"/>
      <c r="P105" s="108">
        <f>P106+P800+P1097</f>
        <v>0</v>
      </c>
      <c r="Q105" s="49"/>
      <c r="R105" s="108">
        <f>R106+R800+R1097</f>
        <v>214.46209553999998</v>
      </c>
      <c r="S105" s="49"/>
      <c r="T105" s="109">
        <f>T106+T800+T1097</f>
        <v>0</v>
      </c>
      <c r="AT105" s="17" t="s">
        <v>71</v>
      </c>
      <c r="AU105" s="17" t="s">
        <v>124</v>
      </c>
      <c r="BK105" s="110">
        <f>BK106+BK800+BK1097</f>
        <v>0</v>
      </c>
    </row>
    <row r="106" spans="2:63" s="10" customFormat="1" ht="25.95" customHeight="1">
      <c r="B106" s="111"/>
      <c r="D106" s="112" t="s">
        <v>71</v>
      </c>
      <c r="E106" s="113" t="s">
        <v>218</v>
      </c>
      <c r="F106" s="113" t="s">
        <v>219</v>
      </c>
      <c r="I106" s="114"/>
      <c r="J106" s="115">
        <f>BK106</f>
        <v>0</v>
      </c>
      <c r="L106" s="111"/>
      <c r="M106" s="116"/>
      <c r="P106" s="117">
        <f>P107+P155+P206+P297+P388+P414+P742+P796</f>
        <v>0</v>
      </c>
      <c r="R106" s="117">
        <f>R107+R155+R206+R297+R388+R414+R742+R796</f>
        <v>209.29933756999998</v>
      </c>
      <c r="T106" s="118">
        <f>T107+T155+T206+T297+T388+T414+T742+T796</f>
        <v>0</v>
      </c>
      <c r="AR106" s="112" t="s">
        <v>80</v>
      </c>
      <c r="AT106" s="119" t="s">
        <v>71</v>
      </c>
      <c r="AU106" s="119" t="s">
        <v>72</v>
      </c>
      <c r="AY106" s="112" t="s">
        <v>142</v>
      </c>
      <c r="BK106" s="120">
        <f>BK107+BK155+BK206+BK297+BK388+BK414+BK742+BK796</f>
        <v>0</v>
      </c>
    </row>
    <row r="107" spans="2:63" s="10" customFormat="1" ht="22.95" customHeight="1">
      <c r="B107" s="111"/>
      <c r="D107" s="112" t="s">
        <v>71</v>
      </c>
      <c r="E107" s="146" t="s">
        <v>80</v>
      </c>
      <c r="F107" s="146" t="s">
        <v>220</v>
      </c>
      <c r="I107" s="114"/>
      <c r="J107" s="147">
        <f>BK107</f>
        <v>0</v>
      </c>
      <c r="L107" s="111"/>
      <c r="M107" s="116"/>
      <c r="P107" s="117">
        <f>SUM(P108:P154)</f>
        <v>0</v>
      </c>
      <c r="R107" s="117">
        <f>SUM(R108:R154)</f>
        <v>0</v>
      </c>
      <c r="T107" s="118">
        <f>SUM(T108:T154)</f>
        <v>0</v>
      </c>
      <c r="AR107" s="112" t="s">
        <v>80</v>
      </c>
      <c r="AT107" s="119" t="s">
        <v>71</v>
      </c>
      <c r="AU107" s="119" t="s">
        <v>80</v>
      </c>
      <c r="AY107" s="112" t="s">
        <v>142</v>
      </c>
      <c r="BK107" s="120">
        <f>SUM(BK108:BK154)</f>
        <v>0</v>
      </c>
    </row>
    <row r="108" spans="2:65" s="1" customFormat="1" ht="24.15" customHeight="1">
      <c r="B108" s="32"/>
      <c r="C108" s="121" t="s">
        <v>80</v>
      </c>
      <c r="D108" s="121" t="s">
        <v>143</v>
      </c>
      <c r="E108" s="122" t="s">
        <v>441</v>
      </c>
      <c r="F108" s="123" t="s">
        <v>442</v>
      </c>
      <c r="G108" s="124" t="s">
        <v>239</v>
      </c>
      <c r="H108" s="125">
        <v>21.07</v>
      </c>
      <c r="I108" s="126"/>
      <c r="J108" s="127">
        <f>ROUND(I108*H108,2)</f>
        <v>0</v>
      </c>
      <c r="K108" s="123" t="s">
        <v>189</v>
      </c>
      <c r="L108" s="32"/>
      <c r="M108" s="128" t="s">
        <v>19</v>
      </c>
      <c r="N108" s="129" t="s">
        <v>43</v>
      </c>
      <c r="P108" s="130">
        <f>O108*H108</f>
        <v>0</v>
      </c>
      <c r="Q108" s="130">
        <v>0</v>
      </c>
      <c r="R108" s="130">
        <f>Q108*H108</f>
        <v>0</v>
      </c>
      <c r="S108" s="130">
        <v>0</v>
      </c>
      <c r="T108" s="131">
        <f>S108*H108</f>
        <v>0</v>
      </c>
      <c r="AR108" s="132" t="s">
        <v>141</v>
      </c>
      <c r="AT108" s="132" t="s">
        <v>143</v>
      </c>
      <c r="AU108" s="132" t="s">
        <v>83</v>
      </c>
      <c r="AY108" s="17" t="s">
        <v>142</v>
      </c>
      <c r="BE108" s="133">
        <f>IF(N108="základní",J108,0)</f>
        <v>0</v>
      </c>
      <c r="BF108" s="133">
        <f>IF(N108="snížená",J108,0)</f>
        <v>0</v>
      </c>
      <c r="BG108" s="133">
        <f>IF(N108="zákl. přenesená",J108,0)</f>
        <v>0</v>
      </c>
      <c r="BH108" s="133">
        <f>IF(N108="sníž. přenesená",J108,0)</f>
        <v>0</v>
      </c>
      <c r="BI108" s="133">
        <f>IF(N108="nulová",J108,0)</f>
        <v>0</v>
      </c>
      <c r="BJ108" s="17" t="s">
        <v>80</v>
      </c>
      <c r="BK108" s="133">
        <f>ROUND(I108*H108,2)</f>
        <v>0</v>
      </c>
      <c r="BL108" s="17" t="s">
        <v>141</v>
      </c>
      <c r="BM108" s="132" t="s">
        <v>443</v>
      </c>
    </row>
    <row r="109" spans="2:47" s="1" customFormat="1" ht="28.8">
      <c r="B109" s="32"/>
      <c r="D109" s="134" t="s">
        <v>148</v>
      </c>
      <c r="F109" s="135" t="s">
        <v>444</v>
      </c>
      <c r="I109" s="136"/>
      <c r="L109" s="32"/>
      <c r="M109" s="137"/>
      <c r="T109" s="51"/>
      <c r="AT109" s="17" t="s">
        <v>148</v>
      </c>
      <c r="AU109" s="17" t="s">
        <v>83</v>
      </c>
    </row>
    <row r="110" spans="2:47" s="1" customFormat="1" ht="12">
      <c r="B110" s="32"/>
      <c r="D110" s="148" t="s">
        <v>192</v>
      </c>
      <c r="F110" s="149" t="s">
        <v>445</v>
      </c>
      <c r="I110" s="136"/>
      <c r="L110" s="32"/>
      <c r="M110" s="137"/>
      <c r="T110" s="51"/>
      <c r="AT110" s="17" t="s">
        <v>192</v>
      </c>
      <c r="AU110" s="17" t="s">
        <v>83</v>
      </c>
    </row>
    <row r="111" spans="2:51" s="12" customFormat="1" ht="12">
      <c r="B111" s="150"/>
      <c r="D111" s="134" t="s">
        <v>227</v>
      </c>
      <c r="E111" s="151" t="s">
        <v>19</v>
      </c>
      <c r="F111" s="152" t="s">
        <v>446</v>
      </c>
      <c r="H111" s="153">
        <v>21.07</v>
      </c>
      <c r="I111" s="154"/>
      <c r="L111" s="150"/>
      <c r="M111" s="155"/>
      <c r="T111" s="156"/>
      <c r="AT111" s="151" t="s">
        <v>227</v>
      </c>
      <c r="AU111" s="151" t="s">
        <v>83</v>
      </c>
      <c r="AV111" s="12" t="s">
        <v>83</v>
      </c>
      <c r="AW111" s="12" t="s">
        <v>33</v>
      </c>
      <c r="AX111" s="12" t="s">
        <v>80</v>
      </c>
      <c r="AY111" s="151" t="s">
        <v>142</v>
      </c>
    </row>
    <row r="112" spans="2:65" s="1" customFormat="1" ht="33" customHeight="1">
      <c r="B112" s="32"/>
      <c r="C112" s="121" t="s">
        <v>83</v>
      </c>
      <c r="D112" s="121" t="s">
        <v>143</v>
      </c>
      <c r="E112" s="122" t="s">
        <v>447</v>
      </c>
      <c r="F112" s="123" t="s">
        <v>448</v>
      </c>
      <c r="G112" s="124" t="s">
        <v>239</v>
      </c>
      <c r="H112" s="125">
        <v>16.231</v>
      </c>
      <c r="I112" s="126"/>
      <c r="J112" s="127">
        <f>ROUND(I112*H112,2)</f>
        <v>0</v>
      </c>
      <c r="K112" s="123" t="s">
        <v>189</v>
      </c>
      <c r="L112" s="32"/>
      <c r="M112" s="128" t="s">
        <v>19</v>
      </c>
      <c r="N112" s="129" t="s">
        <v>43</v>
      </c>
      <c r="P112" s="130">
        <f>O112*H112</f>
        <v>0</v>
      </c>
      <c r="Q112" s="130">
        <v>0</v>
      </c>
      <c r="R112" s="130">
        <f>Q112*H112</f>
        <v>0</v>
      </c>
      <c r="S112" s="130">
        <v>0</v>
      </c>
      <c r="T112" s="131">
        <f>S112*H112</f>
        <v>0</v>
      </c>
      <c r="AR112" s="132" t="s">
        <v>141</v>
      </c>
      <c r="AT112" s="132" t="s">
        <v>143</v>
      </c>
      <c r="AU112" s="132" t="s">
        <v>83</v>
      </c>
      <c r="AY112" s="17" t="s">
        <v>142</v>
      </c>
      <c r="BE112" s="133">
        <f>IF(N112="základní",J112,0)</f>
        <v>0</v>
      </c>
      <c r="BF112" s="133">
        <f>IF(N112="snížená",J112,0)</f>
        <v>0</v>
      </c>
      <c r="BG112" s="133">
        <f>IF(N112="zákl. přenesená",J112,0)</f>
        <v>0</v>
      </c>
      <c r="BH112" s="133">
        <f>IF(N112="sníž. přenesená",J112,0)</f>
        <v>0</v>
      </c>
      <c r="BI112" s="133">
        <f>IF(N112="nulová",J112,0)</f>
        <v>0</v>
      </c>
      <c r="BJ112" s="17" t="s">
        <v>80</v>
      </c>
      <c r="BK112" s="133">
        <f>ROUND(I112*H112,2)</f>
        <v>0</v>
      </c>
      <c r="BL112" s="17" t="s">
        <v>141</v>
      </c>
      <c r="BM112" s="132" t="s">
        <v>449</v>
      </c>
    </row>
    <row r="113" spans="2:47" s="1" customFormat="1" ht="28.8">
      <c r="B113" s="32"/>
      <c r="D113" s="134" t="s">
        <v>148</v>
      </c>
      <c r="F113" s="135" t="s">
        <v>450</v>
      </c>
      <c r="I113" s="136"/>
      <c r="L113" s="32"/>
      <c r="M113" s="137"/>
      <c r="T113" s="51"/>
      <c r="AT113" s="17" t="s">
        <v>148</v>
      </c>
      <c r="AU113" s="17" t="s">
        <v>83</v>
      </c>
    </row>
    <row r="114" spans="2:47" s="1" customFormat="1" ht="12">
      <c r="B114" s="32"/>
      <c r="D114" s="148" t="s">
        <v>192</v>
      </c>
      <c r="F114" s="149" t="s">
        <v>451</v>
      </c>
      <c r="I114" s="136"/>
      <c r="L114" s="32"/>
      <c r="M114" s="137"/>
      <c r="T114" s="51"/>
      <c r="AT114" s="17" t="s">
        <v>192</v>
      </c>
      <c r="AU114" s="17" t="s">
        <v>83</v>
      </c>
    </row>
    <row r="115" spans="2:51" s="13" customFormat="1" ht="12">
      <c r="B115" s="157"/>
      <c r="D115" s="134" t="s">
        <v>227</v>
      </c>
      <c r="E115" s="158" t="s">
        <v>19</v>
      </c>
      <c r="F115" s="159" t="s">
        <v>452</v>
      </c>
      <c r="H115" s="158" t="s">
        <v>19</v>
      </c>
      <c r="I115" s="160"/>
      <c r="L115" s="157"/>
      <c r="M115" s="161"/>
      <c r="T115" s="162"/>
      <c r="AT115" s="158" t="s">
        <v>227</v>
      </c>
      <c r="AU115" s="158" t="s">
        <v>83</v>
      </c>
      <c r="AV115" s="13" t="s">
        <v>80</v>
      </c>
      <c r="AW115" s="13" t="s">
        <v>33</v>
      </c>
      <c r="AX115" s="13" t="s">
        <v>72</v>
      </c>
      <c r="AY115" s="158" t="s">
        <v>142</v>
      </c>
    </row>
    <row r="116" spans="2:51" s="12" customFormat="1" ht="12">
      <c r="B116" s="150"/>
      <c r="D116" s="134" t="s">
        <v>227</v>
      </c>
      <c r="E116" s="151" t="s">
        <v>19</v>
      </c>
      <c r="F116" s="152" t="s">
        <v>453</v>
      </c>
      <c r="H116" s="153">
        <v>2.358</v>
      </c>
      <c r="I116" s="154"/>
      <c r="L116" s="150"/>
      <c r="M116" s="155"/>
      <c r="T116" s="156"/>
      <c r="AT116" s="151" t="s">
        <v>227</v>
      </c>
      <c r="AU116" s="151" t="s">
        <v>83</v>
      </c>
      <c r="AV116" s="12" t="s">
        <v>83</v>
      </c>
      <c r="AW116" s="12" t="s">
        <v>33</v>
      </c>
      <c r="AX116" s="12" t="s">
        <v>72</v>
      </c>
      <c r="AY116" s="151" t="s">
        <v>142</v>
      </c>
    </row>
    <row r="117" spans="2:51" s="12" customFormat="1" ht="12">
      <c r="B117" s="150"/>
      <c r="D117" s="134" t="s">
        <v>227</v>
      </c>
      <c r="E117" s="151" t="s">
        <v>19</v>
      </c>
      <c r="F117" s="152" t="s">
        <v>454</v>
      </c>
      <c r="H117" s="153">
        <v>7.113</v>
      </c>
      <c r="I117" s="154"/>
      <c r="L117" s="150"/>
      <c r="M117" s="155"/>
      <c r="T117" s="156"/>
      <c r="AT117" s="151" t="s">
        <v>227</v>
      </c>
      <c r="AU117" s="151" t="s">
        <v>83</v>
      </c>
      <c r="AV117" s="12" t="s">
        <v>83</v>
      </c>
      <c r="AW117" s="12" t="s">
        <v>33</v>
      </c>
      <c r="AX117" s="12" t="s">
        <v>72</v>
      </c>
      <c r="AY117" s="151" t="s">
        <v>142</v>
      </c>
    </row>
    <row r="118" spans="2:51" s="12" customFormat="1" ht="12">
      <c r="B118" s="150"/>
      <c r="D118" s="134" t="s">
        <v>227</v>
      </c>
      <c r="E118" s="151" t="s">
        <v>19</v>
      </c>
      <c r="F118" s="152" t="s">
        <v>455</v>
      </c>
      <c r="H118" s="153">
        <v>6.76</v>
      </c>
      <c r="I118" s="154"/>
      <c r="L118" s="150"/>
      <c r="M118" s="155"/>
      <c r="T118" s="156"/>
      <c r="AT118" s="151" t="s">
        <v>227</v>
      </c>
      <c r="AU118" s="151" t="s">
        <v>83</v>
      </c>
      <c r="AV118" s="12" t="s">
        <v>83</v>
      </c>
      <c r="AW118" s="12" t="s">
        <v>33</v>
      </c>
      <c r="AX118" s="12" t="s">
        <v>72</v>
      </c>
      <c r="AY118" s="151" t="s">
        <v>142</v>
      </c>
    </row>
    <row r="119" spans="2:51" s="14" customFormat="1" ht="12">
      <c r="B119" s="163"/>
      <c r="D119" s="134" t="s">
        <v>227</v>
      </c>
      <c r="E119" s="164" t="s">
        <v>19</v>
      </c>
      <c r="F119" s="165" t="s">
        <v>264</v>
      </c>
      <c r="H119" s="166">
        <v>16.231</v>
      </c>
      <c r="I119" s="167"/>
      <c r="L119" s="163"/>
      <c r="M119" s="168"/>
      <c r="T119" s="169"/>
      <c r="AT119" s="164" t="s">
        <v>227</v>
      </c>
      <c r="AU119" s="164" t="s">
        <v>83</v>
      </c>
      <c r="AV119" s="14" t="s">
        <v>141</v>
      </c>
      <c r="AW119" s="14" t="s">
        <v>33</v>
      </c>
      <c r="AX119" s="14" t="s">
        <v>80</v>
      </c>
      <c r="AY119" s="164" t="s">
        <v>142</v>
      </c>
    </row>
    <row r="120" spans="2:65" s="1" customFormat="1" ht="37.95" customHeight="1">
      <c r="B120" s="32"/>
      <c r="C120" s="121" t="s">
        <v>152</v>
      </c>
      <c r="D120" s="121" t="s">
        <v>143</v>
      </c>
      <c r="E120" s="122" t="s">
        <v>456</v>
      </c>
      <c r="F120" s="123" t="s">
        <v>457</v>
      </c>
      <c r="G120" s="124" t="s">
        <v>239</v>
      </c>
      <c r="H120" s="125">
        <v>26.11</v>
      </c>
      <c r="I120" s="126"/>
      <c r="J120" s="127">
        <f>ROUND(I120*H120,2)</f>
        <v>0</v>
      </c>
      <c r="K120" s="123" t="s">
        <v>189</v>
      </c>
      <c r="L120" s="32"/>
      <c r="M120" s="128" t="s">
        <v>19</v>
      </c>
      <c r="N120" s="129" t="s">
        <v>43</v>
      </c>
      <c r="P120" s="130">
        <f>O120*H120</f>
        <v>0</v>
      </c>
      <c r="Q120" s="130">
        <v>0</v>
      </c>
      <c r="R120" s="130">
        <f>Q120*H120</f>
        <v>0</v>
      </c>
      <c r="S120" s="130">
        <v>0</v>
      </c>
      <c r="T120" s="131">
        <f>S120*H120</f>
        <v>0</v>
      </c>
      <c r="AR120" s="132" t="s">
        <v>141</v>
      </c>
      <c r="AT120" s="132" t="s">
        <v>143</v>
      </c>
      <c r="AU120" s="132" t="s">
        <v>83</v>
      </c>
      <c r="AY120" s="17" t="s">
        <v>142</v>
      </c>
      <c r="BE120" s="133">
        <f>IF(N120="základní",J120,0)</f>
        <v>0</v>
      </c>
      <c r="BF120" s="133">
        <f>IF(N120="snížená",J120,0)</f>
        <v>0</v>
      </c>
      <c r="BG120" s="133">
        <f>IF(N120="zákl. přenesená",J120,0)</f>
        <v>0</v>
      </c>
      <c r="BH120" s="133">
        <f>IF(N120="sníž. přenesená",J120,0)</f>
        <v>0</v>
      </c>
      <c r="BI120" s="133">
        <f>IF(N120="nulová",J120,0)</f>
        <v>0</v>
      </c>
      <c r="BJ120" s="17" t="s">
        <v>80</v>
      </c>
      <c r="BK120" s="133">
        <f>ROUND(I120*H120,2)</f>
        <v>0</v>
      </c>
      <c r="BL120" s="17" t="s">
        <v>141</v>
      </c>
      <c r="BM120" s="132" t="s">
        <v>458</v>
      </c>
    </row>
    <row r="121" spans="2:47" s="1" customFormat="1" ht="38.4">
      <c r="B121" s="32"/>
      <c r="D121" s="134" t="s">
        <v>148</v>
      </c>
      <c r="F121" s="135" t="s">
        <v>459</v>
      </c>
      <c r="I121" s="136"/>
      <c r="L121" s="32"/>
      <c r="M121" s="137"/>
      <c r="T121" s="51"/>
      <c r="AT121" s="17" t="s">
        <v>148</v>
      </c>
      <c r="AU121" s="17" t="s">
        <v>83</v>
      </c>
    </row>
    <row r="122" spans="2:47" s="1" customFormat="1" ht="12">
      <c r="B122" s="32"/>
      <c r="D122" s="148" t="s">
        <v>192</v>
      </c>
      <c r="F122" s="149" t="s">
        <v>460</v>
      </c>
      <c r="I122" s="136"/>
      <c r="L122" s="32"/>
      <c r="M122" s="137"/>
      <c r="T122" s="51"/>
      <c r="AT122" s="17" t="s">
        <v>192</v>
      </c>
      <c r="AU122" s="17" t="s">
        <v>83</v>
      </c>
    </row>
    <row r="123" spans="2:51" s="12" customFormat="1" ht="12">
      <c r="B123" s="150"/>
      <c r="D123" s="134" t="s">
        <v>227</v>
      </c>
      <c r="E123" s="151" t="s">
        <v>19</v>
      </c>
      <c r="F123" s="152" t="s">
        <v>461</v>
      </c>
      <c r="H123" s="153">
        <v>37.3</v>
      </c>
      <c r="I123" s="154"/>
      <c r="L123" s="150"/>
      <c r="M123" s="155"/>
      <c r="T123" s="156"/>
      <c r="AT123" s="151" t="s">
        <v>227</v>
      </c>
      <c r="AU123" s="151" t="s">
        <v>83</v>
      </c>
      <c r="AV123" s="12" t="s">
        <v>83</v>
      </c>
      <c r="AW123" s="12" t="s">
        <v>33</v>
      </c>
      <c r="AX123" s="12" t="s">
        <v>72</v>
      </c>
      <c r="AY123" s="151" t="s">
        <v>142</v>
      </c>
    </row>
    <row r="124" spans="2:51" s="12" customFormat="1" ht="12">
      <c r="B124" s="150"/>
      <c r="D124" s="134" t="s">
        <v>227</v>
      </c>
      <c r="E124" s="151" t="s">
        <v>19</v>
      </c>
      <c r="F124" s="152" t="s">
        <v>462</v>
      </c>
      <c r="H124" s="153">
        <v>-11.19</v>
      </c>
      <c r="I124" s="154"/>
      <c r="L124" s="150"/>
      <c r="M124" s="155"/>
      <c r="T124" s="156"/>
      <c r="AT124" s="151" t="s">
        <v>227</v>
      </c>
      <c r="AU124" s="151" t="s">
        <v>83</v>
      </c>
      <c r="AV124" s="12" t="s">
        <v>83</v>
      </c>
      <c r="AW124" s="12" t="s">
        <v>33</v>
      </c>
      <c r="AX124" s="12" t="s">
        <v>72</v>
      </c>
      <c r="AY124" s="151" t="s">
        <v>142</v>
      </c>
    </row>
    <row r="125" spans="2:51" s="14" customFormat="1" ht="12">
      <c r="B125" s="163"/>
      <c r="D125" s="134" t="s">
        <v>227</v>
      </c>
      <c r="E125" s="164" t="s">
        <v>19</v>
      </c>
      <c r="F125" s="165" t="s">
        <v>264</v>
      </c>
      <c r="H125" s="166">
        <v>26.11</v>
      </c>
      <c r="I125" s="167"/>
      <c r="L125" s="163"/>
      <c r="M125" s="168"/>
      <c r="T125" s="169"/>
      <c r="AT125" s="164" t="s">
        <v>227</v>
      </c>
      <c r="AU125" s="164" t="s">
        <v>83</v>
      </c>
      <c r="AV125" s="14" t="s">
        <v>141</v>
      </c>
      <c r="AW125" s="14" t="s">
        <v>33</v>
      </c>
      <c r="AX125" s="14" t="s">
        <v>80</v>
      </c>
      <c r="AY125" s="164" t="s">
        <v>142</v>
      </c>
    </row>
    <row r="126" spans="2:65" s="1" customFormat="1" ht="37.95" customHeight="1">
      <c r="B126" s="32"/>
      <c r="C126" s="121" t="s">
        <v>141</v>
      </c>
      <c r="D126" s="121" t="s">
        <v>143</v>
      </c>
      <c r="E126" s="122" t="s">
        <v>463</v>
      </c>
      <c r="F126" s="123" t="s">
        <v>464</v>
      </c>
      <c r="G126" s="124" t="s">
        <v>239</v>
      </c>
      <c r="H126" s="125">
        <v>104.44</v>
      </c>
      <c r="I126" s="126"/>
      <c r="J126" s="127">
        <f>ROUND(I126*H126,2)</f>
        <v>0</v>
      </c>
      <c r="K126" s="123" t="s">
        <v>189</v>
      </c>
      <c r="L126" s="32"/>
      <c r="M126" s="128" t="s">
        <v>19</v>
      </c>
      <c r="N126" s="129" t="s">
        <v>43</v>
      </c>
      <c r="P126" s="130">
        <f>O126*H126</f>
        <v>0</v>
      </c>
      <c r="Q126" s="130">
        <v>0</v>
      </c>
      <c r="R126" s="130">
        <f>Q126*H126</f>
        <v>0</v>
      </c>
      <c r="S126" s="130">
        <v>0</v>
      </c>
      <c r="T126" s="131">
        <f>S126*H126</f>
        <v>0</v>
      </c>
      <c r="AR126" s="132" t="s">
        <v>141</v>
      </c>
      <c r="AT126" s="132" t="s">
        <v>143</v>
      </c>
      <c r="AU126" s="132" t="s">
        <v>83</v>
      </c>
      <c r="AY126" s="17" t="s">
        <v>142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17" t="s">
        <v>80</v>
      </c>
      <c r="BK126" s="133">
        <f>ROUND(I126*H126,2)</f>
        <v>0</v>
      </c>
      <c r="BL126" s="17" t="s">
        <v>141</v>
      </c>
      <c r="BM126" s="132" t="s">
        <v>465</v>
      </c>
    </row>
    <row r="127" spans="2:47" s="1" customFormat="1" ht="48">
      <c r="B127" s="32"/>
      <c r="D127" s="134" t="s">
        <v>148</v>
      </c>
      <c r="F127" s="135" t="s">
        <v>466</v>
      </c>
      <c r="I127" s="136"/>
      <c r="L127" s="32"/>
      <c r="M127" s="137"/>
      <c r="T127" s="51"/>
      <c r="AT127" s="17" t="s">
        <v>148</v>
      </c>
      <c r="AU127" s="17" t="s">
        <v>83</v>
      </c>
    </row>
    <row r="128" spans="2:47" s="1" customFormat="1" ht="12">
      <c r="B128" s="32"/>
      <c r="D128" s="148" t="s">
        <v>192</v>
      </c>
      <c r="F128" s="149" t="s">
        <v>467</v>
      </c>
      <c r="I128" s="136"/>
      <c r="L128" s="32"/>
      <c r="M128" s="137"/>
      <c r="T128" s="51"/>
      <c r="AT128" s="17" t="s">
        <v>192</v>
      </c>
      <c r="AU128" s="17" t="s">
        <v>83</v>
      </c>
    </row>
    <row r="129" spans="2:51" s="12" customFormat="1" ht="12">
      <c r="B129" s="150"/>
      <c r="D129" s="134" t="s">
        <v>227</v>
      </c>
      <c r="F129" s="152" t="s">
        <v>468</v>
      </c>
      <c r="H129" s="153">
        <v>104.44</v>
      </c>
      <c r="I129" s="154"/>
      <c r="L129" s="150"/>
      <c r="M129" s="155"/>
      <c r="T129" s="156"/>
      <c r="AT129" s="151" t="s">
        <v>227</v>
      </c>
      <c r="AU129" s="151" t="s">
        <v>83</v>
      </c>
      <c r="AV129" s="12" t="s">
        <v>83</v>
      </c>
      <c r="AW129" s="12" t="s">
        <v>4</v>
      </c>
      <c r="AX129" s="12" t="s">
        <v>80</v>
      </c>
      <c r="AY129" s="151" t="s">
        <v>142</v>
      </c>
    </row>
    <row r="130" spans="2:65" s="1" customFormat="1" ht="24.15" customHeight="1">
      <c r="B130" s="32"/>
      <c r="C130" s="121" t="s">
        <v>162</v>
      </c>
      <c r="D130" s="121" t="s">
        <v>143</v>
      </c>
      <c r="E130" s="122" t="s">
        <v>469</v>
      </c>
      <c r="F130" s="123" t="s">
        <v>470</v>
      </c>
      <c r="G130" s="124" t="s">
        <v>239</v>
      </c>
      <c r="H130" s="125">
        <v>37.301</v>
      </c>
      <c r="I130" s="126"/>
      <c r="J130" s="127">
        <f>ROUND(I130*H130,2)</f>
        <v>0</v>
      </c>
      <c r="K130" s="123" t="s">
        <v>189</v>
      </c>
      <c r="L130" s="32"/>
      <c r="M130" s="128" t="s">
        <v>19</v>
      </c>
      <c r="N130" s="129" t="s">
        <v>43</v>
      </c>
      <c r="P130" s="130">
        <f>O130*H130</f>
        <v>0</v>
      </c>
      <c r="Q130" s="130">
        <v>0</v>
      </c>
      <c r="R130" s="130">
        <f>Q130*H130</f>
        <v>0</v>
      </c>
      <c r="S130" s="130">
        <v>0</v>
      </c>
      <c r="T130" s="131">
        <f>S130*H130</f>
        <v>0</v>
      </c>
      <c r="AR130" s="132" t="s">
        <v>141</v>
      </c>
      <c r="AT130" s="132" t="s">
        <v>143</v>
      </c>
      <c r="AU130" s="132" t="s">
        <v>83</v>
      </c>
      <c r="AY130" s="17" t="s">
        <v>142</v>
      </c>
      <c r="BE130" s="133">
        <f>IF(N130="základní",J130,0)</f>
        <v>0</v>
      </c>
      <c r="BF130" s="133">
        <f>IF(N130="snížená",J130,0)</f>
        <v>0</v>
      </c>
      <c r="BG130" s="133">
        <f>IF(N130="zákl. přenesená",J130,0)</f>
        <v>0</v>
      </c>
      <c r="BH130" s="133">
        <f>IF(N130="sníž. přenesená",J130,0)</f>
        <v>0</v>
      </c>
      <c r="BI130" s="133">
        <f>IF(N130="nulová",J130,0)</f>
        <v>0</v>
      </c>
      <c r="BJ130" s="17" t="s">
        <v>80</v>
      </c>
      <c r="BK130" s="133">
        <f>ROUND(I130*H130,2)</f>
        <v>0</v>
      </c>
      <c r="BL130" s="17" t="s">
        <v>141</v>
      </c>
      <c r="BM130" s="132" t="s">
        <v>471</v>
      </c>
    </row>
    <row r="131" spans="2:47" s="1" customFormat="1" ht="28.8">
      <c r="B131" s="32"/>
      <c r="D131" s="134" t="s">
        <v>148</v>
      </c>
      <c r="F131" s="135" t="s">
        <v>472</v>
      </c>
      <c r="I131" s="136"/>
      <c r="L131" s="32"/>
      <c r="M131" s="137"/>
      <c r="T131" s="51"/>
      <c r="AT131" s="17" t="s">
        <v>148</v>
      </c>
      <c r="AU131" s="17" t="s">
        <v>83</v>
      </c>
    </row>
    <row r="132" spans="2:47" s="1" customFormat="1" ht="12">
      <c r="B132" s="32"/>
      <c r="D132" s="148" t="s">
        <v>192</v>
      </c>
      <c r="F132" s="149" t="s">
        <v>473</v>
      </c>
      <c r="I132" s="136"/>
      <c r="L132" s="32"/>
      <c r="M132" s="137"/>
      <c r="T132" s="51"/>
      <c r="AT132" s="17" t="s">
        <v>192</v>
      </c>
      <c r="AU132" s="17" t="s">
        <v>83</v>
      </c>
    </row>
    <row r="133" spans="2:51" s="12" customFormat="1" ht="12">
      <c r="B133" s="150"/>
      <c r="D133" s="134" t="s">
        <v>227</v>
      </c>
      <c r="E133" s="151" t="s">
        <v>19</v>
      </c>
      <c r="F133" s="152" t="s">
        <v>446</v>
      </c>
      <c r="H133" s="153">
        <v>21.07</v>
      </c>
      <c r="I133" s="154"/>
      <c r="L133" s="150"/>
      <c r="M133" s="155"/>
      <c r="T133" s="156"/>
      <c r="AT133" s="151" t="s">
        <v>227</v>
      </c>
      <c r="AU133" s="151" t="s">
        <v>83</v>
      </c>
      <c r="AV133" s="12" t="s">
        <v>83</v>
      </c>
      <c r="AW133" s="12" t="s">
        <v>33</v>
      </c>
      <c r="AX133" s="12" t="s">
        <v>72</v>
      </c>
      <c r="AY133" s="151" t="s">
        <v>142</v>
      </c>
    </row>
    <row r="134" spans="2:51" s="12" customFormat="1" ht="12">
      <c r="B134" s="150"/>
      <c r="D134" s="134" t="s">
        <v>227</v>
      </c>
      <c r="E134" s="151" t="s">
        <v>19</v>
      </c>
      <c r="F134" s="152" t="s">
        <v>453</v>
      </c>
      <c r="H134" s="153">
        <v>2.358</v>
      </c>
      <c r="I134" s="154"/>
      <c r="L134" s="150"/>
      <c r="M134" s="155"/>
      <c r="T134" s="156"/>
      <c r="AT134" s="151" t="s">
        <v>227</v>
      </c>
      <c r="AU134" s="151" t="s">
        <v>83</v>
      </c>
      <c r="AV134" s="12" t="s">
        <v>83</v>
      </c>
      <c r="AW134" s="12" t="s">
        <v>33</v>
      </c>
      <c r="AX134" s="12" t="s">
        <v>72</v>
      </c>
      <c r="AY134" s="151" t="s">
        <v>142</v>
      </c>
    </row>
    <row r="135" spans="2:51" s="12" customFormat="1" ht="12">
      <c r="B135" s="150"/>
      <c r="D135" s="134" t="s">
        <v>227</v>
      </c>
      <c r="E135" s="151" t="s">
        <v>19</v>
      </c>
      <c r="F135" s="152" t="s">
        <v>454</v>
      </c>
      <c r="H135" s="153">
        <v>7.113</v>
      </c>
      <c r="I135" s="154"/>
      <c r="L135" s="150"/>
      <c r="M135" s="155"/>
      <c r="T135" s="156"/>
      <c r="AT135" s="151" t="s">
        <v>227</v>
      </c>
      <c r="AU135" s="151" t="s">
        <v>83</v>
      </c>
      <c r="AV135" s="12" t="s">
        <v>83</v>
      </c>
      <c r="AW135" s="12" t="s">
        <v>33</v>
      </c>
      <c r="AX135" s="12" t="s">
        <v>72</v>
      </c>
      <c r="AY135" s="151" t="s">
        <v>142</v>
      </c>
    </row>
    <row r="136" spans="2:51" s="12" customFormat="1" ht="12">
      <c r="B136" s="150"/>
      <c r="D136" s="134" t="s">
        <v>227</v>
      </c>
      <c r="E136" s="151" t="s">
        <v>19</v>
      </c>
      <c r="F136" s="152" t="s">
        <v>455</v>
      </c>
      <c r="H136" s="153">
        <v>6.76</v>
      </c>
      <c r="I136" s="154"/>
      <c r="L136" s="150"/>
      <c r="M136" s="155"/>
      <c r="T136" s="156"/>
      <c r="AT136" s="151" t="s">
        <v>227</v>
      </c>
      <c r="AU136" s="151" t="s">
        <v>83</v>
      </c>
      <c r="AV136" s="12" t="s">
        <v>83</v>
      </c>
      <c r="AW136" s="12" t="s">
        <v>33</v>
      </c>
      <c r="AX136" s="12" t="s">
        <v>72</v>
      </c>
      <c r="AY136" s="151" t="s">
        <v>142</v>
      </c>
    </row>
    <row r="137" spans="2:51" s="14" customFormat="1" ht="12">
      <c r="B137" s="163"/>
      <c r="D137" s="134" t="s">
        <v>227</v>
      </c>
      <c r="E137" s="164" t="s">
        <v>19</v>
      </c>
      <c r="F137" s="165" t="s">
        <v>264</v>
      </c>
      <c r="H137" s="166">
        <v>37.301</v>
      </c>
      <c r="I137" s="167"/>
      <c r="L137" s="163"/>
      <c r="M137" s="168"/>
      <c r="T137" s="169"/>
      <c r="AT137" s="164" t="s">
        <v>227</v>
      </c>
      <c r="AU137" s="164" t="s">
        <v>83</v>
      </c>
      <c r="AV137" s="14" t="s">
        <v>141</v>
      </c>
      <c r="AW137" s="14" t="s">
        <v>33</v>
      </c>
      <c r="AX137" s="14" t="s">
        <v>80</v>
      </c>
      <c r="AY137" s="164" t="s">
        <v>142</v>
      </c>
    </row>
    <row r="138" spans="2:65" s="1" customFormat="1" ht="33" customHeight="1">
      <c r="B138" s="32"/>
      <c r="C138" s="121" t="s">
        <v>167</v>
      </c>
      <c r="D138" s="121" t="s">
        <v>143</v>
      </c>
      <c r="E138" s="122" t="s">
        <v>474</v>
      </c>
      <c r="F138" s="123" t="s">
        <v>475</v>
      </c>
      <c r="G138" s="124" t="s">
        <v>340</v>
      </c>
      <c r="H138" s="125">
        <v>46.998</v>
      </c>
      <c r="I138" s="126"/>
      <c r="J138" s="127">
        <f>ROUND(I138*H138,2)</f>
        <v>0</v>
      </c>
      <c r="K138" s="123" t="s">
        <v>189</v>
      </c>
      <c r="L138" s="32"/>
      <c r="M138" s="128" t="s">
        <v>19</v>
      </c>
      <c r="N138" s="129" t="s">
        <v>43</v>
      </c>
      <c r="P138" s="130">
        <f>O138*H138</f>
        <v>0</v>
      </c>
      <c r="Q138" s="130">
        <v>0</v>
      </c>
      <c r="R138" s="130">
        <f>Q138*H138</f>
        <v>0</v>
      </c>
      <c r="S138" s="130">
        <v>0</v>
      </c>
      <c r="T138" s="131">
        <f>S138*H138</f>
        <v>0</v>
      </c>
      <c r="AR138" s="132" t="s">
        <v>141</v>
      </c>
      <c r="AT138" s="132" t="s">
        <v>143</v>
      </c>
      <c r="AU138" s="132" t="s">
        <v>83</v>
      </c>
      <c r="AY138" s="17" t="s">
        <v>142</v>
      </c>
      <c r="BE138" s="133">
        <f>IF(N138="základní",J138,0)</f>
        <v>0</v>
      </c>
      <c r="BF138" s="133">
        <f>IF(N138="snížená",J138,0)</f>
        <v>0</v>
      </c>
      <c r="BG138" s="133">
        <f>IF(N138="zákl. přenesená",J138,0)</f>
        <v>0</v>
      </c>
      <c r="BH138" s="133">
        <f>IF(N138="sníž. přenesená",J138,0)</f>
        <v>0</v>
      </c>
      <c r="BI138" s="133">
        <f>IF(N138="nulová",J138,0)</f>
        <v>0</v>
      </c>
      <c r="BJ138" s="17" t="s">
        <v>80</v>
      </c>
      <c r="BK138" s="133">
        <f>ROUND(I138*H138,2)</f>
        <v>0</v>
      </c>
      <c r="BL138" s="17" t="s">
        <v>141</v>
      </c>
      <c r="BM138" s="132" t="s">
        <v>476</v>
      </c>
    </row>
    <row r="139" spans="2:47" s="1" customFormat="1" ht="28.8">
      <c r="B139" s="32"/>
      <c r="D139" s="134" t="s">
        <v>148</v>
      </c>
      <c r="F139" s="135" t="s">
        <v>477</v>
      </c>
      <c r="I139" s="136"/>
      <c r="L139" s="32"/>
      <c r="M139" s="137"/>
      <c r="T139" s="51"/>
      <c r="AT139" s="17" t="s">
        <v>148</v>
      </c>
      <c r="AU139" s="17" t="s">
        <v>83</v>
      </c>
    </row>
    <row r="140" spans="2:47" s="1" customFormat="1" ht="12">
      <c r="B140" s="32"/>
      <c r="D140" s="148" t="s">
        <v>192</v>
      </c>
      <c r="F140" s="149" t="s">
        <v>478</v>
      </c>
      <c r="I140" s="136"/>
      <c r="L140" s="32"/>
      <c r="M140" s="137"/>
      <c r="T140" s="51"/>
      <c r="AT140" s="17" t="s">
        <v>192</v>
      </c>
      <c r="AU140" s="17" t="s">
        <v>83</v>
      </c>
    </row>
    <row r="141" spans="2:51" s="12" customFormat="1" ht="12">
      <c r="B141" s="150"/>
      <c r="D141" s="134" t="s">
        <v>227</v>
      </c>
      <c r="E141" s="151" t="s">
        <v>19</v>
      </c>
      <c r="F141" s="152" t="s">
        <v>461</v>
      </c>
      <c r="H141" s="153">
        <v>37.3</v>
      </c>
      <c r="I141" s="154"/>
      <c r="L141" s="150"/>
      <c r="M141" s="155"/>
      <c r="T141" s="156"/>
      <c r="AT141" s="151" t="s">
        <v>227</v>
      </c>
      <c r="AU141" s="151" t="s">
        <v>83</v>
      </c>
      <c r="AV141" s="12" t="s">
        <v>83</v>
      </c>
      <c r="AW141" s="12" t="s">
        <v>33</v>
      </c>
      <c r="AX141" s="12" t="s">
        <v>72</v>
      </c>
      <c r="AY141" s="151" t="s">
        <v>142</v>
      </c>
    </row>
    <row r="142" spans="2:51" s="12" customFormat="1" ht="12">
      <c r="B142" s="150"/>
      <c r="D142" s="134" t="s">
        <v>227</v>
      </c>
      <c r="E142" s="151" t="s">
        <v>19</v>
      </c>
      <c r="F142" s="152" t="s">
        <v>462</v>
      </c>
      <c r="H142" s="153">
        <v>-11.19</v>
      </c>
      <c r="I142" s="154"/>
      <c r="L142" s="150"/>
      <c r="M142" s="155"/>
      <c r="T142" s="156"/>
      <c r="AT142" s="151" t="s">
        <v>227</v>
      </c>
      <c r="AU142" s="151" t="s">
        <v>83</v>
      </c>
      <c r="AV142" s="12" t="s">
        <v>83</v>
      </c>
      <c r="AW142" s="12" t="s">
        <v>33</v>
      </c>
      <c r="AX142" s="12" t="s">
        <v>72</v>
      </c>
      <c r="AY142" s="151" t="s">
        <v>142</v>
      </c>
    </row>
    <row r="143" spans="2:51" s="14" customFormat="1" ht="12">
      <c r="B143" s="163"/>
      <c r="D143" s="134" t="s">
        <v>227</v>
      </c>
      <c r="E143" s="164" t="s">
        <v>19</v>
      </c>
      <c r="F143" s="165" t="s">
        <v>264</v>
      </c>
      <c r="H143" s="166">
        <v>26.11</v>
      </c>
      <c r="I143" s="167"/>
      <c r="L143" s="163"/>
      <c r="M143" s="168"/>
      <c r="T143" s="169"/>
      <c r="AT143" s="164" t="s">
        <v>227</v>
      </c>
      <c r="AU143" s="164" t="s">
        <v>83</v>
      </c>
      <c r="AV143" s="14" t="s">
        <v>141</v>
      </c>
      <c r="AW143" s="14" t="s">
        <v>33</v>
      </c>
      <c r="AX143" s="14" t="s">
        <v>80</v>
      </c>
      <c r="AY143" s="164" t="s">
        <v>142</v>
      </c>
    </row>
    <row r="144" spans="2:51" s="12" customFormat="1" ht="12">
      <c r="B144" s="150"/>
      <c r="D144" s="134" t="s">
        <v>227</v>
      </c>
      <c r="F144" s="152" t="s">
        <v>479</v>
      </c>
      <c r="H144" s="153">
        <v>46.998</v>
      </c>
      <c r="I144" s="154"/>
      <c r="L144" s="150"/>
      <c r="M144" s="155"/>
      <c r="T144" s="156"/>
      <c r="AT144" s="151" t="s">
        <v>227</v>
      </c>
      <c r="AU144" s="151" t="s">
        <v>83</v>
      </c>
      <c r="AV144" s="12" t="s">
        <v>83</v>
      </c>
      <c r="AW144" s="12" t="s">
        <v>4</v>
      </c>
      <c r="AX144" s="12" t="s">
        <v>80</v>
      </c>
      <c r="AY144" s="151" t="s">
        <v>142</v>
      </c>
    </row>
    <row r="145" spans="2:65" s="1" customFormat="1" ht="24.15" customHeight="1">
      <c r="B145" s="32"/>
      <c r="C145" s="121" t="s">
        <v>171</v>
      </c>
      <c r="D145" s="121" t="s">
        <v>143</v>
      </c>
      <c r="E145" s="122" t="s">
        <v>480</v>
      </c>
      <c r="F145" s="123" t="s">
        <v>481</v>
      </c>
      <c r="G145" s="124" t="s">
        <v>239</v>
      </c>
      <c r="H145" s="125">
        <v>11.19</v>
      </c>
      <c r="I145" s="126"/>
      <c r="J145" s="127">
        <f>ROUND(I145*H145,2)</f>
        <v>0</v>
      </c>
      <c r="K145" s="123" t="s">
        <v>189</v>
      </c>
      <c r="L145" s="32"/>
      <c r="M145" s="128" t="s">
        <v>19</v>
      </c>
      <c r="N145" s="129" t="s">
        <v>43</v>
      </c>
      <c r="P145" s="130">
        <f>O145*H145</f>
        <v>0</v>
      </c>
      <c r="Q145" s="130">
        <v>0</v>
      </c>
      <c r="R145" s="130">
        <f>Q145*H145</f>
        <v>0</v>
      </c>
      <c r="S145" s="130">
        <v>0</v>
      </c>
      <c r="T145" s="131">
        <f>S145*H145</f>
        <v>0</v>
      </c>
      <c r="AR145" s="132" t="s">
        <v>141</v>
      </c>
      <c r="AT145" s="132" t="s">
        <v>143</v>
      </c>
      <c r="AU145" s="132" t="s">
        <v>83</v>
      </c>
      <c r="AY145" s="17" t="s">
        <v>142</v>
      </c>
      <c r="BE145" s="133">
        <f>IF(N145="základní",J145,0)</f>
        <v>0</v>
      </c>
      <c r="BF145" s="133">
        <f>IF(N145="snížená",J145,0)</f>
        <v>0</v>
      </c>
      <c r="BG145" s="133">
        <f>IF(N145="zákl. přenesená",J145,0)</f>
        <v>0</v>
      </c>
      <c r="BH145" s="133">
        <f>IF(N145="sníž. přenesená",J145,0)</f>
        <v>0</v>
      </c>
      <c r="BI145" s="133">
        <f>IF(N145="nulová",J145,0)</f>
        <v>0</v>
      </c>
      <c r="BJ145" s="17" t="s">
        <v>80</v>
      </c>
      <c r="BK145" s="133">
        <f>ROUND(I145*H145,2)</f>
        <v>0</v>
      </c>
      <c r="BL145" s="17" t="s">
        <v>141</v>
      </c>
      <c r="BM145" s="132" t="s">
        <v>482</v>
      </c>
    </row>
    <row r="146" spans="2:47" s="1" customFormat="1" ht="28.8">
      <c r="B146" s="32"/>
      <c r="D146" s="134" t="s">
        <v>148</v>
      </c>
      <c r="F146" s="135" t="s">
        <v>483</v>
      </c>
      <c r="I146" s="136"/>
      <c r="L146" s="32"/>
      <c r="M146" s="137"/>
      <c r="T146" s="51"/>
      <c r="AT146" s="17" t="s">
        <v>148</v>
      </c>
      <c r="AU146" s="17" t="s">
        <v>83</v>
      </c>
    </row>
    <row r="147" spans="2:47" s="1" customFormat="1" ht="12">
      <c r="B147" s="32"/>
      <c r="D147" s="148" t="s">
        <v>192</v>
      </c>
      <c r="F147" s="149" t="s">
        <v>484</v>
      </c>
      <c r="I147" s="136"/>
      <c r="L147" s="32"/>
      <c r="M147" s="137"/>
      <c r="T147" s="51"/>
      <c r="AT147" s="17" t="s">
        <v>192</v>
      </c>
      <c r="AU147" s="17" t="s">
        <v>83</v>
      </c>
    </row>
    <row r="148" spans="2:51" s="13" customFormat="1" ht="12">
      <c r="B148" s="157"/>
      <c r="D148" s="134" t="s">
        <v>227</v>
      </c>
      <c r="E148" s="158" t="s">
        <v>19</v>
      </c>
      <c r="F148" s="159" t="s">
        <v>485</v>
      </c>
      <c r="H148" s="158" t="s">
        <v>19</v>
      </c>
      <c r="I148" s="160"/>
      <c r="L148" s="157"/>
      <c r="M148" s="161"/>
      <c r="T148" s="162"/>
      <c r="AT148" s="158" t="s">
        <v>227</v>
      </c>
      <c r="AU148" s="158" t="s">
        <v>83</v>
      </c>
      <c r="AV148" s="13" t="s">
        <v>80</v>
      </c>
      <c r="AW148" s="13" t="s">
        <v>33</v>
      </c>
      <c r="AX148" s="13" t="s">
        <v>72</v>
      </c>
      <c r="AY148" s="158" t="s">
        <v>142</v>
      </c>
    </row>
    <row r="149" spans="2:51" s="12" customFormat="1" ht="12">
      <c r="B149" s="150"/>
      <c r="D149" s="134" t="s">
        <v>227</v>
      </c>
      <c r="E149" s="151" t="s">
        <v>19</v>
      </c>
      <c r="F149" s="152" t="s">
        <v>486</v>
      </c>
      <c r="H149" s="153">
        <v>11.19</v>
      </c>
      <c r="I149" s="154"/>
      <c r="L149" s="150"/>
      <c r="M149" s="155"/>
      <c r="T149" s="156"/>
      <c r="AT149" s="151" t="s">
        <v>227</v>
      </c>
      <c r="AU149" s="151" t="s">
        <v>83</v>
      </c>
      <c r="AV149" s="12" t="s">
        <v>83</v>
      </c>
      <c r="AW149" s="12" t="s">
        <v>33</v>
      </c>
      <c r="AX149" s="12" t="s">
        <v>80</v>
      </c>
      <c r="AY149" s="151" t="s">
        <v>142</v>
      </c>
    </row>
    <row r="150" spans="2:65" s="1" customFormat="1" ht="24.15" customHeight="1">
      <c r="B150" s="32"/>
      <c r="C150" s="121" t="s">
        <v>175</v>
      </c>
      <c r="D150" s="121" t="s">
        <v>143</v>
      </c>
      <c r="E150" s="122" t="s">
        <v>487</v>
      </c>
      <c r="F150" s="123" t="s">
        <v>488</v>
      </c>
      <c r="G150" s="124" t="s">
        <v>223</v>
      </c>
      <c r="H150" s="125">
        <v>72</v>
      </c>
      <c r="I150" s="126"/>
      <c r="J150" s="127">
        <f>ROUND(I150*H150,2)</f>
        <v>0</v>
      </c>
      <c r="K150" s="123" t="s">
        <v>189</v>
      </c>
      <c r="L150" s="32"/>
      <c r="M150" s="128" t="s">
        <v>19</v>
      </c>
      <c r="N150" s="129" t="s">
        <v>43</v>
      </c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AR150" s="132" t="s">
        <v>141</v>
      </c>
      <c r="AT150" s="132" t="s">
        <v>143</v>
      </c>
      <c r="AU150" s="132" t="s">
        <v>83</v>
      </c>
      <c r="AY150" s="17" t="s">
        <v>142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17" t="s">
        <v>80</v>
      </c>
      <c r="BK150" s="133">
        <f>ROUND(I150*H150,2)</f>
        <v>0</v>
      </c>
      <c r="BL150" s="17" t="s">
        <v>141</v>
      </c>
      <c r="BM150" s="132" t="s">
        <v>489</v>
      </c>
    </row>
    <row r="151" spans="2:47" s="1" customFormat="1" ht="19.2">
      <c r="B151" s="32"/>
      <c r="D151" s="134" t="s">
        <v>148</v>
      </c>
      <c r="F151" s="135" t="s">
        <v>490</v>
      </c>
      <c r="I151" s="136"/>
      <c r="L151" s="32"/>
      <c r="M151" s="137"/>
      <c r="T151" s="51"/>
      <c r="AT151" s="17" t="s">
        <v>148</v>
      </c>
      <c r="AU151" s="17" t="s">
        <v>83</v>
      </c>
    </row>
    <row r="152" spans="2:47" s="1" customFormat="1" ht="12">
      <c r="B152" s="32"/>
      <c r="D152" s="148" t="s">
        <v>192</v>
      </c>
      <c r="F152" s="149" t="s">
        <v>491</v>
      </c>
      <c r="I152" s="136"/>
      <c r="L152" s="32"/>
      <c r="M152" s="137"/>
      <c r="T152" s="51"/>
      <c r="AT152" s="17" t="s">
        <v>192</v>
      </c>
      <c r="AU152" s="17" t="s">
        <v>83</v>
      </c>
    </row>
    <row r="153" spans="2:51" s="13" customFormat="1" ht="12">
      <c r="B153" s="157"/>
      <c r="D153" s="134" t="s">
        <v>227</v>
      </c>
      <c r="E153" s="158" t="s">
        <v>19</v>
      </c>
      <c r="F153" s="159" t="s">
        <v>492</v>
      </c>
      <c r="H153" s="158" t="s">
        <v>19</v>
      </c>
      <c r="I153" s="160"/>
      <c r="L153" s="157"/>
      <c r="M153" s="161"/>
      <c r="T153" s="162"/>
      <c r="AT153" s="158" t="s">
        <v>227</v>
      </c>
      <c r="AU153" s="158" t="s">
        <v>83</v>
      </c>
      <c r="AV153" s="13" t="s">
        <v>80</v>
      </c>
      <c r="AW153" s="13" t="s">
        <v>33</v>
      </c>
      <c r="AX153" s="13" t="s">
        <v>72</v>
      </c>
      <c r="AY153" s="158" t="s">
        <v>142</v>
      </c>
    </row>
    <row r="154" spans="2:51" s="12" customFormat="1" ht="12">
      <c r="B154" s="150"/>
      <c r="D154" s="134" t="s">
        <v>227</v>
      </c>
      <c r="E154" s="151" t="s">
        <v>19</v>
      </c>
      <c r="F154" s="152" t="s">
        <v>493</v>
      </c>
      <c r="H154" s="153">
        <v>72</v>
      </c>
      <c r="I154" s="154"/>
      <c r="L154" s="150"/>
      <c r="M154" s="155"/>
      <c r="T154" s="156"/>
      <c r="AT154" s="151" t="s">
        <v>227</v>
      </c>
      <c r="AU154" s="151" t="s">
        <v>83</v>
      </c>
      <c r="AV154" s="12" t="s">
        <v>83</v>
      </c>
      <c r="AW154" s="12" t="s">
        <v>33</v>
      </c>
      <c r="AX154" s="12" t="s">
        <v>80</v>
      </c>
      <c r="AY154" s="151" t="s">
        <v>142</v>
      </c>
    </row>
    <row r="155" spans="2:63" s="10" customFormat="1" ht="22.95" customHeight="1">
      <c r="B155" s="111"/>
      <c r="D155" s="112" t="s">
        <v>71</v>
      </c>
      <c r="E155" s="146" t="s">
        <v>83</v>
      </c>
      <c r="F155" s="146" t="s">
        <v>494</v>
      </c>
      <c r="I155" s="114"/>
      <c r="J155" s="147">
        <f>BK155</f>
        <v>0</v>
      </c>
      <c r="L155" s="111"/>
      <c r="M155" s="116"/>
      <c r="P155" s="117">
        <f>SUM(P156:P205)</f>
        <v>0</v>
      </c>
      <c r="R155" s="117">
        <f>SUM(R156:R205)</f>
        <v>94.95900617</v>
      </c>
      <c r="T155" s="118">
        <f>SUM(T156:T205)</f>
        <v>0</v>
      </c>
      <c r="AR155" s="112" t="s">
        <v>80</v>
      </c>
      <c r="AT155" s="119" t="s">
        <v>71</v>
      </c>
      <c r="AU155" s="119" t="s">
        <v>80</v>
      </c>
      <c r="AY155" s="112" t="s">
        <v>142</v>
      </c>
      <c r="BK155" s="120">
        <f>SUM(BK156:BK205)</f>
        <v>0</v>
      </c>
    </row>
    <row r="156" spans="2:65" s="1" customFormat="1" ht="24.15" customHeight="1">
      <c r="B156" s="32"/>
      <c r="C156" s="121" t="s">
        <v>229</v>
      </c>
      <c r="D156" s="121" t="s">
        <v>143</v>
      </c>
      <c r="E156" s="122" t="s">
        <v>495</v>
      </c>
      <c r="F156" s="123" t="s">
        <v>496</v>
      </c>
      <c r="G156" s="124" t="s">
        <v>239</v>
      </c>
      <c r="H156" s="125">
        <v>12.944</v>
      </c>
      <c r="I156" s="126"/>
      <c r="J156" s="127">
        <f>ROUND(I156*H156,2)</f>
        <v>0</v>
      </c>
      <c r="K156" s="123" t="s">
        <v>189</v>
      </c>
      <c r="L156" s="32"/>
      <c r="M156" s="128" t="s">
        <v>19</v>
      </c>
      <c r="N156" s="129" t="s">
        <v>43</v>
      </c>
      <c r="P156" s="130">
        <f>O156*H156</f>
        <v>0</v>
      </c>
      <c r="Q156" s="130">
        <v>2.16</v>
      </c>
      <c r="R156" s="130">
        <f>Q156*H156</f>
        <v>27.959040000000005</v>
      </c>
      <c r="S156" s="130">
        <v>0</v>
      </c>
      <c r="T156" s="131">
        <f>S156*H156</f>
        <v>0</v>
      </c>
      <c r="AR156" s="132" t="s">
        <v>141</v>
      </c>
      <c r="AT156" s="132" t="s">
        <v>143</v>
      </c>
      <c r="AU156" s="132" t="s">
        <v>83</v>
      </c>
      <c r="AY156" s="17" t="s">
        <v>142</v>
      </c>
      <c r="BE156" s="133">
        <f>IF(N156="základní",J156,0)</f>
        <v>0</v>
      </c>
      <c r="BF156" s="133">
        <f>IF(N156="snížená",J156,0)</f>
        <v>0</v>
      </c>
      <c r="BG156" s="133">
        <f>IF(N156="zákl. přenesená",J156,0)</f>
        <v>0</v>
      </c>
      <c r="BH156" s="133">
        <f>IF(N156="sníž. přenesená",J156,0)</f>
        <v>0</v>
      </c>
      <c r="BI156" s="133">
        <f>IF(N156="nulová",J156,0)</f>
        <v>0</v>
      </c>
      <c r="BJ156" s="17" t="s">
        <v>80</v>
      </c>
      <c r="BK156" s="133">
        <f>ROUND(I156*H156,2)</f>
        <v>0</v>
      </c>
      <c r="BL156" s="17" t="s">
        <v>141</v>
      </c>
      <c r="BM156" s="132" t="s">
        <v>497</v>
      </c>
    </row>
    <row r="157" spans="2:47" s="1" customFormat="1" ht="19.2">
      <c r="B157" s="32"/>
      <c r="D157" s="134" t="s">
        <v>148</v>
      </c>
      <c r="F157" s="135" t="s">
        <v>498</v>
      </c>
      <c r="I157" s="136"/>
      <c r="L157" s="32"/>
      <c r="M157" s="137"/>
      <c r="T157" s="51"/>
      <c r="AT157" s="17" t="s">
        <v>148</v>
      </c>
      <c r="AU157" s="17" t="s">
        <v>83</v>
      </c>
    </row>
    <row r="158" spans="2:47" s="1" customFormat="1" ht="12">
      <c r="B158" s="32"/>
      <c r="D158" s="148" t="s">
        <v>192</v>
      </c>
      <c r="F158" s="149" t="s">
        <v>499</v>
      </c>
      <c r="I158" s="136"/>
      <c r="L158" s="32"/>
      <c r="M158" s="137"/>
      <c r="T158" s="51"/>
      <c r="AT158" s="17" t="s">
        <v>192</v>
      </c>
      <c r="AU158" s="17" t="s">
        <v>83</v>
      </c>
    </row>
    <row r="159" spans="2:51" s="13" customFormat="1" ht="12">
      <c r="B159" s="157"/>
      <c r="D159" s="134" t="s">
        <v>227</v>
      </c>
      <c r="E159" s="158" t="s">
        <v>19</v>
      </c>
      <c r="F159" s="159" t="s">
        <v>500</v>
      </c>
      <c r="H159" s="158" t="s">
        <v>19</v>
      </c>
      <c r="I159" s="160"/>
      <c r="L159" s="157"/>
      <c r="M159" s="161"/>
      <c r="T159" s="162"/>
      <c r="AT159" s="158" t="s">
        <v>227</v>
      </c>
      <c r="AU159" s="158" t="s">
        <v>83</v>
      </c>
      <c r="AV159" s="13" t="s">
        <v>80</v>
      </c>
      <c r="AW159" s="13" t="s">
        <v>33</v>
      </c>
      <c r="AX159" s="13" t="s">
        <v>72</v>
      </c>
      <c r="AY159" s="158" t="s">
        <v>142</v>
      </c>
    </row>
    <row r="160" spans="2:51" s="12" customFormat="1" ht="12">
      <c r="B160" s="150"/>
      <c r="D160" s="134" t="s">
        <v>227</v>
      </c>
      <c r="E160" s="151" t="s">
        <v>19</v>
      </c>
      <c r="F160" s="152" t="s">
        <v>501</v>
      </c>
      <c r="H160" s="153">
        <v>2.057</v>
      </c>
      <c r="I160" s="154"/>
      <c r="L160" s="150"/>
      <c r="M160" s="155"/>
      <c r="T160" s="156"/>
      <c r="AT160" s="151" t="s">
        <v>227</v>
      </c>
      <c r="AU160" s="151" t="s">
        <v>83</v>
      </c>
      <c r="AV160" s="12" t="s">
        <v>83</v>
      </c>
      <c r="AW160" s="12" t="s">
        <v>33</v>
      </c>
      <c r="AX160" s="12" t="s">
        <v>72</v>
      </c>
      <c r="AY160" s="151" t="s">
        <v>142</v>
      </c>
    </row>
    <row r="161" spans="2:51" s="12" customFormat="1" ht="12">
      <c r="B161" s="150"/>
      <c r="D161" s="134" t="s">
        <v>227</v>
      </c>
      <c r="E161" s="151" t="s">
        <v>19</v>
      </c>
      <c r="F161" s="152" t="s">
        <v>502</v>
      </c>
      <c r="H161" s="153">
        <v>1.479</v>
      </c>
      <c r="I161" s="154"/>
      <c r="L161" s="150"/>
      <c r="M161" s="155"/>
      <c r="T161" s="156"/>
      <c r="AT161" s="151" t="s">
        <v>227</v>
      </c>
      <c r="AU161" s="151" t="s">
        <v>83</v>
      </c>
      <c r="AV161" s="12" t="s">
        <v>83</v>
      </c>
      <c r="AW161" s="12" t="s">
        <v>33</v>
      </c>
      <c r="AX161" s="12" t="s">
        <v>72</v>
      </c>
      <c r="AY161" s="151" t="s">
        <v>142</v>
      </c>
    </row>
    <row r="162" spans="2:51" s="12" customFormat="1" ht="12">
      <c r="B162" s="150"/>
      <c r="D162" s="134" t="s">
        <v>227</v>
      </c>
      <c r="E162" s="151" t="s">
        <v>19</v>
      </c>
      <c r="F162" s="152" t="s">
        <v>503</v>
      </c>
      <c r="H162" s="153">
        <v>1.258</v>
      </c>
      <c r="I162" s="154"/>
      <c r="L162" s="150"/>
      <c r="M162" s="155"/>
      <c r="T162" s="156"/>
      <c r="AT162" s="151" t="s">
        <v>227</v>
      </c>
      <c r="AU162" s="151" t="s">
        <v>83</v>
      </c>
      <c r="AV162" s="12" t="s">
        <v>83</v>
      </c>
      <c r="AW162" s="12" t="s">
        <v>33</v>
      </c>
      <c r="AX162" s="12" t="s">
        <v>72</v>
      </c>
      <c r="AY162" s="151" t="s">
        <v>142</v>
      </c>
    </row>
    <row r="163" spans="2:51" s="13" customFormat="1" ht="12">
      <c r="B163" s="157"/>
      <c r="D163" s="134" t="s">
        <v>227</v>
      </c>
      <c r="E163" s="158" t="s">
        <v>19</v>
      </c>
      <c r="F163" s="159" t="s">
        <v>504</v>
      </c>
      <c r="H163" s="158" t="s">
        <v>19</v>
      </c>
      <c r="I163" s="160"/>
      <c r="L163" s="157"/>
      <c r="M163" s="161"/>
      <c r="T163" s="162"/>
      <c r="AT163" s="158" t="s">
        <v>227</v>
      </c>
      <c r="AU163" s="158" t="s">
        <v>83</v>
      </c>
      <c r="AV163" s="13" t="s">
        <v>80</v>
      </c>
      <c r="AW163" s="13" t="s">
        <v>33</v>
      </c>
      <c r="AX163" s="13" t="s">
        <v>72</v>
      </c>
      <c r="AY163" s="158" t="s">
        <v>142</v>
      </c>
    </row>
    <row r="164" spans="2:51" s="12" customFormat="1" ht="12">
      <c r="B164" s="150"/>
      <c r="D164" s="134" t="s">
        <v>227</v>
      </c>
      <c r="E164" s="151" t="s">
        <v>19</v>
      </c>
      <c r="F164" s="152" t="s">
        <v>505</v>
      </c>
      <c r="H164" s="153">
        <v>1.22</v>
      </c>
      <c r="I164" s="154"/>
      <c r="L164" s="150"/>
      <c r="M164" s="155"/>
      <c r="T164" s="156"/>
      <c r="AT164" s="151" t="s">
        <v>227</v>
      </c>
      <c r="AU164" s="151" t="s">
        <v>83</v>
      </c>
      <c r="AV164" s="12" t="s">
        <v>83</v>
      </c>
      <c r="AW164" s="12" t="s">
        <v>33</v>
      </c>
      <c r="AX164" s="12" t="s">
        <v>72</v>
      </c>
      <c r="AY164" s="151" t="s">
        <v>142</v>
      </c>
    </row>
    <row r="165" spans="2:51" s="13" customFormat="1" ht="12">
      <c r="B165" s="157"/>
      <c r="D165" s="134" t="s">
        <v>227</v>
      </c>
      <c r="E165" s="158" t="s">
        <v>19</v>
      </c>
      <c r="F165" s="159" t="s">
        <v>506</v>
      </c>
      <c r="H165" s="158" t="s">
        <v>19</v>
      </c>
      <c r="I165" s="160"/>
      <c r="L165" s="157"/>
      <c r="M165" s="161"/>
      <c r="T165" s="162"/>
      <c r="AT165" s="158" t="s">
        <v>227</v>
      </c>
      <c r="AU165" s="158" t="s">
        <v>83</v>
      </c>
      <c r="AV165" s="13" t="s">
        <v>80</v>
      </c>
      <c r="AW165" s="13" t="s">
        <v>33</v>
      </c>
      <c r="AX165" s="13" t="s">
        <v>72</v>
      </c>
      <c r="AY165" s="158" t="s">
        <v>142</v>
      </c>
    </row>
    <row r="166" spans="2:51" s="12" customFormat="1" ht="12">
      <c r="B166" s="150"/>
      <c r="D166" s="134" t="s">
        <v>227</v>
      </c>
      <c r="E166" s="151" t="s">
        <v>19</v>
      </c>
      <c r="F166" s="152" t="s">
        <v>507</v>
      </c>
      <c r="H166" s="153">
        <v>5.31</v>
      </c>
      <c r="I166" s="154"/>
      <c r="L166" s="150"/>
      <c r="M166" s="155"/>
      <c r="T166" s="156"/>
      <c r="AT166" s="151" t="s">
        <v>227</v>
      </c>
      <c r="AU166" s="151" t="s">
        <v>83</v>
      </c>
      <c r="AV166" s="12" t="s">
        <v>83</v>
      </c>
      <c r="AW166" s="12" t="s">
        <v>33</v>
      </c>
      <c r="AX166" s="12" t="s">
        <v>72</v>
      </c>
      <c r="AY166" s="151" t="s">
        <v>142</v>
      </c>
    </row>
    <row r="167" spans="2:51" s="12" customFormat="1" ht="12">
      <c r="B167" s="150"/>
      <c r="D167" s="134" t="s">
        <v>227</v>
      </c>
      <c r="E167" s="151" t="s">
        <v>19</v>
      </c>
      <c r="F167" s="152" t="s">
        <v>508</v>
      </c>
      <c r="H167" s="153">
        <v>1.62</v>
      </c>
      <c r="I167" s="154"/>
      <c r="L167" s="150"/>
      <c r="M167" s="155"/>
      <c r="T167" s="156"/>
      <c r="AT167" s="151" t="s">
        <v>227</v>
      </c>
      <c r="AU167" s="151" t="s">
        <v>83</v>
      </c>
      <c r="AV167" s="12" t="s">
        <v>83</v>
      </c>
      <c r="AW167" s="12" t="s">
        <v>33</v>
      </c>
      <c r="AX167" s="12" t="s">
        <v>72</v>
      </c>
      <c r="AY167" s="151" t="s">
        <v>142</v>
      </c>
    </row>
    <row r="168" spans="2:51" s="14" customFormat="1" ht="12">
      <c r="B168" s="163"/>
      <c r="D168" s="134" t="s">
        <v>227</v>
      </c>
      <c r="E168" s="164" t="s">
        <v>19</v>
      </c>
      <c r="F168" s="165" t="s">
        <v>264</v>
      </c>
      <c r="H168" s="166">
        <v>12.944</v>
      </c>
      <c r="I168" s="167"/>
      <c r="L168" s="163"/>
      <c r="M168" s="168"/>
      <c r="T168" s="169"/>
      <c r="AT168" s="164" t="s">
        <v>227</v>
      </c>
      <c r="AU168" s="164" t="s">
        <v>83</v>
      </c>
      <c r="AV168" s="14" t="s">
        <v>141</v>
      </c>
      <c r="AW168" s="14" t="s">
        <v>33</v>
      </c>
      <c r="AX168" s="14" t="s">
        <v>80</v>
      </c>
      <c r="AY168" s="164" t="s">
        <v>142</v>
      </c>
    </row>
    <row r="169" spans="2:65" s="1" customFormat="1" ht="24.15" customHeight="1">
      <c r="B169" s="32"/>
      <c r="C169" s="121" t="s">
        <v>293</v>
      </c>
      <c r="D169" s="121" t="s">
        <v>143</v>
      </c>
      <c r="E169" s="122" t="s">
        <v>509</v>
      </c>
      <c r="F169" s="123" t="s">
        <v>510</v>
      </c>
      <c r="G169" s="124" t="s">
        <v>239</v>
      </c>
      <c r="H169" s="125">
        <v>9.03</v>
      </c>
      <c r="I169" s="126"/>
      <c r="J169" s="127">
        <f>ROUND(I169*H169,2)</f>
        <v>0</v>
      </c>
      <c r="K169" s="123" t="s">
        <v>189</v>
      </c>
      <c r="L169" s="32"/>
      <c r="M169" s="128" t="s">
        <v>19</v>
      </c>
      <c r="N169" s="129" t="s">
        <v>43</v>
      </c>
      <c r="P169" s="130">
        <f>O169*H169</f>
        <v>0</v>
      </c>
      <c r="Q169" s="130">
        <v>2.50187</v>
      </c>
      <c r="R169" s="130">
        <f>Q169*H169</f>
        <v>22.591886099999996</v>
      </c>
      <c r="S169" s="130">
        <v>0</v>
      </c>
      <c r="T169" s="131">
        <f>S169*H169</f>
        <v>0</v>
      </c>
      <c r="AR169" s="132" t="s">
        <v>141</v>
      </c>
      <c r="AT169" s="132" t="s">
        <v>143</v>
      </c>
      <c r="AU169" s="132" t="s">
        <v>83</v>
      </c>
      <c r="AY169" s="17" t="s">
        <v>142</v>
      </c>
      <c r="BE169" s="133">
        <f>IF(N169="základní",J169,0)</f>
        <v>0</v>
      </c>
      <c r="BF169" s="133">
        <f>IF(N169="snížená",J169,0)</f>
        <v>0</v>
      </c>
      <c r="BG169" s="133">
        <f>IF(N169="zákl. přenesená",J169,0)</f>
        <v>0</v>
      </c>
      <c r="BH169" s="133">
        <f>IF(N169="sníž. přenesená",J169,0)</f>
        <v>0</v>
      </c>
      <c r="BI169" s="133">
        <f>IF(N169="nulová",J169,0)</f>
        <v>0</v>
      </c>
      <c r="BJ169" s="17" t="s">
        <v>80</v>
      </c>
      <c r="BK169" s="133">
        <f>ROUND(I169*H169,2)</f>
        <v>0</v>
      </c>
      <c r="BL169" s="17" t="s">
        <v>141</v>
      </c>
      <c r="BM169" s="132" t="s">
        <v>511</v>
      </c>
    </row>
    <row r="170" spans="2:47" s="1" customFormat="1" ht="19.2">
      <c r="B170" s="32"/>
      <c r="D170" s="134" t="s">
        <v>148</v>
      </c>
      <c r="F170" s="135" t="s">
        <v>512</v>
      </c>
      <c r="I170" s="136"/>
      <c r="L170" s="32"/>
      <c r="M170" s="137"/>
      <c r="T170" s="51"/>
      <c r="AT170" s="17" t="s">
        <v>148</v>
      </c>
      <c r="AU170" s="17" t="s">
        <v>83</v>
      </c>
    </row>
    <row r="171" spans="2:47" s="1" customFormat="1" ht="12">
      <c r="B171" s="32"/>
      <c r="D171" s="148" t="s">
        <v>192</v>
      </c>
      <c r="F171" s="149" t="s">
        <v>513</v>
      </c>
      <c r="I171" s="136"/>
      <c r="L171" s="32"/>
      <c r="M171" s="137"/>
      <c r="T171" s="51"/>
      <c r="AT171" s="17" t="s">
        <v>192</v>
      </c>
      <c r="AU171" s="17" t="s">
        <v>83</v>
      </c>
    </row>
    <row r="172" spans="2:51" s="13" customFormat="1" ht="12">
      <c r="B172" s="157"/>
      <c r="D172" s="134" t="s">
        <v>227</v>
      </c>
      <c r="E172" s="158" t="s">
        <v>19</v>
      </c>
      <c r="F172" s="159" t="s">
        <v>492</v>
      </c>
      <c r="H172" s="158" t="s">
        <v>19</v>
      </c>
      <c r="I172" s="160"/>
      <c r="L172" s="157"/>
      <c r="M172" s="161"/>
      <c r="T172" s="162"/>
      <c r="AT172" s="158" t="s">
        <v>227</v>
      </c>
      <c r="AU172" s="158" t="s">
        <v>83</v>
      </c>
      <c r="AV172" s="13" t="s">
        <v>80</v>
      </c>
      <c r="AW172" s="13" t="s">
        <v>33</v>
      </c>
      <c r="AX172" s="13" t="s">
        <v>72</v>
      </c>
      <c r="AY172" s="158" t="s">
        <v>142</v>
      </c>
    </row>
    <row r="173" spans="2:51" s="12" customFormat="1" ht="12">
      <c r="B173" s="150"/>
      <c r="D173" s="134" t="s">
        <v>227</v>
      </c>
      <c r="E173" s="151" t="s">
        <v>19</v>
      </c>
      <c r="F173" s="152" t="s">
        <v>514</v>
      </c>
      <c r="H173" s="153">
        <v>9.03</v>
      </c>
      <c r="I173" s="154"/>
      <c r="L173" s="150"/>
      <c r="M173" s="155"/>
      <c r="T173" s="156"/>
      <c r="AT173" s="151" t="s">
        <v>227</v>
      </c>
      <c r="AU173" s="151" t="s">
        <v>83</v>
      </c>
      <c r="AV173" s="12" t="s">
        <v>83</v>
      </c>
      <c r="AW173" s="12" t="s">
        <v>33</v>
      </c>
      <c r="AX173" s="12" t="s">
        <v>80</v>
      </c>
      <c r="AY173" s="151" t="s">
        <v>142</v>
      </c>
    </row>
    <row r="174" spans="2:65" s="1" customFormat="1" ht="16.5" customHeight="1">
      <c r="B174" s="32"/>
      <c r="C174" s="121" t="s">
        <v>300</v>
      </c>
      <c r="D174" s="121" t="s">
        <v>143</v>
      </c>
      <c r="E174" s="122" t="s">
        <v>515</v>
      </c>
      <c r="F174" s="123" t="s">
        <v>516</v>
      </c>
      <c r="G174" s="124" t="s">
        <v>223</v>
      </c>
      <c r="H174" s="125">
        <v>8.47</v>
      </c>
      <c r="I174" s="126"/>
      <c r="J174" s="127">
        <f>ROUND(I174*H174,2)</f>
        <v>0</v>
      </c>
      <c r="K174" s="123" t="s">
        <v>189</v>
      </c>
      <c r="L174" s="32"/>
      <c r="M174" s="128" t="s">
        <v>19</v>
      </c>
      <c r="N174" s="129" t="s">
        <v>43</v>
      </c>
      <c r="P174" s="130">
        <f>O174*H174</f>
        <v>0</v>
      </c>
      <c r="Q174" s="130">
        <v>0.00247</v>
      </c>
      <c r="R174" s="130">
        <f>Q174*H174</f>
        <v>0.020920900000000003</v>
      </c>
      <c r="S174" s="130">
        <v>0</v>
      </c>
      <c r="T174" s="131">
        <f>S174*H174</f>
        <v>0</v>
      </c>
      <c r="AR174" s="132" t="s">
        <v>141</v>
      </c>
      <c r="AT174" s="132" t="s">
        <v>143</v>
      </c>
      <c r="AU174" s="132" t="s">
        <v>83</v>
      </c>
      <c r="AY174" s="17" t="s">
        <v>142</v>
      </c>
      <c r="BE174" s="133">
        <f>IF(N174="základní",J174,0)</f>
        <v>0</v>
      </c>
      <c r="BF174" s="133">
        <f>IF(N174="snížená",J174,0)</f>
        <v>0</v>
      </c>
      <c r="BG174" s="133">
        <f>IF(N174="zákl. přenesená",J174,0)</f>
        <v>0</v>
      </c>
      <c r="BH174" s="133">
        <f>IF(N174="sníž. přenesená",J174,0)</f>
        <v>0</v>
      </c>
      <c r="BI174" s="133">
        <f>IF(N174="nulová",J174,0)</f>
        <v>0</v>
      </c>
      <c r="BJ174" s="17" t="s">
        <v>80</v>
      </c>
      <c r="BK174" s="133">
        <f>ROUND(I174*H174,2)</f>
        <v>0</v>
      </c>
      <c r="BL174" s="17" t="s">
        <v>141</v>
      </c>
      <c r="BM174" s="132" t="s">
        <v>517</v>
      </c>
    </row>
    <row r="175" spans="2:47" s="1" customFormat="1" ht="12">
      <c r="B175" s="32"/>
      <c r="D175" s="134" t="s">
        <v>148</v>
      </c>
      <c r="F175" s="135" t="s">
        <v>518</v>
      </c>
      <c r="I175" s="136"/>
      <c r="L175" s="32"/>
      <c r="M175" s="137"/>
      <c r="T175" s="51"/>
      <c r="AT175" s="17" t="s">
        <v>148</v>
      </c>
      <c r="AU175" s="17" t="s">
        <v>83</v>
      </c>
    </row>
    <row r="176" spans="2:47" s="1" customFormat="1" ht="12">
      <c r="B176" s="32"/>
      <c r="D176" s="148" t="s">
        <v>192</v>
      </c>
      <c r="F176" s="149" t="s">
        <v>519</v>
      </c>
      <c r="I176" s="136"/>
      <c r="L176" s="32"/>
      <c r="M176" s="137"/>
      <c r="T176" s="51"/>
      <c r="AT176" s="17" t="s">
        <v>192</v>
      </c>
      <c r="AU176" s="17" t="s">
        <v>83</v>
      </c>
    </row>
    <row r="177" spans="2:51" s="13" customFormat="1" ht="12">
      <c r="B177" s="157"/>
      <c r="D177" s="134" t="s">
        <v>227</v>
      </c>
      <c r="E177" s="158" t="s">
        <v>19</v>
      </c>
      <c r="F177" s="159" t="s">
        <v>492</v>
      </c>
      <c r="H177" s="158" t="s">
        <v>19</v>
      </c>
      <c r="I177" s="160"/>
      <c r="L177" s="157"/>
      <c r="M177" s="161"/>
      <c r="T177" s="162"/>
      <c r="AT177" s="158" t="s">
        <v>227</v>
      </c>
      <c r="AU177" s="158" t="s">
        <v>83</v>
      </c>
      <c r="AV177" s="13" t="s">
        <v>80</v>
      </c>
      <c r="AW177" s="13" t="s">
        <v>33</v>
      </c>
      <c r="AX177" s="13" t="s">
        <v>72</v>
      </c>
      <c r="AY177" s="158" t="s">
        <v>142</v>
      </c>
    </row>
    <row r="178" spans="2:51" s="12" customFormat="1" ht="12">
      <c r="B178" s="150"/>
      <c r="D178" s="134" t="s">
        <v>227</v>
      </c>
      <c r="E178" s="151" t="s">
        <v>19</v>
      </c>
      <c r="F178" s="152" t="s">
        <v>520</v>
      </c>
      <c r="H178" s="153">
        <v>8.47</v>
      </c>
      <c r="I178" s="154"/>
      <c r="L178" s="150"/>
      <c r="M178" s="155"/>
      <c r="T178" s="156"/>
      <c r="AT178" s="151" t="s">
        <v>227</v>
      </c>
      <c r="AU178" s="151" t="s">
        <v>83</v>
      </c>
      <c r="AV178" s="12" t="s">
        <v>83</v>
      </c>
      <c r="AW178" s="12" t="s">
        <v>33</v>
      </c>
      <c r="AX178" s="12" t="s">
        <v>80</v>
      </c>
      <c r="AY178" s="151" t="s">
        <v>142</v>
      </c>
    </row>
    <row r="179" spans="2:65" s="1" customFormat="1" ht="16.5" customHeight="1">
      <c r="B179" s="32"/>
      <c r="C179" s="121" t="s">
        <v>308</v>
      </c>
      <c r="D179" s="121" t="s">
        <v>143</v>
      </c>
      <c r="E179" s="122" t="s">
        <v>521</v>
      </c>
      <c r="F179" s="123" t="s">
        <v>522</v>
      </c>
      <c r="G179" s="124" t="s">
        <v>223</v>
      </c>
      <c r="H179" s="125">
        <v>8.47</v>
      </c>
      <c r="I179" s="126"/>
      <c r="J179" s="127">
        <f>ROUND(I179*H179,2)</f>
        <v>0</v>
      </c>
      <c r="K179" s="123" t="s">
        <v>189</v>
      </c>
      <c r="L179" s="32"/>
      <c r="M179" s="128" t="s">
        <v>19</v>
      </c>
      <c r="N179" s="129" t="s">
        <v>43</v>
      </c>
      <c r="P179" s="130">
        <f>O179*H179</f>
        <v>0</v>
      </c>
      <c r="Q179" s="130">
        <v>0</v>
      </c>
      <c r="R179" s="130">
        <f>Q179*H179</f>
        <v>0</v>
      </c>
      <c r="S179" s="130">
        <v>0</v>
      </c>
      <c r="T179" s="131">
        <f>S179*H179</f>
        <v>0</v>
      </c>
      <c r="AR179" s="132" t="s">
        <v>141</v>
      </c>
      <c r="AT179" s="132" t="s">
        <v>143</v>
      </c>
      <c r="AU179" s="132" t="s">
        <v>83</v>
      </c>
      <c r="AY179" s="17" t="s">
        <v>142</v>
      </c>
      <c r="BE179" s="133">
        <f>IF(N179="základní",J179,0)</f>
        <v>0</v>
      </c>
      <c r="BF179" s="133">
        <f>IF(N179="snížená",J179,0)</f>
        <v>0</v>
      </c>
      <c r="BG179" s="133">
        <f>IF(N179="zákl. přenesená",J179,0)</f>
        <v>0</v>
      </c>
      <c r="BH179" s="133">
        <f>IF(N179="sníž. přenesená",J179,0)</f>
        <v>0</v>
      </c>
      <c r="BI179" s="133">
        <f>IF(N179="nulová",J179,0)</f>
        <v>0</v>
      </c>
      <c r="BJ179" s="17" t="s">
        <v>80</v>
      </c>
      <c r="BK179" s="133">
        <f>ROUND(I179*H179,2)</f>
        <v>0</v>
      </c>
      <c r="BL179" s="17" t="s">
        <v>141</v>
      </c>
      <c r="BM179" s="132" t="s">
        <v>523</v>
      </c>
    </row>
    <row r="180" spans="2:47" s="1" customFormat="1" ht="12">
      <c r="B180" s="32"/>
      <c r="D180" s="134" t="s">
        <v>148</v>
      </c>
      <c r="F180" s="135" t="s">
        <v>524</v>
      </c>
      <c r="I180" s="136"/>
      <c r="L180" s="32"/>
      <c r="M180" s="137"/>
      <c r="T180" s="51"/>
      <c r="AT180" s="17" t="s">
        <v>148</v>
      </c>
      <c r="AU180" s="17" t="s">
        <v>83</v>
      </c>
    </row>
    <row r="181" spans="2:47" s="1" customFormat="1" ht="12">
      <c r="B181" s="32"/>
      <c r="D181" s="148" t="s">
        <v>192</v>
      </c>
      <c r="F181" s="149" t="s">
        <v>525</v>
      </c>
      <c r="I181" s="136"/>
      <c r="L181" s="32"/>
      <c r="M181" s="137"/>
      <c r="T181" s="51"/>
      <c r="AT181" s="17" t="s">
        <v>192</v>
      </c>
      <c r="AU181" s="17" t="s">
        <v>83</v>
      </c>
    </row>
    <row r="182" spans="2:51" s="13" customFormat="1" ht="12">
      <c r="B182" s="157"/>
      <c r="D182" s="134" t="s">
        <v>227</v>
      </c>
      <c r="E182" s="158" t="s">
        <v>19</v>
      </c>
      <c r="F182" s="159" t="s">
        <v>492</v>
      </c>
      <c r="H182" s="158" t="s">
        <v>19</v>
      </c>
      <c r="I182" s="160"/>
      <c r="L182" s="157"/>
      <c r="M182" s="161"/>
      <c r="T182" s="162"/>
      <c r="AT182" s="158" t="s">
        <v>227</v>
      </c>
      <c r="AU182" s="158" t="s">
        <v>83</v>
      </c>
      <c r="AV182" s="13" t="s">
        <v>80</v>
      </c>
      <c r="AW182" s="13" t="s">
        <v>33</v>
      </c>
      <c r="AX182" s="13" t="s">
        <v>72</v>
      </c>
      <c r="AY182" s="158" t="s">
        <v>142</v>
      </c>
    </row>
    <row r="183" spans="2:51" s="12" customFormat="1" ht="12">
      <c r="B183" s="150"/>
      <c r="D183" s="134" t="s">
        <v>227</v>
      </c>
      <c r="E183" s="151" t="s">
        <v>19</v>
      </c>
      <c r="F183" s="152" t="s">
        <v>520</v>
      </c>
      <c r="H183" s="153">
        <v>8.47</v>
      </c>
      <c r="I183" s="154"/>
      <c r="L183" s="150"/>
      <c r="M183" s="155"/>
      <c r="T183" s="156"/>
      <c r="AT183" s="151" t="s">
        <v>227</v>
      </c>
      <c r="AU183" s="151" t="s">
        <v>83</v>
      </c>
      <c r="AV183" s="12" t="s">
        <v>83</v>
      </c>
      <c r="AW183" s="12" t="s">
        <v>33</v>
      </c>
      <c r="AX183" s="12" t="s">
        <v>80</v>
      </c>
      <c r="AY183" s="151" t="s">
        <v>142</v>
      </c>
    </row>
    <row r="184" spans="2:65" s="1" customFormat="1" ht="16.5" customHeight="1">
      <c r="B184" s="32"/>
      <c r="C184" s="121" t="s">
        <v>315</v>
      </c>
      <c r="D184" s="121" t="s">
        <v>143</v>
      </c>
      <c r="E184" s="122" t="s">
        <v>526</v>
      </c>
      <c r="F184" s="123" t="s">
        <v>527</v>
      </c>
      <c r="G184" s="124" t="s">
        <v>340</v>
      </c>
      <c r="H184" s="125">
        <v>0.209</v>
      </c>
      <c r="I184" s="126"/>
      <c r="J184" s="127">
        <f>ROUND(I184*H184,2)</f>
        <v>0</v>
      </c>
      <c r="K184" s="123" t="s">
        <v>189</v>
      </c>
      <c r="L184" s="32"/>
      <c r="M184" s="128" t="s">
        <v>19</v>
      </c>
      <c r="N184" s="129" t="s">
        <v>43</v>
      </c>
      <c r="P184" s="130">
        <f>O184*H184</f>
        <v>0</v>
      </c>
      <c r="Q184" s="130">
        <v>1.06277</v>
      </c>
      <c r="R184" s="130">
        <f>Q184*H184</f>
        <v>0.22211893</v>
      </c>
      <c r="S184" s="130">
        <v>0</v>
      </c>
      <c r="T184" s="131">
        <f>S184*H184</f>
        <v>0</v>
      </c>
      <c r="AR184" s="132" t="s">
        <v>141</v>
      </c>
      <c r="AT184" s="132" t="s">
        <v>143</v>
      </c>
      <c r="AU184" s="132" t="s">
        <v>83</v>
      </c>
      <c r="AY184" s="17" t="s">
        <v>142</v>
      </c>
      <c r="BE184" s="133">
        <f>IF(N184="základní",J184,0)</f>
        <v>0</v>
      </c>
      <c r="BF184" s="133">
        <f>IF(N184="snížená",J184,0)</f>
        <v>0</v>
      </c>
      <c r="BG184" s="133">
        <f>IF(N184="zákl. přenesená",J184,0)</f>
        <v>0</v>
      </c>
      <c r="BH184" s="133">
        <f>IF(N184="sníž. přenesená",J184,0)</f>
        <v>0</v>
      </c>
      <c r="BI184" s="133">
        <f>IF(N184="nulová",J184,0)</f>
        <v>0</v>
      </c>
      <c r="BJ184" s="17" t="s">
        <v>80</v>
      </c>
      <c r="BK184" s="133">
        <f>ROUND(I184*H184,2)</f>
        <v>0</v>
      </c>
      <c r="BL184" s="17" t="s">
        <v>141</v>
      </c>
      <c r="BM184" s="132" t="s">
        <v>528</v>
      </c>
    </row>
    <row r="185" spans="2:47" s="1" customFormat="1" ht="12">
      <c r="B185" s="32"/>
      <c r="D185" s="134" t="s">
        <v>148</v>
      </c>
      <c r="F185" s="135" t="s">
        <v>529</v>
      </c>
      <c r="I185" s="136"/>
      <c r="L185" s="32"/>
      <c r="M185" s="137"/>
      <c r="T185" s="51"/>
      <c r="AT185" s="17" t="s">
        <v>148</v>
      </c>
      <c r="AU185" s="17" t="s">
        <v>83</v>
      </c>
    </row>
    <row r="186" spans="2:47" s="1" customFormat="1" ht="12">
      <c r="B186" s="32"/>
      <c r="D186" s="148" t="s">
        <v>192</v>
      </c>
      <c r="F186" s="149" t="s">
        <v>530</v>
      </c>
      <c r="I186" s="136"/>
      <c r="L186" s="32"/>
      <c r="M186" s="137"/>
      <c r="T186" s="51"/>
      <c r="AT186" s="17" t="s">
        <v>192</v>
      </c>
      <c r="AU186" s="17" t="s">
        <v>83</v>
      </c>
    </row>
    <row r="187" spans="2:51" s="13" customFormat="1" ht="12">
      <c r="B187" s="157"/>
      <c r="D187" s="134" t="s">
        <v>227</v>
      </c>
      <c r="E187" s="158" t="s">
        <v>19</v>
      </c>
      <c r="F187" s="159" t="s">
        <v>492</v>
      </c>
      <c r="H187" s="158" t="s">
        <v>19</v>
      </c>
      <c r="I187" s="160"/>
      <c r="L187" s="157"/>
      <c r="M187" s="161"/>
      <c r="T187" s="162"/>
      <c r="AT187" s="158" t="s">
        <v>227</v>
      </c>
      <c r="AU187" s="158" t="s">
        <v>83</v>
      </c>
      <c r="AV187" s="13" t="s">
        <v>80</v>
      </c>
      <c r="AW187" s="13" t="s">
        <v>33</v>
      </c>
      <c r="AX187" s="13" t="s">
        <v>72</v>
      </c>
      <c r="AY187" s="158" t="s">
        <v>142</v>
      </c>
    </row>
    <row r="188" spans="2:51" s="13" customFormat="1" ht="12">
      <c r="B188" s="157"/>
      <c r="D188" s="134" t="s">
        <v>227</v>
      </c>
      <c r="E188" s="158" t="s">
        <v>19</v>
      </c>
      <c r="F188" s="159" t="s">
        <v>531</v>
      </c>
      <c r="H188" s="158" t="s">
        <v>19</v>
      </c>
      <c r="I188" s="160"/>
      <c r="L188" s="157"/>
      <c r="M188" s="161"/>
      <c r="T188" s="162"/>
      <c r="AT188" s="158" t="s">
        <v>227</v>
      </c>
      <c r="AU188" s="158" t="s">
        <v>83</v>
      </c>
      <c r="AV188" s="13" t="s">
        <v>80</v>
      </c>
      <c r="AW188" s="13" t="s">
        <v>33</v>
      </c>
      <c r="AX188" s="13" t="s">
        <v>72</v>
      </c>
      <c r="AY188" s="158" t="s">
        <v>142</v>
      </c>
    </row>
    <row r="189" spans="2:51" s="12" customFormat="1" ht="12">
      <c r="B189" s="150"/>
      <c r="D189" s="134" t="s">
        <v>227</v>
      </c>
      <c r="E189" s="151" t="s">
        <v>19</v>
      </c>
      <c r="F189" s="152" t="s">
        <v>532</v>
      </c>
      <c r="H189" s="153">
        <v>0.182</v>
      </c>
      <c r="I189" s="154"/>
      <c r="L189" s="150"/>
      <c r="M189" s="155"/>
      <c r="T189" s="156"/>
      <c r="AT189" s="151" t="s">
        <v>227</v>
      </c>
      <c r="AU189" s="151" t="s">
        <v>83</v>
      </c>
      <c r="AV189" s="12" t="s">
        <v>83</v>
      </c>
      <c r="AW189" s="12" t="s">
        <v>33</v>
      </c>
      <c r="AX189" s="12" t="s">
        <v>80</v>
      </c>
      <c r="AY189" s="151" t="s">
        <v>142</v>
      </c>
    </row>
    <row r="190" spans="2:51" s="12" customFormat="1" ht="12">
      <c r="B190" s="150"/>
      <c r="D190" s="134" t="s">
        <v>227</v>
      </c>
      <c r="F190" s="152" t="s">
        <v>533</v>
      </c>
      <c r="H190" s="153">
        <v>0.209</v>
      </c>
      <c r="I190" s="154"/>
      <c r="L190" s="150"/>
      <c r="M190" s="155"/>
      <c r="T190" s="156"/>
      <c r="AT190" s="151" t="s">
        <v>227</v>
      </c>
      <c r="AU190" s="151" t="s">
        <v>83</v>
      </c>
      <c r="AV190" s="12" t="s">
        <v>83</v>
      </c>
      <c r="AW190" s="12" t="s">
        <v>4</v>
      </c>
      <c r="AX190" s="12" t="s">
        <v>80</v>
      </c>
      <c r="AY190" s="151" t="s">
        <v>142</v>
      </c>
    </row>
    <row r="191" spans="2:65" s="1" customFormat="1" ht="16.5" customHeight="1">
      <c r="B191" s="32"/>
      <c r="C191" s="121" t="s">
        <v>321</v>
      </c>
      <c r="D191" s="121" t="s">
        <v>143</v>
      </c>
      <c r="E191" s="122" t="s">
        <v>534</v>
      </c>
      <c r="F191" s="123" t="s">
        <v>535</v>
      </c>
      <c r="G191" s="124" t="s">
        <v>239</v>
      </c>
      <c r="H191" s="125">
        <v>9.912</v>
      </c>
      <c r="I191" s="126"/>
      <c r="J191" s="127">
        <f>ROUND(I191*H191,2)</f>
        <v>0</v>
      </c>
      <c r="K191" s="123" t="s">
        <v>189</v>
      </c>
      <c r="L191" s="32"/>
      <c r="M191" s="128" t="s">
        <v>19</v>
      </c>
      <c r="N191" s="129" t="s">
        <v>43</v>
      </c>
      <c r="P191" s="130">
        <f>O191*H191</f>
        <v>0</v>
      </c>
      <c r="Q191" s="130">
        <v>2.30102</v>
      </c>
      <c r="R191" s="130">
        <f>Q191*H191</f>
        <v>22.80771024</v>
      </c>
      <c r="S191" s="130">
        <v>0</v>
      </c>
      <c r="T191" s="131">
        <f>S191*H191</f>
        <v>0</v>
      </c>
      <c r="AR191" s="132" t="s">
        <v>141</v>
      </c>
      <c r="AT191" s="132" t="s">
        <v>143</v>
      </c>
      <c r="AU191" s="132" t="s">
        <v>83</v>
      </c>
      <c r="AY191" s="17" t="s">
        <v>142</v>
      </c>
      <c r="BE191" s="133">
        <f>IF(N191="základní",J191,0)</f>
        <v>0</v>
      </c>
      <c r="BF191" s="133">
        <f>IF(N191="snížená",J191,0)</f>
        <v>0</v>
      </c>
      <c r="BG191" s="133">
        <f>IF(N191="zákl. přenesená",J191,0)</f>
        <v>0</v>
      </c>
      <c r="BH191" s="133">
        <f>IF(N191="sníž. přenesená",J191,0)</f>
        <v>0</v>
      </c>
      <c r="BI191" s="133">
        <f>IF(N191="nulová",J191,0)</f>
        <v>0</v>
      </c>
      <c r="BJ191" s="17" t="s">
        <v>80</v>
      </c>
      <c r="BK191" s="133">
        <f>ROUND(I191*H191,2)</f>
        <v>0</v>
      </c>
      <c r="BL191" s="17" t="s">
        <v>141</v>
      </c>
      <c r="BM191" s="132" t="s">
        <v>536</v>
      </c>
    </row>
    <row r="192" spans="2:47" s="1" customFormat="1" ht="19.2">
      <c r="B192" s="32"/>
      <c r="D192" s="134" t="s">
        <v>148</v>
      </c>
      <c r="F192" s="135" t="s">
        <v>537</v>
      </c>
      <c r="I192" s="136"/>
      <c r="L192" s="32"/>
      <c r="M192" s="137"/>
      <c r="T192" s="51"/>
      <c r="AT192" s="17" t="s">
        <v>148</v>
      </c>
      <c r="AU192" s="17" t="s">
        <v>83</v>
      </c>
    </row>
    <row r="193" spans="2:47" s="1" customFormat="1" ht="12">
      <c r="B193" s="32"/>
      <c r="D193" s="148" t="s">
        <v>192</v>
      </c>
      <c r="F193" s="149" t="s">
        <v>538</v>
      </c>
      <c r="I193" s="136"/>
      <c r="L193" s="32"/>
      <c r="M193" s="137"/>
      <c r="T193" s="51"/>
      <c r="AT193" s="17" t="s">
        <v>192</v>
      </c>
      <c r="AU193" s="17" t="s">
        <v>83</v>
      </c>
    </row>
    <row r="194" spans="2:51" s="13" customFormat="1" ht="12">
      <c r="B194" s="157"/>
      <c r="D194" s="134" t="s">
        <v>227</v>
      </c>
      <c r="E194" s="158" t="s">
        <v>19</v>
      </c>
      <c r="F194" s="159" t="s">
        <v>452</v>
      </c>
      <c r="H194" s="158" t="s">
        <v>19</v>
      </c>
      <c r="I194" s="160"/>
      <c r="L194" s="157"/>
      <c r="M194" s="161"/>
      <c r="T194" s="162"/>
      <c r="AT194" s="158" t="s">
        <v>227</v>
      </c>
      <c r="AU194" s="158" t="s">
        <v>83</v>
      </c>
      <c r="AV194" s="13" t="s">
        <v>80</v>
      </c>
      <c r="AW194" s="13" t="s">
        <v>33</v>
      </c>
      <c r="AX194" s="13" t="s">
        <v>72</v>
      </c>
      <c r="AY194" s="158" t="s">
        <v>142</v>
      </c>
    </row>
    <row r="195" spans="2:51" s="12" customFormat="1" ht="12">
      <c r="B195" s="150"/>
      <c r="D195" s="134" t="s">
        <v>227</v>
      </c>
      <c r="E195" s="151" t="s">
        <v>19</v>
      </c>
      <c r="F195" s="152" t="s">
        <v>539</v>
      </c>
      <c r="H195" s="153">
        <v>1.44</v>
      </c>
      <c r="I195" s="154"/>
      <c r="L195" s="150"/>
      <c r="M195" s="155"/>
      <c r="T195" s="156"/>
      <c r="AT195" s="151" t="s">
        <v>227</v>
      </c>
      <c r="AU195" s="151" t="s">
        <v>83</v>
      </c>
      <c r="AV195" s="12" t="s">
        <v>83</v>
      </c>
      <c r="AW195" s="12" t="s">
        <v>33</v>
      </c>
      <c r="AX195" s="12" t="s">
        <v>72</v>
      </c>
      <c r="AY195" s="151" t="s">
        <v>142</v>
      </c>
    </row>
    <row r="196" spans="2:51" s="12" customFormat="1" ht="12">
      <c r="B196" s="150"/>
      <c r="D196" s="134" t="s">
        <v>227</v>
      </c>
      <c r="E196" s="151" t="s">
        <v>19</v>
      </c>
      <c r="F196" s="152" t="s">
        <v>540</v>
      </c>
      <c r="H196" s="153">
        <v>4.344</v>
      </c>
      <c r="I196" s="154"/>
      <c r="L196" s="150"/>
      <c r="M196" s="155"/>
      <c r="T196" s="156"/>
      <c r="AT196" s="151" t="s">
        <v>227</v>
      </c>
      <c r="AU196" s="151" t="s">
        <v>83</v>
      </c>
      <c r="AV196" s="12" t="s">
        <v>83</v>
      </c>
      <c r="AW196" s="12" t="s">
        <v>33</v>
      </c>
      <c r="AX196" s="12" t="s">
        <v>72</v>
      </c>
      <c r="AY196" s="151" t="s">
        <v>142</v>
      </c>
    </row>
    <row r="197" spans="2:51" s="12" customFormat="1" ht="12">
      <c r="B197" s="150"/>
      <c r="D197" s="134" t="s">
        <v>227</v>
      </c>
      <c r="E197" s="151" t="s">
        <v>19</v>
      </c>
      <c r="F197" s="152" t="s">
        <v>541</v>
      </c>
      <c r="H197" s="153">
        <v>4.128</v>
      </c>
      <c r="I197" s="154"/>
      <c r="L197" s="150"/>
      <c r="M197" s="155"/>
      <c r="T197" s="156"/>
      <c r="AT197" s="151" t="s">
        <v>227</v>
      </c>
      <c r="AU197" s="151" t="s">
        <v>83</v>
      </c>
      <c r="AV197" s="12" t="s">
        <v>83</v>
      </c>
      <c r="AW197" s="12" t="s">
        <v>33</v>
      </c>
      <c r="AX197" s="12" t="s">
        <v>72</v>
      </c>
      <c r="AY197" s="151" t="s">
        <v>142</v>
      </c>
    </row>
    <row r="198" spans="2:51" s="14" customFormat="1" ht="12">
      <c r="B198" s="163"/>
      <c r="D198" s="134" t="s">
        <v>227</v>
      </c>
      <c r="E198" s="164" t="s">
        <v>19</v>
      </c>
      <c r="F198" s="165" t="s">
        <v>264</v>
      </c>
      <c r="H198" s="166">
        <v>9.912</v>
      </c>
      <c r="I198" s="167"/>
      <c r="L198" s="163"/>
      <c r="M198" s="168"/>
      <c r="T198" s="169"/>
      <c r="AT198" s="164" t="s">
        <v>227</v>
      </c>
      <c r="AU198" s="164" t="s">
        <v>83</v>
      </c>
      <c r="AV198" s="14" t="s">
        <v>141</v>
      </c>
      <c r="AW198" s="14" t="s">
        <v>33</v>
      </c>
      <c r="AX198" s="14" t="s">
        <v>80</v>
      </c>
      <c r="AY198" s="164" t="s">
        <v>142</v>
      </c>
    </row>
    <row r="199" spans="2:65" s="1" customFormat="1" ht="33" customHeight="1">
      <c r="B199" s="32"/>
      <c r="C199" s="121" t="s">
        <v>8</v>
      </c>
      <c r="D199" s="121" t="s">
        <v>143</v>
      </c>
      <c r="E199" s="122" t="s">
        <v>542</v>
      </c>
      <c r="F199" s="123" t="s">
        <v>543</v>
      </c>
      <c r="G199" s="124" t="s">
        <v>223</v>
      </c>
      <c r="H199" s="125">
        <v>21.05</v>
      </c>
      <c r="I199" s="126"/>
      <c r="J199" s="127">
        <f>ROUND(I199*H199,2)</f>
        <v>0</v>
      </c>
      <c r="K199" s="123" t="s">
        <v>189</v>
      </c>
      <c r="L199" s="32"/>
      <c r="M199" s="128" t="s">
        <v>19</v>
      </c>
      <c r="N199" s="129" t="s">
        <v>43</v>
      </c>
      <c r="P199" s="130">
        <f>O199*H199</f>
        <v>0</v>
      </c>
      <c r="Q199" s="130">
        <v>1.0146</v>
      </c>
      <c r="R199" s="130">
        <f>Q199*H199</f>
        <v>21.35733</v>
      </c>
      <c r="S199" s="130">
        <v>0</v>
      </c>
      <c r="T199" s="131">
        <f>S199*H199</f>
        <v>0</v>
      </c>
      <c r="AR199" s="132" t="s">
        <v>141</v>
      </c>
      <c r="AT199" s="132" t="s">
        <v>143</v>
      </c>
      <c r="AU199" s="132" t="s">
        <v>83</v>
      </c>
      <c r="AY199" s="17" t="s">
        <v>142</v>
      </c>
      <c r="BE199" s="133">
        <f>IF(N199="základní",J199,0)</f>
        <v>0</v>
      </c>
      <c r="BF199" s="133">
        <f>IF(N199="snížená",J199,0)</f>
        <v>0</v>
      </c>
      <c r="BG199" s="133">
        <f>IF(N199="zákl. přenesená",J199,0)</f>
        <v>0</v>
      </c>
      <c r="BH199" s="133">
        <f>IF(N199="sníž. přenesená",J199,0)</f>
        <v>0</v>
      </c>
      <c r="BI199" s="133">
        <f>IF(N199="nulová",J199,0)</f>
        <v>0</v>
      </c>
      <c r="BJ199" s="17" t="s">
        <v>80</v>
      </c>
      <c r="BK199" s="133">
        <f>ROUND(I199*H199,2)</f>
        <v>0</v>
      </c>
      <c r="BL199" s="17" t="s">
        <v>141</v>
      </c>
      <c r="BM199" s="132" t="s">
        <v>544</v>
      </c>
    </row>
    <row r="200" spans="2:47" s="1" customFormat="1" ht="28.8">
      <c r="B200" s="32"/>
      <c r="D200" s="134" t="s">
        <v>148</v>
      </c>
      <c r="F200" s="135" t="s">
        <v>545</v>
      </c>
      <c r="I200" s="136"/>
      <c r="L200" s="32"/>
      <c r="M200" s="137"/>
      <c r="T200" s="51"/>
      <c r="AT200" s="17" t="s">
        <v>148</v>
      </c>
      <c r="AU200" s="17" t="s">
        <v>83</v>
      </c>
    </row>
    <row r="201" spans="2:47" s="1" customFormat="1" ht="12">
      <c r="B201" s="32"/>
      <c r="D201" s="148" t="s">
        <v>192</v>
      </c>
      <c r="F201" s="149" t="s">
        <v>546</v>
      </c>
      <c r="I201" s="136"/>
      <c r="L201" s="32"/>
      <c r="M201" s="137"/>
      <c r="T201" s="51"/>
      <c r="AT201" s="17" t="s">
        <v>192</v>
      </c>
      <c r="AU201" s="17" t="s">
        <v>83</v>
      </c>
    </row>
    <row r="202" spans="2:51" s="13" customFormat="1" ht="12">
      <c r="B202" s="157"/>
      <c r="D202" s="134" t="s">
        <v>227</v>
      </c>
      <c r="E202" s="158" t="s">
        <v>19</v>
      </c>
      <c r="F202" s="159" t="s">
        <v>547</v>
      </c>
      <c r="H202" s="158" t="s">
        <v>19</v>
      </c>
      <c r="I202" s="160"/>
      <c r="L202" s="157"/>
      <c r="M202" s="161"/>
      <c r="T202" s="162"/>
      <c r="AT202" s="158" t="s">
        <v>227</v>
      </c>
      <c r="AU202" s="158" t="s">
        <v>83</v>
      </c>
      <c r="AV202" s="13" t="s">
        <v>80</v>
      </c>
      <c r="AW202" s="13" t="s">
        <v>33</v>
      </c>
      <c r="AX202" s="13" t="s">
        <v>72</v>
      </c>
      <c r="AY202" s="158" t="s">
        <v>142</v>
      </c>
    </row>
    <row r="203" spans="2:51" s="12" customFormat="1" ht="12">
      <c r="B203" s="150"/>
      <c r="D203" s="134" t="s">
        <v>227</v>
      </c>
      <c r="E203" s="151" t="s">
        <v>19</v>
      </c>
      <c r="F203" s="152" t="s">
        <v>548</v>
      </c>
      <c r="H203" s="153">
        <v>9.15</v>
      </c>
      <c r="I203" s="154"/>
      <c r="L203" s="150"/>
      <c r="M203" s="155"/>
      <c r="T203" s="156"/>
      <c r="AT203" s="151" t="s">
        <v>227</v>
      </c>
      <c r="AU203" s="151" t="s">
        <v>83</v>
      </c>
      <c r="AV203" s="12" t="s">
        <v>83</v>
      </c>
      <c r="AW203" s="12" t="s">
        <v>33</v>
      </c>
      <c r="AX203" s="12" t="s">
        <v>72</v>
      </c>
      <c r="AY203" s="151" t="s">
        <v>142</v>
      </c>
    </row>
    <row r="204" spans="2:51" s="12" customFormat="1" ht="12">
      <c r="B204" s="150"/>
      <c r="D204" s="134" t="s">
        <v>227</v>
      </c>
      <c r="E204" s="151" t="s">
        <v>19</v>
      </c>
      <c r="F204" s="152" t="s">
        <v>549</v>
      </c>
      <c r="H204" s="153">
        <v>11.9</v>
      </c>
      <c r="I204" s="154"/>
      <c r="L204" s="150"/>
      <c r="M204" s="155"/>
      <c r="T204" s="156"/>
      <c r="AT204" s="151" t="s">
        <v>227</v>
      </c>
      <c r="AU204" s="151" t="s">
        <v>83</v>
      </c>
      <c r="AV204" s="12" t="s">
        <v>83</v>
      </c>
      <c r="AW204" s="12" t="s">
        <v>33</v>
      </c>
      <c r="AX204" s="12" t="s">
        <v>72</v>
      </c>
      <c r="AY204" s="151" t="s">
        <v>142</v>
      </c>
    </row>
    <row r="205" spans="2:51" s="14" customFormat="1" ht="12">
      <c r="B205" s="163"/>
      <c r="D205" s="134" t="s">
        <v>227</v>
      </c>
      <c r="E205" s="164" t="s">
        <v>19</v>
      </c>
      <c r="F205" s="165" t="s">
        <v>264</v>
      </c>
      <c r="H205" s="166">
        <v>21.05</v>
      </c>
      <c r="I205" s="167"/>
      <c r="L205" s="163"/>
      <c r="M205" s="168"/>
      <c r="T205" s="169"/>
      <c r="AT205" s="164" t="s">
        <v>227</v>
      </c>
      <c r="AU205" s="164" t="s">
        <v>83</v>
      </c>
      <c r="AV205" s="14" t="s">
        <v>141</v>
      </c>
      <c r="AW205" s="14" t="s">
        <v>33</v>
      </c>
      <c r="AX205" s="14" t="s">
        <v>80</v>
      </c>
      <c r="AY205" s="164" t="s">
        <v>142</v>
      </c>
    </row>
    <row r="206" spans="2:63" s="10" customFormat="1" ht="22.95" customHeight="1">
      <c r="B206" s="111"/>
      <c r="D206" s="112" t="s">
        <v>71</v>
      </c>
      <c r="E206" s="146" t="s">
        <v>152</v>
      </c>
      <c r="F206" s="146" t="s">
        <v>550</v>
      </c>
      <c r="I206" s="114"/>
      <c r="J206" s="147">
        <f>BK206</f>
        <v>0</v>
      </c>
      <c r="L206" s="111"/>
      <c r="M206" s="116"/>
      <c r="P206" s="117">
        <f>SUM(P207:P296)</f>
        <v>0</v>
      </c>
      <c r="R206" s="117">
        <f>SUM(R207:R296)</f>
        <v>32.31781356999999</v>
      </c>
      <c r="T206" s="118">
        <f>SUM(T207:T296)</f>
        <v>0</v>
      </c>
      <c r="AR206" s="112" t="s">
        <v>80</v>
      </c>
      <c r="AT206" s="119" t="s">
        <v>71</v>
      </c>
      <c r="AU206" s="119" t="s">
        <v>80</v>
      </c>
      <c r="AY206" s="112" t="s">
        <v>142</v>
      </c>
      <c r="BK206" s="120">
        <f>SUM(BK207:BK296)</f>
        <v>0</v>
      </c>
    </row>
    <row r="207" spans="2:65" s="1" customFormat="1" ht="33" customHeight="1">
      <c r="B207" s="32"/>
      <c r="C207" s="121" t="s">
        <v>337</v>
      </c>
      <c r="D207" s="121" t="s">
        <v>143</v>
      </c>
      <c r="E207" s="122" t="s">
        <v>551</v>
      </c>
      <c r="F207" s="123" t="s">
        <v>552</v>
      </c>
      <c r="G207" s="124" t="s">
        <v>223</v>
      </c>
      <c r="H207" s="125">
        <v>45.835</v>
      </c>
      <c r="I207" s="126"/>
      <c r="J207" s="127">
        <f>ROUND(I207*H207,2)</f>
        <v>0</v>
      </c>
      <c r="K207" s="123" t="s">
        <v>189</v>
      </c>
      <c r="L207" s="32"/>
      <c r="M207" s="128" t="s">
        <v>19</v>
      </c>
      <c r="N207" s="129" t="s">
        <v>43</v>
      </c>
      <c r="P207" s="130">
        <f>O207*H207</f>
        <v>0</v>
      </c>
      <c r="Q207" s="130">
        <v>0.16423</v>
      </c>
      <c r="R207" s="130">
        <f>Q207*H207</f>
        <v>7.52748205</v>
      </c>
      <c r="S207" s="130">
        <v>0</v>
      </c>
      <c r="T207" s="131">
        <f>S207*H207</f>
        <v>0</v>
      </c>
      <c r="AR207" s="132" t="s">
        <v>141</v>
      </c>
      <c r="AT207" s="132" t="s">
        <v>143</v>
      </c>
      <c r="AU207" s="132" t="s">
        <v>83</v>
      </c>
      <c r="AY207" s="17" t="s">
        <v>142</v>
      </c>
      <c r="BE207" s="133">
        <f>IF(N207="základní",J207,0)</f>
        <v>0</v>
      </c>
      <c r="BF207" s="133">
        <f>IF(N207="snížená",J207,0)</f>
        <v>0</v>
      </c>
      <c r="BG207" s="133">
        <f>IF(N207="zákl. přenesená",J207,0)</f>
        <v>0</v>
      </c>
      <c r="BH207" s="133">
        <f>IF(N207="sníž. přenesená",J207,0)</f>
        <v>0</v>
      </c>
      <c r="BI207" s="133">
        <f>IF(N207="nulová",J207,0)</f>
        <v>0</v>
      </c>
      <c r="BJ207" s="17" t="s">
        <v>80</v>
      </c>
      <c r="BK207" s="133">
        <f>ROUND(I207*H207,2)</f>
        <v>0</v>
      </c>
      <c r="BL207" s="17" t="s">
        <v>141</v>
      </c>
      <c r="BM207" s="132" t="s">
        <v>553</v>
      </c>
    </row>
    <row r="208" spans="2:47" s="1" customFormat="1" ht="28.8">
      <c r="B208" s="32"/>
      <c r="D208" s="134" t="s">
        <v>148</v>
      </c>
      <c r="F208" s="135" t="s">
        <v>554</v>
      </c>
      <c r="I208" s="136"/>
      <c r="L208" s="32"/>
      <c r="M208" s="137"/>
      <c r="T208" s="51"/>
      <c r="AT208" s="17" t="s">
        <v>148</v>
      </c>
      <c r="AU208" s="17" t="s">
        <v>83</v>
      </c>
    </row>
    <row r="209" spans="2:47" s="1" customFormat="1" ht="12">
      <c r="B209" s="32"/>
      <c r="D209" s="148" t="s">
        <v>192</v>
      </c>
      <c r="F209" s="149" t="s">
        <v>555</v>
      </c>
      <c r="I209" s="136"/>
      <c r="L209" s="32"/>
      <c r="M209" s="137"/>
      <c r="T209" s="51"/>
      <c r="AT209" s="17" t="s">
        <v>192</v>
      </c>
      <c r="AU209" s="17" t="s">
        <v>83</v>
      </c>
    </row>
    <row r="210" spans="2:51" s="13" customFormat="1" ht="12">
      <c r="B210" s="157"/>
      <c r="D210" s="134" t="s">
        <v>227</v>
      </c>
      <c r="E210" s="158" t="s">
        <v>19</v>
      </c>
      <c r="F210" s="159" t="s">
        <v>556</v>
      </c>
      <c r="H210" s="158" t="s">
        <v>19</v>
      </c>
      <c r="I210" s="160"/>
      <c r="L210" s="157"/>
      <c r="M210" s="161"/>
      <c r="T210" s="162"/>
      <c r="AT210" s="158" t="s">
        <v>227</v>
      </c>
      <c r="AU210" s="158" t="s">
        <v>83</v>
      </c>
      <c r="AV210" s="13" t="s">
        <v>80</v>
      </c>
      <c r="AW210" s="13" t="s">
        <v>33</v>
      </c>
      <c r="AX210" s="13" t="s">
        <v>72</v>
      </c>
      <c r="AY210" s="158" t="s">
        <v>142</v>
      </c>
    </row>
    <row r="211" spans="2:51" s="12" customFormat="1" ht="12">
      <c r="B211" s="150"/>
      <c r="D211" s="134" t="s">
        <v>227</v>
      </c>
      <c r="E211" s="151" t="s">
        <v>19</v>
      </c>
      <c r="F211" s="152" t="s">
        <v>557</v>
      </c>
      <c r="H211" s="153">
        <v>56.4</v>
      </c>
      <c r="I211" s="154"/>
      <c r="L211" s="150"/>
      <c r="M211" s="155"/>
      <c r="T211" s="156"/>
      <c r="AT211" s="151" t="s">
        <v>227</v>
      </c>
      <c r="AU211" s="151" t="s">
        <v>83</v>
      </c>
      <c r="AV211" s="12" t="s">
        <v>83</v>
      </c>
      <c r="AW211" s="12" t="s">
        <v>33</v>
      </c>
      <c r="AX211" s="12" t="s">
        <v>72</v>
      </c>
      <c r="AY211" s="151" t="s">
        <v>142</v>
      </c>
    </row>
    <row r="212" spans="2:51" s="12" customFormat="1" ht="12">
      <c r="B212" s="150"/>
      <c r="D212" s="134" t="s">
        <v>227</v>
      </c>
      <c r="E212" s="151" t="s">
        <v>19</v>
      </c>
      <c r="F212" s="152" t="s">
        <v>558</v>
      </c>
      <c r="H212" s="153">
        <v>-4.73</v>
      </c>
      <c r="I212" s="154"/>
      <c r="L212" s="150"/>
      <c r="M212" s="155"/>
      <c r="T212" s="156"/>
      <c r="AT212" s="151" t="s">
        <v>227</v>
      </c>
      <c r="AU212" s="151" t="s">
        <v>83</v>
      </c>
      <c r="AV212" s="12" t="s">
        <v>83</v>
      </c>
      <c r="AW212" s="12" t="s">
        <v>33</v>
      </c>
      <c r="AX212" s="12" t="s">
        <v>72</v>
      </c>
      <c r="AY212" s="151" t="s">
        <v>142</v>
      </c>
    </row>
    <row r="213" spans="2:51" s="12" customFormat="1" ht="12">
      <c r="B213" s="150"/>
      <c r="D213" s="134" t="s">
        <v>227</v>
      </c>
      <c r="E213" s="151" t="s">
        <v>19</v>
      </c>
      <c r="F213" s="152" t="s">
        <v>559</v>
      </c>
      <c r="H213" s="153">
        <v>-3.9</v>
      </c>
      <c r="I213" s="154"/>
      <c r="L213" s="150"/>
      <c r="M213" s="155"/>
      <c r="T213" s="156"/>
      <c r="AT213" s="151" t="s">
        <v>227</v>
      </c>
      <c r="AU213" s="151" t="s">
        <v>83</v>
      </c>
      <c r="AV213" s="12" t="s">
        <v>83</v>
      </c>
      <c r="AW213" s="12" t="s">
        <v>33</v>
      </c>
      <c r="AX213" s="12" t="s">
        <v>72</v>
      </c>
      <c r="AY213" s="151" t="s">
        <v>142</v>
      </c>
    </row>
    <row r="214" spans="2:51" s="12" customFormat="1" ht="12">
      <c r="B214" s="150"/>
      <c r="D214" s="134" t="s">
        <v>227</v>
      </c>
      <c r="E214" s="151" t="s">
        <v>19</v>
      </c>
      <c r="F214" s="152" t="s">
        <v>560</v>
      </c>
      <c r="H214" s="153">
        <v>-1.935</v>
      </c>
      <c r="I214" s="154"/>
      <c r="L214" s="150"/>
      <c r="M214" s="155"/>
      <c r="T214" s="156"/>
      <c r="AT214" s="151" t="s">
        <v>227</v>
      </c>
      <c r="AU214" s="151" t="s">
        <v>83</v>
      </c>
      <c r="AV214" s="12" t="s">
        <v>83</v>
      </c>
      <c r="AW214" s="12" t="s">
        <v>33</v>
      </c>
      <c r="AX214" s="12" t="s">
        <v>72</v>
      </c>
      <c r="AY214" s="151" t="s">
        <v>142</v>
      </c>
    </row>
    <row r="215" spans="2:51" s="14" customFormat="1" ht="12">
      <c r="B215" s="163"/>
      <c r="D215" s="134" t="s">
        <v>227</v>
      </c>
      <c r="E215" s="164" t="s">
        <v>19</v>
      </c>
      <c r="F215" s="165" t="s">
        <v>264</v>
      </c>
      <c r="H215" s="166">
        <v>45.835</v>
      </c>
      <c r="I215" s="167"/>
      <c r="L215" s="163"/>
      <c r="M215" s="168"/>
      <c r="T215" s="169"/>
      <c r="AT215" s="164" t="s">
        <v>227</v>
      </c>
      <c r="AU215" s="164" t="s">
        <v>83</v>
      </c>
      <c r="AV215" s="14" t="s">
        <v>141</v>
      </c>
      <c r="AW215" s="14" t="s">
        <v>33</v>
      </c>
      <c r="AX215" s="14" t="s">
        <v>80</v>
      </c>
      <c r="AY215" s="164" t="s">
        <v>142</v>
      </c>
    </row>
    <row r="216" spans="2:65" s="1" customFormat="1" ht="33" customHeight="1">
      <c r="B216" s="32"/>
      <c r="C216" s="121" t="s">
        <v>344</v>
      </c>
      <c r="D216" s="121" t="s">
        <v>143</v>
      </c>
      <c r="E216" s="122" t="s">
        <v>561</v>
      </c>
      <c r="F216" s="123" t="s">
        <v>562</v>
      </c>
      <c r="G216" s="124" t="s">
        <v>223</v>
      </c>
      <c r="H216" s="125">
        <v>83.86</v>
      </c>
      <c r="I216" s="126"/>
      <c r="J216" s="127">
        <f>ROUND(I216*H216,2)</f>
        <v>0</v>
      </c>
      <c r="K216" s="123" t="s">
        <v>189</v>
      </c>
      <c r="L216" s="32"/>
      <c r="M216" s="128" t="s">
        <v>19</v>
      </c>
      <c r="N216" s="129" t="s">
        <v>43</v>
      </c>
      <c r="P216" s="130">
        <f>O216*H216</f>
        <v>0</v>
      </c>
      <c r="Q216" s="130">
        <v>0.17112</v>
      </c>
      <c r="R216" s="130">
        <f>Q216*H216</f>
        <v>14.350123199999999</v>
      </c>
      <c r="S216" s="130">
        <v>0</v>
      </c>
      <c r="T216" s="131">
        <f>S216*H216</f>
        <v>0</v>
      </c>
      <c r="AR216" s="132" t="s">
        <v>141</v>
      </c>
      <c r="AT216" s="132" t="s">
        <v>143</v>
      </c>
      <c r="AU216" s="132" t="s">
        <v>83</v>
      </c>
      <c r="AY216" s="17" t="s">
        <v>142</v>
      </c>
      <c r="BE216" s="133">
        <f>IF(N216="základní",J216,0)</f>
        <v>0</v>
      </c>
      <c r="BF216" s="133">
        <f>IF(N216="snížená",J216,0)</f>
        <v>0</v>
      </c>
      <c r="BG216" s="133">
        <f>IF(N216="zákl. přenesená",J216,0)</f>
        <v>0</v>
      </c>
      <c r="BH216" s="133">
        <f>IF(N216="sníž. přenesená",J216,0)</f>
        <v>0</v>
      </c>
      <c r="BI216" s="133">
        <f>IF(N216="nulová",J216,0)</f>
        <v>0</v>
      </c>
      <c r="BJ216" s="17" t="s">
        <v>80</v>
      </c>
      <c r="BK216" s="133">
        <f>ROUND(I216*H216,2)</f>
        <v>0</v>
      </c>
      <c r="BL216" s="17" t="s">
        <v>141</v>
      </c>
      <c r="BM216" s="132" t="s">
        <v>563</v>
      </c>
    </row>
    <row r="217" spans="2:47" s="1" customFormat="1" ht="28.8">
      <c r="B217" s="32"/>
      <c r="D217" s="134" t="s">
        <v>148</v>
      </c>
      <c r="F217" s="135" t="s">
        <v>564</v>
      </c>
      <c r="I217" s="136"/>
      <c r="L217" s="32"/>
      <c r="M217" s="137"/>
      <c r="T217" s="51"/>
      <c r="AT217" s="17" t="s">
        <v>148</v>
      </c>
      <c r="AU217" s="17" t="s">
        <v>83</v>
      </c>
    </row>
    <row r="218" spans="2:47" s="1" customFormat="1" ht="12">
      <c r="B218" s="32"/>
      <c r="D218" s="148" t="s">
        <v>192</v>
      </c>
      <c r="F218" s="149" t="s">
        <v>565</v>
      </c>
      <c r="I218" s="136"/>
      <c r="L218" s="32"/>
      <c r="M218" s="137"/>
      <c r="T218" s="51"/>
      <c r="AT218" s="17" t="s">
        <v>192</v>
      </c>
      <c r="AU218" s="17" t="s">
        <v>83</v>
      </c>
    </row>
    <row r="219" spans="2:51" s="13" customFormat="1" ht="12">
      <c r="B219" s="157"/>
      <c r="D219" s="134" t="s">
        <v>227</v>
      </c>
      <c r="E219" s="158" t="s">
        <v>19</v>
      </c>
      <c r="F219" s="159" t="s">
        <v>566</v>
      </c>
      <c r="H219" s="158" t="s">
        <v>19</v>
      </c>
      <c r="I219" s="160"/>
      <c r="L219" s="157"/>
      <c r="M219" s="161"/>
      <c r="T219" s="162"/>
      <c r="AT219" s="158" t="s">
        <v>227</v>
      </c>
      <c r="AU219" s="158" t="s">
        <v>83</v>
      </c>
      <c r="AV219" s="13" t="s">
        <v>80</v>
      </c>
      <c r="AW219" s="13" t="s">
        <v>33</v>
      </c>
      <c r="AX219" s="13" t="s">
        <v>72</v>
      </c>
      <c r="AY219" s="158" t="s">
        <v>142</v>
      </c>
    </row>
    <row r="220" spans="2:51" s="12" customFormat="1" ht="12">
      <c r="B220" s="150"/>
      <c r="D220" s="134" t="s">
        <v>227</v>
      </c>
      <c r="E220" s="151" t="s">
        <v>19</v>
      </c>
      <c r="F220" s="152" t="s">
        <v>567</v>
      </c>
      <c r="H220" s="153">
        <v>162</v>
      </c>
      <c r="I220" s="154"/>
      <c r="L220" s="150"/>
      <c r="M220" s="155"/>
      <c r="T220" s="156"/>
      <c r="AT220" s="151" t="s">
        <v>227</v>
      </c>
      <c r="AU220" s="151" t="s">
        <v>83</v>
      </c>
      <c r="AV220" s="12" t="s">
        <v>83</v>
      </c>
      <c r="AW220" s="12" t="s">
        <v>33</v>
      </c>
      <c r="AX220" s="12" t="s">
        <v>72</v>
      </c>
      <c r="AY220" s="151" t="s">
        <v>142</v>
      </c>
    </row>
    <row r="221" spans="2:51" s="12" customFormat="1" ht="12">
      <c r="B221" s="150"/>
      <c r="D221" s="134" t="s">
        <v>227</v>
      </c>
      <c r="E221" s="151" t="s">
        <v>19</v>
      </c>
      <c r="F221" s="152" t="s">
        <v>568</v>
      </c>
      <c r="H221" s="153">
        <v>-10.125</v>
      </c>
      <c r="I221" s="154"/>
      <c r="L221" s="150"/>
      <c r="M221" s="155"/>
      <c r="T221" s="156"/>
      <c r="AT221" s="151" t="s">
        <v>227</v>
      </c>
      <c r="AU221" s="151" t="s">
        <v>83</v>
      </c>
      <c r="AV221" s="12" t="s">
        <v>83</v>
      </c>
      <c r="AW221" s="12" t="s">
        <v>33</v>
      </c>
      <c r="AX221" s="12" t="s">
        <v>72</v>
      </c>
      <c r="AY221" s="151" t="s">
        <v>142</v>
      </c>
    </row>
    <row r="222" spans="2:51" s="12" customFormat="1" ht="12">
      <c r="B222" s="150"/>
      <c r="D222" s="134" t="s">
        <v>227</v>
      </c>
      <c r="E222" s="151" t="s">
        <v>19</v>
      </c>
      <c r="F222" s="152" t="s">
        <v>569</v>
      </c>
      <c r="H222" s="153">
        <v>-7.95</v>
      </c>
      <c r="I222" s="154"/>
      <c r="L222" s="150"/>
      <c r="M222" s="155"/>
      <c r="T222" s="156"/>
      <c r="AT222" s="151" t="s">
        <v>227</v>
      </c>
      <c r="AU222" s="151" t="s">
        <v>83</v>
      </c>
      <c r="AV222" s="12" t="s">
        <v>83</v>
      </c>
      <c r="AW222" s="12" t="s">
        <v>33</v>
      </c>
      <c r="AX222" s="12" t="s">
        <v>72</v>
      </c>
      <c r="AY222" s="151" t="s">
        <v>142</v>
      </c>
    </row>
    <row r="223" spans="2:51" s="12" customFormat="1" ht="12">
      <c r="B223" s="150"/>
      <c r="D223" s="134" t="s">
        <v>227</v>
      </c>
      <c r="E223" s="151" t="s">
        <v>19</v>
      </c>
      <c r="F223" s="152" t="s">
        <v>570</v>
      </c>
      <c r="H223" s="153">
        <v>-6.89</v>
      </c>
      <c r="I223" s="154"/>
      <c r="L223" s="150"/>
      <c r="M223" s="155"/>
      <c r="T223" s="156"/>
      <c r="AT223" s="151" t="s">
        <v>227</v>
      </c>
      <c r="AU223" s="151" t="s">
        <v>83</v>
      </c>
      <c r="AV223" s="12" t="s">
        <v>83</v>
      </c>
      <c r="AW223" s="12" t="s">
        <v>33</v>
      </c>
      <c r="AX223" s="12" t="s">
        <v>72</v>
      </c>
      <c r="AY223" s="151" t="s">
        <v>142</v>
      </c>
    </row>
    <row r="224" spans="2:51" s="12" customFormat="1" ht="12">
      <c r="B224" s="150"/>
      <c r="D224" s="134" t="s">
        <v>227</v>
      </c>
      <c r="E224" s="151" t="s">
        <v>19</v>
      </c>
      <c r="F224" s="152" t="s">
        <v>571</v>
      </c>
      <c r="H224" s="153">
        <v>-2.365</v>
      </c>
      <c r="I224" s="154"/>
      <c r="L224" s="150"/>
      <c r="M224" s="155"/>
      <c r="T224" s="156"/>
      <c r="AT224" s="151" t="s">
        <v>227</v>
      </c>
      <c r="AU224" s="151" t="s">
        <v>83</v>
      </c>
      <c r="AV224" s="12" t="s">
        <v>83</v>
      </c>
      <c r="AW224" s="12" t="s">
        <v>33</v>
      </c>
      <c r="AX224" s="12" t="s">
        <v>72</v>
      </c>
      <c r="AY224" s="151" t="s">
        <v>142</v>
      </c>
    </row>
    <row r="225" spans="2:51" s="12" customFormat="1" ht="12">
      <c r="B225" s="150"/>
      <c r="D225" s="134" t="s">
        <v>227</v>
      </c>
      <c r="E225" s="151" t="s">
        <v>19</v>
      </c>
      <c r="F225" s="152" t="s">
        <v>572</v>
      </c>
      <c r="H225" s="153">
        <v>22.54</v>
      </c>
      <c r="I225" s="154"/>
      <c r="L225" s="150"/>
      <c r="M225" s="155"/>
      <c r="T225" s="156"/>
      <c r="AT225" s="151" t="s">
        <v>227</v>
      </c>
      <c r="AU225" s="151" t="s">
        <v>83</v>
      </c>
      <c r="AV225" s="12" t="s">
        <v>83</v>
      </c>
      <c r="AW225" s="12" t="s">
        <v>33</v>
      </c>
      <c r="AX225" s="12" t="s">
        <v>72</v>
      </c>
      <c r="AY225" s="151" t="s">
        <v>142</v>
      </c>
    </row>
    <row r="226" spans="2:51" s="13" customFormat="1" ht="12">
      <c r="B226" s="157"/>
      <c r="D226" s="134" t="s">
        <v>227</v>
      </c>
      <c r="E226" s="158" t="s">
        <v>19</v>
      </c>
      <c r="F226" s="159" t="s">
        <v>573</v>
      </c>
      <c r="H226" s="158" t="s">
        <v>19</v>
      </c>
      <c r="I226" s="160"/>
      <c r="L226" s="157"/>
      <c r="M226" s="161"/>
      <c r="T226" s="162"/>
      <c r="AT226" s="158" t="s">
        <v>227</v>
      </c>
      <c r="AU226" s="158" t="s">
        <v>83</v>
      </c>
      <c r="AV226" s="13" t="s">
        <v>80</v>
      </c>
      <c r="AW226" s="13" t="s">
        <v>33</v>
      </c>
      <c r="AX226" s="13" t="s">
        <v>72</v>
      </c>
      <c r="AY226" s="158" t="s">
        <v>142</v>
      </c>
    </row>
    <row r="227" spans="2:51" s="12" customFormat="1" ht="12">
      <c r="B227" s="150"/>
      <c r="D227" s="134" t="s">
        <v>227</v>
      </c>
      <c r="E227" s="151" t="s">
        <v>19</v>
      </c>
      <c r="F227" s="152" t="s">
        <v>574</v>
      </c>
      <c r="H227" s="153">
        <v>-73.35</v>
      </c>
      <c r="I227" s="154"/>
      <c r="L227" s="150"/>
      <c r="M227" s="155"/>
      <c r="T227" s="156"/>
      <c r="AT227" s="151" t="s">
        <v>227</v>
      </c>
      <c r="AU227" s="151" t="s">
        <v>83</v>
      </c>
      <c r="AV227" s="12" t="s">
        <v>83</v>
      </c>
      <c r="AW227" s="12" t="s">
        <v>33</v>
      </c>
      <c r="AX227" s="12" t="s">
        <v>72</v>
      </c>
      <c r="AY227" s="151" t="s">
        <v>142</v>
      </c>
    </row>
    <row r="228" spans="2:51" s="14" customFormat="1" ht="12">
      <c r="B228" s="163"/>
      <c r="D228" s="134" t="s">
        <v>227</v>
      </c>
      <c r="E228" s="164" t="s">
        <v>19</v>
      </c>
      <c r="F228" s="165" t="s">
        <v>264</v>
      </c>
      <c r="H228" s="166">
        <v>83.86000000000001</v>
      </c>
      <c r="I228" s="167"/>
      <c r="L228" s="163"/>
      <c r="M228" s="168"/>
      <c r="T228" s="169"/>
      <c r="AT228" s="164" t="s">
        <v>227</v>
      </c>
      <c r="AU228" s="164" t="s">
        <v>83</v>
      </c>
      <c r="AV228" s="14" t="s">
        <v>141</v>
      </c>
      <c r="AW228" s="14" t="s">
        <v>33</v>
      </c>
      <c r="AX228" s="14" t="s">
        <v>80</v>
      </c>
      <c r="AY228" s="164" t="s">
        <v>142</v>
      </c>
    </row>
    <row r="229" spans="2:65" s="1" customFormat="1" ht="33" customHeight="1">
      <c r="B229" s="32"/>
      <c r="C229" s="121" t="s">
        <v>350</v>
      </c>
      <c r="D229" s="121" t="s">
        <v>143</v>
      </c>
      <c r="E229" s="122" t="s">
        <v>575</v>
      </c>
      <c r="F229" s="123" t="s">
        <v>576</v>
      </c>
      <c r="G229" s="124" t="s">
        <v>577</v>
      </c>
      <c r="H229" s="125">
        <v>4</v>
      </c>
      <c r="I229" s="126"/>
      <c r="J229" s="127">
        <f>ROUND(I229*H229,2)</f>
        <v>0</v>
      </c>
      <c r="K229" s="123" t="s">
        <v>189</v>
      </c>
      <c r="L229" s="32"/>
      <c r="M229" s="128" t="s">
        <v>19</v>
      </c>
      <c r="N229" s="129" t="s">
        <v>43</v>
      </c>
      <c r="P229" s="130">
        <f>O229*H229</f>
        <v>0</v>
      </c>
      <c r="Q229" s="130">
        <v>0.02628</v>
      </c>
      <c r="R229" s="130">
        <f>Q229*H229</f>
        <v>0.10512</v>
      </c>
      <c r="S229" s="130">
        <v>0</v>
      </c>
      <c r="T229" s="131">
        <f>S229*H229</f>
        <v>0</v>
      </c>
      <c r="AR229" s="132" t="s">
        <v>141</v>
      </c>
      <c r="AT229" s="132" t="s">
        <v>143</v>
      </c>
      <c r="AU229" s="132" t="s">
        <v>83</v>
      </c>
      <c r="AY229" s="17" t="s">
        <v>142</v>
      </c>
      <c r="BE229" s="133">
        <f>IF(N229="základní",J229,0)</f>
        <v>0</v>
      </c>
      <c r="BF229" s="133">
        <f>IF(N229="snížená",J229,0)</f>
        <v>0</v>
      </c>
      <c r="BG229" s="133">
        <f>IF(N229="zákl. přenesená",J229,0)</f>
        <v>0</v>
      </c>
      <c r="BH229" s="133">
        <f>IF(N229="sníž. přenesená",J229,0)</f>
        <v>0</v>
      </c>
      <c r="BI229" s="133">
        <f>IF(N229="nulová",J229,0)</f>
        <v>0</v>
      </c>
      <c r="BJ229" s="17" t="s">
        <v>80</v>
      </c>
      <c r="BK229" s="133">
        <f>ROUND(I229*H229,2)</f>
        <v>0</v>
      </c>
      <c r="BL229" s="17" t="s">
        <v>141</v>
      </c>
      <c r="BM229" s="132" t="s">
        <v>578</v>
      </c>
    </row>
    <row r="230" spans="2:47" s="1" customFormat="1" ht="28.8">
      <c r="B230" s="32"/>
      <c r="D230" s="134" t="s">
        <v>148</v>
      </c>
      <c r="F230" s="135" t="s">
        <v>579</v>
      </c>
      <c r="I230" s="136"/>
      <c r="L230" s="32"/>
      <c r="M230" s="137"/>
      <c r="T230" s="51"/>
      <c r="AT230" s="17" t="s">
        <v>148</v>
      </c>
      <c r="AU230" s="17" t="s">
        <v>83</v>
      </c>
    </row>
    <row r="231" spans="2:47" s="1" customFormat="1" ht="12">
      <c r="B231" s="32"/>
      <c r="D231" s="148" t="s">
        <v>192</v>
      </c>
      <c r="F231" s="149" t="s">
        <v>580</v>
      </c>
      <c r="I231" s="136"/>
      <c r="L231" s="32"/>
      <c r="M231" s="137"/>
      <c r="T231" s="51"/>
      <c r="AT231" s="17" t="s">
        <v>192</v>
      </c>
      <c r="AU231" s="17" t="s">
        <v>83</v>
      </c>
    </row>
    <row r="232" spans="2:65" s="1" customFormat="1" ht="24.15" customHeight="1">
      <c r="B232" s="32"/>
      <c r="C232" s="121" t="s">
        <v>356</v>
      </c>
      <c r="D232" s="121" t="s">
        <v>143</v>
      </c>
      <c r="E232" s="122" t="s">
        <v>581</v>
      </c>
      <c r="F232" s="123" t="s">
        <v>582</v>
      </c>
      <c r="G232" s="124" t="s">
        <v>577</v>
      </c>
      <c r="H232" s="125">
        <v>1</v>
      </c>
      <c r="I232" s="126"/>
      <c r="J232" s="127">
        <f>ROUND(I232*H232,2)</f>
        <v>0</v>
      </c>
      <c r="K232" s="123" t="s">
        <v>189</v>
      </c>
      <c r="L232" s="32"/>
      <c r="M232" s="128" t="s">
        <v>19</v>
      </c>
      <c r="N232" s="129" t="s">
        <v>43</v>
      </c>
      <c r="P232" s="130">
        <f>O232*H232</f>
        <v>0</v>
      </c>
      <c r="Q232" s="130">
        <v>0.06826</v>
      </c>
      <c r="R232" s="130">
        <f>Q232*H232</f>
        <v>0.06826</v>
      </c>
      <c r="S232" s="130">
        <v>0</v>
      </c>
      <c r="T232" s="131">
        <f>S232*H232</f>
        <v>0</v>
      </c>
      <c r="AR232" s="132" t="s">
        <v>141</v>
      </c>
      <c r="AT232" s="132" t="s">
        <v>143</v>
      </c>
      <c r="AU232" s="132" t="s">
        <v>83</v>
      </c>
      <c r="AY232" s="17" t="s">
        <v>142</v>
      </c>
      <c r="BE232" s="133">
        <f>IF(N232="základní",J232,0)</f>
        <v>0</v>
      </c>
      <c r="BF232" s="133">
        <f>IF(N232="snížená",J232,0)</f>
        <v>0</v>
      </c>
      <c r="BG232" s="133">
        <f>IF(N232="zákl. přenesená",J232,0)</f>
        <v>0</v>
      </c>
      <c r="BH232" s="133">
        <f>IF(N232="sníž. přenesená",J232,0)</f>
        <v>0</v>
      </c>
      <c r="BI232" s="133">
        <f>IF(N232="nulová",J232,0)</f>
        <v>0</v>
      </c>
      <c r="BJ232" s="17" t="s">
        <v>80</v>
      </c>
      <c r="BK232" s="133">
        <f>ROUND(I232*H232,2)</f>
        <v>0</v>
      </c>
      <c r="BL232" s="17" t="s">
        <v>141</v>
      </c>
      <c r="BM232" s="132" t="s">
        <v>583</v>
      </c>
    </row>
    <row r="233" spans="2:47" s="1" customFormat="1" ht="19.2">
      <c r="B233" s="32"/>
      <c r="D233" s="134" t="s">
        <v>148</v>
      </c>
      <c r="F233" s="135" t="s">
        <v>584</v>
      </c>
      <c r="I233" s="136"/>
      <c r="L233" s="32"/>
      <c r="M233" s="137"/>
      <c r="T233" s="51"/>
      <c r="AT233" s="17" t="s">
        <v>148</v>
      </c>
      <c r="AU233" s="17" t="s">
        <v>83</v>
      </c>
    </row>
    <row r="234" spans="2:47" s="1" customFormat="1" ht="12">
      <c r="B234" s="32"/>
      <c r="D234" s="148" t="s">
        <v>192</v>
      </c>
      <c r="F234" s="149" t="s">
        <v>585</v>
      </c>
      <c r="I234" s="136"/>
      <c r="L234" s="32"/>
      <c r="M234" s="137"/>
      <c r="T234" s="51"/>
      <c r="AT234" s="17" t="s">
        <v>192</v>
      </c>
      <c r="AU234" s="17" t="s">
        <v>83</v>
      </c>
    </row>
    <row r="235" spans="2:65" s="1" customFormat="1" ht="24.15" customHeight="1">
      <c r="B235" s="32"/>
      <c r="C235" s="121" t="s">
        <v>363</v>
      </c>
      <c r="D235" s="121" t="s">
        <v>143</v>
      </c>
      <c r="E235" s="122" t="s">
        <v>586</v>
      </c>
      <c r="F235" s="123" t="s">
        <v>587</v>
      </c>
      <c r="G235" s="124" t="s">
        <v>577</v>
      </c>
      <c r="H235" s="125">
        <v>2</v>
      </c>
      <c r="I235" s="126"/>
      <c r="J235" s="127">
        <f>ROUND(I235*H235,2)</f>
        <v>0</v>
      </c>
      <c r="K235" s="123" t="s">
        <v>189</v>
      </c>
      <c r="L235" s="32"/>
      <c r="M235" s="128" t="s">
        <v>19</v>
      </c>
      <c r="N235" s="129" t="s">
        <v>43</v>
      </c>
      <c r="P235" s="130">
        <f>O235*H235</f>
        <v>0</v>
      </c>
      <c r="Q235" s="130">
        <v>0.07826</v>
      </c>
      <c r="R235" s="130">
        <f>Q235*H235</f>
        <v>0.15652</v>
      </c>
      <c r="S235" s="130">
        <v>0</v>
      </c>
      <c r="T235" s="131">
        <f>S235*H235</f>
        <v>0</v>
      </c>
      <c r="AR235" s="132" t="s">
        <v>141</v>
      </c>
      <c r="AT235" s="132" t="s">
        <v>143</v>
      </c>
      <c r="AU235" s="132" t="s">
        <v>83</v>
      </c>
      <c r="AY235" s="17" t="s">
        <v>142</v>
      </c>
      <c r="BE235" s="133">
        <f>IF(N235="základní",J235,0)</f>
        <v>0</v>
      </c>
      <c r="BF235" s="133">
        <f>IF(N235="snížená",J235,0)</f>
        <v>0</v>
      </c>
      <c r="BG235" s="133">
        <f>IF(N235="zákl. přenesená",J235,0)</f>
        <v>0</v>
      </c>
      <c r="BH235" s="133">
        <f>IF(N235="sníž. přenesená",J235,0)</f>
        <v>0</v>
      </c>
      <c r="BI235" s="133">
        <f>IF(N235="nulová",J235,0)</f>
        <v>0</v>
      </c>
      <c r="BJ235" s="17" t="s">
        <v>80</v>
      </c>
      <c r="BK235" s="133">
        <f>ROUND(I235*H235,2)</f>
        <v>0</v>
      </c>
      <c r="BL235" s="17" t="s">
        <v>141</v>
      </c>
      <c r="BM235" s="132" t="s">
        <v>588</v>
      </c>
    </row>
    <row r="236" spans="2:47" s="1" customFormat="1" ht="28.8">
      <c r="B236" s="32"/>
      <c r="D236" s="134" t="s">
        <v>148</v>
      </c>
      <c r="F236" s="135" t="s">
        <v>589</v>
      </c>
      <c r="I236" s="136"/>
      <c r="L236" s="32"/>
      <c r="M236" s="137"/>
      <c r="T236" s="51"/>
      <c r="AT236" s="17" t="s">
        <v>148</v>
      </c>
      <c r="AU236" s="17" t="s">
        <v>83</v>
      </c>
    </row>
    <row r="237" spans="2:47" s="1" customFormat="1" ht="12">
      <c r="B237" s="32"/>
      <c r="D237" s="148" t="s">
        <v>192</v>
      </c>
      <c r="F237" s="149" t="s">
        <v>590</v>
      </c>
      <c r="I237" s="136"/>
      <c r="L237" s="32"/>
      <c r="M237" s="137"/>
      <c r="T237" s="51"/>
      <c r="AT237" s="17" t="s">
        <v>192</v>
      </c>
      <c r="AU237" s="17" t="s">
        <v>83</v>
      </c>
    </row>
    <row r="238" spans="2:65" s="1" customFormat="1" ht="24.15" customHeight="1">
      <c r="B238" s="32"/>
      <c r="C238" s="121" t="s">
        <v>7</v>
      </c>
      <c r="D238" s="121" t="s">
        <v>143</v>
      </c>
      <c r="E238" s="122" t="s">
        <v>591</v>
      </c>
      <c r="F238" s="123" t="s">
        <v>592</v>
      </c>
      <c r="G238" s="124" t="s">
        <v>577</v>
      </c>
      <c r="H238" s="125">
        <v>2</v>
      </c>
      <c r="I238" s="126"/>
      <c r="J238" s="127">
        <f>ROUND(I238*H238,2)</f>
        <v>0</v>
      </c>
      <c r="K238" s="123" t="s">
        <v>189</v>
      </c>
      <c r="L238" s="32"/>
      <c r="M238" s="128" t="s">
        <v>19</v>
      </c>
      <c r="N238" s="129" t="s">
        <v>43</v>
      </c>
      <c r="P238" s="130">
        <f>O238*H238</f>
        <v>0</v>
      </c>
      <c r="Q238" s="130">
        <v>0.10433</v>
      </c>
      <c r="R238" s="130">
        <f>Q238*H238</f>
        <v>0.20866</v>
      </c>
      <c r="S238" s="130">
        <v>0</v>
      </c>
      <c r="T238" s="131">
        <f>S238*H238</f>
        <v>0</v>
      </c>
      <c r="AR238" s="132" t="s">
        <v>141</v>
      </c>
      <c r="AT238" s="132" t="s">
        <v>143</v>
      </c>
      <c r="AU238" s="132" t="s">
        <v>83</v>
      </c>
      <c r="AY238" s="17" t="s">
        <v>142</v>
      </c>
      <c r="BE238" s="133">
        <f>IF(N238="základní",J238,0)</f>
        <v>0</v>
      </c>
      <c r="BF238" s="133">
        <f>IF(N238="snížená",J238,0)</f>
        <v>0</v>
      </c>
      <c r="BG238" s="133">
        <f>IF(N238="zákl. přenesená",J238,0)</f>
        <v>0</v>
      </c>
      <c r="BH238" s="133">
        <f>IF(N238="sníž. přenesená",J238,0)</f>
        <v>0</v>
      </c>
      <c r="BI238" s="133">
        <f>IF(N238="nulová",J238,0)</f>
        <v>0</v>
      </c>
      <c r="BJ238" s="17" t="s">
        <v>80</v>
      </c>
      <c r="BK238" s="133">
        <f>ROUND(I238*H238,2)</f>
        <v>0</v>
      </c>
      <c r="BL238" s="17" t="s">
        <v>141</v>
      </c>
      <c r="BM238" s="132" t="s">
        <v>593</v>
      </c>
    </row>
    <row r="239" spans="2:47" s="1" customFormat="1" ht="28.8">
      <c r="B239" s="32"/>
      <c r="D239" s="134" t="s">
        <v>148</v>
      </c>
      <c r="F239" s="135" t="s">
        <v>594</v>
      </c>
      <c r="I239" s="136"/>
      <c r="L239" s="32"/>
      <c r="M239" s="137"/>
      <c r="T239" s="51"/>
      <c r="AT239" s="17" t="s">
        <v>148</v>
      </c>
      <c r="AU239" s="17" t="s">
        <v>83</v>
      </c>
    </row>
    <row r="240" spans="2:47" s="1" customFormat="1" ht="12">
      <c r="B240" s="32"/>
      <c r="D240" s="148" t="s">
        <v>192</v>
      </c>
      <c r="F240" s="149" t="s">
        <v>595</v>
      </c>
      <c r="I240" s="136"/>
      <c r="L240" s="32"/>
      <c r="M240" s="137"/>
      <c r="T240" s="51"/>
      <c r="AT240" s="17" t="s">
        <v>192</v>
      </c>
      <c r="AU240" s="17" t="s">
        <v>83</v>
      </c>
    </row>
    <row r="241" spans="2:65" s="1" customFormat="1" ht="24.15" customHeight="1">
      <c r="B241" s="32"/>
      <c r="C241" s="121" t="s">
        <v>374</v>
      </c>
      <c r="D241" s="121" t="s">
        <v>143</v>
      </c>
      <c r="E241" s="122" t="s">
        <v>596</v>
      </c>
      <c r="F241" s="123" t="s">
        <v>597</v>
      </c>
      <c r="G241" s="124" t="s">
        <v>577</v>
      </c>
      <c r="H241" s="125">
        <v>1</v>
      </c>
      <c r="I241" s="126"/>
      <c r="J241" s="127">
        <f>ROUND(I241*H241,2)</f>
        <v>0</v>
      </c>
      <c r="K241" s="123" t="s">
        <v>189</v>
      </c>
      <c r="L241" s="32"/>
      <c r="M241" s="128" t="s">
        <v>19</v>
      </c>
      <c r="N241" s="129" t="s">
        <v>43</v>
      </c>
      <c r="P241" s="130">
        <f>O241*H241</f>
        <v>0</v>
      </c>
      <c r="Q241" s="130">
        <v>0.09431</v>
      </c>
      <c r="R241" s="130">
        <f>Q241*H241</f>
        <v>0.09431</v>
      </c>
      <c r="S241" s="130">
        <v>0</v>
      </c>
      <c r="T241" s="131">
        <f>S241*H241</f>
        <v>0</v>
      </c>
      <c r="AR241" s="132" t="s">
        <v>141</v>
      </c>
      <c r="AT241" s="132" t="s">
        <v>143</v>
      </c>
      <c r="AU241" s="132" t="s">
        <v>83</v>
      </c>
      <c r="AY241" s="17" t="s">
        <v>142</v>
      </c>
      <c r="BE241" s="133">
        <f>IF(N241="základní",J241,0)</f>
        <v>0</v>
      </c>
      <c r="BF241" s="133">
        <f>IF(N241="snížená",J241,0)</f>
        <v>0</v>
      </c>
      <c r="BG241" s="133">
        <f>IF(N241="zákl. přenesená",J241,0)</f>
        <v>0</v>
      </c>
      <c r="BH241" s="133">
        <f>IF(N241="sníž. přenesená",J241,0)</f>
        <v>0</v>
      </c>
      <c r="BI241" s="133">
        <f>IF(N241="nulová",J241,0)</f>
        <v>0</v>
      </c>
      <c r="BJ241" s="17" t="s">
        <v>80</v>
      </c>
      <c r="BK241" s="133">
        <f>ROUND(I241*H241,2)</f>
        <v>0</v>
      </c>
      <c r="BL241" s="17" t="s">
        <v>141</v>
      </c>
      <c r="BM241" s="132" t="s">
        <v>598</v>
      </c>
    </row>
    <row r="242" spans="2:47" s="1" customFormat="1" ht="28.8">
      <c r="B242" s="32"/>
      <c r="D242" s="134" t="s">
        <v>148</v>
      </c>
      <c r="F242" s="135" t="s">
        <v>599</v>
      </c>
      <c r="I242" s="136"/>
      <c r="L242" s="32"/>
      <c r="M242" s="137"/>
      <c r="T242" s="51"/>
      <c r="AT242" s="17" t="s">
        <v>148</v>
      </c>
      <c r="AU242" s="17" t="s">
        <v>83</v>
      </c>
    </row>
    <row r="243" spans="2:47" s="1" customFormat="1" ht="12">
      <c r="B243" s="32"/>
      <c r="D243" s="148" t="s">
        <v>192</v>
      </c>
      <c r="F243" s="149" t="s">
        <v>600</v>
      </c>
      <c r="I243" s="136"/>
      <c r="L243" s="32"/>
      <c r="M243" s="137"/>
      <c r="T243" s="51"/>
      <c r="AT243" s="17" t="s">
        <v>192</v>
      </c>
      <c r="AU243" s="17" t="s">
        <v>83</v>
      </c>
    </row>
    <row r="244" spans="2:65" s="1" customFormat="1" ht="24.15" customHeight="1">
      <c r="B244" s="32"/>
      <c r="C244" s="121" t="s">
        <v>384</v>
      </c>
      <c r="D244" s="121" t="s">
        <v>143</v>
      </c>
      <c r="E244" s="122" t="s">
        <v>601</v>
      </c>
      <c r="F244" s="123" t="s">
        <v>602</v>
      </c>
      <c r="G244" s="124" t="s">
        <v>577</v>
      </c>
      <c r="H244" s="125">
        <v>2</v>
      </c>
      <c r="I244" s="126"/>
      <c r="J244" s="127">
        <f>ROUND(I244*H244,2)</f>
        <v>0</v>
      </c>
      <c r="K244" s="123" t="s">
        <v>189</v>
      </c>
      <c r="L244" s="32"/>
      <c r="M244" s="128" t="s">
        <v>19</v>
      </c>
      <c r="N244" s="129" t="s">
        <v>43</v>
      </c>
      <c r="P244" s="130">
        <f>O244*H244</f>
        <v>0</v>
      </c>
      <c r="Q244" s="130">
        <v>0.12539</v>
      </c>
      <c r="R244" s="130">
        <f>Q244*H244</f>
        <v>0.25078</v>
      </c>
      <c r="S244" s="130">
        <v>0</v>
      </c>
      <c r="T244" s="131">
        <f>S244*H244</f>
        <v>0</v>
      </c>
      <c r="AR244" s="132" t="s">
        <v>141</v>
      </c>
      <c r="AT244" s="132" t="s">
        <v>143</v>
      </c>
      <c r="AU244" s="132" t="s">
        <v>83</v>
      </c>
      <c r="AY244" s="17" t="s">
        <v>142</v>
      </c>
      <c r="BE244" s="133">
        <f>IF(N244="základní",J244,0)</f>
        <v>0</v>
      </c>
      <c r="BF244" s="133">
        <f>IF(N244="snížená",J244,0)</f>
        <v>0</v>
      </c>
      <c r="BG244" s="133">
        <f>IF(N244="zákl. přenesená",J244,0)</f>
        <v>0</v>
      </c>
      <c r="BH244" s="133">
        <f>IF(N244="sníž. přenesená",J244,0)</f>
        <v>0</v>
      </c>
      <c r="BI244" s="133">
        <f>IF(N244="nulová",J244,0)</f>
        <v>0</v>
      </c>
      <c r="BJ244" s="17" t="s">
        <v>80</v>
      </c>
      <c r="BK244" s="133">
        <f>ROUND(I244*H244,2)</f>
        <v>0</v>
      </c>
      <c r="BL244" s="17" t="s">
        <v>141</v>
      </c>
      <c r="BM244" s="132" t="s">
        <v>603</v>
      </c>
    </row>
    <row r="245" spans="2:47" s="1" customFormat="1" ht="28.8">
      <c r="B245" s="32"/>
      <c r="D245" s="134" t="s">
        <v>148</v>
      </c>
      <c r="F245" s="135" t="s">
        <v>604</v>
      </c>
      <c r="I245" s="136"/>
      <c r="L245" s="32"/>
      <c r="M245" s="137"/>
      <c r="T245" s="51"/>
      <c r="AT245" s="17" t="s">
        <v>148</v>
      </c>
      <c r="AU245" s="17" t="s">
        <v>83</v>
      </c>
    </row>
    <row r="246" spans="2:47" s="1" customFormat="1" ht="12">
      <c r="B246" s="32"/>
      <c r="D246" s="148" t="s">
        <v>192</v>
      </c>
      <c r="F246" s="149" t="s">
        <v>605</v>
      </c>
      <c r="I246" s="136"/>
      <c r="L246" s="32"/>
      <c r="M246" s="137"/>
      <c r="T246" s="51"/>
      <c r="AT246" s="17" t="s">
        <v>192</v>
      </c>
      <c r="AU246" s="17" t="s">
        <v>83</v>
      </c>
    </row>
    <row r="247" spans="2:65" s="1" customFormat="1" ht="37.95" customHeight="1">
      <c r="B247" s="32"/>
      <c r="C247" s="121" t="s">
        <v>391</v>
      </c>
      <c r="D247" s="121" t="s">
        <v>143</v>
      </c>
      <c r="E247" s="122" t="s">
        <v>606</v>
      </c>
      <c r="F247" s="123" t="s">
        <v>607</v>
      </c>
      <c r="G247" s="124" t="s">
        <v>577</v>
      </c>
      <c r="H247" s="125">
        <v>2</v>
      </c>
      <c r="I247" s="126"/>
      <c r="J247" s="127">
        <f>ROUND(I247*H247,2)</f>
        <v>0</v>
      </c>
      <c r="K247" s="123" t="s">
        <v>189</v>
      </c>
      <c r="L247" s="32"/>
      <c r="M247" s="128" t="s">
        <v>19</v>
      </c>
      <c r="N247" s="129" t="s">
        <v>43</v>
      </c>
      <c r="P247" s="130">
        <f>O247*H247</f>
        <v>0</v>
      </c>
      <c r="Q247" s="130">
        <v>0.10326</v>
      </c>
      <c r="R247" s="130">
        <f>Q247*H247</f>
        <v>0.20652</v>
      </c>
      <c r="S247" s="130">
        <v>0</v>
      </c>
      <c r="T247" s="131">
        <f>S247*H247</f>
        <v>0</v>
      </c>
      <c r="AR247" s="132" t="s">
        <v>141</v>
      </c>
      <c r="AT247" s="132" t="s">
        <v>143</v>
      </c>
      <c r="AU247" s="132" t="s">
        <v>83</v>
      </c>
      <c r="AY247" s="17" t="s">
        <v>142</v>
      </c>
      <c r="BE247" s="133">
        <f>IF(N247="základní",J247,0)</f>
        <v>0</v>
      </c>
      <c r="BF247" s="133">
        <f>IF(N247="snížená",J247,0)</f>
        <v>0</v>
      </c>
      <c r="BG247" s="133">
        <f>IF(N247="zákl. přenesená",J247,0)</f>
        <v>0</v>
      </c>
      <c r="BH247" s="133">
        <f>IF(N247="sníž. přenesená",J247,0)</f>
        <v>0</v>
      </c>
      <c r="BI247" s="133">
        <f>IF(N247="nulová",J247,0)</f>
        <v>0</v>
      </c>
      <c r="BJ247" s="17" t="s">
        <v>80</v>
      </c>
      <c r="BK247" s="133">
        <f>ROUND(I247*H247,2)</f>
        <v>0</v>
      </c>
      <c r="BL247" s="17" t="s">
        <v>141</v>
      </c>
      <c r="BM247" s="132" t="s">
        <v>608</v>
      </c>
    </row>
    <row r="248" spans="2:47" s="1" customFormat="1" ht="38.4">
      <c r="B248" s="32"/>
      <c r="D248" s="134" t="s">
        <v>148</v>
      </c>
      <c r="F248" s="135" t="s">
        <v>609</v>
      </c>
      <c r="I248" s="136"/>
      <c r="L248" s="32"/>
      <c r="M248" s="137"/>
      <c r="T248" s="51"/>
      <c r="AT248" s="17" t="s">
        <v>148</v>
      </c>
      <c r="AU248" s="17" t="s">
        <v>83</v>
      </c>
    </row>
    <row r="249" spans="2:47" s="1" customFormat="1" ht="12">
      <c r="B249" s="32"/>
      <c r="D249" s="148" t="s">
        <v>192</v>
      </c>
      <c r="F249" s="149" t="s">
        <v>610</v>
      </c>
      <c r="I249" s="136"/>
      <c r="L249" s="32"/>
      <c r="M249" s="137"/>
      <c r="T249" s="51"/>
      <c r="AT249" s="17" t="s">
        <v>192</v>
      </c>
      <c r="AU249" s="17" t="s">
        <v>83</v>
      </c>
    </row>
    <row r="250" spans="2:51" s="12" customFormat="1" ht="12">
      <c r="B250" s="150"/>
      <c r="D250" s="134" t="s">
        <v>227</v>
      </c>
      <c r="E250" s="151" t="s">
        <v>19</v>
      </c>
      <c r="F250" s="152" t="s">
        <v>611</v>
      </c>
      <c r="H250" s="153">
        <v>2</v>
      </c>
      <c r="I250" s="154"/>
      <c r="L250" s="150"/>
      <c r="M250" s="155"/>
      <c r="T250" s="156"/>
      <c r="AT250" s="151" t="s">
        <v>227</v>
      </c>
      <c r="AU250" s="151" t="s">
        <v>83</v>
      </c>
      <c r="AV250" s="12" t="s">
        <v>83</v>
      </c>
      <c r="AW250" s="12" t="s">
        <v>33</v>
      </c>
      <c r="AX250" s="12" t="s">
        <v>80</v>
      </c>
      <c r="AY250" s="151" t="s">
        <v>142</v>
      </c>
    </row>
    <row r="251" spans="2:65" s="1" customFormat="1" ht="33" customHeight="1">
      <c r="B251" s="32"/>
      <c r="C251" s="121" t="s">
        <v>397</v>
      </c>
      <c r="D251" s="121" t="s">
        <v>143</v>
      </c>
      <c r="E251" s="122" t="s">
        <v>612</v>
      </c>
      <c r="F251" s="123" t="s">
        <v>613</v>
      </c>
      <c r="G251" s="124" t="s">
        <v>340</v>
      </c>
      <c r="H251" s="125">
        <v>3.617</v>
      </c>
      <c r="I251" s="126"/>
      <c r="J251" s="127">
        <f>ROUND(I251*H251,2)</f>
        <v>0</v>
      </c>
      <c r="K251" s="123" t="s">
        <v>189</v>
      </c>
      <c r="L251" s="32"/>
      <c r="M251" s="128" t="s">
        <v>19</v>
      </c>
      <c r="N251" s="129" t="s">
        <v>43</v>
      </c>
      <c r="P251" s="130">
        <f>O251*H251</f>
        <v>0</v>
      </c>
      <c r="Q251" s="130">
        <v>0</v>
      </c>
      <c r="R251" s="130">
        <f>Q251*H251</f>
        <v>0</v>
      </c>
      <c r="S251" s="130">
        <v>0</v>
      </c>
      <c r="T251" s="131">
        <f>S251*H251</f>
        <v>0</v>
      </c>
      <c r="AR251" s="132" t="s">
        <v>141</v>
      </c>
      <c r="AT251" s="132" t="s">
        <v>143</v>
      </c>
      <c r="AU251" s="132" t="s">
        <v>83</v>
      </c>
      <c r="AY251" s="17" t="s">
        <v>142</v>
      </c>
      <c r="BE251" s="133">
        <f>IF(N251="základní",J251,0)</f>
        <v>0</v>
      </c>
      <c r="BF251" s="133">
        <f>IF(N251="snížená",J251,0)</f>
        <v>0</v>
      </c>
      <c r="BG251" s="133">
        <f>IF(N251="zákl. přenesená",J251,0)</f>
        <v>0</v>
      </c>
      <c r="BH251" s="133">
        <f>IF(N251="sníž. přenesená",J251,0)</f>
        <v>0</v>
      </c>
      <c r="BI251" s="133">
        <f>IF(N251="nulová",J251,0)</f>
        <v>0</v>
      </c>
      <c r="BJ251" s="17" t="s">
        <v>80</v>
      </c>
      <c r="BK251" s="133">
        <f>ROUND(I251*H251,2)</f>
        <v>0</v>
      </c>
      <c r="BL251" s="17" t="s">
        <v>141</v>
      </c>
      <c r="BM251" s="132" t="s">
        <v>614</v>
      </c>
    </row>
    <row r="252" spans="2:47" s="1" customFormat="1" ht="19.2">
      <c r="B252" s="32"/>
      <c r="D252" s="134" t="s">
        <v>148</v>
      </c>
      <c r="F252" s="135" t="s">
        <v>615</v>
      </c>
      <c r="I252" s="136"/>
      <c r="L252" s="32"/>
      <c r="M252" s="137"/>
      <c r="T252" s="51"/>
      <c r="AT252" s="17" t="s">
        <v>148</v>
      </c>
      <c r="AU252" s="17" t="s">
        <v>83</v>
      </c>
    </row>
    <row r="253" spans="2:47" s="1" customFormat="1" ht="12">
      <c r="B253" s="32"/>
      <c r="D253" s="148" t="s">
        <v>192</v>
      </c>
      <c r="F253" s="149" t="s">
        <v>616</v>
      </c>
      <c r="I253" s="136"/>
      <c r="L253" s="32"/>
      <c r="M253" s="137"/>
      <c r="T253" s="51"/>
      <c r="AT253" s="17" t="s">
        <v>192</v>
      </c>
      <c r="AU253" s="17" t="s">
        <v>83</v>
      </c>
    </row>
    <row r="254" spans="2:51" s="12" customFormat="1" ht="12">
      <c r="B254" s="150"/>
      <c r="D254" s="134" t="s">
        <v>227</v>
      </c>
      <c r="E254" s="151" t="s">
        <v>19</v>
      </c>
      <c r="F254" s="152" t="s">
        <v>617</v>
      </c>
      <c r="H254" s="153">
        <v>2.399</v>
      </c>
      <c r="I254" s="154"/>
      <c r="L254" s="150"/>
      <c r="M254" s="155"/>
      <c r="T254" s="156"/>
      <c r="AT254" s="151" t="s">
        <v>227</v>
      </c>
      <c r="AU254" s="151" t="s">
        <v>83</v>
      </c>
      <c r="AV254" s="12" t="s">
        <v>83</v>
      </c>
      <c r="AW254" s="12" t="s">
        <v>33</v>
      </c>
      <c r="AX254" s="12" t="s">
        <v>72</v>
      </c>
      <c r="AY254" s="151" t="s">
        <v>142</v>
      </c>
    </row>
    <row r="255" spans="2:51" s="12" customFormat="1" ht="12">
      <c r="B255" s="150"/>
      <c r="D255" s="134" t="s">
        <v>227</v>
      </c>
      <c r="E255" s="151" t="s">
        <v>19</v>
      </c>
      <c r="F255" s="152" t="s">
        <v>618</v>
      </c>
      <c r="H255" s="153">
        <v>1.218</v>
      </c>
      <c r="I255" s="154"/>
      <c r="L255" s="150"/>
      <c r="M255" s="155"/>
      <c r="T255" s="156"/>
      <c r="AT255" s="151" t="s">
        <v>227</v>
      </c>
      <c r="AU255" s="151" t="s">
        <v>83</v>
      </c>
      <c r="AV255" s="12" t="s">
        <v>83</v>
      </c>
      <c r="AW255" s="12" t="s">
        <v>33</v>
      </c>
      <c r="AX255" s="12" t="s">
        <v>72</v>
      </c>
      <c r="AY255" s="151" t="s">
        <v>142</v>
      </c>
    </row>
    <row r="256" spans="2:51" s="14" customFormat="1" ht="12">
      <c r="B256" s="163"/>
      <c r="D256" s="134" t="s">
        <v>227</v>
      </c>
      <c r="E256" s="164" t="s">
        <v>19</v>
      </c>
      <c r="F256" s="165" t="s">
        <v>264</v>
      </c>
      <c r="H256" s="166">
        <v>3.617</v>
      </c>
      <c r="I256" s="167"/>
      <c r="L256" s="163"/>
      <c r="M256" s="168"/>
      <c r="T256" s="169"/>
      <c r="AT256" s="164" t="s">
        <v>227</v>
      </c>
      <c r="AU256" s="164" t="s">
        <v>83</v>
      </c>
      <c r="AV256" s="14" t="s">
        <v>141</v>
      </c>
      <c r="AW256" s="14" t="s">
        <v>33</v>
      </c>
      <c r="AX256" s="14" t="s">
        <v>80</v>
      </c>
      <c r="AY256" s="164" t="s">
        <v>142</v>
      </c>
    </row>
    <row r="257" spans="2:65" s="1" customFormat="1" ht="24.15" customHeight="1">
      <c r="B257" s="32"/>
      <c r="C257" s="173" t="s">
        <v>403</v>
      </c>
      <c r="D257" s="173" t="s">
        <v>619</v>
      </c>
      <c r="E257" s="174" t="s">
        <v>620</v>
      </c>
      <c r="F257" s="175" t="s">
        <v>621</v>
      </c>
      <c r="G257" s="176" t="s">
        <v>340</v>
      </c>
      <c r="H257" s="177">
        <v>0.029</v>
      </c>
      <c r="I257" s="178"/>
      <c r="J257" s="179">
        <f>ROUND(I257*H257,2)</f>
        <v>0</v>
      </c>
      <c r="K257" s="175" t="s">
        <v>189</v>
      </c>
      <c r="L257" s="180"/>
      <c r="M257" s="181" t="s">
        <v>19</v>
      </c>
      <c r="N257" s="182" t="s">
        <v>43</v>
      </c>
      <c r="P257" s="130">
        <f>O257*H257</f>
        <v>0</v>
      </c>
      <c r="Q257" s="130">
        <v>1</v>
      </c>
      <c r="R257" s="130">
        <f>Q257*H257</f>
        <v>0.029</v>
      </c>
      <c r="S257" s="130">
        <v>0</v>
      </c>
      <c r="T257" s="131">
        <f>S257*H257</f>
        <v>0</v>
      </c>
      <c r="AR257" s="132" t="s">
        <v>175</v>
      </c>
      <c r="AT257" s="132" t="s">
        <v>619</v>
      </c>
      <c r="AU257" s="132" t="s">
        <v>83</v>
      </c>
      <c r="AY257" s="17" t="s">
        <v>142</v>
      </c>
      <c r="BE257" s="133">
        <f>IF(N257="základní",J257,0)</f>
        <v>0</v>
      </c>
      <c r="BF257" s="133">
        <f>IF(N257="snížená",J257,0)</f>
        <v>0</v>
      </c>
      <c r="BG257" s="133">
        <f>IF(N257="zákl. přenesená",J257,0)</f>
        <v>0</v>
      </c>
      <c r="BH257" s="133">
        <f>IF(N257="sníž. přenesená",J257,0)</f>
        <v>0</v>
      </c>
      <c r="BI257" s="133">
        <f>IF(N257="nulová",J257,0)</f>
        <v>0</v>
      </c>
      <c r="BJ257" s="17" t="s">
        <v>80</v>
      </c>
      <c r="BK257" s="133">
        <f>ROUND(I257*H257,2)</f>
        <v>0</v>
      </c>
      <c r="BL257" s="17" t="s">
        <v>141</v>
      </c>
      <c r="BM257" s="132" t="s">
        <v>622</v>
      </c>
    </row>
    <row r="258" spans="2:47" s="1" customFormat="1" ht="19.2">
      <c r="B258" s="32"/>
      <c r="D258" s="134" t="s">
        <v>148</v>
      </c>
      <c r="F258" s="135" t="s">
        <v>621</v>
      </c>
      <c r="I258" s="136"/>
      <c r="L258" s="32"/>
      <c r="M258" s="137"/>
      <c r="T258" s="51"/>
      <c r="AT258" s="17" t="s">
        <v>148</v>
      </c>
      <c r="AU258" s="17" t="s">
        <v>83</v>
      </c>
    </row>
    <row r="259" spans="2:51" s="12" customFormat="1" ht="12">
      <c r="B259" s="150"/>
      <c r="D259" s="134" t="s">
        <v>227</v>
      </c>
      <c r="F259" s="152" t="s">
        <v>623</v>
      </c>
      <c r="H259" s="153">
        <v>0.029</v>
      </c>
      <c r="I259" s="154"/>
      <c r="L259" s="150"/>
      <c r="M259" s="155"/>
      <c r="T259" s="156"/>
      <c r="AT259" s="151" t="s">
        <v>227</v>
      </c>
      <c r="AU259" s="151" t="s">
        <v>83</v>
      </c>
      <c r="AV259" s="12" t="s">
        <v>83</v>
      </c>
      <c r="AW259" s="12" t="s">
        <v>4</v>
      </c>
      <c r="AX259" s="12" t="s">
        <v>80</v>
      </c>
      <c r="AY259" s="151" t="s">
        <v>142</v>
      </c>
    </row>
    <row r="260" spans="2:65" s="1" customFormat="1" ht="24.15" customHeight="1">
      <c r="B260" s="32"/>
      <c r="C260" s="173" t="s">
        <v>409</v>
      </c>
      <c r="D260" s="173" t="s">
        <v>619</v>
      </c>
      <c r="E260" s="174" t="s">
        <v>624</v>
      </c>
      <c r="F260" s="175" t="s">
        <v>625</v>
      </c>
      <c r="G260" s="176" t="s">
        <v>340</v>
      </c>
      <c r="H260" s="177">
        <v>1.365</v>
      </c>
      <c r="I260" s="178"/>
      <c r="J260" s="179">
        <f>ROUND(I260*H260,2)</f>
        <v>0</v>
      </c>
      <c r="K260" s="175" t="s">
        <v>189</v>
      </c>
      <c r="L260" s="180"/>
      <c r="M260" s="181" t="s">
        <v>19</v>
      </c>
      <c r="N260" s="182" t="s">
        <v>43</v>
      </c>
      <c r="P260" s="130">
        <f>O260*H260</f>
        <v>0</v>
      </c>
      <c r="Q260" s="130">
        <v>1</v>
      </c>
      <c r="R260" s="130">
        <f>Q260*H260</f>
        <v>1.365</v>
      </c>
      <c r="S260" s="130">
        <v>0</v>
      </c>
      <c r="T260" s="131">
        <f>S260*H260</f>
        <v>0</v>
      </c>
      <c r="AR260" s="132" t="s">
        <v>175</v>
      </c>
      <c r="AT260" s="132" t="s">
        <v>619</v>
      </c>
      <c r="AU260" s="132" t="s">
        <v>83</v>
      </c>
      <c r="AY260" s="17" t="s">
        <v>142</v>
      </c>
      <c r="BE260" s="133">
        <f>IF(N260="základní",J260,0)</f>
        <v>0</v>
      </c>
      <c r="BF260" s="133">
        <f>IF(N260="snížená",J260,0)</f>
        <v>0</v>
      </c>
      <c r="BG260" s="133">
        <f>IF(N260="zákl. přenesená",J260,0)</f>
        <v>0</v>
      </c>
      <c r="BH260" s="133">
        <f>IF(N260="sníž. přenesená",J260,0)</f>
        <v>0</v>
      </c>
      <c r="BI260" s="133">
        <f>IF(N260="nulová",J260,0)</f>
        <v>0</v>
      </c>
      <c r="BJ260" s="17" t="s">
        <v>80</v>
      </c>
      <c r="BK260" s="133">
        <f>ROUND(I260*H260,2)</f>
        <v>0</v>
      </c>
      <c r="BL260" s="17" t="s">
        <v>141</v>
      </c>
      <c r="BM260" s="132" t="s">
        <v>626</v>
      </c>
    </row>
    <row r="261" spans="2:47" s="1" customFormat="1" ht="19.2">
      <c r="B261" s="32"/>
      <c r="D261" s="134" t="s">
        <v>148</v>
      </c>
      <c r="F261" s="135" t="s">
        <v>625</v>
      </c>
      <c r="I261" s="136"/>
      <c r="L261" s="32"/>
      <c r="M261" s="137"/>
      <c r="T261" s="51"/>
      <c r="AT261" s="17" t="s">
        <v>148</v>
      </c>
      <c r="AU261" s="17" t="s">
        <v>83</v>
      </c>
    </row>
    <row r="262" spans="2:51" s="12" customFormat="1" ht="12">
      <c r="B262" s="150"/>
      <c r="D262" s="134" t="s">
        <v>227</v>
      </c>
      <c r="F262" s="152" t="s">
        <v>627</v>
      </c>
      <c r="H262" s="153">
        <v>1.365</v>
      </c>
      <c r="I262" s="154"/>
      <c r="L262" s="150"/>
      <c r="M262" s="155"/>
      <c r="T262" s="156"/>
      <c r="AT262" s="151" t="s">
        <v>227</v>
      </c>
      <c r="AU262" s="151" t="s">
        <v>83</v>
      </c>
      <c r="AV262" s="12" t="s">
        <v>83</v>
      </c>
      <c r="AW262" s="12" t="s">
        <v>4</v>
      </c>
      <c r="AX262" s="12" t="s">
        <v>80</v>
      </c>
      <c r="AY262" s="151" t="s">
        <v>142</v>
      </c>
    </row>
    <row r="263" spans="2:65" s="1" customFormat="1" ht="16.5" customHeight="1">
      <c r="B263" s="32"/>
      <c r="C263" s="173" t="s">
        <v>418</v>
      </c>
      <c r="D263" s="173" t="s">
        <v>619</v>
      </c>
      <c r="E263" s="174" t="s">
        <v>628</v>
      </c>
      <c r="F263" s="175" t="s">
        <v>629</v>
      </c>
      <c r="G263" s="176" t="s">
        <v>340</v>
      </c>
      <c r="H263" s="177">
        <v>2.098</v>
      </c>
      <c r="I263" s="178"/>
      <c r="J263" s="179">
        <f>ROUND(I263*H263,2)</f>
        <v>0</v>
      </c>
      <c r="K263" s="175" t="s">
        <v>19</v>
      </c>
      <c r="L263" s="180"/>
      <c r="M263" s="181" t="s">
        <v>19</v>
      </c>
      <c r="N263" s="182" t="s">
        <v>43</v>
      </c>
      <c r="P263" s="130">
        <f>O263*H263</f>
        <v>0</v>
      </c>
      <c r="Q263" s="130">
        <v>1</v>
      </c>
      <c r="R263" s="130">
        <f>Q263*H263</f>
        <v>2.098</v>
      </c>
      <c r="S263" s="130">
        <v>0</v>
      </c>
      <c r="T263" s="131">
        <f>S263*H263</f>
        <v>0</v>
      </c>
      <c r="AR263" s="132" t="s">
        <v>175</v>
      </c>
      <c r="AT263" s="132" t="s">
        <v>619</v>
      </c>
      <c r="AU263" s="132" t="s">
        <v>83</v>
      </c>
      <c r="AY263" s="17" t="s">
        <v>142</v>
      </c>
      <c r="BE263" s="133">
        <f>IF(N263="základní",J263,0)</f>
        <v>0</v>
      </c>
      <c r="BF263" s="133">
        <f>IF(N263="snížená",J263,0)</f>
        <v>0</v>
      </c>
      <c r="BG263" s="133">
        <f>IF(N263="zákl. přenesená",J263,0)</f>
        <v>0</v>
      </c>
      <c r="BH263" s="133">
        <f>IF(N263="sníž. přenesená",J263,0)</f>
        <v>0</v>
      </c>
      <c r="BI263" s="133">
        <f>IF(N263="nulová",J263,0)</f>
        <v>0</v>
      </c>
      <c r="BJ263" s="17" t="s">
        <v>80</v>
      </c>
      <c r="BK263" s="133">
        <f>ROUND(I263*H263,2)</f>
        <v>0</v>
      </c>
      <c r="BL263" s="17" t="s">
        <v>141</v>
      </c>
      <c r="BM263" s="132" t="s">
        <v>630</v>
      </c>
    </row>
    <row r="264" spans="2:47" s="1" customFormat="1" ht="12">
      <c r="B264" s="32"/>
      <c r="D264" s="134" t="s">
        <v>148</v>
      </c>
      <c r="F264" s="135" t="s">
        <v>629</v>
      </c>
      <c r="I264" s="136"/>
      <c r="L264" s="32"/>
      <c r="M264" s="137"/>
      <c r="T264" s="51"/>
      <c r="AT264" s="17" t="s">
        <v>148</v>
      </c>
      <c r="AU264" s="17" t="s">
        <v>83</v>
      </c>
    </row>
    <row r="265" spans="2:51" s="12" customFormat="1" ht="12">
      <c r="B265" s="150"/>
      <c r="D265" s="134" t="s">
        <v>227</v>
      </c>
      <c r="F265" s="152" t="s">
        <v>631</v>
      </c>
      <c r="H265" s="153">
        <v>2.098</v>
      </c>
      <c r="I265" s="154"/>
      <c r="L265" s="150"/>
      <c r="M265" s="155"/>
      <c r="T265" s="156"/>
      <c r="AT265" s="151" t="s">
        <v>227</v>
      </c>
      <c r="AU265" s="151" t="s">
        <v>83</v>
      </c>
      <c r="AV265" s="12" t="s">
        <v>83</v>
      </c>
      <c r="AW265" s="12" t="s">
        <v>4</v>
      </c>
      <c r="AX265" s="12" t="s">
        <v>80</v>
      </c>
      <c r="AY265" s="151" t="s">
        <v>142</v>
      </c>
    </row>
    <row r="266" spans="2:65" s="1" customFormat="1" ht="16.5" customHeight="1">
      <c r="B266" s="32"/>
      <c r="C266" s="173" t="s">
        <v>632</v>
      </c>
      <c r="D266" s="173" t="s">
        <v>619</v>
      </c>
      <c r="E266" s="174" t="s">
        <v>633</v>
      </c>
      <c r="F266" s="175" t="s">
        <v>634</v>
      </c>
      <c r="G266" s="176" t="s">
        <v>340</v>
      </c>
      <c r="H266" s="177">
        <v>0.575</v>
      </c>
      <c r="I266" s="178"/>
      <c r="J266" s="179">
        <f>ROUND(I266*H266,2)</f>
        <v>0</v>
      </c>
      <c r="K266" s="175" t="s">
        <v>19</v>
      </c>
      <c r="L266" s="180"/>
      <c r="M266" s="181" t="s">
        <v>19</v>
      </c>
      <c r="N266" s="182" t="s">
        <v>43</v>
      </c>
      <c r="P266" s="130">
        <f>O266*H266</f>
        <v>0</v>
      </c>
      <c r="Q266" s="130">
        <v>1</v>
      </c>
      <c r="R266" s="130">
        <f>Q266*H266</f>
        <v>0.575</v>
      </c>
      <c r="S266" s="130">
        <v>0</v>
      </c>
      <c r="T266" s="131">
        <f>S266*H266</f>
        <v>0</v>
      </c>
      <c r="AR266" s="132" t="s">
        <v>175</v>
      </c>
      <c r="AT266" s="132" t="s">
        <v>619</v>
      </c>
      <c r="AU266" s="132" t="s">
        <v>83</v>
      </c>
      <c r="AY266" s="17" t="s">
        <v>142</v>
      </c>
      <c r="BE266" s="133">
        <f>IF(N266="základní",J266,0)</f>
        <v>0</v>
      </c>
      <c r="BF266" s="133">
        <f>IF(N266="snížená",J266,0)</f>
        <v>0</v>
      </c>
      <c r="BG266" s="133">
        <f>IF(N266="zákl. přenesená",J266,0)</f>
        <v>0</v>
      </c>
      <c r="BH266" s="133">
        <f>IF(N266="sníž. přenesená",J266,0)</f>
        <v>0</v>
      </c>
      <c r="BI266" s="133">
        <f>IF(N266="nulová",J266,0)</f>
        <v>0</v>
      </c>
      <c r="BJ266" s="17" t="s">
        <v>80</v>
      </c>
      <c r="BK266" s="133">
        <f>ROUND(I266*H266,2)</f>
        <v>0</v>
      </c>
      <c r="BL266" s="17" t="s">
        <v>141</v>
      </c>
      <c r="BM266" s="132" t="s">
        <v>635</v>
      </c>
    </row>
    <row r="267" spans="2:47" s="1" customFormat="1" ht="12">
      <c r="B267" s="32"/>
      <c r="D267" s="134" t="s">
        <v>148</v>
      </c>
      <c r="F267" s="135" t="s">
        <v>634</v>
      </c>
      <c r="I267" s="136"/>
      <c r="L267" s="32"/>
      <c r="M267" s="137"/>
      <c r="T267" s="51"/>
      <c r="AT267" s="17" t="s">
        <v>148</v>
      </c>
      <c r="AU267" s="17" t="s">
        <v>83</v>
      </c>
    </row>
    <row r="268" spans="2:51" s="12" customFormat="1" ht="12">
      <c r="B268" s="150"/>
      <c r="D268" s="134" t="s">
        <v>227</v>
      </c>
      <c r="F268" s="152" t="s">
        <v>636</v>
      </c>
      <c r="H268" s="153">
        <v>0.575</v>
      </c>
      <c r="I268" s="154"/>
      <c r="L268" s="150"/>
      <c r="M268" s="155"/>
      <c r="T268" s="156"/>
      <c r="AT268" s="151" t="s">
        <v>227</v>
      </c>
      <c r="AU268" s="151" t="s">
        <v>83</v>
      </c>
      <c r="AV268" s="12" t="s">
        <v>83</v>
      </c>
      <c r="AW268" s="12" t="s">
        <v>4</v>
      </c>
      <c r="AX268" s="12" t="s">
        <v>80</v>
      </c>
      <c r="AY268" s="151" t="s">
        <v>142</v>
      </c>
    </row>
    <row r="269" spans="2:65" s="1" customFormat="1" ht="24.15" customHeight="1">
      <c r="B269" s="32"/>
      <c r="C269" s="173" t="s">
        <v>637</v>
      </c>
      <c r="D269" s="173" t="s">
        <v>619</v>
      </c>
      <c r="E269" s="174" t="s">
        <v>638</v>
      </c>
      <c r="F269" s="175" t="s">
        <v>639</v>
      </c>
      <c r="G269" s="176" t="s">
        <v>340</v>
      </c>
      <c r="H269" s="177">
        <v>0.066</v>
      </c>
      <c r="I269" s="178"/>
      <c r="J269" s="179">
        <f>ROUND(I269*H269,2)</f>
        <v>0</v>
      </c>
      <c r="K269" s="175" t="s">
        <v>189</v>
      </c>
      <c r="L269" s="180"/>
      <c r="M269" s="181" t="s">
        <v>19</v>
      </c>
      <c r="N269" s="182" t="s">
        <v>43</v>
      </c>
      <c r="P269" s="130">
        <f>O269*H269</f>
        <v>0</v>
      </c>
      <c r="Q269" s="130">
        <v>1</v>
      </c>
      <c r="R269" s="130">
        <f>Q269*H269</f>
        <v>0.066</v>
      </c>
      <c r="S269" s="130">
        <v>0</v>
      </c>
      <c r="T269" s="131">
        <f>S269*H269</f>
        <v>0</v>
      </c>
      <c r="AR269" s="132" t="s">
        <v>175</v>
      </c>
      <c r="AT269" s="132" t="s">
        <v>619</v>
      </c>
      <c r="AU269" s="132" t="s">
        <v>83</v>
      </c>
      <c r="AY269" s="17" t="s">
        <v>142</v>
      </c>
      <c r="BE269" s="133">
        <f>IF(N269="základní",J269,0)</f>
        <v>0</v>
      </c>
      <c r="BF269" s="133">
        <f>IF(N269="snížená",J269,0)</f>
        <v>0</v>
      </c>
      <c r="BG269" s="133">
        <f>IF(N269="zákl. přenesená",J269,0)</f>
        <v>0</v>
      </c>
      <c r="BH269" s="133">
        <f>IF(N269="sníž. přenesená",J269,0)</f>
        <v>0</v>
      </c>
      <c r="BI269" s="133">
        <f>IF(N269="nulová",J269,0)</f>
        <v>0</v>
      </c>
      <c r="BJ269" s="17" t="s">
        <v>80</v>
      </c>
      <c r="BK269" s="133">
        <f>ROUND(I269*H269,2)</f>
        <v>0</v>
      </c>
      <c r="BL269" s="17" t="s">
        <v>141</v>
      </c>
      <c r="BM269" s="132" t="s">
        <v>640</v>
      </c>
    </row>
    <row r="270" spans="2:47" s="1" customFormat="1" ht="19.2">
      <c r="B270" s="32"/>
      <c r="D270" s="134" t="s">
        <v>148</v>
      </c>
      <c r="F270" s="135" t="s">
        <v>639</v>
      </c>
      <c r="I270" s="136"/>
      <c r="L270" s="32"/>
      <c r="M270" s="137"/>
      <c r="T270" s="51"/>
      <c r="AT270" s="17" t="s">
        <v>148</v>
      </c>
      <c r="AU270" s="17" t="s">
        <v>83</v>
      </c>
    </row>
    <row r="271" spans="2:51" s="12" customFormat="1" ht="12">
      <c r="B271" s="150"/>
      <c r="D271" s="134" t="s">
        <v>227</v>
      </c>
      <c r="F271" s="152" t="s">
        <v>641</v>
      </c>
      <c r="H271" s="153">
        <v>0.066</v>
      </c>
      <c r="I271" s="154"/>
      <c r="L271" s="150"/>
      <c r="M271" s="155"/>
      <c r="T271" s="156"/>
      <c r="AT271" s="151" t="s">
        <v>227</v>
      </c>
      <c r="AU271" s="151" t="s">
        <v>83</v>
      </c>
      <c r="AV271" s="12" t="s">
        <v>83</v>
      </c>
      <c r="AW271" s="12" t="s">
        <v>4</v>
      </c>
      <c r="AX271" s="12" t="s">
        <v>80</v>
      </c>
      <c r="AY271" s="151" t="s">
        <v>142</v>
      </c>
    </row>
    <row r="272" spans="2:65" s="1" customFormat="1" ht="21.75" customHeight="1">
      <c r="B272" s="32"/>
      <c r="C272" s="173" t="s">
        <v>642</v>
      </c>
      <c r="D272" s="173" t="s">
        <v>619</v>
      </c>
      <c r="E272" s="174" t="s">
        <v>643</v>
      </c>
      <c r="F272" s="175" t="s">
        <v>644</v>
      </c>
      <c r="G272" s="176" t="s">
        <v>340</v>
      </c>
      <c r="H272" s="177">
        <v>0.021</v>
      </c>
      <c r="I272" s="178"/>
      <c r="J272" s="179">
        <f>ROUND(I272*H272,2)</f>
        <v>0</v>
      </c>
      <c r="K272" s="175" t="s">
        <v>189</v>
      </c>
      <c r="L272" s="180"/>
      <c r="M272" s="181" t="s">
        <v>19</v>
      </c>
      <c r="N272" s="182" t="s">
        <v>43</v>
      </c>
      <c r="P272" s="130">
        <f>O272*H272</f>
        <v>0</v>
      </c>
      <c r="Q272" s="130">
        <v>1</v>
      </c>
      <c r="R272" s="130">
        <f>Q272*H272</f>
        <v>0.021</v>
      </c>
      <c r="S272" s="130">
        <v>0</v>
      </c>
      <c r="T272" s="131">
        <f>S272*H272</f>
        <v>0</v>
      </c>
      <c r="AR272" s="132" t="s">
        <v>175</v>
      </c>
      <c r="AT272" s="132" t="s">
        <v>619</v>
      </c>
      <c r="AU272" s="132" t="s">
        <v>83</v>
      </c>
      <c r="AY272" s="17" t="s">
        <v>142</v>
      </c>
      <c r="BE272" s="133">
        <f>IF(N272="základní",J272,0)</f>
        <v>0</v>
      </c>
      <c r="BF272" s="133">
        <f>IF(N272="snížená",J272,0)</f>
        <v>0</v>
      </c>
      <c r="BG272" s="133">
        <f>IF(N272="zákl. přenesená",J272,0)</f>
        <v>0</v>
      </c>
      <c r="BH272" s="133">
        <f>IF(N272="sníž. přenesená",J272,0)</f>
        <v>0</v>
      </c>
      <c r="BI272" s="133">
        <f>IF(N272="nulová",J272,0)</f>
        <v>0</v>
      </c>
      <c r="BJ272" s="17" t="s">
        <v>80</v>
      </c>
      <c r="BK272" s="133">
        <f>ROUND(I272*H272,2)</f>
        <v>0</v>
      </c>
      <c r="BL272" s="17" t="s">
        <v>141</v>
      </c>
      <c r="BM272" s="132" t="s">
        <v>645</v>
      </c>
    </row>
    <row r="273" spans="2:47" s="1" customFormat="1" ht="12">
      <c r="B273" s="32"/>
      <c r="D273" s="134" t="s">
        <v>148</v>
      </c>
      <c r="F273" s="135" t="s">
        <v>644</v>
      </c>
      <c r="I273" s="136"/>
      <c r="L273" s="32"/>
      <c r="M273" s="137"/>
      <c r="T273" s="51"/>
      <c r="AT273" s="17" t="s">
        <v>148</v>
      </c>
      <c r="AU273" s="17" t="s">
        <v>83</v>
      </c>
    </row>
    <row r="274" spans="2:51" s="12" customFormat="1" ht="12">
      <c r="B274" s="150"/>
      <c r="D274" s="134" t="s">
        <v>227</v>
      </c>
      <c r="F274" s="152" t="s">
        <v>646</v>
      </c>
      <c r="H274" s="153">
        <v>0.021</v>
      </c>
      <c r="I274" s="154"/>
      <c r="L274" s="150"/>
      <c r="M274" s="155"/>
      <c r="T274" s="156"/>
      <c r="AT274" s="151" t="s">
        <v>227</v>
      </c>
      <c r="AU274" s="151" t="s">
        <v>83</v>
      </c>
      <c r="AV274" s="12" t="s">
        <v>83</v>
      </c>
      <c r="AW274" s="12" t="s">
        <v>4</v>
      </c>
      <c r="AX274" s="12" t="s">
        <v>80</v>
      </c>
      <c r="AY274" s="151" t="s">
        <v>142</v>
      </c>
    </row>
    <row r="275" spans="2:65" s="1" customFormat="1" ht="21.75" customHeight="1">
      <c r="B275" s="32"/>
      <c r="C275" s="173" t="s">
        <v>647</v>
      </c>
      <c r="D275" s="173" t="s">
        <v>619</v>
      </c>
      <c r="E275" s="174" t="s">
        <v>648</v>
      </c>
      <c r="F275" s="175" t="s">
        <v>649</v>
      </c>
      <c r="G275" s="176" t="s">
        <v>340</v>
      </c>
      <c r="H275" s="177">
        <v>0.074</v>
      </c>
      <c r="I275" s="178"/>
      <c r="J275" s="179">
        <f>ROUND(I275*H275,2)</f>
        <v>0</v>
      </c>
      <c r="K275" s="175" t="s">
        <v>189</v>
      </c>
      <c r="L275" s="180"/>
      <c r="M275" s="181" t="s">
        <v>19</v>
      </c>
      <c r="N275" s="182" t="s">
        <v>43</v>
      </c>
      <c r="P275" s="130">
        <f>O275*H275</f>
        <v>0</v>
      </c>
      <c r="Q275" s="130">
        <v>1</v>
      </c>
      <c r="R275" s="130">
        <f>Q275*H275</f>
        <v>0.074</v>
      </c>
      <c r="S275" s="130">
        <v>0</v>
      </c>
      <c r="T275" s="131">
        <f>S275*H275</f>
        <v>0</v>
      </c>
      <c r="AR275" s="132" t="s">
        <v>175</v>
      </c>
      <c r="AT275" s="132" t="s">
        <v>619</v>
      </c>
      <c r="AU275" s="132" t="s">
        <v>83</v>
      </c>
      <c r="AY275" s="17" t="s">
        <v>142</v>
      </c>
      <c r="BE275" s="133">
        <f>IF(N275="základní",J275,0)</f>
        <v>0</v>
      </c>
      <c r="BF275" s="133">
        <f>IF(N275="snížená",J275,0)</f>
        <v>0</v>
      </c>
      <c r="BG275" s="133">
        <f>IF(N275="zákl. přenesená",J275,0)</f>
        <v>0</v>
      </c>
      <c r="BH275" s="133">
        <f>IF(N275="sníž. přenesená",J275,0)</f>
        <v>0</v>
      </c>
      <c r="BI275" s="133">
        <f>IF(N275="nulová",J275,0)</f>
        <v>0</v>
      </c>
      <c r="BJ275" s="17" t="s">
        <v>80</v>
      </c>
      <c r="BK275" s="133">
        <f>ROUND(I275*H275,2)</f>
        <v>0</v>
      </c>
      <c r="BL275" s="17" t="s">
        <v>141</v>
      </c>
      <c r="BM275" s="132" t="s">
        <v>650</v>
      </c>
    </row>
    <row r="276" spans="2:47" s="1" customFormat="1" ht="12">
      <c r="B276" s="32"/>
      <c r="D276" s="134" t="s">
        <v>148</v>
      </c>
      <c r="F276" s="135" t="s">
        <v>649</v>
      </c>
      <c r="I276" s="136"/>
      <c r="L276" s="32"/>
      <c r="M276" s="137"/>
      <c r="T276" s="51"/>
      <c r="AT276" s="17" t="s">
        <v>148</v>
      </c>
      <c r="AU276" s="17" t="s">
        <v>83</v>
      </c>
    </row>
    <row r="277" spans="2:51" s="12" customFormat="1" ht="12">
      <c r="B277" s="150"/>
      <c r="D277" s="134" t="s">
        <v>227</v>
      </c>
      <c r="F277" s="152" t="s">
        <v>651</v>
      </c>
      <c r="H277" s="153">
        <v>0.074</v>
      </c>
      <c r="I277" s="154"/>
      <c r="L277" s="150"/>
      <c r="M277" s="155"/>
      <c r="T277" s="156"/>
      <c r="AT277" s="151" t="s">
        <v>227</v>
      </c>
      <c r="AU277" s="151" t="s">
        <v>83</v>
      </c>
      <c r="AV277" s="12" t="s">
        <v>83</v>
      </c>
      <c r="AW277" s="12" t="s">
        <v>4</v>
      </c>
      <c r="AX277" s="12" t="s">
        <v>80</v>
      </c>
      <c r="AY277" s="151" t="s">
        <v>142</v>
      </c>
    </row>
    <row r="278" spans="2:65" s="1" customFormat="1" ht="24.15" customHeight="1">
      <c r="B278" s="32"/>
      <c r="C278" s="121" t="s">
        <v>652</v>
      </c>
      <c r="D278" s="121" t="s">
        <v>143</v>
      </c>
      <c r="E278" s="122" t="s">
        <v>653</v>
      </c>
      <c r="F278" s="123" t="s">
        <v>654</v>
      </c>
      <c r="G278" s="124" t="s">
        <v>223</v>
      </c>
      <c r="H278" s="125">
        <v>54.061</v>
      </c>
      <c r="I278" s="126"/>
      <c r="J278" s="127">
        <f>ROUND(I278*H278,2)</f>
        <v>0</v>
      </c>
      <c r="K278" s="123" t="s">
        <v>189</v>
      </c>
      <c r="L278" s="32"/>
      <c r="M278" s="128" t="s">
        <v>19</v>
      </c>
      <c r="N278" s="129" t="s">
        <v>43</v>
      </c>
      <c r="P278" s="130">
        <f>O278*H278</f>
        <v>0</v>
      </c>
      <c r="Q278" s="130">
        <v>0.06172</v>
      </c>
      <c r="R278" s="130">
        <f>Q278*H278</f>
        <v>3.33664492</v>
      </c>
      <c r="S278" s="130">
        <v>0</v>
      </c>
      <c r="T278" s="131">
        <f>S278*H278</f>
        <v>0</v>
      </c>
      <c r="AR278" s="132" t="s">
        <v>141</v>
      </c>
      <c r="AT278" s="132" t="s">
        <v>143</v>
      </c>
      <c r="AU278" s="132" t="s">
        <v>83</v>
      </c>
      <c r="AY278" s="17" t="s">
        <v>142</v>
      </c>
      <c r="BE278" s="133">
        <f>IF(N278="základní",J278,0)</f>
        <v>0</v>
      </c>
      <c r="BF278" s="133">
        <f>IF(N278="snížená",J278,0)</f>
        <v>0</v>
      </c>
      <c r="BG278" s="133">
        <f>IF(N278="zákl. přenesená",J278,0)</f>
        <v>0</v>
      </c>
      <c r="BH278" s="133">
        <f>IF(N278="sníž. přenesená",J278,0)</f>
        <v>0</v>
      </c>
      <c r="BI278" s="133">
        <f>IF(N278="nulová",J278,0)</f>
        <v>0</v>
      </c>
      <c r="BJ278" s="17" t="s">
        <v>80</v>
      </c>
      <c r="BK278" s="133">
        <f>ROUND(I278*H278,2)</f>
        <v>0</v>
      </c>
      <c r="BL278" s="17" t="s">
        <v>141</v>
      </c>
      <c r="BM278" s="132" t="s">
        <v>655</v>
      </c>
    </row>
    <row r="279" spans="2:47" s="1" customFormat="1" ht="19.2">
      <c r="B279" s="32"/>
      <c r="D279" s="134" t="s">
        <v>148</v>
      </c>
      <c r="F279" s="135" t="s">
        <v>656</v>
      </c>
      <c r="I279" s="136"/>
      <c r="L279" s="32"/>
      <c r="M279" s="137"/>
      <c r="T279" s="51"/>
      <c r="AT279" s="17" t="s">
        <v>148</v>
      </c>
      <c r="AU279" s="17" t="s">
        <v>83</v>
      </c>
    </row>
    <row r="280" spans="2:47" s="1" customFormat="1" ht="12">
      <c r="B280" s="32"/>
      <c r="D280" s="148" t="s">
        <v>192</v>
      </c>
      <c r="F280" s="149" t="s">
        <v>657</v>
      </c>
      <c r="I280" s="136"/>
      <c r="L280" s="32"/>
      <c r="M280" s="137"/>
      <c r="T280" s="51"/>
      <c r="AT280" s="17" t="s">
        <v>192</v>
      </c>
      <c r="AU280" s="17" t="s">
        <v>83</v>
      </c>
    </row>
    <row r="281" spans="2:51" s="13" customFormat="1" ht="12">
      <c r="B281" s="157"/>
      <c r="D281" s="134" t="s">
        <v>227</v>
      </c>
      <c r="E281" s="158" t="s">
        <v>19</v>
      </c>
      <c r="F281" s="159" t="s">
        <v>658</v>
      </c>
      <c r="H281" s="158" t="s">
        <v>19</v>
      </c>
      <c r="I281" s="160"/>
      <c r="L281" s="157"/>
      <c r="M281" s="161"/>
      <c r="T281" s="162"/>
      <c r="AT281" s="158" t="s">
        <v>227</v>
      </c>
      <c r="AU281" s="158" t="s">
        <v>83</v>
      </c>
      <c r="AV281" s="13" t="s">
        <v>80</v>
      </c>
      <c r="AW281" s="13" t="s">
        <v>33</v>
      </c>
      <c r="AX281" s="13" t="s">
        <v>72</v>
      </c>
      <c r="AY281" s="158" t="s">
        <v>142</v>
      </c>
    </row>
    <row r="282" spans="2:51" s="12" customFormat="1" ht="12">
      <c r="B282" s="150"/>
      <c r="D282" s="134" t="s">
        <v>227</v>
      </c>
      <c r="E282" s="151" t="s">
        <v>19</v>
      </c>
      <c r="F282" s="152" t="s">
        <v>659</v>
      </c>
      <c r="H282" s="153">
        <v>18.27</v>
      </c>
      <c r="I282" s="154"/>
      <c r="L282" s="150"/>
      <c r="M282" s="155"/>
      <c r="T282" s="156"/>
      <c r="AT282" s="151" t="s">
        <v>227</v>
      </c>
      <c r="AU282" s="151" t="s">
        <v>83</v>
      </c>
      <c r="AV282" s="12" t="s">
        <v>83</v>
      </c>
      <c r="AW282" s="12" t="s">
        <v>33</v>
      </c>
      <c r="AX282" s="12" t="s">
        <v>72</v>
      </c>
      <c r="AY282" s="151" t="s">
        <v>142</v>
      </c>
    </row>
    <row r="283" spans="2:51" s="12" customFormat="1" ht="12">
      <c r="B283" s="150"/>
      <c r="D283" s="134" t="s">
        <v>227</v>
      </c>
      <c r="E283" s="151" t="s">
        <v>19</v>
      </c>
      <c r="F283" s="152" t="s">
        <v>660</v>
      </c>
      <c r="H283" s="153">
        <v>11.813</v>
      </c>
      <c r="I283" s="154"/>
      <c r="L283" s="150"/>
      <c r="M283" s="155"/>
      <c r="T283" s="156"/>
      <c r="AT283" s="151" t="s">
        <v>227</v>
      </c>
      <c r="AU283" s="151" t="s">
        <v>83</v>
      </c>
      <c r="AV283" s="12" t="s">
        <v>83</v>
      </c>
      <c r="AW283" s="12" t="s">
        <v>33</v>
      </c>
      <c r="AX283" s="12" t="s">
        <v>72</v>
      </c>
      <c r="AY283" s="151" t="s">
        <v>142</v>
      </c>
    </row>
    <row r="284" spans="2:51" s="12" customFormat="1" ht="12">
      <c r="B284" s="150"/>
      <c r="D284" s="134" t="s">
        <v>227</v>
      </c>
      <c r="E284" s="151" t="s">
        <v>19</v>
      </c>
      <c r="F284" s="152" t="s">
        <v>661</v>
      </c>
      <c r="H284" s="153">
        <v>-1.818</v>
      </c>
      <c r="I284" s="154"/>
      <c r="L284" s="150"/>
      <c r="M284" s="155"/>
      <c r="T284" s="156"/>
      <c r="AT284" s="151" t="s">
        <v>227</v>
      </c>
      <c r="AU284" s="151" t="s">
        <v>83</v>
      </c>
      <c r="AV284" s="12" t="s">
        <v>83</v>
      </c>
      <c r="AW284" s="12" t="s">
        <v>33</v>
      </c>
      <c r="AX284" s="12" t="s">
        <v>72</v>
      </c>
      <c r="AY284" s="151" t="s">
        <v>142</v>
      </c>
    </row>
    <row r="285" spans="2:51" s="12" customFormat="1" ht="12">
      <c r="B285" s="150"/>
      <c r="D285" s="134" t="s">
        <v>227</v>
      </c>
      <c r="E285" s="151" t="s">
        <v>19</v>
      </c>
      <c r="F285" s="152" t="s">
        <v>662</v>
      </c>
      <c r="H285" s="153">
        <v>30.24</v>
      </c>
      <c r="I285" s="154"/>
      <c r="L285" s="150"/>
      <c r="M285" s="155"/>
      <c r="T285" s="156"/>
      <c r="AT285" s="151" t="s">
        <v>227</v>
      </c>
      <c r="AU285" s="151" t="s">
        <v>83</v>
      </c>
      <c r="AV285" s="12" t="s">
        <v>83</v>
      </c>
      <c r="AW285" s="12" t="s">
        <v>33</v>
      </c>
      <c r="AX285" s="12" t="s">
        <v>72</v>
      </c>
      <c r="AY285" s="151" t="s">
        <v>142</v>
      </c>
    </row>
    <row r="286" spans="2:51" s="12" customFormat="1" ht="12">
      <c r="B286" s="150"/>
      <c r="D286" s="134" t="s">
        <v>227</v>
      </c>
      <c r="E286" s="151" t="s">
        <v>19</v>
      </c>
      <c r="F286" s="152" t="s">
        <v>661</v>
      </c>
      <c r="H286" s="153">
        <v>-1.818</v>
      </c>
      <c r="I286" s="154"/>
      <c r="L286" s="150"/>
      <c r="M286" s="155"/>
      <c r="T286" s="156"/>
      <c r="AT286" s="151" t="s">
        <v>227</v>
      </c>
      <c r="AU286" s="151" t="s">
        <v>83</v>
      </c>
      <c r="AV286" s="12" t="s">
        <v>83</v>
      </c>
      <c r="AW286" s="12" t="s">
        <v>33</v>
      </c>
      <c r="AX286" s="12" t="s">
        <v>72</v>
      </c>
      <c r="AY286" s="151" t="s">
        <v>142</v>
      </c>
    </row>
    <row r="287" spans="2:51" s="12" customFormat="1" ht="12">
      <c r="B287" s="150"/>
      <c r="D287" s="134" t="s">
        <v>227</v>
      </c>
      <c r="E287" s="151" t="s">
        <v>19</v>
      </c>
      <c r="F287" s="152" t="s">
        <v>663</v>
      </c>
      <c r="H287" s="153">
        <v>-1.414</v>
      </c>
      <c r="I287" s="154"/>
      <c r="L287" s="150"/>
      <c r="M287" s="155"/>
      <c r="T287" s="156"/>
      <c r="AT287" s="151" t="s">
        <v>227</v>
      </c>
      <c r="AU287" s="151" t="s">
        <v>83</v>
      </c>
      <c r="AV287" s="12" t="s">
        <v>83</v>
      </c>
      <c r="AW287" s="12" t="s">
        <v>33</v>
      </c>
      <c r="AX287" s="12" t="s">
        <v>72</v>
      </c>
      <c r="AY287" s="151" t="s">
        <v>142</v>
      </c>
    </row>
    <row r="288" spans="2:51" s="12" customFormat="1" ht="12">
      <c r="B288" s="150"/>
      <c r="D288" s="134" t="s">
        <v>227</v>
      </c>
      <c r="E288" s="151" t="s">
        <v>19</v>
      </c>
      <c r="F288" s="152" t="s">
        <v>664</v>
      </c>
      <c r="H288" s="153">
        <v>-1.212</v>
      </c>
      <c r="I288" s="154"/>
      <c r="L288" s="150"/>
      <c r="M288" s="155"/>
      <c r="T288" s="156"/>
      <c r="AT288" s="151" t="s">
        <v>227</v>
      </c>
      <c r="AU288" s="151" t="s">
        <v>83</v>
      </c>
      <c r="AV288" s="12" t="s">
        <v>83</v>
      </c>
      <c r="AW288" s="12" t="s">
        <v>33</v>
      </c>
      <c r="AX288" s="12" t="s">
        <v>72</v>
      </c>
      <c r="AY288" s="151" t="s">
        <v>142</v>
      </c>
    </row>
    <row r="289" spans="2:51" s="14" customFormat="1" ht="12">
      <c r="B289" s="163"/>
      <c r="D289" s="134" t="s">
        <v>227</v>
      </c>
      <c r="E289" s="164" t="s">
        <v>19</v>
      </c>
      <c r="F289" s="165" t="s">
        <v>264</v>
      </c>
      <c r="H289" s="166">
        <v>54.061</v>
      </c>
      <c r="I289" s="167"/>
      <c r="L289" s="163"/>
      <c r="M289" s="168"/>
      <c r="T289" s="169"/>
      <c r="AT289" s="164" t="s">
        <v>227</v>
      </c>
      <c r="AU289" s="164" t="s">
        <v>83</v>
      </c>
      <c r="AV289" s="14" t="s">
        <v>141</v>
      </c>
      <c r="AW289" s="14" t="s">
        <v>33</v>
      </c>
      <c r="AX289" s="14" t="s">
        <v>80</v>
      </c>
      <c r="AY289" s="164" t="s">
        <v>142</v>
      </c>
    </row>
    <row r="290" spans="2:65" s="1" customFormat="1" ht="24.15" customHeight="1">
      <c r="B290" s="32"/>
      <c r="C290" s="121" t="s">
        <v>665</v>
      </c>
      <c r="D290" s="121" t="s">
        <v>143</v>
      </c>
      <c r="E290" s="122" t="s">
        <v>666</v>
      </c>
      <c r="F290" s="123" t="s">
        <v>667</v>
      </c>
      <c r="G290" s="124" t="s">
        <v>223</v>
      </c>
      <c r="H290" s="125">
        <v>22.54</v>
      </c>
      <c r="I290" s="126"/>
      <c r="J290" s="127">
        <f>ROUND(I290*H290,2)</f>
        <v>0</v>
      </c>
      <c r="K290" s="123" t="s">
        <v>189</v>
      </c>
      <c r="L290" s="32"/>
      <c r="M290" s="128" t="s">
        <v>19</v>
      </c>
      <c r="N290" s="129" t="s">
        <v>43</v>
      </c>
      <c r="P290" s="130">
        <f>O290*H290</f>
        <v>0</v>
      </c>
      <c r="Q290" s="130">
        <v>0.07921</v>
      </c>
      <c r="R290" s="130">
        <f>Q290*H290</f>
        <v>1.7853934</v>
      </c>
      <c r="S290" s="130">
        <v>0</v>
      </c>
      <c r="T290" s="131">
        <f>S290*H290</f>
        <v>0</v>
      </c>
      <c r="AR290" s="132" t="s">
        <v>141</v>
      </c>
      <c r="AT290" s="132" t="s">
        <v>143</v>
      </c>
      <c r="AU290" s="132" t="s">
        <v>83</v>
      </c>
      <c r="AY290" s="17" t="s">
        <v>142</v>
      </c>
      <c r="BE290" s="133">
        <f>IF(N290="základní",J290,0)</f>
        <v>0</v>
      </c>
      <c r="BF290" s="133">
        <f>IF(N290="snížená",J290,0)</f>
        <v>0</v>
      </c>
      <c r="BG290" s="133">
        <f>IF(N290="zákl. přenesená",J290,0)</f>
        <v>0</v>
      </c>
      <c r="BH290" s="133">
        <f>IF(N290="sníž. přenesená",J290,0)</f>
        <v>0</v>
      </c>
      <c r="BI290" s="133">
        <f>IF(N290="nulová",J290,0)</f>
        <v>0</v>
      </c>
      <c r="BJ290" s="17" t="s">
        <v>80</v>
      </c>
      <c r="BK290" s="133">
        <f>ROUND(I290*H290,2)</f>
        <v>0</v>
      </c>
      <c r="BL290" s="17" t="s">
        <v>141</v>
      </c>
      <c r="BM290" s="132" t="s">
        <v>668</v>
      </c>
    </row>
    <row r="291" spans="2:47" s="1" customFormat="1" ht="19.2">
      <c r="B291" s="32"/>
      <c r="D291" s="134" t="s">
        <v>148</v>
      </c>
      <c r="F291" s="135" t="s">
        <v>669</v>
      </c>
      <c r="I291" s="136"/>
      <c r="L291" s="32"/>
      <c r="M291" s="137"/>
      <c r="T291" s="51"/>
      <c r="AT291" s="17" t="s">
        <v>148</v>
      </c>
      <c r="AU291" s="17" t="s">
        <v>83</v>
      </c>
    </row>
    <row r="292" spans="2:47" s="1" customFormat="1" ht="12">
      <c r="B292" s="32"/>
      <c r="D292" s="148" t="s">
        <v>192</v>
      </c>
      <c r="F292" s="149" t="s">
        <v>670</v>
      </c>
      <c r="I292" s="136"/>
      <c r="L292" s="32"/>
      <c r="M292" s="137"/>
      <c r="T292" s="51"/>
      <c r="AT292" s="17" t="s">
        <v>192</v>
      </c>
      <c r="AU292" s="17" t="s">
        <v>83</v>
      </c>
    </row>
    <row r="293" spans="2:51" s="13" customFormat="1" ht="12">
      <c r="B293" s="157"/>
      <c r="D293" s="134" t="s">
        <v>227</v>
      </c>
      <c r="E293" s="158" t="s">
        <v>19</v>
      </c>
      <c r="F293" s="159" t="s">
        <v>671</v>
      </c>
      <c r="H293" s="158" t="s">
        <v>19</v>
      </c>
      <c r="I293" s="160"/>
      <c r="L293" s="157"/>
      <c r="M293" s="161"/>
      <c r="T293" s="162"/>
      <c r="AT293" s="158" t="s">
        <v>227</v>
      </c>
      <c r="AU293" s="158" t="s">
        <v>83</v>
      </c>
      <c r="AV293" s="13" t="s">
        <v>80</v>
      </c>
      <c r="AW293" s="13" t="s">
        <v>33</v>
      </c>
      <c r="AX293" s="13" t="s">
        <v>72</v>
      </c>
      <c r="AY293" s="158" t="s">
        <v>142</v>
      </c>
    </row>
    <row r="294" spans="2:51" s="12" customFormat="1" ht="12">
      <c r="B294" s="150"/>
      <c r="D294" s="134" t="s">
        <v>227</v>
      </c>
      <c r="E294" s="151" t="s">
        <v>19</v>
      </c>
      <c r="F294" s="152" t="s">
        <v>672</v>
      </c>
      <c r="H294" s="153">
        <v>22.54</v>
      </c>
      <c r="I294" s="154"/>
      <c r="L294" s="150"/>
      <c r="M294" s="155"/>
      <c r="T294" s="156"/>
      <c r="AT294" s="151" t="s">
        <v>227</v>
      </c>
      <c r="AU294" s="151" t="s">
        <v>83</v>
      </c>
      <c r="AV294" s="12" t="s">
        <v>83</v>
      </c>
      <c r="AW294" s="12" t="s">
        <v>33</v>
      </c>
      <c r="AX294" s="12" t="s">
        <v>80</v>
      </c>
      <c r="AY294" s="151" t="s">
        <v>142</v>
      </c>
    </row>
    <row r="295" spans="2:65" s="1" customFormat="1" ht="16.5" customHeight="1">
      <c r="B295" s="32"/>
      <c r="C295" s="121" t="s">
        <v>673</v>
      </c>
      <c r="D295" s="121" t="s">
        <v>143</v>
      </c>
      <c r="E295" s="122" t="s">
        <v>674</v>
      </c>
      <c r="F295" s="123" t="s">
        <v>675</v>
      </c>
      <c r="G295" s="124" t="s">
        <v>676</v>
      </c>
      <c r="H295" s="125">
        <v>3617</v>
      </c>
      <c r="I295" s="126"/>
      <c r="J295" s="127">
        <f>ROUND(I295*H295,2)</f>
        <v>0</v>
      </c>
      <c r="K295" s="123" t="s">
        <v>19</v>
      </c>
      <c r="L295" s="32"/>
      <c r="M295" s="128" t="s">
        <v>19</v>
      </c>
      <c r="N295" s="129" t="s">
        <v>43</v>
      </c>
      <c r="P295" s="130">
        <f>O295*H295</f>
        <v>0</v>
      </c>
      <c r="Q295" s="130">
        <v>0</v>
      </c>
      <c r="R295" s="130">
        <f>Q295*H295</f>
        <v>0</v>
      </c>
      <c r="S295" s="130">
        <v>0</v>
      </c>
      <c r="T295" s="131">
        <f>S295*H295</f>
        <v>0</v>
      </c>
      <c r="AR295" s="132" t="s">
        <v>337</v>
      </c>
      <c r="AT295" s="132" t="s">
        <v>143</v>
      </c>
      <c r="AU295" s="132" t="s">
        <v>83</v>
      </c>
      <c r="AY295" s="17" t="s">
        <v>142</v>
      </c>
      <c r="BE295" s="133">
        <f>IF(N295="základní",J295,0)</f>
        <v>0</v>
      </c>
      <c r="BF295" s="133">
        <f>IF(N295="snížená",J295,0)</f>
        <v>0</v>
      </c>
      <c r="BG295" s="133">
        <f>IF(N295="zákl. přenesená",J295,0)</f>
        <v>0</v>
      </c>
      <c r="BH295" s="133">
        <f>IF(N295="sníž. přenesená",J295,0)</f>
        <v>0</v>
      </c>
      <c r="BI295" s="133">
        <f>IF(N295="nulová",J295,0)</f>
        <v>0</v>
      </c>
      <c r="BJ295" s="17" t="s">
        <v>80</v>
      </c>
      <c r="BK295" s="133">
        <f>ROUND(I295*H295,2)</f>
        <v>0</v>
      </c>
      <c r="BL295" s="17" t="s">
        <v>337</v>
      </c>
      <c r="BM295" s="132" t="s">
        <v>677</v>
      </c>
    </row>
    <row r="296" spans="2:47" s="1" customFormat="1" ht="12">
      <c r="B296" s="32"/>
      <c r="D296" s="134" t="s">
        <v>148</v>
      </c>
      <c r="F296" s="135" t="s">
        <v>675</v>
      </c>
      <c r="I296" s="136"/>
      <c r="L296" s="32"/>
      <c r="M296" s="137"/>
      <c r="T296" s="51"/>
      <c r="AT296" s="17" t="s">
        <v>148</v>
      </c>
      <c r="AU296" s="17" t="s">
        <v>83</v>
      </c>
    </row>
    <row r="297" spans="2:63" s="10" customFormat="1" ht="22.95" customHeight="1">
      <c r="B297" s="111"/>
      <c r="D297" s="112" t="s">
        <v>71</v>
      </c>
      <c r="E297" s="146" t="s">
        <v>141</v>
      </c>
      <c r="F297" s="146" t="s">
        <v>678</v>
      </c>
      <c r="I297" s="114"/>
      <c r="J297" s="147">
        <f>BK297</f>
        <v>0</v>
      </c>
      <c r="L297" s="111"/>
      <c r="M297" s="116"/>
      <c r="P297" s="117">
        <f>SUM(P298:P387)</f>
        <v>0</v>
      </c>
      <c r="R297" s="117">
        <f>SUM(R298:R387)</f>
        <v>17.432363879999997</v>
      </c>
      <c r="T297" s="118">
        <f>SUM(T298:T387)</f>
        <v>0</v>
      </c>
      <c r="AR297" s="112" t="s">
        <v>80</v>
      </c>
      <c r="AT297" s="119" t="s">
        <v>71</v>
      </c>
      <c r="AU297" s="119" t="s">
        <v>80</v>
      </c>
      <c r="AY297" s="112" t="s">
        <v>142</v>
      </c>
      <c r="BK297" s="120">
        <f>SUM(BK298:BK387)</f>
        <v>0</v>
      </c>
    </row>
    <row r="298" spans="2:65" s="1" customFormat="1" ht="16.5" customHeight="1">
      <c r="B298" s="32"/>
      <c r="C298" s="121" t="s">
        <v>679</v>
      </c>
      <c r="D298" s="121" t="s">
        <v>143</v>
      </c>
      <c r="E298" s="122" t="s">
        <v>680</v>
      </c>
      <c r="F298" s="123" t="s">
        <v>681</v>
      </c>
      <c r="G298" s="124" t="s">
        <v>239</v>
      </c>
      <c r="H298" s="125">
        <v>0.477</v>
      </c>
      <c r="I298" s="126"/>
      <c r="J298" s="127">
        <f>ROUND(I298*H298,2)</f>
        <v>0</v>
      </c>
      <c r="K298" s="123" t="s">
        <v>189</v>
      </c>
      <c r="L298" s="32"/>
      <c r="M298" s="128" t="s">
        <v>19</v>
      </c>
      <c r="N298" s="129" t="s">
        <v>43</v>
      </c>
      <c r="P298" s="130">
        <f>O298*H298</f>
        <v>0</v>
      </c>
      <c r="Q298" s="130">
        <v>2.50194</v>
      </c>
      <c r="R298" s="130">
        <f>Q298*H298</f>
        <v>1.1934253799999999</v>
      </c>
      <c r="S298" s="130">
        <v>0</v>
      </c>
      <c r="T298" s="131">
        <f>S298*H298</f>
        <v>0</v>
      </c>
      <c r="AR298" s="132" t="s">
        <v>141</v>
      </c>
      <c r="AT298" s="132" t="s">
        <v>143</v>
      </c>
      <c r="AU298" s="132" t="s">
        <v>83</v>
      </c>
      <c r="AY298" s="17" t="s">
        <v>142</v>
      </c>
      <c r="BE298" s="133">
        <f>IF(N298="základní",J298,0)</f>
        <v>0</v>
      </c>
      <c r="BF298" s="133">
        <f>IF(N298="snížená",J298,0)</f>
        <v>0</v>
      </c>
      <c r="BG298" s="133">
        <f>IF(N298="zákl. přenesená",J298,0)</f>
        <v>0</v>
      </c>
      <c r="BH298" s="133">
        <f>IF(N298="sníž. přenesená",J298,0)</f>
        <v>0</v>
      </c>
      <c r="BI298" s="133">
        <f>IF(N298="nulová",J298,0)</f>
        <v>0</v>
      </c>
      <c r="BJ298" s="17" t="s">
        <v>80</v>
      </c>
      <c r="BK298" s="133">
        <f>ROUND(I298*H298,2)</f>
        <v>0</v>
      </c>
      <c r="BL298" s="17" t="s">
        <v>141</v>
      </c>
      <c r="BM298" s="132" t="s">
        <v>682</v>
      </c>
    </row>
    <row r="299" spans="2:47" s="1" customFormat="1" ht="38.4">
      <c r="B299" s="32"/>
      <c r="D299" s="134" t="s">
        <v>148</v>
      </c>
      <c r="F299" s="135" t="s">
        <v>683</v>
      </c>
      <c r="I299" s="136"/>
      <c r="L299" s="32"/>
      <c r="M299" s="137"/>
      <c r="T299" s="51"/>
      <c r="AT299" s="17" t="s">
        <v>148</v>
      </c>
      <c r="AU299" s="17" t="s">
        <v>83</v>
      </c>
    </row>
    <row r="300" spans="2:47" s="1" customFormat="1" ht="12">
      <c r="B300" s="32"/>
      <c r="D300" s="148" t="s">
        <v>192</v>
      </c>
      <c r="F300" s="149" t="s">
        <v>684</v>
      </c>
      <c r="I300" s="136"/>
      <c r="L300" s="32"/>
      <c r="M300" s="137"/>
      <c r="T300" s="51"/>
      <c r="AT300" s="17" t="s">
        <v>192</v>
      </c>
      <c r="AU300" s="17" t="s">
        <v>83</v>
      </c>
    </row>
    <row r="301" spans="2:51" s="13" customFormat="1" ht="12">
      <c r="B301" s="157"/>
      <c r="D301" s="134" t="s">
        <v>227</v>
      </c>
      <c r="E301" s="158" t="s">
        <v>19</v>
      </c>
      <c r="F301" s="159" t="s">
        <v>685</v>
      </c>
      <c r="H301" s="158" t="s">
        <v>19</v>
      </c>
      <c r="I301" s="160"/>
      <c r="L301" s="157"/>
      <c r="M301" s="161"/>
      <c r="T301" s="162"/>
      <c r="AT301" s="158" t="s">
        <v>227</v>
      </c>
      <c r="AU301" s="158" t="s">
        <v>83</v>
      </c>
      <c r="AV301" s="13" t="s">
        <v>80</v>
      </c>
      <c r="AW301" s="13" t="s">
        <v>33</v>
      </c>
      <c r="AX301" s="13" t="s">
        <v>72</v>
      </c>
      <c r="AY301" s="158" t="s">
        <v>142</v>
      </c>
    </row>
    <row r="302" spans="2:51" s="12" customFormat="1" ht="12">
      <c r="B302" s="150"/>
      <c r="D302" s="134" t="s">
        <v>227</v>
      </c>
      <c r="E302" s="151" t="s">
        <v>19</v>
      </c>
      <c r="F302" s="152" t="s">
        <v>686</v>
      </c>
      <c r="H302" s="153">
        <v>0.477</v>
      </c>
      <c r="I302" s="154"/>
      <c r="L302" s="150"/>
      <c r="M302" s="155"/>
      <c r="T302" s="156"/>
      <c r="AT302" s="151" t="s">
        <v>227</v>
      </c>
      <c r="AU302" s="151" t="s">
        <v>83</v>
      </c>
      <c r="AV302" s="12" t="s">
        <v>83</v>
      </c>
      <c r="AW302" s="12" t="s">
        <v>33</v>
      </c>
      <c r="AX302" s="12" t="s">
        <v>80</v>
      </c>
      <c r="AY302" s="151" t="s">
        <v>142</v>
      </c>
    </row>
    <row r="303" spans="2:65" s="1" customFormat="1" ht="24.15" customHeight="1">
      <c r="B303" s="32"/>
      <c r="C303" s="121" t="s">
        <v>687</v>
      </c>
      <c r="D303" s="121" t="s">
        <v>143</v>
      </c>
      <c r="E303" s="122" t="s">
        <v>688</v>
      </c>
      <c r="F303" s="123" t="s">
        <v>689</v>
      </c>
      <c r="G303" s="124" t="s">
        <v>223</v>
      </c>
      <c r="H303" s="125">
        <v>4.7</v>
      </c>
      <c r="I303" s="126"/>
      <c r="J303" s="127">
        <f>ROUND(I303*H303,2)</f>
        <v>0</v>
      </c>
      <c r="K303" s="123" t="s">
        <v>189</v>
      </c>
      <c r="L303" s="32"/>
      <c r="M303" s="128" t="s">
        <v>19</v>
      </c>
      <c r="N303" s="129" t="s">
        <v>43</v>
      </c>
      <c r="P303" s="130">
        <f>O303*H303</f>
        <v>0</v>
      </c>
      <c r="Q303" s="130">
        <v>0.00663</v>
      </c>
      <c r="R303" s="130">
        <f>Q303*H303</f>
        <v>0.031160999999999998</v>
      </c>
      <c r="S303" s="130">
        <v>0</v>
      </c>
      <c r="T303" s="131">
        <f>S303*H303</f>
        <v>0</v>
      </c>
      <c r="AR303" s="132" t="s">
        <v>141</v>
      </c>
      <c r="AT303" s="132" t="s">
        <v>143</v>
      </c>
      <c r="AU303" s="132" t="s">
        <v>83</v>
      </c>
      <c r="AY303" s="17" t="s">
        <v>142</v>
      </c>
      <c r="BE303" s="133">
        <f>IF(N303="základní",J303,0)</f>
        <v>0</v>
      </c>
      <c r="BF303" s="133">
        <f>IF(N303="snížená",J303,0)</f>
        <v>0</v>
      </c>
      <c r="BG303" s="133">
        <f>IF(N303="zákl. přenesená",J303,0)</f>
        <v>0</v>
      </c>
      <c r="BH303" s="133">
        <f>IF(N303="sníž. přenesená",J303,0)</f>
        <v>0</v>
      </c>
      <c r="BI303" s="133">
        <f>IF(N303="nulová",J303,0)</f>
        <v>0</v>
      </c>
      <c r="BJ303" s="17" t="s">
        <v>80</v>
      </c>
      <c r="BK303" s="133">
        <f>ROUND(I303*H303,2)</f>
        <v>0</v>
      </c>
      <c r="BL303" s="17" t="s">
        <v>141</v>
      </c>
      <c r="BM303" s="132" t="s">
        <v>690</v>
      </c>
    </row>
    <row r="304" spans="2:47" s="1" customFormat="1" ht="19.2">
      <c r="B304" s="32"/>
      <c r="D304" s="134" t="s">
        <v>148</v>
      </c>
      <c r="F304" s="135" t="s">
        <v>691</v>
      </c>
      <c r="I304" s="136"/>
      <c r="L304" s="32"/>
      <c r="M304" s="137"/>
      <c r="T304" s="51"/>
      <c r="AT304" s="17" t="s">
        <v>148</v>
      </c>
      <c r="AU304" s="17" t="s">
        <v>83</v>
      </c>
    </row>
    <row r="305" spans="2:47" s="1" customFormat="1" ht="12">
      <c r="B305" s="32"/>
      <c r="D305" s="148" t="s">
        <v>192</v>
      </c>
      <c r="F305" s="149" t="s">
        <v>692</v>
      </c>
      <c r="I305" s="136"/>
      <c r="L305" s="32"/>
      <c r="M305" s="137"/>
      <c r="T305" s="51"/>
      <c r="AT305" s="17" t="s">
        <v>192</v>
      </c>
      <c r="AU305" s="17" t="s">
        <v>83</v>
      </c>
    </row>
    <row r="306" spans="2:51" s="13" customFormat="1" ht="12">
      <c r="B306" s="157"/>
      <c r="D306" s="134" t="s">
        <v>227</v>
      </c>
      <c r="E306" s="158" t="s">
        <v>19</v>
      </c>
      <c r="F306" s="159" t="s">
        <v>685</v>
      </c>
      <c r="H306" s="158" t="s">
        <v>19</v>
      </c>
      <c r="I306" s="160"/>
      <c r="L306" s="157"/>
      <c r="M306" s="161"/>
      <c r="T306" s="162"/>
      <c r="AT306" s="158" t="s">
        <v>227</v>
      </c>
      <c r="AU306" s="158" t="s">
        <v>83</v>
      </c>
      <c r="AV306" s="13" t="s">
        <v>80</v>
      </c>
      <c r="AW306" s="13" t="s">
        <v>33</v>
      </c>
      <c r="AX306" s="13" t="s">
        <v>72</v>
      </c>
      <c r="AY306" s="158" t="s">
        <v>142</v>
      </c>
    </row>
    <row r="307" spans="2:51" s="12" customFormat="1" ht="12">
      <c r="B307" s="150"/>
      <c r="D307" s="134" t="s">
        <v>227</v>
      </c>
      <c r="E307" s="151" t="s">
        <v>19</v>
      </c>
      <c r="F307" s="152" t="s">
        <v>693</v>
      </c>
      <c r="H307" s="153">
        <v>4.7</v>
      </c>
      <c r="I307" s="154"/>
      <c r="L307" s="150"/>
      <c r="M307" s="155"/>
      <c r="T307" s="156"/>
      <c r="AT307" s="151" t="s">
        <v>227</v>
      </c>
      <c r="AU307" s="151" t="s">
        <v>83</v>
      </c>
      <c r="AV307" s="12" t="s">
        <v>83</v>
      </c>
      <c r="AW307" s="12" t="s">
        <v>33</v>
      </c>
      <c r="AX307" s="12" t="s">
        <v>80</v>
      </c>
      <c r="AY307" s="151" t="s">
        <v>142</v>
      </c>
    </row>
    <row r="308" spans="2:65" s="1" customFormat="1" ht="24.15" customHeight="1">
      <c r="B308" s="32"/>
      <c r="C308" s="121" t="s">
        <v>694</v>
      </c>
      <c r="D308" s="121" t="s">
        <v>143</v>
      </c>
      <c r="E308" s="122" t="s">
        <v>695</v>
      </c>
      <c r="F308" s="123" t="s">
        <v>696</v>
      </c>
      <c r="G308" s="124" t="s">
        <v>223</v>
      </c>
      <c r="H308" s="125">
        <v>4.7</v>
      </c>
      <c r="I308" s="126"/>
      <c r="J308" s="127">
        <f>ROUND(I308*H308,2)</f>
        <v>0</v>
      </c>
      <c r="K308" s="123" t="s">
        <v>189</v>
      </c>
      <c r="L308" s="32"/>
      <c r="M308" s="128" t="s">
        <v>19</v>
      </c>
      <c r="N308" s="129" t="s">
        <v>43</v>
      </c>
      <c r="P308" s="130">
        <f>O308*H308</f>
        <v>0</v>
      </c>
      <c r="Q308" s="130">
        <v>0</v>
      </c>
      <c r="R308" s="130">
        <f>Q308*H308</f>
        <v>0</v>
      </c>
      <c r="S308" s="130">
        <v>0</v>
      </c>
      <c r="T308" s="131">
        <f>S308*H308</f>
        <v>0</v>
      </c>
      <c r="AR308" s="132" t="s">
        <v>141</v>
      </c>
      <c r="AT308" s="132" t="s">
        <v>143</v>
      </c>
      <c r="AU308" s="132" t="s">
        <v>83</v>
      </c>
      <c r="AY308" s="17" t="s">
        <v>142</v>
      </c>
      <c r="BE308" s="133">
        <f>IF(N308="základní",J308,0)</f>
        <v>0</v>
      </c>
      <c r="BF308" s="133">
        <f>IF(N308="snížená",J308,0)</f>
        <v>0</v>
      </c>
      <c r="BG308" s="133">
        <f>IF(N308="zákl. přenesená",J308,0)</f>
        <v>0</v>
      </c>
      <c r="BH308" s="133">
        <f>IF(N308="sníž. přenesená",J308,0)</f>
        <v>0</v>
      </c>
      <c r="BI308" s="133">
        <f>IF(N308="nulová",J308,0)</f>
        <v>0</v>
      </c>
      <c r="BJ308" s="17" t="s">
        <v>80</v>
      </c>
      <c r="BK308" s="133">
        <f>ROUND(I308*H308,2)</f>
        <v>0</v>
      </c>
      <c r="BL308" s="17" t="s">
        <v>141</v>
      </c>
      <c r="BM308" s="132" t="s">
        <v>697</v>
      </c>
    </row>
    <row r="309" spans="2:47" s="1" customFormat="1" ht="19.2">
      <c r="B309" s="32"/>
      <c r="D309" s="134" t="s">
        <v>148</v>
      </c>
      <c r="F309" s="135" t="s">
        <v>698</v>
      </c>
      <c r="I309" s="136"/>
      <c r="L309" s="32"/>
      <c r="M309" s="137"/>
      <c r="T309" s="51"/>
      <c r="AT309" s="17" t="s">
        <v>148</v>
      </c>
      <c r="AU309" s="17" t="s">
        <v>83</v>
      </c>
    </row>
    <row r="310" spans="2:47" s="1" customFormat="1" ht="12">
      <c r="B310" s="32"/>
      <c r="D310" s="148" t="s">
        <v>192</v>
      </c>
      <c r="F310" s="149" t="s">
        <v>699</v>
      </c>
      <c r="I310" s="136"/>
      <c r="L310" s="32"/>
      <c r="M310" s="137"/>
      <c r="T310" s="51"/>
      <c r="AT310" s="17" t="s">
        <v>192</v>
      </c>
      <c r="AU310" s="17" t="s">
        <v>83</v>
      </c>
    </row>
    <row r="311" spans="2:51" s="13" customFormat="1" ht="12">
      <c r="B311" s="157"/>
      <c r="D311" s="134" t="s">
        <v>227</v>
      </c>
      <c r="E311" s="158" t="s">
        <v>19</v>
      </c>
      <c r="F311" s="159" t="s">
        <v>685</v>
      </c>
      <c r="H311" s="158" t="s">
        <v>19</v>
      </c>
      <c r="I311" s="160"/>
      <c r="L311" s="157"/>
      <c r="M311" s="161"/>
      <c r="T311" s="162"/>
      <c r="AT311" s="158" t="s">
        <v>227</v>
      </c>
      <c r="AU311" s="158" t="s">
        <v>83</v>
      </c>
      <c r="AV311" s="13" t="s">
        <v>80</v>
      </c>
      <c r="AW311" s="13" t="s">
        <v>33</v>
      </c>
      <c r="AX311" s="13" t="s">
        <v>72</v>
      </c>
      <c r="AY311" s="158" t="s">
        <v>142</v>
      </c>
    </row>
    <row r="312" spans="2:51" s="12" customFormat="1" ht="12">
      <c r="B312" s="150"/>
      <c r="D312" s="134" t="s">
        <v>227</v>
      </c>
      <c r="E312" s="151" t="s">
        <v>19</v>
      </c>
      <c r="F312" s="152" t="s">
        <v>693</v>
      </c>
      <c r="H312" s="153">
        <v>4.7</v>
      </c>
      <c r="I312" s="154"/>
      <c r="L312" s="150"/>
      <c r="M312" s="155"/>
      <c r="T312" s="156"/>
      <c r="AT312" s="151" t="s">
        <v>227</v>
      </c>
      <c r="AU312" s="151" t="s">
        <v>83</v>
      </c>
      <c r="AV312" s="12" t="s">
        <v>83</v>
      </c>
      <c r="AW312" s="12" t="s">
        <v>33</v>
      </c>
      <c r="AX312" s="12" t="s">
        <v>80</v>
      </c>
      <c r="AY312" s="151" t="s">
        <v>142</v>
      </c>
    </row>
    <row r="313" spans="2:65" s="1" customFormat="1" ht="33" customHeight="1">
      <c r="B313" s="32"/>
      <c r="C313" s="121" t="s">
        <v>700</v>
      </c>
      <c r="D313" s="121" t="s">
        <v>143</v>
      </c>
      <c r="E313" s="122" t="s">
        <v>701</v>
      </c>
      <c r="F313" s="123" t="s">
        <v>702</v>
      </c>
      <c r="G313" s="124" t="s">
        <v>223</v>
      </c>
      <c r="H313" s="125">
        <v>1.125</v>
      </c>
      <c r="I313" s="126"/>
      <c r="J313" s="127">
        <f>ROUND(I313*H313,2)</f>
        <v>0</v>
      </c>
      <c r="K313" s="123" t="s">
        <v>189</v>
      </c>
      <c r="L313" s="32"/>
      <c r="M313" s="128" t="s">
        <v>19</v>
      </c>
      <c r="N313" s="129" t="s">
        <v>43</v>
      </c>
      <c r="P313" s="130">
        <f>O313*H313</f>
        <v>0</v>
      </c>
      <c r="Q313" s="130">
        <v>0.00134</v>
      </c>
      <c r="R313" s="130">
        <f>Q313*H313</f>
        <v>0.0015075000000000002</v>
      </c>
      <c r="S313" s="130">
        <v>0</v>
      </c>
      <c r="T313" s="131">
        <f>S313*H313</f>
        <v>0</v>
      </c>
      <c r="AR313" s="132" t="s">
        <v>141</v>
      </c>
      <c r="AT313" s="132" t="s">
        <v>143</v>
      </c>
      <c r="AU313" s="132" t="s">
        <v>83</v>
      </c>
      <c r="AY313" s="17" t="s">
        <v>142</v>
      </c>
      <c r="BE313" s="133">
        <f>IF(N313="základní",J313,0)</f>
        <v>0</v>
      </c>
      <c r="BF313" s="133">
        <f>IF(N313="snížená",J313,0)</f>
        <v>0</v>
      </c>
      <c r="BG313" s="133">
        <f>IF(N313="zákl. přenesená",J313,0)</f>
        <v>0</v>
      </c>
      <c r="BH313" s="133">
        <f>IF(N313="sníž. přenesená",J313,0)</f>
        <v>0</v>
      </c>
      <c r="BI313" s="133">
        <f>IF(N313="nulová",J313,0)</f>
        <v>0</v>
      </c>
      <c r="BJ313" s="17" t="s">
        <v>80</v>
      </c>
      <c r="BK313" s="133">
        <f>ROUND(I313*H313,2)</f>
        <v>0</v>
      </c>
      <c r="BL313" s="17" t="s">
        <v>141</v>
      </c>
      <c r="BM313" s="132" t="s">
        <v>703</v>
      </c>
    </row>
    <row r="314" spans="2:47" s="1" customFormat="1" ht="28.8">
      <c r="B314" s="32"/>
      <c r="D314" s="134" t="s">
        <v>148</v>
      </c>
      <c r="F314" s="135" t="s">
        <v>704</v>
      </c>
      <c r="I314" s="136"/>
      <c r="L314" s="32"/>
      <c r="M314" s="137"/>
      <c r="T314" s="51"/>
      <c r="AT314" s="17" t="s">
        <v>148</v>
      </c>
      <c r="AU314" s="17" t="s">
        <v>83</v>
      </c>
    </row>
    <row r="315" spans="2:47" s="1" customFormat="1" ht="12">
      <c r="B315" s="32"/>
      <c r="D315" s="148" t="s">
        <v>192</v>
      </c>
      <c r="F315" s="149" t="s">
        <v>705</v>
      </c>
      <c r="I315" s="136"/>
      <c r="L315" s="32"/>
      <c r="M315" s="137"/>
      <c r="T315" s="51"/>
      <c r="AT315" s="17" t="s">
        <v>192</v>
      </c>
      <c r="AU315" s="17" t="s">
        <v>83</v>
      </c>
    </row>
    <row r="316" spans="2:51" s="13" customFormat="1" ht="12">
      <c r="B316" s="157"/>
      <c r="D316" s="134" t="s">
        <v>227</v>
      </c>
      <c r="E316" s="158" t="s">
        <v>19</v>
      </c>
      <c r="F316" s="159" t="s">
        <v>685</v>
      </c>
      <c r="H316" s="158" t="s">
        <v>19</v>
      </c>
      <c r="I316" s="160"/>
      <c r="L316" s="157"/>
      <c r="M316" s="161"/>
      <c r="T316" s="162"/>
      <c r="AT316" s="158" t="s">
        <v>227</v>
      </c>
      <c r="AU316" s="158" t="s">
        <v>83</v>
      </c>
      <c r="AV316" s="13" t="s">
        <v>80</v>
      </c>
      <c r="AW316" s="13" t="s">
        <v>33</v>
      </c>
      <c r="AX316" s="13" t="s">
        <v>72</v>
      </c>
      <c r="AY316" s="158" t="s">
        <v>142</v>
      </c>
    </row>
    <row r="317" spans="2:51" s="12" customFormat="1" ht="12">
      <c r="B317" s="150"/>
      <c r="D317" s="134" t="s">
        <v>227</v>
      </c>
      <c r="E317" s="151" t="s">
        <v>19</v>
      </c>
      <c r="F317" s="152" t="s">
        <v>706</v>
      </c>
      <c r="H317" s="153">
        <v>1.125</v>
      </c>
      <c r="I317" s="154"/>
      <c r="L317" s="150"/>
      <c r="M317" s="155"/>
      <c r="T317" s="156"/>
      <c r="AT317" s="151" t="s">
        <v>227</v>
      </c>
      <c r="AU317" s="151" t="s">
        <v>83</v>
      </c>
      <c r="AV317" s="12" t="s">
        <v>83</v>
      </c>
      <c r="AW317" s="12" t="s">
        <v>33</v>
      </c>
      <c r="AX317" s="12" t="s">
        <v>80</v>
      </c>
      <c r="AY317" s="151" t="s">
        <v>142</v>
      </c>
    </row>
    <row r="318" spans="2:65" s="1" customFormat="1" ht="33" customHeight="1">
      <c r="B318" s="32"/>
      <c r="C318" s="121" t="s">
        <v>707</v>
      </c>
      <c r="D318" s="121" t="s">
        <v>143</v>
      </c>
      <c r="E318" s="122" t="s">
        <v>708</v>
      </c>
      <c r="F318" s="123" t="s">
        <v>709</v>
      </c>
      <c r="G318" s="124" t="s">
        <v>223</v>
      </c>
      <c r="H318" s="125">
        <v>1.125</v>
      </c>
      <c r="I318" s="126"/>
      <c r="J318" s="127">
        <f>ROUND(I318*H318,2)</f>
        <v>0</v>
      </c>
      <c r="K318" s="123" t="s">
        <v>189</v>
      </c>
      <c r="L318" s="32"/>
      <c r="M318" s="128" t="s">
        <v>19</v>
      </c>
      <c r="N318" s="129" t="s">
        <v>43</v>
      </c>
      <c r="P318" s="130">
        <f>O318*H318</f>
        <v>0</v>
      </c>
      <c r="Q318" s="130">
        <v>0</v>
      </c>
      <c r="R318" s="130">
        <f>Q318*H318</f>
        <v>0</v>
      </c>
      <c r="S318" s="130">
        <v>0</v>
      </c>
      <c r="T318" s="131">
        <f>S318*H318</f>
        <v>0</v>
      </c>
      <c r="AR318" s="132" t="s">
        <v>141</v>
      </c>
      <c r="AT318" s="132" t="s">
        <v>143</v>
      </c>
      <c r="AU318" s="132" t="s">
        <v>83</v>
      </c>
      <c r="AY318" s="17" t="s">
        <v>142</v>
      </c>
      <c r="BE318" s="133">
        <f>IF(N318="základní",J318,0)</f>
        <v>0</v>
      </c>
      <c r="BF318" s="133">
        <f>IF(N318="snížená",J318,0)</f>
        <v>0</v>
      </c>
      <c r="BG318" s="133">
        <f>IF(N318="zákl. přenesená",J318,0)</f>
        <v>0</v>
      </c>
      <c r="BH318" s="133">
        <f>IF(N318="sníž. přenesená",J318,0)</f>
        <v>0</v>
      </c>
      <c r="BI318" s="133">
        <f>IF(N318="nulová",J318,0)</f>
        <v>0</v>
      </c>
      <c r="BJ318" s="17" t="s">
        <v>80</v>
      </c>
      <c r="BK318" s="133">
        <f>ROUND(I318*H318,2)</f>
        <v>0</v>
      </c>
      <c r="BL318" s="17" t="s">
        <v>141</v>
      </c>
      <c r="BM318" s="132" t="s">
        <v>710</v>
      </c>
    </row>
    <row r="319" spans="2:47" s="1" customFormat="1" ht="28.8">
      <c r="B319" s="32"/>
      <c r="D319" s="134" t="s">
        <v>148</v>
      </c>
      <c r="F319" s="135" t="s">
        <v>711</v>
      </c>
      <c r="I319" s="136"/>
      <c r="L319" s="32"/>
      <c r="M319" s="137"/>
      <c r="T319" s="51"/>
      <c r="AT319" s="17" t="s">
        <v>148</v>
      </c>
      <c r="AU319" s="17" t="s">
        <v>83</v>
      </c>
    </row>
    <row r="320" spans="2:47" s="1" customFormat="1" ht="12">
      <c r="B320" s="32"/>
      <c r="D320" s="148" t="s">
        <v>192</v>
      </c>
      <c r="F320" s="149" t="s">
        <v>712</v>
      </c>
      <c r="I320" s="136"/>
      <c r="L320" s="32"/>
      <c r="M320" s="137"/>
      <c r="T320" s="51"/>
      <c r="AT320" s="17" t="s">
        <v>192</v>
      </c>
      <c r="AU320" s="17" t="s">
        <v>83</v>
      </c>
    </row>
    <row r="321" spans="2:51" s="13" customFormat="1" ht="12">
      <c r="B321" s="157"/>
      <c r="D321" s="134" t="s">
        <v>227</v>
      </c>
      <c r="E321" s="158" t="s">
        <v>19</v>
      </c>
      <c r="F321" s="159" t="s">
        <v>685</v>
      </c>
      <c r="H321" s="158" t="s">
        <v>19</v>
      </c>
      <c r="I321" s="160"/>
      <c r="L321" s="157"/>
      <c r="M321" s="161"/>
      <c r="T321" s="162"/>
      <c r="AT321" s="158" t="s">
        <v>227</v>
      </c>
      <c r="AU321" s="158" t="s">
        <v>83</v>
      </c>
      <c r="AV321" s="13" t="s">
        <v>80</v>
      </c>
      <c r="AW321" s="13" t="s">
        <v>33</v>
      </c>
      <c r="AX321" s="13" t="s">
        <v>72</v>
      </c>
      <c r="AY321" s="158" t="s">
        <v>142</v>
      </c>
    </row>
    <row r="322" spans="2:51" s="12" customFormat="1" ht="12">
      <c r="B322" s="150"/>
      <c r="D322" s="134" t="s">
        <v>227</v>
      </c>
      <c r="E322" s="151" t="s">
        <v>19</v>
      </c>
      <c r="F322" s="152" t="s">
        <v>706</v>
      </c>
      <c r="H322" s="153">
        <v>1.125</v>
      </c>
      <c r="I322" s="154"/>
      <c r="L322" s="150"/>
      <c r="M322" s="155"/>
      <c r="T322" s="156"/>
      <c r="AT322" s="151" t="s">
        <v>227</v>
      </c>
      <c r="AU322" s="151" t="s">
        <v>83</v>
      </c>
      <c r="AV322" s="12" t="s">
        <v>83</v>
      </c>
      <c r="AW322" s="12" t="s">
        <v>33</v>
      </c>
      <c r="AX322" s="12" t="s">
        <v>80</v>
      </c>
      <c r="AY322" s="151" t="s">
        <v>142</v>
      </c>
    </row>
    <row r="323" spans="2:65" s="1" customFormat="1" ht="24.15" customHeight="1">
      <c r="B323" s="32"/>
      <c r="C323" s="121" t="s">
        <v>713</v>
      </c>
      <c r="D323" s="121" t="s">
        <v>143</v>
      </c>
      <c r="E323" s="122" t="s">
        <v>714</v>
      </c>
      <c r="F323" s="123" t="s">
        <v>715</v>
      </c>
      <c r="G323" s="124" t="s">
        <v>340</v>
      </c>
      <c r="H323" s="125">
        <v>0.044</v>
      </c>
      <c r="I323" s="126"/>
      <c r="J323" s="127">
        <f>ROUND(I323*H323,2)</f>
        <v>0</v>
      </c>
      <c r="K323" s="123" t="s">
        <v>189</v>
      </c>
      <c r="L323" s="32"/>
      <c r="M323" s="128" t="s">
        <v>19</v>
      </c>
      <c r="N323" s="129" t="s">
        <v>43</v>
      </c>
      <c r="P323" s="130">
        <f>O323*H323</f>
        <v>0</v>
      </c>
      <c r="Q323" s="130">
        <v>1.05512</v>
      </c>
      <c r="R323" s="130">
        <f>Q323*H323</f>
        <v>0.04642528</v>
      </c>
      <c r="S323" s="130">
        <v>0</v>
      </c>
      <c r="T323" s="131">
        <f>S323*H323</f>
        <v>0</v>
      </c>
      <c r="AR323" s="132" t="s">
        <v>141</v>
      </c>
      <c r="AT323" s="132" t="s">
        <v>143</v>
      </c>
      <c r="AU323" s="132" t="s">
        <v>83</v>
      </c>
      <c r="AY323" s="17" t="s">
        <v>142</v>
      </c>
      <c r="BE323" s="133">
        <f>IF(N323="základní",J323,0)</f>
        <v>0</v>
      </c>
      <c r="BF323" s="133">
        <f>IF(N323="snížená",J323,0)</f>
        <v>0</v>
      </c>
      <c r="BG323" s="133">
        <f>IF(N323="zákl. přenesená",J323,0)</f>
        <v>0</v>
      </c>
      <c r="BH323" s="133">
        <f>IF(N323="sníž. přenesená",J323,0)</f>
        <v>0</v>
      </c>
      <c r="BI323" s="133">
        <f>IF(N323="nulová",J323,0)</f>
        <v>0</v>
      </c>
      <c r="BJ323" s="17" t="s">
        <v>80</v>
      </c>
      <c r="BK323" s="133">
        <f>ROUND(I323*H323,2)</f>
        <v>0</v>
      </c>
      <c r="BL323" s="17" t="s">
        <v>141</v>
      </c>
      <c r="BM323" s="132" t="s">
        <v>716</v>
      </c>
    </row>
    <row r="324" spans="2:47" s="1" customFormat="1" ht="48">
      <c r="B324" s="32"/>
      <c r="D324" s="134" t="s">
        <v>148</v>
      </c>
      <c r="F324" s="135" t="s">
        <v>717</v>
      </c>
      <c r="I324" s="136"/>
      <c r="L324" s="32"/>
      <c r="M324" s="137"/>
      <c r="T324" s="51"/>
      <c r="AT324" s="17" t="s">
        <v>148</v>
      </c>
      <c r="AU324" s="17" t="s">
        <v>83</v>
      </c>
    </row>
    <row r="325" spans="2:47" s="1" customFormat="1" ht="12">
      <c r="B325" s="32"/>
      <c r="D325" s="148" t="s">
        <v>192</v>
      </c>
      <c r="F325" s="149" t="s">
        <v>718</v>
      </c>
      <c r="I325" s="136"/>
      <c r="L325" s="32"/>
      <c r="M325" s="137"/>
      <c r="T325" s="51"/>
      <c r="AT325" s="17" t="s">
        <v>192</v>
      </c>
      <c r="AU325" s="17" t="s">
        <v>83</v>
      </c>
    </row>
    <row r="326" spans="2:51" s="13" customFormat="1" ht="12">
      <c r="B326" s="157"/>
      <c r="D326" s="134" t="s">
        <v>227</v>
      </c>
      <c r="E326" s="158" t="s">
        <v>19</v>
      </c>
      <c r="F326" s="159" t="s">
        <v>685</v>
      </c>
      <c r="H326" s="158" t="s">
        <v>19</v>
      </c>
      <c r="I326" s="160"/>
      <c r="L326" s="157"/>
      <c r="M326" s="161"/>
      <c r="T326" s="162"/>
      <c r="AT326" s="158" t="s">
        <v>227</v>
      </c>
      <c r="AU326" s="158" t="s">
        <v>83</v>
      </c>
      <c r="AV326" s="13" t="s">
        <v>80</v>
      </c>
      <c r="AW326" s="13" t="s">
        <v>33</v>
      </c>
      <c r="AX326" s="13" t="s">
        <v>72</v>
      </c>
      <c r="AY326" s="158" t="s">
        <v>142</v>
      </c>
    </row>
    <row r="327" spans="2:51" s="13" customFormat="1" ht="12">
      <c r="B327" s="157"/>
      <c r="D327" s="134" t="s">
        <v>227</v>
      </c>
      <c r="E327" s="158" t="s">
        <v>19</v>
      </c>
      <c r="F327" s="159" t="s">
        <v>719</v>
      </c>
      <c r="H327" s="158" t="s">
        <v>19</v>
      </c>
      <c r="I327" s="160"/>
      <c r="L327" s="157"/>
      <c r="M327" s="161"/>
      <c r="T327" s="162"/>
      <c r="AT327" s="158" t="s">
        <v>227</v>
      </c>
      <c r="AU327" s="158" t="s">
        <v>83</v>
      </c>
      <c r="AV327" s="13" t="s">
        <v>80</v>
      </c>
      <c r="AW327" s="13" t="s">
        <v>33</v>
      </c>
      <c r="AX327" s="13" t="s">
        <v>72</v>
      </c>
      <c r="AY327" s="158" t="s">
        <v>142</v>
      </c>
    </row>
    <row r="328" spans="2:51" s="12" customFormat="1" ht="12">
      <c r="B328" s="150"/>
      <c r="D328" s="134" t="s">
        <v>227</v>
      </c>
      <c r="E328" s="151" t="s">
        <v>19</v>
      </c>
      <c r="F328" s="152" t="s">
        <v>720</v>
      </c>
      <c r="H328" s="153">
        <v>0.014</v>
      </c>
      <c r="I328" s="154"/>
      <c r="L328" s="150"/>
      <c r="M328" s="155"/>
      <c r="T328" s="156"/>
      <c r="AT328" s="151" t="s">
        <v>227</v>
      </c>
      <c r="AU328" s="151" t="s">
        <v>83</v>
      </c>
      <c r="AV328" s="12" t="s">
        <v>83</v>
      </c>
      <c r="AW328" s="12" t="s">
        <v>33</v>
      </c>
      <c r="AX328" s="12" t="s">
        <v>72</v>
      </c>
      <c r="AY328" s="151" t="s">
        <v>142</v>
      </c>
    </row>
    <row r="329" spans="2:51" s="13" customFormat="1" ht="12">
      <c r="B329" s="157"/>
      <c r="D329" s="134" t="s">
        <v>227</v>
      </c>
      <c r="E329" s="158" t="s">
        <v>19</v>
      </c>
      <c r="F329" s="159" t="s">
        <v>721</v>
      </c>
      <c r="H329" s="158" t="s">
        <v>19</v>
      </c>
      <c r="I329" s="160"/>
      <c r="L329" s="157"/>
      <c r="M329" s="161"/>
      <c r="T329" s="162"/>
      <c r="AT329" s="158" t="s">
        <v>227</v>
      </c>
      <c r="AU329" s="158" t="s">
        <v>83</v>
      </c>
      <c r="AV329" s="13" t="s">
        <v>80</v>
      </c>
      <c r="AW329" s="13" t="s">
        <v>33</v>
      </c>
      <c r="AX329" s="13" t="s">
        <v>72</v>
      </c>
      <c r="AY329" s="158" t="s">
        <v>142</v>
      </c>
    </row>
    <row r="330" spans="2:51" s="12" customFormat="1" ht="12">
      <c r="B330" s="150"/>
      <c r="D330" s="134" t="s">
        <v>227</v>
      </c>
      <c r="E330" s="151" t="s">
        <v>19</v>
      </c>
      <c r="F330" s="152" t="s">
        <v>722</v>
      </c>
      <c r="H330" s="153">
        <v>0.024</v>
      </c>
      <c r="I330" s="154"/>
      <c r="L330" s="150"/>
      <c r="M330" s="155"/>
      <c r="T330" s="156"/>
      <c r="AT330" s="151" t="s">
        <v>227</v>
      </c>
      <c r="AU330" s="151" t="s">
        <v>83</v>
      </c>
      <c r="AV330" s="12" t="s">
        <v>83</v>
      </c>
      <c r="AW330" s="12" t="s">
        <v>33</v>
      </c>
      <c r="AX330" s="12" t="s">
        <v>72</v>
      </c>
      <c r="AY330" s="151" t="s">
        <v>142</v>
      </c>
    </row>
    <row r="331" spans="2:51" s="13" customFormat="1" ht="12">
      <c r="B331" s="157"/>
      <c r="D331" s="134" t="s">
        <v>227</v>
      </c>
      <c r="E331" s="158" t="s">
        <v>19</v>
      </c>
      <c r="F331" s="159" t="s">
        <v>723</v>
      </c>
      <c r="H331" s="158" t="s">
        <v>19</v>
      </c>
      <c r="I331" s="160"/>
      <c r="L331" s="157"/>
      <c r="M331" s="161"/>
      <c r="T331" s="162"/>
      <c r="AT331" s="158" t="s">
        <v>227</v>
      </c>
      <c r="AU331" s="158" t="s">
        <v>83</v>
      </c>
      <c r="AV331" s="13" t="s">
        <v>80</v>
      </c>
      <c r="AW331" s="13" t="s">
        <v>33</v>
      </c>
      <c r="AX331" s="13" t="s">
        <v>72</v>
      </c>
      <c r="AY331" s="158" t="s">
        <v>142</v>
      </c>
    </row>
    <row r="332" spans="2:51" s="12" customFormat="1" ht="20.4">
      <c r="B332" s="150"/>
      <c r="D332" s="134" t="s">
        <v>227</v>
      </c>
      <c r="E332" s="151" t="s">
        <v>19</v>
      </c>
      <c r="F332" s="152" t="s">
        <v>724</v>
      </c>
      <c r="H332" s="153">
        <v>0.002</v>
      </c>
      <c r="I332" s="154"/>
      <c r="L332" s="150"/>
      <c r="M332" s="155"/>
      <c r="T332" s="156"/>
      <c r="AT332" s="151" t="s">
        <v>227</v>
      </c>
      <c r="AU332" s="151" t="s">
        <v>83</v>
      </c>
      <c r="AV332" s="12" t="s">
        <v>83</v>
      </c>
      <c r="AW332" s="12" t="s">
        <v>33</v>
      </c>
      <c r="AX332" s="12" t="s">
        <v>72</v>
      </c>
      <c r="AY332" s="151" t="s">
        <v>142</v>
      </c>
    </row>
    <row r="333" spans="2:51" s="14" customFormat="1" ht="12">
      <c r="B333" s="163"/>
      <c r="D333" s="134" t="s">
        <v>227</v>
      </c>
      <c r="E333" s="164" t="s">
        <v>19</v>
      </c>
      <c r="F333" s="165" t="s">
        <v>264</v>
      </c>
      <c r="H333" s="166">
        <v>0.04</v>
      </c>
      <c r="I333" s="167"/>
      <c r="L333" s="163"/>
      <c r="M333" s="168"/>
      <c r="T333" s="169"/>
      <c r="AT333" s="164" t="s">
        <v>227</v>
      </c>
      <c r="AU333" s="164" t="s">
        <v>83</v>
      </c>
      <c r="AV333" s="14" t="s">
        <v>141</v>
      </c>
      <c r="AW333" s="14" t="s">
        <v>33</v>
      </c>
      <c r="AX333" s="14" t="s">
        <v>80</v>
      </c>
      <c r="AY333" s="164" t="s">
        <v>142</v>
      </c>
    </row>
    <row r="334" spans="2:51" s="12" customFormat="1" ht="12">
      <c r="B334" s="150"/>
      <c r="D334" s="134" t="s">
        <v>227</v>
      </c>
      <c r="F334" s="152" t="s">
        <v>725</v>
      </c>
      <c r="H334" s="153">
        <v>0.044</v>
      </c>
      <c r="I334" s="154"/>
      <c r="L334" s="150"/>
      <c r="M334" s="155"/>
      <c r="T334" s="156"/>
      <c r="AT334" s="151" t="s">
        <v>227</v>
      </c>
      <c r="AU334" s="151" t="s">
        <v>83</v>
      </c>
      <c r="AV334" s="12" t="s">
        <v>83</v>
      </c>
      <c r="AW334" s="12" t="s">
        <v>4</v>
      </c>
      <c r="AX334" s="12" t="s">
        <v>80</v>
      </c>
      <c r="AY334" s="151" t="s">
        <v>142</v>
      </c>
    </row>
    <row r="335" spans="2:65" s="1" customFormat="1" ht="16.5" customHeight="1">
      <c r="B335" s="32"/>
      <c r="C335" s="121" t="s">
        <v>726</v>
      </c>
      <c r="D335" s="121" t="s">
        <v>143</v>
      </c>
      <c r="E335" s="122" t="s">
        <v>727</v>
      </c>
      <c r="F335" s="123" t="s">
        <v>728</v>
      </c>
      <c r="G335" s="124" t="s">
        <v>239</v>
      </c>
      <c r="H335" s="125">
        <v>5.135</v>
      </c>
      <c r="I335" s="126"/>
      <c r="J335" s="127">
        <f>ROUND(I335*H335,2)</f>
        <v>0</v>
      </c>
      <c r="K335" s="123" t="s">
        <v>189</v>
      </c>
      <c r="L335" s="32"/>
      <c r="M335" s="128" t="s">
        <v>19</v>
      </c>
      <c r="N335" s="129" t="s">
        <v>43</v>
      </c>
      <c r="P335" s="130">
        <f>O335*H335</f>
        <v>0</v>
      </c>
      <c r="Q335" s="130">
        <v>2.50198</v>
      </c>
      <c r="R335" s="130">
        <f>Q335*H335</f>
        <v>12.8476673</v>
      </c>
      <c r="S335" s="130">
        <v>0</v>
      </c>
      <c r="T335" s="131">
        <f>S335*H335</f>
        <v>0</v>
      </c>
      <c r="AR335" s="132" t="s">
        <v>141</v>
      </c>
      <c r="AT335" s="132" t="s">
        <v>143</v>
      </c>
      <c r="AU335" s="132" t="s">
        <v>83</v>
      </c>
      <c r="AY335" s="17" t="s">
        <v>142</v>
      </c>
      <c r="BE335" s="133">
        <f>IF(N335="základní",J335,0)</f>
        <v>0</v>
      </c>
      <c r="BF335" s="133">
        <f>IF(N335="snížená",J335,0)</f>
        <v>0</v>
      </c>
      <c r="BG335" s="133">
        <f>IF(N335="zákl. přenesená",J335,0)</f>
        <v>0</v>
      </c>
      <c r="BH335" s="133">
        <f>IF(N335="sníž. přenesená",J335,0)</f>
        <v>0</v>
      </c>
      <c r="BI335" s="133">
        <f>IF(N335="nulová",J335,0)</f>
        <v>0</v>
      </c>
      <c r="BJ335" s="17" t="s">
        <v>80</v>
      </c>
      <c r="BK335" s="133">
        <f>ROUND(I335*H335,2)</f>
        <v>0</v>
      </c>
      <c r="BL335" s="17" t="s">
        <v>141</v>
      </c>
      <c r="BM335" s="132" t="s">
        <v>729</v>
      </c>
    </row>
    <row r="336" spans="2:47" s="1" customFormat="1" ht="19.2">
      <c r="B336" s="32"/>
      <c r="D336" s="134" t="s">
        <v>148</v>
      </c>
      <c r="F336" s="135" t="s">
        <v>730</v>
      </c>
      <c r="I336" s="136"/>
      <c r="L336" s="32"/>
      <c r="M336" s="137"/>
      <c r="T336" s="51"/>
      <c r="AT336" s="17" t="s">
        <v>148</v>
      </c>
      <c r="AU336" s="17" t="s">
        <v>83</v>
      </c>
    </row>
    <row r="337" spans="2:47" s="1" customFormat="1" ht="12">
      <c r="B337" s="32"/>
      <c r="D337" s="148" t="s">
        <v>192</v>
      </c>
      <c r="F337" s="149" t="s">
        <v>731</v>
      </c>
      <c r="I337" s="136"/>
      <c r="L337" s="32"/>
      <c r="M337" s="137"/>
      <c r="T337" s="51"/>
      <c r="AT337" s="17" t="s">
        <v>192</v>
      </c>
      <c r="AU337" s="17" t="s">
        <v>83</v>
      </c>
    </row>
    <row r="338" spans="2:51" s="13" customFormat="1" ht="12">
      <c r="B338" s="157"/>
      <c r="D338" s="134" t="s">
        <v>227</v>
      </c>
      <c r="E338" s="158" t="s">
        <v>19</v>
      </c>
      <c r="F338" s="159" t="s">
        <v>732</v>
      </c>
      <c r="H338" s="158" t="s">
        <v>19</v>
      </c>
      <c r="I338" s="160"/>
      <c r="L338" s="157"/>
      <c r="M338" s="161"/>
      <c r="T338" s="162"/>
      <c r="AT338" s="158" t="s">
        <v>227</v>
      </c>
      <c r="AU338" s="158" t="s">
        <v>83</v>
      </c>
      <c r="AV338" s="13" t="s">
        <v>80</v>
      </c>
      <c r="AW338" s="13" t="s">
        <v>33</v>
      </c>
      <c r="AX338" s="13" t="s">
        <v>72</v>
      </c>
      <c r="AY338" s="158" t="s">
        <v>142</v>
      </c>
    </row>
    <row r="339" spans="2:51" s="12" customFormat="1" ht="12">
      <c r="B339" s="150"/>
      <c r="D339" s="134" t="s">
        <v>227</v>
      </c>
      <c r="E339" s="151" t="s">
        <v>19</v>
      </c>
      <c r="F339" s="152" t="s">
        <v>733</v>
      </c>
      <c r="H339" s="153">
        <v>2.55</v>
      </c>
      <c r="I339" s="154"/>
      <c r="L339" s="150"/>
      <c r="M339" s="155"/>
      <c r="T339" s="156"/>
      <c r="AT339" s="151" t="s">
        <v>227</v>
      </c>
      <c r="AU339" s="151" t="s">
        <v>83</v>
      </c>
      <c r="AV339" s="12" t="s">
        <v>83</v>
      </c>
      <c r="AW339" s="12" t="s">
        <v>33</v>
      </c>
      <c r="AX339" s="12" t="s">
        <v>72</v>
      </c>
      <c r="AY339" s="151" t="s">
        <v>142</v>
      </c>
    </row>
    <row r="340" spans="2:51" s="12" customFormat="1" ht="12">
      <c r="B340" s="150"/>
      <c r="D340" s="134" t="s">
        <v>227</v>
      </c>
      <c r="E340" s="151" t="s">
        <v>19</v>
      </c>
      <c r="F340" s="152" t="s">
        <v>734</v>
      </c>
      <c r="H340" s="153">
        <v>1.41</v>
      </c>
      <c r="I340" s="154"/>
      <c r="L340" s="150"/>
      <c r="M340" s="155"/>
      <c r="T340" s="156"/>
      <c r="AT340" s="151" t="s">
        <v>227</v>
      </c>
      <c r="AU340" s="151" t="s">
        <v>83</v>
      </c>
      <c r="AV340" s="12" t="s">
        <v>83</v>
      </c>
      <c r="AW340" s="12" t="s">
        <v>33</v>
      </c>
      <c r="AX340" s="12" t="s">
        <v>72</v>
      </c>
      <c r="AY340" s="151" t="s">
        <v>142</v>
      </c>
    </row>
    <row r="341" spans="2:51" s="13" customFormat="1" ht="12">
      <c r="B341" s="157"/>
      <c r="D341" s="134" t="s">
        <v>227</v>
      </c>
      <c r="E341" s="158" t="s">
        <v>19</v>
      </c>
      <c r="F341" s="159" t="s">
        <v>556</v>
      </c>
      <c r="H341" s="158" t="s">
        <v>19</v>
      </c>
      <c r="I341" s="160"/>
      <c r="L341" s="157"/>
      <c r="M341" s="161"/>
      <c r="T341" s="162"/>
      <c r="AT341" s="158" t="s">
        <v>227</v>
      </c>
      <c r="AU341" s="158" t="s">
        <v>83</v>
      </c>
      <c r="AV341" s="13" t="s">
        <v>80</v>
      </c>
      <c r="AW341" s="13" t="s">
        <v>33</v>
      </c>
      <c r="AX341" s="13" t="s">
        <v>72</v>
      </c>
      <c r="AY341" s="158" t="s">
        <v>142</v>
      </c>
    </row>
    <row r="342" spans="2:51" s="12" customFormat="1" ht="12">
      <c r="B342" s="150"/>
      <c r="D342" s="134" t="s">
        <v>227</v>
      </c>
      <c r="E342" s="151" t="s">
        <v>19</v>
      </c>
      <c r="F342" s="152" t="s">
        <v>735</v>
      </c>
      <c r="H342" s="153">
        <v>1.175</v>
      </c>
      <c r="I342" s="154"/>
      <c r="L342" s="150"/>
      <c r="M342" s="155"/>
      <c r="T342" s="156"/>
      <c r="AT342" s="151" t="s">
        <v>227</v>
      </c>
      <c r="AU342" s="151" t="s">
        <v>83</v>
      </c>
      <c r="AV342" s="12" t="s">
        <v>83</v>
      </c>
      <c r="AW342" s="12" t="s">
        <v>33</v>
      </c>
      <c r="AX342" s="12" t="s">
        <v>72</v>
      </c>
      <c r="AY342" s="151" t="s">
        <v>142</v>
      </c>
    </row>
    <row r="343" spans="2:51" s="14" customFormat="1" ht="12">
      <c r="B343" s="163"/>
      <c r="D343" s="134" t="s">
        <v>227</v>
      </c>
      <c r="E343" s="164" t="s">
        <v>19</v>
      </c>
      <c r="F343" s="165" t="s">
        <v>264</v>
      </c>
      <c r="H343" s="166">
        <v>5.135</v>
      </c>
      <c r="I343" s="167"/>
      <c r="L343" s="163"/>
      <c r="M343" s="168"/>
      <c r="T343" s="169"/>
      <c r="AT343" s="164" t="s">
        <v>227</v>
      </c>
      <c r="AU343" s="164" t="s">
        <v>83</v>
      </c>
      <c r="AV343" s="14" t="s">
        <v>141</v>
      </c>
      <c r="AW343" s="14" t="s">
        <v>33</v>
      </c>
      <c r="AX343" s="14" t="s">
        <v>80</v>
      </c>
      <c r="AY343" s="164" t="s">
        <v>142</v>
      </c>
    </row>
    <row r="344" spans="2:65" s="1" customFormat="1" ht="16.5" customHeight="1">
      <c r="B344" s="32"/>
      <c r="C344" s="121" t="s">
        <v>736</v>
      </c>
      <c r="D344" s="121" t="s">
        <v>143</v>
      </c>
      <c r="E344" s="122" t="s">
        <v>737</v>
      </c>
      <c r="F344" s="123" t="s">
        <v>738</v>
      </c>
      <c r="G344" s="124" t="s">
        <v>223</v>
      </c>
      <c r="H344" s="125">
        <v>71.1</v>
      </c>
      <c r="I344" s="126"/>
      <c r="J344" s="127">
        <f>ROUND(I344*H344,2)</f>
        <v>0</v>
      </c>
      <c r="K344" s="123" t="s">
        <v>189</v>
      </c>
      <c r="L344" s="32"/>
      <c r="M344" s="128" t="s">
        <v>19</v>
      </c>
      <c r="N344" s="129" t="s">
        <v>43</v>
      </c>
      <c r="P344" s="130">
        <f>O344*H344</f>
        <v>0</v>
      </c>
      <c r="Q344" s="130">
        <v>0.00576</v>
      </c>
      <c r="R344" s="130">
        <f>Q344*H344</f>
        <v>0.409536</v>
      </c>
      <c r="S344" s="130">
        <v>0</v>
      </c>
      <c r="T344" s="131">
        <f>S344*H344</f>
        <v>0</v>
      </c>
      <c r="AR344" s="132" t="s">
        <v>141</v>
      </c>
      <c r="AT344" s="132" t="s">
        <v>143</v>
      </c>
      <c r="AU344" s="132" t="s">
        <v>83</v>
      </c>
      <c r="AY344" s="17" t="s">
        <v>142</v>
      </c>
      <c r="BE344" s="133">
        <f>IF(N344="základní",J344,0)</f>
        <v>0</v>
      </c>
      <c r="BF344" s="133">
        <f>IF(N344="snížená",J344,0)</f>
        <v>0</v>
      </c>
      <c r="BG344" s="133">
        <f>IF(N344="zákl. přenesená",J344,0)</f>
        <v>0</v>
      </c>
      <c r="BH344" s="133">
        <f>IF(N344="sníž. přenesená",J344,0)</f>
        <v>0</v>
      </c>
      <c r="BI344" s="133">
        <f>IF(N344="nulová",J344,0)</f>
        <v>0</v>
      </c>
      <c r="BJ344" s="17" t="s">
        <v>80</v>
      </c>
      <c r="BK344" s="133">
        <f>ROUND(I344*H344,2)</f>
        <v>0</v>
      </c>
      <c r="BL344" s="17" t="s">
        <v>141</v>
      </c>
      <c r="BM344" s="132" t="s">
        <v>739</v>
      </c>
    </row>
    <row r="345" spans="2:47" s="1" customFormat="1" ht="12">
      <c r="B345" s="32"/>
      <c r="D345" s="134" t="s">
        <v>148</v>
      </c>
      <c r="F345" s="135" t="s">
        <v>740</v>
      </c>
      <c r="I345" s="136"/>
      <c r="L345" s="32"/>
      <c r="M345" s="137"/>
      <c r="T345" s="51"/>
      <c r="AT345" s="17" t="s">
        <v>148</v>
      </c>
      <c r="AU345" s="17" t="s">
        <v>83</v>
      </c>
    </row>
    <row r="346" spans="2:47" s="1" customFormat="1" ht="12">
      <c r="B346" s="32"/>
      <c r="D346" s="148" t="s">
        <v>192</v>
      </c>
      <c r="F346" s="149" t="s">
        <v>741</v>
      </c>
      <c r="I346" s="136"/>
      <c r="L346" s="32"/>
      <c r="M346" s="137"/>
      <c r="T346" s="51"/>
      <c r="AT346" s="17" t="s">
        <v>192</v>
      </c>
      <c r="AU346" s="17" t="s">
        <v>83</v>
      </c>
    </row>
    <row r="347" spans="2:51" s="13" customFormat="1" ht="12">
      <c r="B347" s="157"/>
      <c r="D347" s="134" t="s">
        <v>227</v>
      </c>
      <c r="E347" s="158" t="s">
        <v>19</v>
      </c>
      <c r="F347" s="159" t="s">
        <v>742</v>
      </c>
      <c r="H347" s="158" t="s">
        <v>19</v>
      </c>
      <c r="I347" s="160"/>
      <c r="L347" s="157"/>
      <c r="M347" s="161"/>
      <c r="T347" s="162"/>
      <c r="AT347" s="158" t="s">
        <v>227</v>
      </c>
      <c r="AU347" s="158" t="s">
        <v>83</v>
      </c>
      <c r="AV347" s="13" t="s">
        <v>80</v>
      </c>
      <c r="AW347" s="13" t="s">
        <v>33</v>
      </c>
      <c r="AX347" s="13" t="s">
        <v>72</v>
      </c>
      <c r="AY347" s="158" t="s">
        <v>142</v>
      </c>
    </row>
    <row r="348" spans="2:51" s="12" customFormat="1" ht="12">
      <c r="B348" s="150"/>
      <c r="D348" s="134" t="s">
        <v>227</v>
      </c>
      <c r="E348" s="151" t="s">
        <v>19</v>
      </c>
      <c r="F348" s="152" t="s">
        <v>743</v>
      </c>
      <c r="H348" s="153">
        <v>27</v>
      </c>
      <c r="I348" s="154"/>
      <c r="L348" s="150"/>
      <c r="M348" s="155"/>
      <c r="T348" s="156"/>
      <c r="AT348" s="151" t="s">
        <v>227</v>
      </c>
      <c r="AU348" s="151" t="s">
        <v>83</v>
      </c>
      <c r="AV348" s="12" t="s">
        <v>83</v>
      </c>
      <c r="AW348" s="12" t="s">
        <v>33</v>
      </c>
      <c r="AX348" s="12" t="s">
        <v>72</v>
      </c>
      <c r="AY348" s="151" t="s">
        <v>142</v>
      </c>
    </row>
    <row r="349" spans="2:51" s="13" customFormat="1" ht="12">
      <c r="B349" s="157"/>
      <c r="D349" s="134" t="s">
        <v>227</v>
      </c>
      <c r="E349" s="158" t="s">
        <v>19</v>
      </c>
      <c r="F349" s="159" t="s">
        <v>744</v>
      </c>
      <c r="H349" s="158" t="s">
        <v>19</v>
      </c>
      <c r="I349" s="160"/>
      <c r="L349" s="157"/>
      <c r="M349" s="161"/>
      <c r="T349" s="162"/>
      <c r="AT349" s="158" t="s">
        <v>227</v>
      </c>
      <c r="AU349" s="158" t="s">
        <v>83</v>
      </c>
      <c r="AV349" s="13" t="s">
        <v>80</v>
      </c>
      <c r="AW349" s="13" t="s">
        <v>33</v>
      </c>
      <c r="AX349" s="13" t="s">
        <v>72</v>
      </c>
      <c r="AY349" s="158" t="s">
        <v>142</v>
      </c>
    </row>
    <row r="350" spans="2:51" s="12" customFormat="1" ht="12">
      <c r="B350" s="150"/>
      <c r="D350" s="134" t="s">
        <v>227</v>
      </c>
      <c r="E350" s="151" t="s">
        <v>19</v>
      </c>
      <c r="F350" s="152" t="s">
        <v>745</v>
      </c>
      <c r="H350" s="153">
        <v>44.1</v>
      </c>
      <c r="I350" s="154"/>
      <c r="L350" s="150"/>
      <c r="M350" s="155"/>
      <c r="T350" s="156"/>
      <c r="AT350" s="151" t="s">
        <v>227</v>
      </c>
      <c r="AU350" s="151" t="s">
        <v>83</v>
      </c>
      <c r="AV350" s="12" t="s">
        <v>83</v>
      </c>
      <c r="AW350" s="12" t="s">
        <v>33</v>
      </c>
      <c r="AX350" s="12" t="s">
        <v>72</v>
      </c>
      <c r="AY350" s="151" t="s">
        <v>142</v>
      </c>
    </row>
    <row r="351" spans="2:51" s="14" customFormat="1" ht="12">
      <c r="B351" s="163"/>
      <c r="D351" s="134" t="s">
        <v>227</v>
      </c>
      <c r="E351" s="164" t="s">
        <v>19</v>
      </c>
      <c r="F351" s="165" t="s">
        <v>264</v>
      </c>
      <c r="H351" s="166">
        <v>71.1</v>
      </c>
      <c r="I351" s="167"/>
      <c r="L351" s="163"/>
      <c r="M351" s="168"/>
      <c r="T351" s="169"/>
      <c r="AT351" s="164" t="s">
        <v>227</v>
      </c>
      <c r="AU351" s="164" t="s">
        <v>83</v>
      </c>
      <c r="AV351" s="14" t="s">
        <v>141</v>
      </c>
      <c r="AW351" s="14" t="s">
        <v>33</v>
      </c>
      <c r="AX351" s="14" t="s">
        <v>80</v>
      </c>
      <c r="AY351" s="164" t="s">
        <v>142</v>
      </c>
    </row>
    <row r="352" spans="2:65" s="1" customFormat="1" ht="16.5" customHeight="1">
      <c r="B352" s="32"/>
      <c r="C352" s="121" t="s">
        <v>746</v>
      </c>
      <c r="D352" s="121" t="s">
        <v>143</v>
      </c>
      <c r="E352" s="122" t="s">
        <v>747</v>
      </c>
      <c r="F352" s="123" t="s">
        <v>748</v>
      </c>
      <c r="G352" s="124" t="s">
        <v>223</v>
      </c>
      <c r="H352" s="125">
        <v>71.1</v>
      </c>
      <c r="I352" s="126"/>
      <c r="J352" s="127">
        <f>ROUND(I352*H352,2)</f>
        <v>0</v>
      </c>
      <c r="K352" s="123" t="s">
        <v>189</v>
      </c>
      <c r="L352" s="32"/>
      <c r="M352" s="128" t="s">
        <v>19</v>
      </c>
      <c r="N352" s="129" t="s">
        <v>43</v>
      </c>
      <c r="P352" s="130">
        <f>O352*H352</f>
        <v>0</v>
      </c>
      <c r="Q352" s="130">
        <v>0</v>
      </c>
      <c r="R352" s="130">
        <f>Q352*H352</f>
        <v>0</v>
      </c>
      <c r="S352" s="130">
        <v>0</v>
      </c>
      <c r="T352" s="131">
        <f>S352*H352</f>
        <v>0</v>
      </c>
      <c r="AR352" s="132" t="s">
        <v>141</v>
      </c>
      <c r="AT352" s="132" t="s">
        <v>143</v>
      </c>
      <c r="AU352" s="132" t="s">
        <v>83</v>
      </c>
      <c r="AY352" s="17" t="s">
        <v>142</v>
      </c>
      <c r="BE352" s="133">
        <f>IF(N352="základní",J352,0)</f>
        <v>0</v>
      </c>
      <c r="BF352" s="133">
        <f>IF(N352="snížená",J352,0)</f>
        <v>0</v>
      </c>
      <c r="BG352" s="133">
        <f>IF(N352="zákl. přenesená",J352,0)</f>
        <v>0</v>
      </c>
      <c r="BH352" s="133">
        <f>IF(N352="sníž. přenesená",J352,0)</f>
        <v>0</v>
      </c>
      <c r="BI352" s="133">
        <f>IF(N352="nulová",J352,0)</f>
        <v>0</v>
      </c>
      <c r="BJ352" s="17" t="s">
        <v>80</v>
      </c>
      <c r="BK352" s="133">
        <f>ROUND(I352*H352,2)</f>
        <v>0</v>
      </c>
      <c r="BL352" s="17" t="s">
        <v>141</v>
      </c>
      <c r="BM352" s="132" t="s">
        <v>749</v>
      </c>
    </row>
    <row r="353" spans="2:47" s="1" customFormat="1" ht="19.2">
      <c r="B353" s="32"/>
      <c r="D353" s="134" t="s">
        <v>148</v>
      </c>
      <c r="F353" s="135" t="s">
        <v>750</v>
      </c>
      <c r="I353" s="136"/>
      <c r="L353" s="32"/>
      <c r="M353" s="137"/>
      <c r="T353" s="51"/>
      <c r="AT353" s="17" t="s">
        <v>148</v>
      </c>
      <c r="AU353" s="17" t="s">
        <v>83</v>
      </c>
    </row>
    <row r="354" spans="2:47" s="1" customFormat="1" ht="12">
      <c r="B354" s="32"/>
      <c r="D354" s="148" t="s">
        <v>192</v>
      </c>
      <c r="F354" s="149" t="s">
        <v>751</v>
      </c>
      <c r="I354" s="136"/>
      <c r="L354" s="32"/>
      <c r="M354" s="137"/>
      <c r="T354" s="51"/>
      <c r="AT354" s="17" t="s">
        <v>192</v>
      </c>
      <c r="AU354" s="17" t="s">
        <v>83</v>
      </c>
    </row>
    <row r="355" spans="2:51" s="13" customFormat="1" ht="12">
      <c r="B355" s="157"/>
      <c r="D355" s="134" t="s">
        <v>227</v>
      </c>
      <c r="E355" s="158" t="s">
        <v>19</v>
      </c>
      <c r="F355" s="159" t="s">
        <v>742</v>
      </c>
      <c r="H355" s="158" t="s">
        <v>19</v>
      </c>
      <c r="I355" s="160"/>
      <c r="L355" s="157"/>
      <c r="M355" s="161"/>
      <c r="T355" s="162"/>
      <c r="AT355" s="158" t="s">
        <v>227</v>
      </c>
      <c r="AU355" s="158" t="s">
        <v>83</v>
      </c>
      <c r="AV355" s="13" t="s">
        <v>80</v>
      </c>
      <c r="AW355" s="13" t="s">
        <v>33</v>
      </c>
      <c r="AX355" s="13" t="s">
        <v>72</v>
      </c>
      <c r="AY355" s="158" t="s">
        <v>142</v>
      </c>
    </row>
    <row r="356" spans="2:51" s="12" customFormat="1" ht="12">
      <c r="B356" s="150"/>
      <c r="D356" s="134" t="s">
        <v>227</v>
      </c>
      <c r="E356" s="151" t="s">
        <v>19</v>
      </c>
      <c r="F356" s="152" t="s">
        <v>743</v>
      </c>
      <c r="H356" s="153">
        <v>27</v>
      </c>
      <c r="I356" s="154"/>
      <c r="L356" s="150"/>
      <c r="M356" s="155"/>
      <c r="T356" s="156"/>
      <c r="AT356" s="151" t="s">
        <v>227</v>
      </c>
      <c r="AU356" s="151" t="s">
        <v>83</v>
      </c>
      <c r="AV356" s="12" t="s">
        <v>83</v>
      </c>
      <c r="AW356" s="12" t="s">
        <v>33</v>
      </c>
      <c r="AX356" s="12" t="s">
        <v>72</v>
      </c>
      <c r="AY356" s="151" t="s">
        <v>142</v>
      </c>
    </row>
    <row r="357" spans="2:51" s="13" customFormat="1" ht="12">
      <c r="B357" s="157"/>
      <c r="D357" s="134" t="s">
        <v>227</v>
      </c>
      <c r="E357" s="158" t="s">
        <v>19</v>
      </c>
      <c r="F357" s="159" t="s">
        <v>744</v>
      </c>
      <c r="H357" s="158" t="s">
        <v>19</v>
      </c>
      <c r="I357" s="160"/>
      <c r="L357" s="157"/>
      <c r="M357" s="161"/>
      <c r="T357" s="162"/>
      <c r="AT357" s="158" t="s">
        <v>227</v>
      </c>
      <c r="AU357" s="158" t="s">
        <v>83</v>
      </c>
      <c r="AV357" s="13" t="s">
        <v>80</v>
      </c>
      <c r="AW357" s="13" t="s">
        <v>33</v>
      </c>
      <c r="AX357" s="13" t="s">
        <v>72</v>
      </c>
      <c r="AY357" s="158" t="s">
        <v>142</v>
      </c>
    </row>
    <row r="358" spans="2:51" s="12" customFormat="1" ht="12">
      <c r="B358" s="150"/>
      <c r="D358" s="134" t="s">
        <v>227</v>
      </c>
      <c r="E358" s="151" t="s">
        <v>19</v>
      </c>
      <c r="F358" s="152" t="s">
        <v>745</v>
      </c>
      <c r="H358" s="153">
        <v>44.1</v>
      </c>
      <c r="I358" s="154"/>
      <c r="L358" s="150"/>
      <c r="M358" s="155"/>
      <c r="T358" s="156"/>
      <c r="AT358" s="151" t="s">
        <v>227</v>
      </c>
      <c r="AU358" s="151" t="s">
        <v>83</v>
      </c>
      <c r="AV358" s="12" t="s">
        <v>83</v>
      </c>
      <c r="AW358" s="12" t="s">
        <v>33</v>
      </c>
      <c r="AX358" s="12" t="s">
        <v>72</v>
      </c>
      <c r="AY358" s="151" t="s">
        <v>142</v>
      </c>
    </row>
    <row r="359" spans="2:51" s="14" customFormat="1" ht="12">
      <c r="B359" s="163"/>
      <c r="D359" s="134" t="s">
        <v>227</v>
      </c>
      <c r="E359" s="164" t="s">
        <v>19</v>
      </c>
      <c r="F359" s="165" t="s">
        <v>264</v>
      </c>
      <c r="H359" s="166">
        <v>71.1</v>
      </c>
      <c r="I359" s="167"/>
      <c r="L359" s="163"/>
      <c r="M359" s="168"/>
      <c r="T359" s="169"/>
      <c r="AT359" s="164" t="s">
        <v>227</v>
      </c>
      <c r="AU359" s="164" t="s">
        <v>83</v>
      </c>
      <c r="AV359" s="14" t="s">
        <v>141</v>
      </c>
      <c r="AW359" s="14" t="s">
        <v>33</v>
      </c>
      <c r="AX359" s="14" t="s">
        <v>80</v>
      </c>
      <c r="AY359" s="164" t="s">
        <v>142</v>
      </c>
    </row>
    <row r="360" spans="2:65" s="1" customFormat="1" ht="24.15" customHeight="1">
      <c r="B360" s="32"/>
      <c r="C360" s="121" t="s">
        <v>752</v>
      </c>
      <c r="D360" s="121" t="s">
        <v>143</v>
      </c>
      <c r="E360" s="122" t="s">
        <v>753</v>
      </c>
      <c r="F360" s="123" t="s">
        <v>754</v>
      </c>
      <c r="G360" s="124" t="s">
        <v>340</v>
      </c>
      <c r="H360" s="125">
        <v>0.382</v>
      </c>
      <c r="I360" s="126"/>
      <c r="J360" s="127">
        <f>ROUND(I360*H360,2)</f>
        <v>0</v>
      </c>
      <c r="K360" s="123" t="s">
        <v>189</v>
      </c>
      <c r="L360" s="32"/>
      <c r="M360" s="128" t="s">
        <v>19</v>
      </c>
      <c r="N360" s="129" t="s">
        <v>43</v>
      </c>
      <c r="P360" s="130">
        <f>O360*H360</f>
        <v>0</v>
      </c>
      <c r="Q360" s="130">
        <v>1.05291</v>
      </c>
      <c r="R360" s="130">
        <f>Q360*H360</f>
        <v>0.40221162</v>
      </c>
      <c r="S360" s="130">
        <v>0</v>
      </c>
      <c r="T360" s="131">
        <f>S360*H360</f>
        <v>0</v>
      </c>
      <c r="AR360" s="132" t="s">
        <v>141</v>
      </c>
      <c r="AT360" s="132" t="s">
        <v>143</v>
      </c>
      <c r="AU360" s="132" t="s">
        <v>83</v>
      </c>
      <c r="AY360" s="17" t="s">
        <v>142</v>
      </c>
      <c r="BE360" s="133">
        <f>IF(N360="základní",J360,0)</f>
        <v>0</v>
      </c>
      <c r="BF360" s="133">
        <f>IF(N360="snížená",J360,0)</f>
        <v>0</v>
      </c>
      <c r="BG360" s="133">
        <f>IF(N360="zákl. přenesená",J360,0)</f>
        <v>0</v>
      </c>
      <c r="BH360" s="133">
        <f>IF(N360="sníž. přenesená",J360,0)</f>
        <v>0</v>
      </c>
      <c r="BI360" s="133">
        <f>IF(N360="nulová",J360,0)</f>
        <v>0</v>
      </c>
      <c r="BJ360" s="17" t="s">
        <v>80</v>
      </c>
      <c r="BK360" s="133">
        <f>ROUND(I360*H360,2)</f>
        <v>0</v>
      </c>
      <c r="BL360" s="17" t="s">
        <v>141</v>
      </c>
      <c r="BM360" s="132" t="s">
        <v>755</v>
      </c>
    </row>
    <row r="361" spans="2:47" s="1" customFormat="1" ht="19.2">
      <c r="B361" s="32"/>
      <c r="D361" s="134" t="s">
        <v>148</v>
      </c>
      <c r="F361" s="135" t="s">
        <v>756</v>
      </c>
      <c r="I361" s="136"/>
      <c r="L361" s="32"/>
      <c r="M361" s="137"/>
      <c r="T361" s="51"/>
      <c r="AT361" s="17" t="s">
        <v>148</v>
      </c>
      <c r="AU361" s="17" t="s">
        <v>83</v>
      </c>
    </row>
    <row r="362" spans="2:47" s="1" customFormat="1" ht="12">
      <c r="B362" s="32"/>
      <c r="D362" s="148" t="s">
        <v>192</v>
      </c>
      <c r="F362" s="149" t="s">
        <v>757</v>
      </c>
      <c r="I362" s="136"/>
      <c r="L362" s="32"/>
      <c r="M362" s="137"/>
      <c r="T362" s="51"/>
      <c r="AT362" s="17" t="s">
        <v>192</v>
      </c>
      <c r="AU362" s="17" t="s">
        <v>83</v>
      </c>
    </row>
    <row r="363" spans="2:51" s="13" customFormat="1" ht="12">
      <c r="B363" s="157"/>
      <c r="D363" s="134" t="s">
        <v>227</v>
      </c>
      <c r="E363" s="158" t="s">
        <v>19</v>
      </c>
      <c r="F363" s="159" t="s">
        <v>732</v>
      </c>
      <c r="H363" s="158" t="s">
        <v>19</v>
      </c>
      <c r="I363" s="160"/>
      <c r="L363" s="157"/>
      <c r="M363" s="161"/>
      <c r="T363" s="162"/>
      <c r="AT363" s="158" t="s">
        <v>227</v>
      </c>
      <c r="AU363" s="158" t="s">
        <v>83</v>
      </c>
      <c r="AV363" s="13" t="s">
        <v>80</v>
      </c>
      <c r="AW363" s="13" t="s">
        <v>33</v>
      </c>
      <c r="AX363" s="13" t="s">
        <v>72</v>
      </c>
      <c r="AY363" s="158" t="s">
        <v>142</v>
      </c>
    </row>
    <row r="364" spans="2:51" s="13" customFormat="1" ht="12">
      <c r="B364" s="157"/>
      <c r="D364" s="134" t="s">
        <v>227</v>
      </c>
      <c r="E364" s="158" t="s">
        <v>19</v>
      </c>
      <c r="F364" s="159" t="s">
        <v>758</v>
      </c>
      <c r="H364" s="158" t="s">
        <v>19</v>
      </c>
      <c r="I364" s="160"/>
      <c r="L364" s="157"/>
      <c r="M364" s="161"/>
      <c r="T364" s="162"/>
      <c r="AT364" s="158" t="s">
        <v>227</v>
      </c>
      <c r="AU364" s="158" t="s">
        <v>83</v>
      </c>
      <c r="AV364" s="13" t="s">
        <v>80</v>
      </c>
      <c r="AW364" s="13" t="s">
        <v>33</v>
      </c>
      <c r="AX364" s="13" t="s">
        <v>72</v>
      </c>
      <c r="AY364" s="158" t="s">
        <v>142</v>
      </c>
    </row>
    <row r="365" spans="2:51" s="12" customFormat="1" ht="12">
      <c r="B365" s="150"/>
      <c r="D365" s="134" t="s">
        <v>227</v>
      </c>
      <c r="E365" s="151" t="s">
        <v>19</v>
      </c>
      <c r="F365" s="152" t="s">
        <v>759</v>
      </c>
      <c r="H365" s="153">
        <v>0.188</v>
      </c>
      <c r="I365" s="154"/>
      <c r="L365" s="150"/>
      <c r="M365" s="155"/>
      <c r="T365" s="156"/>
      <c r="AT365" s="151" t="s">
        <v>227</v>
      </c>
      <c r="AU365" s="151" t="s">
        <v>83</v>
      </c>
      <c r="AV365" s="12" t="s">
        <v>83</v>
      </c>
      <c r="AW365" s="12" t="s">
        <v>33</v>
      </c>
      <c r="AX365" s="12" t="s">
        <v>72</v>
      </c>
      <c r="AY365" s="151" t="s">
        <v>142</v>
      </c>
    </row>
    <row r="366" spans="2:51" s="13" customFormat="1" ht="12">
      <c r="B366" s="157"/>
      <c r="D366" s="134" t="s">
        <v>227</v>
      </c>
      <c r="E366" s="158" t="s">
        <v>19</v>
      </c>
      <c r="F366" s="159" t="s">
        <v>760</v>
      </c>
      <c r="H366" s="158" t="s">
        <v>19</v>
      </c>
      <c r="I366" s="160"/>
      <c r="L366" s="157"/>
      <c r="M366" s="161"/>
      <c r="T366" s="162"/>
      <c r="AT366" s="158" t="s">
        <v>227</v>
      </c>
      <c r="AU366" s="158" t="s">
        <v>83</v>
      </c>
      <c r="AV366" s="13" t="s">
        <v>80</v>
      </c>
      <c r="AW366" s="13" t="s">
        <v>33</v>
      </c>
      <c r="AX366" s="13" t="s">
        <v>72</v>
      </c>
      <c r="AY366" s="158" t="s">
        <v>142</v>
      </c>
    </row>
    <row r="367" spans="2:51" s="12" customFormat="1" ht="12">
      <c r="B367" s="150"/>
      <c r="D367" s="134" t="s">
        <v>227</v>
      </c>
      <c r="E367" s="151" t="s">
        <v>19</v>
      </c>
      <c r="F367" s="152" t="s">
        <v>761</v>
      </c>
      <c r="H367" s="153">
        <v>0.069</v>
      </c>
      <c r="I367" s="154"/>
      <c r="L367" s="150"/>
      <c r="M367" s="155"/>
      <c r="T367" s="156"/>
      <c r="AT367" s="151" t="s">
        <v>227</v>
      </c>
      <c r="AU367" s="151" t="s">
        <v>83</v>
      </c>
      <c r="AV367" s="12" t="s">
        <v>83</v>
      </c>
      <c r="AW367" s="12" t="s">
        <v>33</v>
      </c>
      <c r="AX367" s="12" t="s">
        <v>72</v>
      </c>
      <c r="AY367" s="151" t="s">
        <v>142</v>
      </c>
    </row>
    <row r="368" spans="2:51" s="13" customFormat="1" ht="12">
      <c r="B368" s="157"/>
      <c r="D368" s="134" t="s">
        <v>227</v>
      </c>
      <c r="E368" s="158" t="s">
        <v>19</v>
      </c>
      <c r="F368" s="159" t="s">
        <v>762</v>
      </c>
      <c r="H368" s="158" t="s">
        <v>19</v>
      </c>
      <c r="I368" s="160"/>
      <c r="L368" s="157"/>
      <c r="M368" s="161"/>
      <c r="T368" s="162"/>
      <c r="AT368" s="158" t="s">
        <v>227</v>
      </c>
      <c r="AU368" s="158" t="s">
        <v>83</v>
      </c>
      <c r="AV368" s="13" t="s">
        <v>80</v>
      </c>
      <c r="AW368" s="13" t="s">
        <v>33</v>
      </c>
      <c r="AX368" s="13" t="s">
        <v>72</v>
      </c>
      <c r="AY368" s="158" t="s">
        <v>142</v>
      </c>
    </row>
    <row r="369" spans="2:51" s="13" customFormat="1" ht="12">
      <c r="B369" s="157"/>
      <c r="D369" s="134" t="s">
        <v>227</v>
      </c>
      <c r="E369" s="158" t="s">
        <v>19</v>
      </c>
      <c r="F369" s="159" t="s">
        <v>758</v>
      </c>
      <c r="H369" s="158" t="s">
        <v>19</v>
      </c>
      <c r="I369" s="160"/>
      <c r="L369" s="157"/>
      <c r="M369" s="161"/>
      <c r="T369" s="162"/>
      <c r="AT369" s="158" t="s">
        <v>227</v>
      </c>
      <c r="AU369" s="158" t="s">
        <v>83</v>
      </c>
      <c r="AV369" s="13" t="s">
        <v>80</v>
      </c>
      <c r="AW369" s="13" t="s">
        <v>33</v>
      </c>
      <c r="AX369" s="13" t="s">
        <v>72</v>
      </c>
      <c r="AY369" s="158" t="s">
        <v>142</v>
      </c>
    </row>
    <row r="370" spans="2:51" s="12" customFormat="1" ht="12">
      <c r="B370" s="150"/>
      <c r="D370" s="134" t="s">
        <v>227</v>
      </c>
      <c r="E370" s="151" t="s">
        <v>19</v>
      </c>
      <c r="F370" s="152" t="s">
        <v>763</v>
      </c>
      <c r="H370" s="153">
        <v>0.067</v>
      </c>
      <c r="I370" s="154"/>
      <c r="L370" s="150"/>
      <c r="M370" s="155"/>
      <c r="T370" s="156"/>
      <c r="AT370" s="151" t="s">
        <v>227</v>
      </c>
      <c r="AU370" s="151" t="s">
        <v>83</v>
      </c>
      <c r="AV370" s="12" t="s">
        <v>83</v>
      </c>
      <c r="AW370" s="12" t="s">
        <v>33</v>
      </c>
      <c r="AX370" s="12" t="s">
        <v>72</v>
      </c>
      <c r="AY370" s="151" t="s">
        <v>142</v>
      </c>
    </row>
    <row r="371" spans="2:51" s="13" customFormat="1" ht="12">
      <c r="B371" s="157"/>
      <c r="D371" s="134" t="s">
        <v>227</v>
      </c>
      <c r="E371" s="158" t="s">
        <v>19</v>
      </c>
      <c r="F371" s="159" t="s">
        <v>760</v>
      </c>
      <c r="H371" s="158" t="s">
        <v>19</v>
      </c>
      <c r="I371" s="160"/>
      <c r="L371" s="157"/>
      <c r="M371" s="161"/>
      <c r="T371" s="162"/>
      <c r="AT371" s="158" t="s">
        <v>227</v>
      </c>
      <c r="AU371" s="158" t="s">
        <v>83</v>
      </c>
      <c r="AV371" s="13" t="s">
        <v>80</v>
      </c>
      <c r="AW371" s="13" t="s">
        <v>33</v>
      </c>
      <c r="AX371" s="13" t="s">
        <v>72</v>
      </c>
      <c r="AY371" s="158" t="s">
        <v>142</v>
      </c>
    </row>
    <row r="372" spans="2:51" s="12" customFormat="1" ht="12">
      <c r="B372" s="150"/>
      <c r="D372" s="134" t="s">
        <v>227</v>
      </c>
      <c r="E372" s="151" t="s">
        <v>19</v>
      </c>
      <c r="F372" s="152" t="s">
        <v>764</v>
      </c>
      <c r="H372" s="153">
        <v>0.023</v>
      </c>
      <c r="I372" s="154"/>
      <c r="L372" s="150"/>
      <c r="M372" s="155"/>
      <c r="T372" s="156"/>
      <c r="AT372" s="151" t="s">
        <v>227</v>
      </c>
      <c r="AU372" s="151" t="s">
        <v>83</v>
      </c>
      <c r="AV372" s="12" t="s">
        <v>83</v>
      </c>
      <c r="AW372" s="12" t="s">
        <v>33</v>
      </c>
      <c r="AX372" s="12" t="s">
        <v>72</v>
      </c>
      <c r="AY372" s="151" t="s">
        <v>142</v>
      </c>
    </row>
    <row r="373" spans="2:51" s="14" customFormat="1" ht="12">
      <c r="B373" s="163"/>
      <c r="D373" s="134" t="s">
        <v>227</v>
      </c>
      <c r="E373" s="164" t="s">
        <v>19</v>
      </c>
      <c r="F373" s="165" t="s">
        <v>264</v>
      </c>
      <c r="H373" s="166">
        <v>0.347</v>
      </c>
      <c r="I373" s="167"/>
      <c r="L373" s="163"/>
      <c r="M373" s="168"/>
      <c r="T373" s="169"/>
      <c r="AT373" s="164" t="s">
        <v>227</v>
      </c>
      <c r="AU373" s="164" t="s">
        <v>83</v>
      </c>
      <c r="AV373" s="14" t="s">
        <v>141</v>
      </c>
      <c r="AW373" s="14" t="s">
        <v>33</v>
      </c>
      <c r="AX373" s="14" t="s">
        <v>80</v>
      </c>
      <c r="AY373" s="164" t="s">
        <v>142</v>
      </c>
    </row>
    <row r="374" spans="2:51" s="12" customFormat="1" ht="12">
      <c r="B374" s="150"/>
      <c r="D374" s="134" t="s">
        <v>227</v>
      </c>
      <c r="F374" s="152" t="s">
        <v>765</v>
      </c>
      <c r="H374" s="153">
        <v>0.382</v>
      </c>
      <c r="I374" s="154"/>
      <c r="L374" s="150"/>
      <c r="M374" s="155"/>
      <c r="T374" s="156"/>
      <c r="AT374" s="151" t="s">
        <v>227</v>
      </c>
      <c r="AU374" s="151" t="s">
        <v>83</v>
      </c>
      <c r="AV374" s="12" t="s">
        <v>83</v>
      </c>
      <c r="AW374" s="12" t="s">
        <v>4</v>
      </c>
      <c r="AX374" s="12" t="s">
        <v>80</v>
      </c>
      <c r="AY374" s="151" t="s">
        <v>142</v>
      </c>
    </row>
    <row r="375" spans="2:65" s="1" customFormat="1" ht="24.15" customHeight="1">
      <c r="B375" s="32"/>
      <c r="C375" s="121" t="s">
        <v>766</v>
      </c>
      <c r="D375" s="121" t="s">
        <v>143</v>
      </c>
      <c r="E375" s="122" t="s">
        <v>767</v>
      </c>
      <c r="F375" s="123" t="s">
        <v>768</v>
      </c>
      <c r="G375" s="124" t="s">
        <v>303</v>
      </c>
      <c r="H375" s="125">
        <v>1</v>
      </c>
      <c r="I375" s="126"/>
      <c r="J375" s="127">
        <f>ROUND(I375*H375,2)</f>
        <v>0</v>
      </c>
      <c r="K375" s="123" t="s">
        <v>189</v>
      </c>
      <c r="L375" s="32"/>
      <c r="M375" s="128" t="s">
        <v>19</v>
      </c>
      <c r="N375" s="129" t="s">
        <v>43</v>
      </c>
      <c r="P375" s="130">
        <f>O375*H375</f>
        <v>0</v>
      </c>
      <c r="Q375" s="130">
        <v>0.03465</v>
      </c>
      <c r="R375" s="130">
        <f>Q375*H375</f>
        <v>0.03465</v>
      </c>
      <c r="S375" s="130">
        <v>0</v>
      </c>
      <c r="T375" s="131">
        <f>S375*H375</f>
        <v>0</v>
      </c>
      <c r="AR375" s="132" t="s">
        <v>141</v>
      </c>
      <c r="AT375" s="132" t="s">
        <v>143</v>
      </c>
      <c r="AU375" s="132" t="s">
        <v>83</v>
      </c>
      <c r="AY375" s="17" t="s">
        <v>142</v>
      </c>
      <c r="BE375" s="133">
        <f>IF(N375="základní",J375,0)</f>
        <v>0</v>
      </c>
      <c r="BF375" s="133">
        <f>IF(N375="snížená",J375,0)</f>
        <v>0</v>
      </c>
      <c r="BG375" s="133">
        <f>IF(N375="zákl. přenesená",J375,0)</f>
        <v>0</v>
      </c>
      <c r="BH375" s="133">
        <f>IF(N375="sníž. přenesená",J375,0)</f>
        <v>0</v>
      </c>
      <c r="BI375" s="133">
        <f>IF(N375="nulová",J375,0)</f>
        <v>0</v>
      </c>
      <c r="BJ375" s="17" t="s">
        <v>80</v>
      </c>
      <c r="BK375" s="133">
        <f>ROUND(I375*H375,2)</f>
        <v>0</v>
      </c>
      <c r="BL375" s="17" t="s">
        <v>141</v>
      </c>
      <c r="BM375" s="132" t="s">
        <v>769</v>
      </c>
    </row>
    <row r="376" spans="2:47" s="1" customFormat="1" ht="38.4">
      <c r="B376" s="32"/>
      <c r="D376" s="134" t="s">
        <v>148</v>
      </c>
      <c r="F376" s="135" t="s">
        <v>770</v>
      </c>
      <c r="I376" s="136"/>
      <c r="L376" s="32"/>
      <c r="M376" s="137"/>
      <c r="T376" s="51"/>
      <c r="AT376" s="17" t="s">
        <v>148</v>
      </c>
      <c r="AU376" s="17" t="s">
        <v>83</v>
      </c>
    </row>
    <row r="377" spans="2:47" s="1" customFormat="1" ht="12">
      <c r="B377" s="32"/>
      <c r="D377" s="148" t="s">
        <v>192</v>
      </c>
      <c r="F377" s="149" t="s">
        <v>771</v>
      </c>
      <c r="I377" s="136"/>
      <c r="L377" s="32"/>
      <c r="M377" s="137"/>
      <c r="T377" s="51"/>
      <c r="AT377" s="17" t="s">
        <v>192</v>
      </c>
      <c r="AU377" s="17" t="s">
        <v>83</v>
      </c>
    </row>
    <row r="378" spans="2:65" s="1" customFormat="1" ht="16.5" customHeight="1">
      <c r="B378" s="32"/>
      <c r="C378" s="173" t="s">
        <v>772</v>
      </c>
      <c r="D378" s="173" t="s">
        <v>619</v>
      </c>
      <c r="E378" s="174" t="s">
        <v>773</v>
      </c>
      <c r="F378" s="175" t="s">
        <v>774</v>
      </c>
      <c r="G378" s="176" t="s">
        <v>577</v>
      </c>
      <c r="H378" s="177">
        <v>1</v>
      </c>
      <c r="I378" s="178"/>
      <c r="J378" s="179">
        <f>ROUND(I378*H378,2)</f>
        <v>0</v>
      </c>
      <c r="K378" s="175" t="s">
        <v>189</v>
      </c>
      <c r="L378" s="180"/>
      <c r="M378" s="181" t="s">
        <v>19</v>
      </c>
      <c r="N378" s="182" t="s">
        <v>43</v>
      </c>
      <c r="P378" s="130">
        <f>O378*H378</f>
        <v>0</v>
      </c>
      <c r="Q378" s="130">
        <v>0.09</v>
      </c>
      <c r="R378" s="130">
        <f>Q378*H378</f>
        <v>0.09</v>
      </c>
      <c r="S378" s="130">
        <v>0</v>
      </c>
      <c r="T378" s="131">
        <f>S378*H378</f>
        <v>0</v>
      </c>
      <c r="AR378" s="132" t="s">
        <v>175</v>
      </c>
      <c r="AT378" s="132" t="s">
        <v>619</v>
      </c>
      <c r="AU378" s="132" t="s">
        <v>83</v>
      </c>
      <c r="AY378" s="17" t="s">
        <v>142</v>
      </c>
      <c r="BE378" s="133">
        <f>IF(N378="základní",J378,0)</f>
        <v>0</v>
      </c>
      <c r="BF378" s="133">
        <f>IF(N378="snížená",J378,0)</f>
        <v>0</v>
      </c>
      <c r="BG378" s="133">
        <f>IF(N378="zákl. přenesená",J378,0)</f>
        <v>0</v>
      </c>
      <c r="BH378" s="133">
        <f>IF(N378="sníž. přenesená",J378,0)</f>
        <v>0</v>
      </c>
      <c r="BI378" s="133">
        <f>IF(N378="nulová",J378,0)</f>
        <v>0</v>
      </c>
      <c r="BJ378" s="17" t="s">
        <v>80</v>
      </c>
      <c r="BK378" s="133">
        <f>ROUND(I378*H378,2)</f>
        <v>0</v>
      </c>
      <c r="BL378" s="17" t="s">
        <v>141</v>
      </c>
      <c r="BM378" s="132" t="s">
        <v>775</v>
      </c>
    </row>
    <row r="379" spans="2:47" s="1" customFormat="1" ht="12">
      <c r="B379" s="32"/>
      <c r="D379" s="134" t="s">
        <v>148</v>
      </c>
      <c r="F379" s="135" t="s">
        <v>774</v>
      </c>
      <c r="I379" s="136"/>
      <c r="L379" s="32"/>
      <c r="M379" s="137"/>
      <c r="T379" s="51"/>
      <c r="AT379" s="17" t="s">
        <v>148</v>
      </c>
      <c r="AU379" s="17" t="s">
        <v>83</v>
      </c>
    </row>
    <row r="380" spans="2:65" s="1" customFormat="1" ht="24.15" customHeight="1">
      <c r="B380" s="32"/>
      <c r="C380" s="121" t="s">
        <v>776</v>
      </c>
      <c r="D380" s="121" t="s">
        <v>143</v>
      </c>
      <c r="E380" s="122" t="s">
        <v>777</v>
      </c>
      <c r="F380" s="123" t="s">
        <v>778</v>
      </c>
      <c r="G380" s="124" t="s">
        <v>223</v>
      </c>
      <c r="H380" s="125">
        <v>206.124</v>
      </c>
      <c r="I380" s="126"/>
      <c r="J380" s="127">
        <f>ROUND(I380*H380,2)</f>
        <v>0</v>
      </c>
      <c r="K380" s="123" t="s">
        <v>189</v>
      </c>
      <c r="L380" s="32"/>
      <c r="M380" s="128" t="s">
        <v>19</v>
      </c>
      <c r="N380" s="129" t="s">
        <v>43</v>
      </c>
      <c r="P380" s="130">
        <f>O380*H380</f>
        <v>0</v>
      </c>
      <c r="Q380" s="130">
        <v>0</v>
      </c>
      <c r="R380" s="130">
        <f>Q380*H380</f>
        <v>0</v>
      </c>
      <c r="S380" s="130">
        <v>0</v>
      </c>
      <c r="T380" s="131">
        <f>S380*H380</f>
        <v>0</v>
      </c>
      <c r="AR380" s="132" t="s">
        <v>141</v>
      </c>
      <c r="AT380" s="132" t="s">
        <v>143</v>
      </c>
      <c r="AU380" s="132" t="s">
        <v>83</v>
      </c>
      <c r="AY380" s="17" t="s">
        <v>142</v>
      </c>
      <c r="BE380" s="133">
        <f>IF(N380="základní",J380,0)</f>
        <v>0</v>
      </c>
      <c r="BF380" s="133">
        <f>IF(N380="snížená",J380,0)</f>
        <v>0</v>
      </c>
      <c r="BG380" s="133">
        <f>IF(N380="zákl. přenesená",J380,0)</f>
        <v>0</v>
      </c>
      <c r="BH380" s="133">
        <f>IF(N380="sníž. přenesená",J380,0)</f>
        <v>0</v>
      </c>
      <c r="BI380" s="133">
        <f>IF(N380="nulová",J380,0)</f>
        <v>0</v>
      </c>
      <c r="BJ380" s="17" t="s">
        <v>80</v>
      </c>
      <c r="BK380" s="133">
        <f>ROUND(I380*H380,2)</f>
        <v>0</v>
      </c>
      <c r="BL380" s="17" t="s">
        <v>141</v>
      </c>
      <c r="BM380" s="132" t="s">
        <v>779</v>
      </c>
    </row>
    <row r="381" spans="2:47" s="1" customFormat="1" ht="19.2">
      <c r="B381" s="32"/>
      <c r="D381" s="134" t="s">
        <v>148</v>
      </c>
      <c r="F381" s="135" t="s">
        <v>780</v>
      </c>
      <c r="I381" s="136"/>
      <c r="L381" s="32"/>
      <c r="M381" s="137"/>
      <c r="T381" s="51"/>
      <c r="AT381" s="17" t="s">
        <v>148</v>
      </c>
      <c r="AU381" s="17" t="s">
        <v>83</v>
      </c>
    </row>
    <row r="382" spans="2:47" s="1" customFormat="1" ht="12">
      <c r="B382" s="32"/>
      <c r="D382" s="148" t="s">
        <v>192</v>
      </c>
      <c r="F382" s="149" t="s">
        <v>781</v>
      </c>
      <c r="I382" s="136"/>
      <c r="L382" s="32"/>
      <c r="M382" s="137"/>
      <c r="T382" s="51"/>
      <c r="AT382" s="17" t="s">
        <v>192</v>
      </c>
      <c r="AU382" s="17" t="s">
        <v>83</v>
      </c>
    </row>
    <row r="383" spans="2:51" s="13" customFormat="1" ht="12">
      <c r="B383" s="157"/>
      <c r="D383" s="134" t="s">
        <v>227</v>
      </c>
      <c r="E383" s="158" t="s">
        <v>19</v>
      </c>
      <c r="F383" s="159" t="s">
        <v>782</v>
      </c>
      <c r="H383" s="158" t="s">
        <v>19</v>
      </c>
      <c r="I383" s="160"/>
      <c r="L383" s="157"/>
      <c r="M383" s="161"/>
      <c r="T383" s="162"/>
      <c r="AT383" s="158" t="s">
        <v>227</v>
      </c>
      <c r="AU383" s="158" t="s">
        <v>83</v>
      </c>
      <c r="AV383" s="13" t="s">
        <v>80</v>
      </c>
      <c r="AW383" s="13" t="s">
        <v>33</v>
      </c>
      <c r="AX383" s="13" t="s">
        <v>72</v>
      </c>
      <c r="AY383" s="158" t="s">
        <v>142</v>
      </c>
    </row>
    <row r="384" spans="2:51" s="12" customFormat="1" ht="12">
      <c r="B384" s="150"/>
      <c r="D384" s="134" t="s">
        <v>227</v>
      </c>
      <c r="E384" s="151" t="s">
        <v>19</v>
      </c>
      <c r="F384" s="152" t="s">
        <v>783</v>
      </c>
      <c r="H384" s="153">
        <v>206.124</v>
      </c>
      <c r="I384" s="154"/>
      <c r="L384" s="150"/>
      <c r="M384" s="155"/>
      <c r="T384" s="156"/>
      <c r="AT384" s="151" t="s">
        <v>227</v>
      </c>
      <c r="AU384" s="151" t="s">
        <v>83</v>
      </c>
      <c r="AV384" s="12" t="s">
        <v>83</v>
      </c>
      <c r="AW384" s="12" t="s">
        <v>33</v>
      </c>
      <c r="AX384" s="12" t="s">
        <v>80</v>
      </c>
      <c r="AY384" s="151" t="s">
        <v>142</v>
      </c>
    </row>
    <row r="385" spans="2:65" s="1" customFormat="1" ht="37.95" customHeight="1">
      <c r="B385" s="32"/>
      <c r="C385" s="173" t="s">
        <v>784</v>
      </c>
      <c r="D385" s="173" t="s">
        <v>619</v>
      </c>
      <c r="E385" s="174" t="s">
        <v>785</v>
      </c>
      <c r="F385" s="175" t="s">
        <v>786</v>
      </c>
      <c r="G385" s="176" t="s">
        <v>223</v>
      </c>
      <c r="H385" s="177">
        <v>210.246</v>
      </c>
      <c r="I385" s="178"/>
      <c r="J385" s="179">
        <f>ROUND(I385*H385,2)</f>
        <v>0</v>
      </c>
      <c r="K385" s="175" t="s">
        <v>189</v>
      </c>
      <c r="L385" s="180"/>
      <c r="M385" s="181" t="s">
        <v>19</v>
      </c>
      <c r="N385" s="182" t="s">
        <v>43</v>
      </c>
      <c r="P385" s="130">
        <f>O385*H385</f>
        <v>0</v>
      </c>
      <c r="Q385" s="130">
        <v>0.0113</v>
      </c>
      <c r="R385" s="130">
        <f>Q385*H385</f>
        <v>2.3757798</v>
      </c>
      <c r="S385" s="130">
        <v>0</v>
      </c>
      <c r="T385" s="131">
        <f>S385*H385</f>
        <v>0</v>
      </c>
      <c r="AR385" s="132" t="s">
        <v>175</v>
      </c>
      <c r="AT385" s="132" t="s">
        <v>619</v>
      </c>
      <c r="AU385" s="132" t="s">
        <v>83</v>
      </c>
      <c r="AY385" s="17" t="s">
        <v>142</v>
      </c>
      <c r="BE385" s="133">
        <f>IF(N385="základní",J385,0)</f>
        <v>0</v>
      </c>
      <c r="BF385" s="133">
        <f>IF(N385="snížená",J385,0)</f>
        <v>0</v>
      </c>
      <c r="BG385" s="133">
        <f>IF(N385="zákl. přenesená",J385,0)</f>
        <v>0</v>
      </c>
      <c r="BH385" s="133">
        <f>IF(N385="sníž. přenesená",J385,0)</f>
        <v>0</v>
      </c>
      <c r="BI385" s="133">
        <f>IF(N385="nulová",J385,0)</f>
        <v>0</v>
      </c>
      <c r="BJ385" s="17" t="s">
        <v>80</v>
      </c>
      <c r="BK385" s="133">
        <f>ROUND(I385*H385,2)</f>
        <v>0</v>
      </c>
      <c r="BL385" s="17" t="s">
        <v>141</v>
      </c>
      <c r="BM385" s="132" t="s">
        <v>787</v>
      </c>
    </row>
    <row r="386" spans="2:47" s="1" customFormat="1" ht="19.2">
      <c r="B386" s="32"/>
      <c r="D386" s="134" t="s">
        <v>148</v>
      </c>
      <c r="F386" s="135" t="s">
        <v>786</v>
      </c>
      <c r="I386" s="136"/>
      <c r="L386" s="32"/>
      <c r="M386" s="137"/>
      <c r="T386" s="51"/>
      <c r="AT386" s="17" t="s">
        <v>148</v>
      </c>
      <c r="AU386" s="17" t="s">
        <v>83</v>
      </c>
    </row>
    <row r="387" spans="2:51" s="12" customFormat="1" ht="12">
      <c r="B387" s="150"/>
      <c r="D387" s="134" t="s">
        <v>227</v>
      </c>
      <c r="F387" s="152" t="s">
        <v>788</v>
      </c>
      <c r="H387" s="153">
        <v>210.246</v>
      </c>
      <c r="I387" s="154"/>
      <c r="L387" s="150"/>
      <c r="M387" s="155"/>
      <c r="T387" s="156"/>
      <c r="AT387" s="151" t="s">
        <v>227</v>
      </c>
      <c r="AU387" s="151" t="s">
        <v>83</v>
      </c>
      <c r="AV387" s="12" t="s">
        <v>83</v>
      </c>
      <c r="AW387" s="12" t="s">
        <v>4</v>
      </c>
      <c r="AX387" s="12" t="s">
        <v>80</v>
      </c>
      <c r="AY387" s="151" t="s">
        <v>142</v>
      </c>
    </row>
    <row r="388" spans="2:63" s="10" customFormat="1" ht="22.95" customHeight="1">
      <c r="B388" s="111"/>
      <c r="D388" s="112" t="s">
        <v>71</v>
      </c>
      <c r="E388" s="146" t="s">
        <v>162</v>
      </c>
      <c r="F388" s="146" t="s">
        <v>789</v>
      </c>
      <c r="I388" s="114"/>
      <c r="J388" s="147">
        <f>BK388</f>
        <v>0</v>
      </c>
      <c r="L388" s="111"/>
      <c r="M388" s="116"/>
      <c r="P388" s="117">
        <f>SUM(P389:P413)</f>
        <v>0</v>
      </c>
      <c r="R388" s="117">
        <f>SUM(R389:R413)</f>
        <v>10.378523999999999</v>
      </c>
      <c r="T388" s="118">
        <f>SUM(T389:T413)</f>
        <v>0</v>
      </c>
      <c r="AR388" s="112" t="s">
        <v>80</v>
      </c>
      <c r="AT388" s="119" t="s">
        <v>71</v>
      </c>
      <c r="AU388" s="119" t="s">
        <v>80</v>
      </c>
      <c r="AY388" s="112" t="s">
        <v>142</v>
      </c>
      <c r="BK388" s="120">
        <f>SUM(BK389:BK413)</f>
        <v>0</v>
      </c>
    </row>
    <row r="389" spans="2:65" s="1" customFormat="1" ht="21.75" customHeight="1">
      <c r="B389" s="32"/>
      <c r="C389" s="121" t="s">
        <v>790</v>
      </c>
      <c r="D389" s="121" t="s">
        <v>143</v>
      </c>
      <c r="E389" s="122" t="s">
        <v>791</v>
      </c>
      <c r="F389" s="123" t="s">
        <v>792</v>
      </c>
      <c r="G389" s="124" t="s">
        <v>223</v>
      </c>
      <c r="H389" s="125">
        <v>16.75</v>
      </c>
      <c r="I389" s="126"/>
      <c r="J389" s="127">
        <f>ROUND(I389*H389,2)</f>
        <v>0</v>
      </c>
      <c r="K389" s="123" t="s">
        <v>189</v>
      </c>
      <c r="L389" s="32"/>
      <c r="M389" s="128" t="s">
        <v>19</v>
      </c>
      <c r="N389" s="129" t="s">
        <v>43</v>
      </c>
      <c r="P389" s="130">
        <f>O389*H389</f>
        <v>0</v>
      </c>
      <c r="Q389" s="130">
        <v>0.069</v>
      </c>
      <c r="R389" s="130">
        <f>Q389*H389</f>
        <v>1.15575</v>
      </c>
      <c r="S389" s="130">
        <v>0</v>
      </c>
      <c r="T389" s="131">
        <f>S389*H389</f>
        <v>0</v>
      </c>
      <c r="AR389" s="132" t="s">
        <v>141</v>
      </c>
      <c r="AT389" s="132" t="s">
        <v>143</v>
      </c>
      <c r="AU389" s="132" t="s">
        <v>83</v>
      </c>
      <c r="AY389" s="17" t="s">
        <v>142</v>
      </c>
      <c r="BE389" s="133">
        <f>IF(N389="základní",J389,0)</f>
        <v>0</v>
      </c>
      <c r="BF389" s="133">
        <f>IF(N389="snížená",J389,0)</f>
        <v>0</v>
      </c>
      <c r="BG389" s="133">
        <f>IF(N389="zákl. přenesená",J389,0)</f>
        <v>0</v>
      </c>
      <c r="BH389" s="133">
        <f>IF(N389="sníž. přenesená",J389,0)</f>
        <v>0</v>
      </c>
      <c r="BI389" s="133">
        <f>IF(N389="nulová",J389,0)</f>
        <v>0</v>
      </c>
      <c r="BJ389" s="17" t="s">
        <v>80</v>
      </c>
      <c r="BK389" s="133">
        <f>ROUND(I389*H389,2)</f>
        <v>0</v>
      </c>
      <c r="BL389" s="17" t="s">
        <v>141</v>
      </c>
      <c r="BM389" s="132" t="s">
        <v>793</v>
      </c>
    </row>
    <row r="390" spans="2:47" s="1" customFormat="1" ht="19.2">
      <c r="B390" s="32"/>
      <c r="D390" s="134" t="s">
        <v>148</v>
      </c>
      <c r="F390" s="135" t="s">
        <v>794</v>
      </c>
      <c r="I390" s="136"/>
      <c r="L390" s="32"/>
      <c r="M390" s="137"/>
      <c r="T390" s="51"/>
      <c r="AT390" s="17" t="s">
        <v>148</v>
      </c>
      <c r="AU390" s="17" t="s">
        <v>83</v>
      </c>
    </row>
    <row r="391" spans="2:47" s="1" customFormat="1" ht="12">
      <c r="B391" s="32"/>
      <c r="D391" s="148" t="s">
        <v>192</v>
      </c>
      <c r="F391" s="149" t="s">
        <v>795</v>
      </c>
      <c r="I391" s="136"/>
      <c r="L391" s="32"/>
      <c r="M391" s="137"/>
      <c r="T391" s="51"/>
      <c r="AT391" s="17" t="s">
        <v>192</v>
      </c>
      <c r="AU391" s="17" t="s">
        <v>83</v>
      </c>
    </row>
    <row r="392" spans="2:51" s="13" customFormat="1" ht="12">
      <c r="B392" s="157"/>
      <c r="D392" s="134" t="s">
        <v>227</v>
      </c>
      <c r="E392" s="158" t="s">
        <v>19</v>
      </c>
      <c r="F392" s="159" t="s">
        <v>796</v>
      </c>
      <c r="H392" s="158" t="s">
        <v>19</v>
      </c>
      <c r="I392" s="160"/>
      <c r="L392" s="157"/>
      <c r="M392" s="161"/>
      <c r="T392" s="162"/>
      <c r="AT392" s="158" t="s">
        <v>227</v>
      </c>
      <c r="AU392" s="158" t="s">
        <v>83</v>
      </c>
      <c r="AV392" s="13" t="s">
        <v>80</v>
      </c>
      <c r="AW392" s="13" t="s">
        <v>33</v>
      </c>
      <c r="AX392" s="13" t="s">
        <v>72</v>
      </c>
      <c r="AY392" s="158" t="s">
        <v>142</v>
      </c>
    </row>
    <row r="393" spans="2:51" s="13" customFormat="1" ht="12">
      <c r="B393" s="157"/>
      <c r="D393" s="134" t="s">
        <v>227</v>
      </c>
      <c r="E393" s="158" t="s">
        <v>19</v>
      </c>
      <c r="F393" s="159" t="s">
        <v>797</v>
      </c>
      <c r="H393" s="158" t="s">
        <v>19</v>
      </c>
      <c r="I393" s="160"/>
      <c r="L393" s="157"/>
      <c r="M393" s="161"/>
      <c r="T393" s="162"/>
      <c r="AT393" s="158" t="s">
        <v>227</v>
      </c>
      <c r="AU393" s="158" t="s">
        <v>83</v>
      </c>
      <c r="AV393" s="13" t="s">
        <v>80</v>
      </c>
      <c r="AW393" s="13" t="s">
        <v>33</v>
      </c>
      <c r="AX393" s="13" t="s">
        <v>72</v>
      </c>
      <c r="AY393" s="158" t="s">
        <v>142</v>
      </c>
    </row>
    <row r="394" spans="2:51" s="12" customFormat="1" ht="12">
      <c r="B394" s="150"/>
      <c r="D394" s="134" t="s">
        <v>227</v>
      </c>
      <c r="E394" s="151" t="s">
        <v>19</v>
      </c>
      <c r="F394" s="152" t="s">
        <v>798</v>
      </c>
      <c r="H394" s="153">
        <v>16.2</v>
      </c>
      <c r="I394" s="154"/>
      <c r="L394" s="150"/>
      <c r="M394" s="155"/>
      <c r="T394" s="156"/>
      <c r="AT394" s="151" t="s">
        <v>227</v>
      </c>
      <c r="AU394" s="151" t="s">
        <v>83</v>
      </c>
      <c r="AV394" s="12" t="s">
        <v>83</v>
      </c>
      <c r="AW394" s="12" t="s">
        <v>33</v>
      </c>
      <c r="AX394" s="12" t="s">
        <v>72</v>
      </c>
      <c r="AY394" s="151" t="s">
        <v>142</v>
      </c>
    </row>
    <row r="395" spans="2:51" s="12" customFormat="1" ht="12">
      <c r="B395" s="150"/>
      <c r="D395" s="134" t="s">
        <v>227</v>
      </c>
      <c r="E395" s="151" t="s">
        <v>19</v>
      </c>
      <c r="F395" s="152" t="s">
        <v>799</v>
      </c>
      <c r="H395" s="153">
        <v>0.55</v>
      </c>
      <c r="I395" s="154"/>
      <c r="L395" s="150"/>
      <c r="M395" s="155"/>
      <c r="T395" s="156"/>
      <c r="AT395" s="151" t="s">
        <v>227</v>
      </c>
      <c r="AU395" s="151" t="s">
        <v>83</v>
      </c>
      <c r="AV395" s="12" t="s">
        <v>83</v>
      </c>
      <c r="AW395" s="12" t="s">
        <v>33</v>
      </c>
      <c r="AX395" s="12" t="s">
        <v>72</v>
      </c>
      <c r="AY395" s="151" t="s">
        <v>142</v>
      </c>
    </row>
    <row r="396" spans="2:51" s="14" customFormat="1" ht="12">
      <c r="B396" s="163"/>
      <c r="D396" s="134" t="s">
        <v>227</v>
      </c>
      <c r="E396" s="164" t="s">
        <v>19</v>
      </c>
      <c r="F396" s="165" t="s">
        <v>264</v>
      </c>
      <c r="H396" s="166">
        <v>16.75</v>
      </c>
      <c r="I396" s="167"/>
      <c r="L396" s="163"/>
      <c r="M396" s="168"/>
      <c r="T396" s="169"/>
      <c r="AT396" s="164" t="s">
        <v>227</v>
      </c>
      <c r="AU396" s="164" t="s">
        <v>83</v>
      </c>
      <c r="AV396" s="14" t="s">
        <v>141</v>
      </c>
      <c r="AW396" s="14" t="s">
        <v>33</v>
      </c>
      <c r="AX396" s="14" t="s">
        <v>80</v>
      </c>
      <c r="AY396" s="164" t="s">
        <v>142</v>
      </c>
    </row>
    <row r="397" spans="2:65" s="1" customFormat="1" ht="24.15" customHeight="1">
      <c r="B397" s="32"/>
      <c r="C397" s="121" t="s">
        <v>800</v>
      </c>
      <c r="D397" s="121" t="s">
        <v>143</v>
      </c>
      <c r="E397" s="122" t="s">
        <v>801</v>
      </c>
      <c r="F397" s="123" t="s">
        <v>802</v>
      </c>
      <c r="G397" s="124" t="s">
        <v>223</v>
      </c>
      <c r="H397" s="125">
        <v>16.75</v>
      </c>
      <c r="I397" s="126"/>
      <c r="J397" s="127">
        <f>ROUND(I397*H397,2)</f>
        <v>0</v>
      </c>
      <c r="K397" s="123" t="s">
        <v>189</v>
      </c>
      <c r="L397" s="32"/>
      <c r="M397" s="128" t="s">
        <v>19</v>
      </c>
      <c r="N397" s="129" t="s">
        <v>43</v>
      </c>
      <c r="P397" s="130">
        <f>O397*H397</f>
        <v>0</v>
      </c>
      <c r="Q397" s="130">
        <v>0.345</v>
      </c>
      <c r="R397" s="130">
        <f>Q397*H397</f>
        <v>5.77875</v>
      </c>
      <c r="S397" s="130">
        <v>0</v>
      </c>
      <c r="T397" s="131">
        <f>S397*H397</f>
        <v>0</v>
      </c>
      <c r="AR397" s="132" t="s">
        <v>141</v>
      </c>
      <c r="AT397" s="132" t="s">
        <v>143</v>
      </c>
      <c r="AU397" s="132" t="s">
        <v>83</v>
      </c>
      <c r="AY397" s="17" t="s">
        <v>142</v>
      </c>
      <c r="BE397" s="133">
        <f>IF(N397="základní",J397,0)</f>
        <v>0</v>
      </c>
      <c r="BF397" s="133">
        <f>IF(N397="snížená",J397,0)</f>
        <v>0</v>
      </c>
      <c r="BG397" s="133">
        <f>IF(N397="zákl. přenesená",J397,0)</f>
        <v>0</v>
      </c>
      <c r="BH397" s="133">
        <f>IF(N397="sníž. přenesená",J397,0)</f>
        <v>0</v>
      </c>
      <c r="BI397" s="133">
        <f>IF(N397="nulová",J397,0)</f>
        <v>0</v>
      </c>
      <c r="BJ397" s="17" t="s">
        <v>80</v>
      </c>
      <c r="BK397" s="133">
        <f>ROUND(I397*H397,2)</f>
        <v>0</v>
      </c>
      <c r="BL397" s="17" t="s">
        <v>141</v>
      </c>
      <c r="BM397" s="132" t="s">
        <v>803</v>
      </c>
    </row>
    <row r="398" spans="2:47" s="1" customFormat="1" ht="19.2">
      <c r="B398" s="32"/>
      <c r="D398" s="134" t="s">
        <v>148</v>
      </c>
      <c r="F398" s="135" t="s">
        <v>804</v>
      </c>
      <c r="I398" s="136"/>
      <c r="L398" s="32"/>
      <c r="M398" s="137"/>
      <c r="T398" s="51"/>
      <c r="AT398" s="17" t="s">
        <v>148</v>
      </c>
      <c r="AU398" s="17" t="s">
        <v>83</v>
      </c>
    </row>
    <row r="399" spans="2:47" s="1" customFormat="1" ht="12">
      <c r="B399" s="32"/>
      <c r="D399" s="148" t="s">
        <v>192</v>
      </c>
      <c r="F399" s="149" t="s">
        <v>805</v>
      </c>
      <c r="I399" s="136"/>
      <c r="L399" s="32"/>
      <c r="M399" s="137"/>
      <c r="T399" s="51"/>
      <c r="AT399" s="17" t="s">
        <v>192</v>
      </c>
      <c r="AU399" s="17" t="s">
        <v>83</v>
      </c>
    </row>
    <row r="400" spans="2:51" s="13" customFormat="1" ht="12">
      <c r="B400" s="157"/>
      <c r="D400" s="134" t="s">
        <v>227</v>
      </c>
      <c r="E400" s="158" t="s">
        <v>19</v>
      </c>
      <c r="F400" s="159" t="s">
        <v>796</v>
      </c>
      <c r="H400" s="158" t="s">
        <v>19</v>
      </c>
      <c r="I400" s="160"/>
      <c r="L400" s="157"/>
      <c r="M400" s="161"/>
      <c r="T400" s="162"/>
      <c r="AT400" s="158" t="s">
        <v>227</v>
      </c>
      <c r="AU400" s="158" t="s">
        <v>83</v>
      </c>
      <c r="AV400" s="13" t="s">
        <v>80</v>
      </c>
      <c r="AW400" s="13" t="s">
        <v>33</v>
      </c>
      <c r="AX400" s="13" t="s">
        <v>72</v>
      </c>
      <c r="AY400" s="158" t="s">
        <v>142</v>
      </c>
    </row>
    <row r="401" spans="2:51" s="12" customFormat="1" ht="12">
      <c r="B401" s="150"/>
      <c r="D401" s="134" t="s">
        <v>227</v>
      </c>
      <c r="E401" s="151" t="s">
        <v>19</v>
      </c>
      <c r="F401" s="152" t="s">
        <v>798</v>
      </c>
      <c r="H401" s="153">
        <v>16.2</v>
      </c>
      <c r="I401" s="154"/>
      <c r="L401" s="150"/>
      <c r="M401" s="155"/>
      <c r="T401" s="156"/>
      <c r="AT401" s="151" t="s">
        <v>227</v>
      </c>
      <c r="AU401" s="151" t="s">
        <v>83</v>
      </c>
      <c r="AV401" s="12" t="s">
        <v>83</v>
      </c>
      <c r="AW401" s="12" t="s">
        <v>33</v>
      </c>
      <c r="AX401" s="12" t="s">
        <v>72</v>
      </c>
      <c r="AY401" s="151" t="s">
        <v>142</v>
      </c>
    </row>
    <row r="402" spans="2:51" s="12" customFormat="1" ht="12">
      <c r="B402" s="150"/>
      <c r="D402" s="134" t="s">
        <v>227</v>
      </c>
      <c r="E402" s="151" t="s">
        <v>19</v>
      </c>
      <c r="F402" s="152" t="s">
        <v>799</v>
      </c>
      <c r="H402" s="153">
        <v>0.55</v>
      </c>
      <c r="I402" s="154"/>
      <c r="L402" s="150"/>
      <c r="M402" s="155"/>
      <c r="T402" s="156"/>
      <c r="AT402" s="151" t="s">
        <v>227</v>
      </c>
      <c r="AU402" s="151" t="s">
        <v>83</v>
      </c>
      <c r="AV402" s="12" t="s">
        <v>83</v>
      </c>
      <c r="AW402" s="12" t="s">
        <v>33</v>
      </c>
      <c r="AX402" s="12" t="s">
        <v>72</v>
      </c>
      <c r="AY402" s="151" t="s">
        <v>142</v>
      </c>
    </row>
    <row r="403" spans="2:51" s="14" customFormat="1" ht="12">
      <c r="B403" s="163"/>
      <c r="D403" s="134" t="s">
        <v>227</v>
      </c>
      <c r="E403" s="164" t="s">
        <v>19</v>
      </c>
      <c r="F403" s="165" t="s">
        <v>264</v>
      </c>
      <c r="H403" s="166">
        <v>16.75</v>
      </c>
      <c r="I403" s="167"/>
      <c r="L403" s="163"/>
      <c r="M403" s="168"/>
      <c r="T403" s="169"/>
      <c r="AT403" s="164" t="s">
        <v>227</v>
      </c>
      <c r="AU403" s="164" t="s">
        <v>83</v>
      </c>
      <c r="AV403" s="14" t="s">
        <v>141</v>
      </c>
      <c r="AW403" s="14" t="s">
        <v>33</v>
      </c>
      <c r="AX403" s="14" t="s">
        <v>80</v>
      </c>
      <c r="AY403" s="164" t="s">
        <v>142</v>
      </c>
    </row>
    <row r="404" spans="2:65" s="1" customFormat="1" ht="24.15" customHeight="1">
      <c r="B404" s="32"/>
      <c r="C404" s="121" t="s">
        <v>806</v>
      </c>
      <c r="D404" s="121" t="s">
        <v>143</v>
      </c>
      <c r="E404" s="122" t="s">
        <v>807</v>
      </c>
      <c r="F404" s="123" t="s">
        <v>808</v>
      </c>
      <c r="G404" s="124" t="s">
        <v>223</v>
      </c>
      <c r="H404" s="125">
        <v>16.75</v>
      </c>
      <c r="I404" s="126"/>
      <c r="J404" s="127">
        <f>ROUND(I404*H404,2)</f>
        <v>0</v>
      </c>
      <c r="K404" s="123" t="s">
        <v>189</v>
      </c>
      <c r="L404" s="32"/>
      <c r="M404" s="128" t="s">
        <v>19</v>
      </c>
      <c r="N404" s="129" t="s">
        <v>43</v>
      </c>
      <c r="P404" s="130">
        <f>O404*H404</f>
        <v>0</v>
      </c>
      <c r="Q404" s="130">
        <v>0.08922</v>
      </c>
      <c r="R404" s="130">
        <f>Q404*H404</f>
        <v>1.494435</v>
      </c>
      <c r="S404" s="130">
        <v>0</v>
      </c>
      <c r="T404" s="131">
        <f>S404*H404</f>
        <v>0</v>
      </c>
      <c r="AR404" s="132" t="s">
        <v>141</v>
      </c>
      <c r="AT404" s="132" t="s">
        <v>143</v>
      </c>
      <c r="AU404" s="132" t="s">
        <v>83</v>
      </c>
      <c r="AY404" s="17" t="s">
        <v>142</v>
      </c>
      <c r="BE404" s="133">
        <f>IF(N404="základní",J404,0)</f>
        <v>0</v>
      </c>
      <c r="BF404" s="133">
        <f>IF(N404="snížená",J404,0)</f>
        <v>0</v>
      </c>
      <c r="BG404" s="133">
        <f>IF(N404="zákl. přenesená",J404,0)</f>
        <v>0</v>
      </c>
      <c r="BH404" s="133">
        <f>IF(N404="sníž. přenesená",J404,0)</f>
        <v>0</v>
      </c>
      <c r="BI404" s="133">
        <f>IF(N404="nulová",J404,0)</f>
        <v>0</v>
      </c>
      <c r="BJ404" s="17" t="s">
        <v>80</v>
      </c>
      <c r="BK404" s="133">
        <f>ROUND(I404*H404,2)</f>
        <v>0</v>
      </c>
      <c r="BL404" s="17" t="s">
        <v>141</v>
      </c>
      <c r="BM404" s="132" t="s">
        <v>809</v>
      </c>
    </row>
    <row r="405" spans="2:47" s="1" customFormat="1" ht="48">
      <c r="B405" s="32"/>
      <c r="D405" s="134" t="s">
        <v>148</v>
      </c>
      <c r="F405" s="135" t="s">
        <v>810</v>
      </c>
      <c r="I405" s="136"/>
      <c r="L405" s="32"/>
      <c r="M405" s="137"/>
      <c r="T405" s="51"/>
      <c r="AT405" s="17" t="s">
        <v>148</v>
      </c>
      <c r="AU405" s="17" t="s">
        <v>83</v>
      </c>
    </row>
    <row r="406" spans="2:47" s="1" customFormat="1" ht="12">
      <c r="B406" s="32"/>
      <c r="D406" s="148" t="s">
        <v>192</v>
      </c>
      <c r="F406" s="149" t="s">
        <v>811</v>
      </c>
      <c r="I406" s="136"/>
      <c r="L406" s="32"/>
      <c r="M406" s="137"/>
      <c r="T406" s="51"/>
      <c r="AT406" s="17" t="s">
        <v>192</v>
      </c>
      <c r="AU406" s="17" t="s">
        <v>83</v>
      </c>
    </row>
    <row r="407" spans="2:51" s="13" customFormat="1" ht="12">
      <c r="B407" s="157"/>
      <c r="D407" s="134" t="s">
        <v>227</v>
      </c>
      <c r="E407" s="158" t="s">
        <v>19</v>
      </c>
      <c r="F407" s="159" t="s">
        <v>796</v>
      </c>
      <c r="H407" s="158" t="s">
        <v>19</v>
      </c>
      <c r="I407" s="160"/>
      <c r="L407" s="157"/>
      <c r="M407" s="161"/>
      <c r="T407" s="162"/>
      <c r="AT407" s="158" t="s">
        <v>227</v>
      </c>
      <c r="AU407" s="158" t="s">
        <v>83</v>
      </c>
      <c r="AV407" s="13" t="s">
        <v>80</v>
      </c>
      <c r="AW407" s="13" t="s">
        <v>33</v>
      </c>
      <c r="AX407" s="13" t="s">
        <v>72</v>
      </c>
      <c r="AY407" s="158" t="s">
        <v>142</v>
      </c>
    </row>
    <row r="408" spans="2:51" s="12" customFormat="1" ht="12">
      <c r="B408" s="150"/>
      <c r="D408" s="134" t="s">
        <v>227</v>
      </c>
      <c r="E408" s="151" t="s">
        <v>19</v>
      </c>
      <c r="F408" s="152" t="s">
        <v>798</v>
      </c>
      <c r="H408" s="153">
        <v>16.2</v>
      </c>
      <c r="I408" s="154"/>
      <c r="L408" s="150"/>
      <c r="M408" s="155"/>
      <c r="T408" s="156"/>
      <c r="AT408" s="151" t="s">
        <v>227</v>
      </c>
      <c r="AU408" s="151" t="s">
        <v>83</v>
      </c>
      <c r="AV408" s="12" t="s">
        <v>83</v>
      </c>
      <c r="AW408" s="12" t="s">
        <v>33</v>
      </c>
      <c r="AX408" s="12" t="s">
        <v>72</v>
      </c>
      <c r="AY408" s="151" t="s">
        <v>142</v>
      </c>
    </row>
    <row r="409" spans="2:51" s="12" customFormat="1" ht="12">
      <c r="B409" s="150"/>
      <c r="D409" s="134" t="s">
        <v>227</v>
      </c>
      <c r="E409" s="151" t="s">
        <v>19</v>
      </c>
      <c r="F409" s="152" t="s">
        <v>799</v>
      </c>
      <c r="H409" s="153">
        <v>0.55</v>
      </c>
      <c r="I409" s="154"/>
      <c r="L409" s="150"/>
      <c r="M409" s="155"/>
      <c r="T409" s="156"/>
      <c r="AT409" s="151" t="s">
        <v>227</v>
      </c>
      <c r="AU409" s="151" t="s">
        <v>83</v>
      </c>
      <c r="AV409" s="12" t="s">
        <v>83</v>
      </c>
      <c r="AW409" s="12" t="s">
        <v>33</v>
      </c>
      <c r="AX409" s="12" t="s">
        <v>72</v>
      </c>
      <c r="AY409" s="151" t="s">
        <v>142</v>
      </c>
    </row>
    <row r="410" spans="2:51" s="14" customFormat="1" ht="12">
      <c r="B410" s="163"/>
      <c r="D410" s="134" t="s">
        <v>227</v>
      </c>
      <c r="E410" s="164" t="s">
        <v>19</v>
      </c>
      <c r="F410" s="165" t="s">
        <v>264</v>
      </c>
      <c r="H410" s="166">
        <v>16.75</v>
      </c>
      <c r="I410" s="167"/>
      <c r="L410" s="163"/>
      <c r="M410" s="168"/>
      <c r="T410" s="169"/>
      <c r="AT410" s="164" t="s">
        <v>227</v>
      </c>
      <c r="AU410" s="164" t="s">
        <v>83</v>
      </c>
      <c r="AV410" s="14" t="s">
        <v>141</v>
      </c>
      <c r="AW410" s="14" t="s">
        <v>33</v>
      </c>
      <c r="AX410" s="14" t="s">
        <v>80</v>
      </c>
      <c r="AY410" s="164" t="s">
        <v>142</v>
      </c>
    </row>
    <row r="411" spans="2:65" s="1" customFormat="1" ht="16.5" customHeight="1">
      <c r="B411" s="32"/>
      <c r="C411" s="173" t="s">
        <v>812</v>
      </c>
      <c r="D411" s="173" t="s">
        <v>619</v>
      </c>
      <c r="E411" s="174" t="s">
        <v>813</v>
      </c>
      <c r="F411" s="175" t="s">
        <v>814</v>
      </c>
      <c r="G411" s="176" t="s">
        <v>223</v>
      </c>
      <c r="H411" s="177">
        <v>17.253</v>
      </c>
      <c r="I411" s="178"/>
      <c r="J411" s="179">
        <f>ROUND(I411*H411,2)</f>
        <v>0</v>
      </c>
      <c r="K411" s="175" t="s">
        <v>189</v>
      </c>
      <c r="L411" s="180"/>
      <c r="M411" s="181" t="s">
        <v>19</v>
      </c>
      <c r="N411" s="182" t="s">
        <v>43</v>
      </c>
      <c r="P411" s="130">
        <f>O411*H411</f>
        <v>0</v>
      </c>
      <c r="Q411" s="130">
        <v>0.113</v>
      </c>
      <c r="R411" s="130">
        <f>Q411*H411</f>
        <v>1.949589</v>
      </c>
      <c r="S411" s="130">
        <v>0</v>
      </c>
      <c r="T411" s="131">
        <f>S411*H411</f>
        <v>0</v>
      </c>
      <c r="AR411" s="132" t="s">
        <v>175</v>
      </c>
      <c r="AT411" s="132" t="s">
        <v>619</v>
      </c>
      <c r="AU411" s="132" t="s">
        <v>83</v>
      </c>
      <c r="AY411" s="17" t="s">
        <v>142</v>
      </c>
      <c r="BE411" s="133">
        <f>IF(N411="základní",J411,0)</f>
        <v>0</v>
      </c>
      <c r="BF411" s="133">
        <f>IF(N411="snížená",J411,0)</f>
        <v>0</v>
      </c>
      <c r="BG411" s="133">
        <f>IF(N411="zákl. přenesená",J411,0)</f>
        <v>0</v>
      </c>
      <c r="BH411" s="133">
        <f>IF(N411="sníž. přenesená",J411,0)</f>
        <v>0</v>
      </c>
      <c r="BI411" s="133">
        <f>IF(N411="nulová",J411,0)</f>
        <v>0</v>
      </c>
      <c r="BJ411" s="17" t="s">
        <v>80</v>
      </c>
      <c r="BK411" s="133">
        <f>ROUND(I411*H411,2)</f>
        <v>0</v>
      </c>
      <c r="BL411" s="17" t="s">
        <v>141</v>
      </c>
      <c r="BM411" s="132" t="s">
        <v>815</v>
      </c>
    </row>
    <row r="412" spans="2:47" s="1" customFormat="1" ht="12">
      <c r="B412" s="32"/>
      <c r="D412" s="134" t="s">
        <v>148</v>
      </c>
      <c r="F412" s="135" t="s">
        <v>814</v>
      </c>
      <c r="I412" s="136"/>
      <c r="L412" s="32"/>
      <c r="M412" s="137"/>
      <c r="T412" s="51"/>
      <c r="AT412" s="17" t="s">
        <v>148</v>
      </c>
      <c r="AU412" s="17" t="s">
        <v>83</v>
      </c>
    </row>
    <row r="413" spans="2:51" s="12" customFormat="1" ht="12">
      <c r="B413" s="150"/>
      <c r="D413" s="134" t="s">
        <v>227</v>
      </c>
      <c r="F413" s="152" t="s">
        <v>816</v>
      </c>
      <c r="H413" s="153">
        <v>17.253</v>
      </c>
      <c r="I413" s="154"/>
      <c r="L413" s="150"/>
      <c r="M413" s="155"/>
      <c r="T413" s="156"/>
      <c r="AT413" s="151" t="s">
        <v>227</v>
      </c>
      <c r="AU413" s="151" t="s">
        <v>83</v>
      </c>
      <c r="AV413" s="12" t="s">
        <v>83</v>
      </c>
      <c r="AW413" s="12" t="s">
        <v>4</v>
      </c>
      <c r="AX413" s="12" t="s">
        <v>80</v>
      </c>
      <c r="AY413" s="151" t="s">
        <v>142</v>
      </c>
    </row>
    <row r="414" spans="2:63" s="10" customFormat="1" ht="22.95" customHeight="1">
      <c r="B414" s="111"/>
      <c r="D414" s="112" t="s">
        <v>71</v>
      </c>
      <c r="E414" s="146" t="s">
        <v>167</v>
      </c>
      <c r="F414" s="146" t="s">
        <v>817</v>
      </c>
      <c r="I414" s="114"/>
      <c r="J414" s="147">
        <f>BK414</f>
        <v>0</v>
      </c>
      <c r="L414" s="111"/>
      <c r="M414" s="116"/>
      <c r="P414" s="117">
        <f>SUM(P415:P741)</f>
        <v>0</v>
      </c>
      <c r="R414" s="117">
        <f>SUM(R415:R741)</f>
        <v>47.61392135</v>
      </c>
      <c r="T414" s="118">
        <f>SUM(T415:T741)</f>
        <v>0</v>
      </c>
      <c r="AR414" s="112" t="s">
        <v>80</v>
      </c>
      <c r="AT414" s="119" t="s">
        <v>71</v>
      </c>
      <c r="AU414" s="119" t="s">
        <v>80</v>
      </c>
      <c r="AY414" s="112" t="s">
        <v>142</v>
      </c>
      <c r="BK414" s="120">
        <f>SUM(BK415:BK741)</f>
        <v>0</v>
      </c>
    </row>
    <row r="415" spans="2:65" s="1" customFormat="1" ht="24.15" customHeight="1">
      <c r="B415" s="32"/>
      <c r="C415" s="121" t="s">
        <v>818</v>
      </c>
      <c r="D415" s="121" t="s">
        <v>143</v>
      </c>
      <c r="E415" s="122" t="s">
        <v>819</v>
      </c>
      <c r="F415" s="123" t="s">
        <v>820</v>
      </c>
      <c r="G415" s="124" t="s">
        <v>223</v>
      </c>
      <c r="H415" s="125">
        <v>398.52</v>
      </c>
      <c r="I415" s="126"/>
      <c r="J415" s="127">
        <f>ROUND(I415*H415,2)</f>
        <v>0</v>
      </c>
      <c r="K415" s="123" t="s">
        <v>189</v>
      </c>
      <c r="L415" s="32"/>
      <c r="M415" s="128" t="s">
        <v>19</v>
      </c>
      <c r="N415" s="129" t="s">
        <v>43</v>
      </c>
      <c r="P415" s="130">
        <f>O415*H415</f>
        <v>0</v>
      </c>
      <c r="Q415" s="130">
        <v>0.00026</v>
      </c>
      <c r="R415" s="130">
        <f>Q415*H415</f>
        <v>0.10361519999999999</v>
      </c>
      <c r="S415" s="130">
        <v>0</v>
      </c>
      <c r="T415" s="131">
        <f>S415*H415</f>
        <v>0</v>
      </c>
      <c r="AR415" s="132" t="s">
        <v>141</v>
      </c>
      <c r="AT415" s="132" t="s">
        <v>143</v>
      </c>
      <c r="AU415" s="132" t="s">
        <v>83</v>
      </c>
      <c r="AY415" s="17" t="s">
        <v>142</v>
      </c>
      <c r="BE415" s="133">
        <f>IF(N415="základní",J415,0)</f>
        <v>0</v>
      </c>
      <c r="BF415" s="133">
        <f>IF(N415="snížená",J415,0)</f>
        <v>0</v>
      </c>
      <c r="BG415" s="133">
        <f>IF(N415="zákl. přenesená",J415,0)</f>
        <v>0</v>
      </c>
      <c r="BH415" s="133">
        <f>IF(N415="sníž. přenesená",J415,0)</f>
        <v>0</v>
      </c>
      <c r="BI415" s="133">
        <f>IF(N415="nulová",J415,0)</f>
        <v>0</v>
      </c>
      <c r="BJ415" s="17" t="s">
        <v>80</v>
      </c>
      <c r="BK415" s="133">
        <f>ROUND(I415*H415,2)</f>
        <v>0</v>
      </c>
      <c r="BL415" s="17" t="s">
        <v>141</v>
      </c>
      <c r="BM415" s="132" t="s">
        <v>821</v>
      </c>
    </row>
    <row r="416" spans="2:47" s="1" customFormat="1" ht="19.2">
      <c r="B416" s="32"/>
      <c r="D416" s="134" t="s">
        <v>148</v>
      </c>
      <c r="F416" s="135" t="s">
        <v>822</v>
      </c>
      <c r="I416" s="136"/>
      <c r="L416" s="32"/>
      <c r="M416" s="137"/>
      <c r="T416" s="51"/>
      <c r="AT416" s="17" t="s">
        <v>148</v>
      </c>
      <c r="AU416" s="17" t="s">
        <v>83</v>
      </c>
    </row>
    <row r="417" spans="2:47" s="1" customFormat="1" ht="12">
      <c r="B417" s="32"/>
      <c r="D417" s="148" t="s">
        <v>192</v>
      </c>
      <c r="F417" s="149" t="s">
        <v>823</v>
      </c>
      <c r="I417" s="136"/>
      <c r="L417" s="32"/>
      <c r="M417" s="137"/>
      <c r="T417" s="51"/>
      <c r="AT417" s="17" t="s">
        <v>192</v>
      </c>
      <c r="AU417" s="17" t="s">
        <v>83</v>
      </c>
    </row>
    <row r="418" spans="2:51" s="13" customFormat="1" ht="12">
      <c r="B418" s="157"/>
      <c r="D418" s="134" t="s">
        <v>227</v>
      </c>
      <c r="E418" s="158" t="s">
        <v>19</v>
      </c>
      <c r="F418" s="159" t="s">
        <v>824</v>
      </c>
      <c r="H418" s="158" t="s">
        <v>19</v>
      </c>
      <c r="I418" s="160"/>
      <c r="L418" s="157"/>
      <c r="M418" s="161"/>
      <c r="T418" s="162"/>
      <c r="AT418" s="158" t="s">
        <v>227</v>
      </c>
      <c r="AU418" s="158" t="s">
        <v>83</v>
      </c>
      <c r="AV418" s="13" t="s">
        <v>80</v>
      </c>
      <c r="AW418" s="13" t="s">
        <v>33</v>
      </c>
      <c r="AX418" s="13" t="s">
        <v>72</v>
      </c>
      <c r="AY418" s="158" t="s">
        <v>142</v>
      </c>
    </row>
    <row r="419" spans="2:51" s="12" customFormat="1" ht="12">
      <c r="B419" s="150"/>
      <c r="D419" s="134" t="s">
        <v>227</v>
      </c>
      <c r="E419" s="151" t="s">
        <v>19</v>
      </c>
      <c r="F419" s="152" t="s">
        <v>825</v>
      </c>
      <c r="H419" s="153">
        <v>366.97</v>
      </c>
      <c r="I419" s="154"/>
      <c r="L419" s="150"/>
      <c r="M419" s="155"/>
      <c r="T419" s="156"/>
      <c r="AT419" s="151" t="s">
        <v>227</v>
      </c>
      <c r="AU419" s="151" t="s">
        <v>83</v>
      </c>
      <c r="AV419" s="12" t="s">
        <v>83</v>
      </c>
      <c r="AW419" s="12" t="s">
        <v>33</v>
      </c>
      <c r="AX419" s="12" t="s">
        <v>72</v>
      </c>
      <c r="AY419" s="151" t="s">
        <v>142</v>
      </c>
    </row>
    <row r="420" spans="2:51" s="13" customFormat="1" ht="12">
      <c r="B420" s="157"/>
      <c r="D420" s="134" t="s">
        <v>227</v>
      </c>
      <c r="E420" s="158" t="s">
        <v>19</v>
      </c>
      <c r="F420" s="159" t="s">
        <v>826</v>
      </c>
      <c r="H420" s="158" t="s">
        <v>19</v>
      </c>
      <c r="I420" s="160"/>
      <c r="L420" s="157"/>
      <c r="M420" s="161"/>
      <c r="T420" s="162"/>
      <c r="AT420" s="158" t="s">
        <v>227</v>
      </c>
      <c r="AU420" s="158" t="s">
        <v>83</v>
      </c>
      <c r="AV420" s="13" t="s">
        <v>80</v>
      </c>
      <c r="AW420" s="13" t="s">
        <v>33</v>
      </c>
      <c r="AX420" s="13" t="s">
        <v>72</v>
      </c>
      <c r="AY420" s="158" t="s">
        <v>142</v>
      </c>
    </row>
    <row r="421" spans="2:51" s="12" customFormat="1" ht="12">
      <c r="B421" s="150"/>
      <c r="D421" s="134" t="s">
        <v>227</v>
      </c>
      <c r="E421" s="151" t="s">
        <v>19</v>
      </c>
      <c r="F421" s="152" t="s">
        <v>827</v>
      </c>
      <c r="H421" s="153">
        <v>2.69</v>
      </c>
      <c r="I421" s="154"/>
      <c r="L421" s="150"/>
      <c r="M421" s="155"/>
      <c r="T421" s="156"/>
      <c r="AT421" s="151" t="s">
        <v>227</v>
      </c>
      <c r="AU421" s="151" t="s">
        <v>83</v>
      </c>
      <c r="AV421" s="12" t="s">
        <v>83</v>
      </c>
      <c r="AW421" s="12" t="s">
        <v>33</v>
      </c>
      <c r="AX421" s="12" t="s">
        <v>72</v>
      </c>
      <c r="AY421" s="151" t="s">
        <v>142</v>
      </c>
    </row>
    <row r="422" spans="2:51" s="12" customFormat="1" ht="12">
      <c r="B422" s="150"/>
      <c r="D422" s="134" t="s">
        <v>227</v>
      </c>
      <c r="E422" s="151" t="s">
        <v>19</v>
      </c>
      <c r="F422" s="152" t="s">
        <v>828</v>
      </c>
      <c r="H422" s="153">
        <v>7.78</v>
      </c>
      <c r="I422" s="154"/>
      <c r="L422" s="150"/>
      <c r="M422" s="155"/>
      <c r="T422" s="156"/>
      <c r="AT422" s="151" t="s">
        <v>227</v>
      </c>
      <c r="AU422" s="151" t="s">
        <v>83</v>
      </c>
      <c r="AV422" s="12" t="s">
        <v>83</v>
      </c>
      <c r="AW422" s="12" t="s">
        <v>33</v>
      </c>
      <c r="AX422" s="12" t="s">
        <v>72</v>
      </c>
      <c r="AY422" s="151" t="s">
        <v>142</v>
      </c>
    </row>
    <row r="423" spans="2:51" s="12" customFormat="1" ht="12">
      <c r="B423" s="150"/>
      <c r="D423" s="134" t="s">
        <v>227</v>
      </c>
      <c r="E423" s="151" t="s">
        <v>19</v>
      </c>
      <c r="F423" s="152" t="s">
        <v>829</v>
      </c>
      <c r="H423" s="153">
        <v>11.25</v>
      </c>
      <c r="I423" s="154"/>
      <c r="L423" s="150"/>
      <c r="M423" s="155"/>
      <c r="T423" s="156"/>
      <c r="AT423" s="151" t="s">
        <v>227</v>
      </c>
      <c r="AU423" s="151" t="s">
        <v>83</v>
      </c>
      <c r="AV423" s="12" t="s">
        <v>83</v>
      </c>
      <c r="AW423" s="12" t="s">
        <v>33</v>
      </c>
      <c r="AX423" s="12" t="s">
        <v>72</v>
      </c>
      <c r="AY423" s="151" t="s">
        <v>142</v>
      </c>
    </row>
    <row r="424" spans="2:51" s="12" customFormat="1" ht="12">
      <c r="B424" s="150"/>
      <c r="D424" s="134" t="s">
        <v>227</v>
      </c>
      <c r="E424" s="151" t="s">
        <v>19</v>
      </c>
      <c r="F424" s="152" t="s">
        <v>830</v>
      </c>
      <c r="H424" s="153">
        <v>1.64</v>
      </c>
      <c r="I424" s="154"/>
      <c r="L424" s="150"/>
      <c r="M424" s="155"/>
      <c r="T424" s="156"/>
      <c r="AT424" s="151" t="s">
        <v>227</v>
      </c>
      <c r="AU424" s="151" t="s">
        <v>83</v>
      </c>
      <c r="AV424" s="12" t="s">
        <v>83</v>
      </c>
      <c r="AW424" s="12" t="s">
        <v>33</v>
      </c>
      <c r="AX424" s="12" t="s">
        <v>72</v>
      </c>
      <c r="AY424" s="151" t="s">
        <v>142</v>
      </c>
    </row>
    <row r="425" spans="2:51" s="12" customFormat="1" ht="12">
      <c r="B425" s="150"/>
      <c r="D425" s="134" t="s">
        <v>227</v>
      </c>
      <c r="E425" s="151" t="s">
        <v>19</v>
      </c>
      <c r="F425" s="152" t="s">
        <v>831</v>
      </c>
      <c r="H425" s="153">
        <v>1.64</v>
      </c>
      <c r="I425" s="154"/>
      <c r="L425" s="150"/>
      <c r="M425" s="155"/>
      <c r="T425" s="156"/>
      <c r="AT425" s="151" t="s">
        <v>227</v>
      </c>
      <c r="AU425" s="151" t="s">
        <v>83</v>
      </c>
      <c r="AV425" s="12" t="s">
        <v>83</v>
      </c>
      <c r="AW425" s="12" t="s">
        <v>33</v>
      </c>
      <c r="AX425" s="12" t="s">
        <v>72</v>
      </c>
      <c r="AY425" s="151" t="s">
        <v>142</v>
      </c>
    </row>
    <row r="426" spans="2:51" s="12" customFormat="1" ht="12">
      <c r="B426" s="150"/>
      <c r="D426" s="134" t="s">
        <v>227</v>
      </c>
      <c r="E426" s="151" t="s">
        <v>19</v>
      </c>
      <c r="F426" s="152" t="s">
        <v>832</v>
      </c>
      <c r="H426" s="153">
        <v>3.96</v>
      </c>
      <c r="I426" s="154"/>
      <c r="L426" s="150"/>
      <c r="M426" s="155"/>
      <c r="T426" s="156"/>
      <c r="AT426" s="151" t="s">
        <v>227</v>
      </c>
      <c r="AU426" s="151" t="s">
        <v>83</v>
      </c>
      <c r="AV426" s="12" t="s">
        <v>83</v>
      </c>
      <c r="AW426" s="12" t="s">
        <v>33</v>
      </c>
      <c r="AX426" s="12" t="s">
        <v>72</v>
      </c>
      <c r="AY426" s="151" t="s">
        <v>142</v>
      </c>
    </row>
    <row r="427" spans="2:51" s="13" customFormat="1" ht="12">
      <c r="B427" s="157"/>
      <c r="D427" s="134" t="s">
        <v>227</v>
      </c>
      <c r="E427" s="158" t="s">
        <v>19</v>
      </c>
      <c r="F427" s="159" t="s">
        <v>833</v>
      </c>
      <c r="H427" s="158" t="s">
        <v>19</v>
      </c>
      <c r="I427" s="160"/>
      <c r="L427" s="157"/>
      <c r="M427" s="161"/>
      <c r="T427" s="162"/>
      <c r="AT427" s="158" t="s">
        <v>227</v>
      </c>
      <c r="AU427" s="158" t="s">
        <v>83</v>
      </c>
      <c r="AV427" s="13" t="s">
        <v>80</v>
      </c>
      <c r="AW427" s="13" t="s">
        <v>33</v>
      </c>
      <c r="AX427" s="13" t="s">
        <v>72</v>
      </c>
      <c r="AY427" s="158" t="s">
        <v>142</v>
      </c>
    </row>
    <row r="428" spans="2:51" s="12" customFormat="1" ht="12">
      <c r="B428" s="150"/>
      <c r="D428" s="134" t="s">
        <v>227</v>
      </c>
      <c r="E428" s="151" t="s">
        <v>19</v>
      </c>
      <c r="F428" s="152" t="s">
        <v>834</v>
      </c>
      <c r="H428" s="153">
        <v>7.98</v>
      </c>
      <c r="I428" s="154"/>
      <c r="L428" s="150"/>
      <c r="M428" s="155"/>
      <c r="T428" s="156"/>
      <c r="AT428" s="151" t="s">
        <v>227</v>
      </c>
      <c r="AU428" s="151" t="s">
        <v>83</v>
      </c>
      <c r="AV428" s="12" t="s">
        <v>83</v>
      </c>
      <c r="AW428" s="12" t="s">
        <v>33</v>
      </c>
      <c r="AX428" s="12" t="s">
        <v>72</v>
      </c>
      <c r="AY428" s="151" t="s">
        <v>142</v>
      </c>
    </row>
    <row r="429" spans="2:51" s="13" customFormat="1" ht="12">
      <c r="B429" s="157"/>
      <c r="D429" s="134" t="s">
        <v>227</v>
      </c>
      <c r="E429" s="158" t="s">
        <v>19</v>
      </c>
      <c r="F429" s="159" t="s">
        <v>835</v>
      </c>
      <c r="H429" s="158" t="s">
        <v>19</v>
      </c>
      <c r="I429" s="160"/>
      <c r="L429" s="157"/>
      <c r="M429" s="161"/>
      <c r="T429" s="162"/>
      <c r="AT429" s="158" t="s">
        <v>227</v>
      </c>
      <c r="AU429" s="158" t="s">
        <v>83</v>
      </c>
      <c r="AV429" s="13" t="s">
        <v>80</v>
      </c>
      <c r="AW429" s="13" t="s">
        <v>33</v>
      </c>
      <c r="AX429" s="13" t="s">
        <v>72</v>
      </c>
      <c r="AY429" s="158" t="s">
        <v>142</v>
      </c>
    </row>
    <row r="430" spans="2:51" s="12" customFormat="1" ht="12">
      <c r="B430" s="150"/>
      <c r="D430" s="134" t="s">
        <v>227</v>
      </c>
      <c r="E430" s="151" t="s">
        <v>19</v>
      </c>
      <c r="F430" s="152" t="s">
        <v>836</v>
      </c>
      <c r="H430" s="153">
        <v>-29.17</v>
      </c>
      <c r="I430" s="154"/>
      <c r="L430" s="150"/>
      <c r="M430" s="155"/>
      <c r="T430" s="156"/>
      <c r="AT430" s="151" t="s">
        <v>227</v>
      </c>
      <c r="AU430" s="151" t="s">
        <v>83</v>
      </c>
      <c r="AV430" s="12" t="s">
        <v>83</v>
      </c>
      <c r="AW430" s="12" t="s">
        <v>33</v>
      </c>
      <c r="AX430" s="12" t="s">
        <v>72</v>
      </c>
      <c r="AY430" s="151" t="s">
        <v>142</v>
      </c>
    </row>
    <row r="431" spans="2:51" s="13" customFormat="1" ht="12">
      <c r="B431" s="157"/>
      <c r="D431" s="134" t="s">
        <v>227</v>
      </c>
      <c r="E431" s="158" t="s">
        <v>19</v>
      </c>
      <c r="F431" s="159" t="s">
        <v>837</v>
      </c>
      <c r="H431" s="158" t="s">
        <v>19</v>
      </c>
      <c r="I431" s="160"/>
      <c r="L431" s="157"/>
      <c r="M431" s="161"/>
      <c r="T431" s="162"/>
      <c r="AT431" s="158" t="s">
        <v>227</v>
      </c>
      <c r="AU431" s="158" t="s">
        <v>83</v>
      </c>
      <c r="AV431" s="13" t="s">
        <v>80</v>
      </c>
      <c r="AW431" s="13" t="s">
        <v>33</v>
      </c>
      <c r="AX431" s="13" t="s">
        <v>72</v>
      </c>
      <c r="AY431" s="158" t="s">
        <v>142</v>
      </c>
    </row>
    <row r="432" spans="2:51" s="12" customFormat="1" ht="12">
      <c r="B432" s="150"/>
      <c r="D432" s="134" t="s">
        <v>227</v>
      </c>
      <c r="E432" s="151" t="s">
        <v>19</v>
      </c>
      <c r="F432" s="152" t="s">
        <v>838</v>
      </c>
      <c r="H432" s="153">
        <v>-21.3</v>
      </c>
      <c r="I432" s="154"/>
      <c r="L432" s="150"/>
      <c r="M432" s="155"/>
      <c r="T432" s="156"/>
      <c r="AT432" s="151" t="s">
        <v>227</v>
      </c>
      <c r="AU432" s="151" t="s">
        <v>83</v>
      </c>
      <c r="AV432" s="12" t="s">
        <v>83</v>
      </c>
      <c r="AW432" s="12" t="s">
        <v>33</v>
      </c>
      <c r="AX432" s="12" t="s">
        <v>72</v>
      </c>
      <c r="AY432" s="151" t="s">
        <v>142</v>
      </c>
    </row>
    <row r="433" spans="2:51" s="13" customFormat="1" ht="12">
      <c r="B433" s="157"/>
      <c r="D433" s="134" t="s">
        <v>227</v>
      </c>
      <c r="E433" s="158" t="s">
        <v>19</v>
      </c>
      <c r="F433" s="159" t="s">
        <v>839</v>
      </c>
      <c r="H433" s="158" t="s">
        <v>19</v>
      </c>
      <c r="I433" s="160"/>
      <c r="L433" s="157"/>
      <c r="M433" s="161"/>
      <c r="T433" s="162"/>
      <c r="AT433" s="158" t="s">
        <v>227</v>
      </c>
      <c r="AU433" s="158" t="s">
        <v>83</v>
      </c>
      <c r="AV433" s="13" t="s">
        <v>80</v>
      </c>
      <c r="AW433" s="13" t="s">
        <v>33</v>
      </c>
      <c r="AX433" s="13" t="s">
        <v>72</v>
      </c>
      <c r="AY433" s="158" t="s">
        <v>142</v>
      </c>
    </row>
    <row r="434" spans="2:51" s="12" customFormat="1" ht="12">
      <c r="B434" s="150"/>
      <c r="D434" s="134" t="s">
        <v>227</v>
      </c>
      <c r="E434" s="151" t="s">
        <v>19</v>
      </c>
      <c r="F434" s="152" t="s">
        <v>840</v>
      </c>
      <c r="H434" s="153">
        <v>45.08</v>
      </c>
      <c r="I434" s="154"/>
      <c r="L434" s="150"/>
      <c r="M434" s="155"/>
      <c r="T434" s="156"/>
      <c r="AT434" s="151" t="s">
        <v>227</v>
      </c>
      <c r="AU434" s="151" t="s">
        <v>83</v>
      </c>
      <c r="AV434" s="12" t="s">
        <v>83</v>
      </c>
      <c r="AW434" s="12" t="s">
        <v>33</v>
      </c>
      <c r="AX434" s="12" t="s">
        <v>72</v>
      </c>
      <c r="AY434" s="151" t="s">
        <v>142</v>
      </c>
    </row>
    <row r="435" spans="2:51" s="14" customFormat="1" ht="12">
      <c r="B435" s="163"/>
      <c r="D435" s="134" t="s">
        <v>227</v>
      </c>
      <c r="E435" s="164" t="s">
        <v>19</v>
      </c>
      <c r="F435" s="165" t="s">
        <v>264</v>
      </c>
      <c r="H435" s="166">
        <v>398.5199999999999</v>
      </c>
      <c r="I435" s="167"/>
      <c r="L435" s="163"/>
      <c r="M435" s="168"/>
      <c r="T435" s="169"/>
      <c r="AT435" s="164" t="s">
        <v>227</v>
      </c>
      <c r="AU435" s="164" t="s">
        <v>83</v>
      </c>
      <c r="AV435" s="14" t="s">
        <v>141</v>
      </c>
      <c r="AW435" s="14" t="s">
        <v>33</v>
      </c>
      <c r="AX435" s="14" t="s">
        <v>80</v>
      </c>
      <c r="AY435" s="164" t="s">
        <v>142</v>
      </c>
    </row>
    <row r="436" spans="2:65" s="1" customFormat="1" ht="24.15" customHeight="1">
      <c r="B436" s="32"/>
      <c r="C436" s="121" t="s">
        <v>841</v>
      </c>
      <c r="D436" s="121" t="s">
        <v>143</v>
      </c>
      <c r="E436" s="122" t="s">
        <v>842</v>
      </c>
      <c r="F436" s="123" t="s">
        <v>843</v>
      </c>
      <c r="G436" s="124" t="s">
        <v>223</v>
      </c>
      <c r="H436" s="125">
        <v>108.122</v>
      </c>
      <c r="I436" s="126"/>
      <c r="J436" s="127">
        <f>ROUND(I436*H436,2)</f>
        <v>0</v>
      </c>
      <c r="K436" s="123" t="s">
        <v>189</v>
      </c>
      <c r="L436" s="32"/>
      <c r="M436" s="128" t="s">
        <v>19</v>
      </c>
      <c r="N436" s="129" t="s">
        <v>43</v>
      </c>
      <c r="P436" s="130">
        <f>O436*H436</f>
        <v>0</v>
      </c>
      <c r="Q436" s="130">
        <v>0.00438</v>
      </c>
      <c r="R436" s="130">
        <f>Q436*H436</f>
        <v>0.47357436</v>
      </c>
      <c r="S436" s="130">
        <v>0</v>
      </c>
      <c r="T436" s="131">
        <f>S436*H436</f>
        <v>0</v>
      </c>
      <c r="AR436" s="132" t="s">
        <v>141</v>
      </c>
      <c r="AT436" s="132" t="s">
        <v>143</v>
      </c>
      <c r="AU436" s="132" t="s">
        <v>83</v>
      </c>
      <c r="AY436" s="17" t="s">
        <v>142</v>
      </c>
      <c r="BE436" s="133">
        <f>IF(N436="základní",J436,0)</f>
        <v>0</v>
      </c>
      <c r="BF436" s="133">
        <f>IF(N436="snížená",J436,0)</f>
        <v>0</v>
      </c>
      <c r="BG436" s="133">
        <f>IF(N436="zákl. přenesená",J436,0)</f>
        <v>0</v>
      </c>
      <c r="BH436" s="133">
        <f>IF(N436="sníž. přenesená",J436,0)</f>
        <v>0</v>
      </c>
      <c r="BI436" s="133">
        <f>IF(N436="nulová",J436,0)</f>
        <v>0</v>
      </c>
      <c r="BJ436" s="17" t="s">
        <v>80</v>
      </c>
      <c r="BK436" s="133">
        <f>ROUND(I436*H436,2)</f>
        <v>0</v>
      </c>
      <c r="BL436" s="17" t="s">
        <v>141</v>
      </c>
      <c r="BM436" s="132" t="s">
        <v>844</v>
      </c>
    </row>
    <row r="437" spans="2:47" s="1" customFormat="1" ht="19.2">
      <c r="B437" s="32"/>
      <c r="D437" s="134" t="s">
        <v>148</v>
      </c>
      <c r="F437" s="135" t="s">
        <v>845</v>
      </c>
      <c r="I437" s="136"/>
      <c r="L437" s="32"/>
      <c r="M437" s="137"/>
      <c r="T437" s="51"/>
      <c r="AT437" s="17" t="s">
        <v>148</v>
      </c>
      <c r="AU437" s="17" t="s">
        <v>83</v>
      </c>
    </row>
    <row r="438" spans="2:47" s="1" customFormat="1" ht="12">
      <c r="B438" s="32"/>
      <c r="D438" s="148" t="s">
        <v>192</v>
      </c>
      <c r="F438" s="149" t="s">
        <v>846</v>
      </c>
      <c r="I438" s="136"/>
      <c r="L438" s="32"/>
      <c r="M438" s="137"/>
      <c r="T438" s="51"/>
      <c r="AT438" s="17" t="s">
        <v>192</v>
      </c>
      <c r="AU438" s="17" t="s">
        <v>83</v>
      </c>
    </row>
    <row r="439" spans="2:51" s="13" customFormat="1" ht="12">
      <c r="B439" s="157"/>
      <c r="D439" s="134" t="s">
        <v>227</v>
      </c>
      <c r="E439" s="158" t="s">
        <v>19</v>
      </c>
      <c r="F439" s="159" t="s">
        <v>658</v>
      </c>
      <c r="H439" s="158" t="s">
        <v>19</v>
      </c>
      <c r="I439" s="160"/>
      <c r="L439" s="157"/>
      <c r="M439" s="161"/>
      <c r="T439" s="162"/>
      <c r="AT439" s="158" t="s">
        <v>227</v>
      </c>
      <c r="AU439" s="158" t="s">
        <v>83</v>
      </c>
      <c r="AV439" s="13" t="s">
        <v>80</v>
      </c>
      <c r="AW439" s="13" t="s">
        <v>33</v>
      </c>
      <c r="AX439" s="13" t="s">
        <v>72</v>
      </c>
      <c r="AY439" s="158" t="s">
        <v>142</v>
      </c>
    </row>
    <row r="440" spans="2:51" s="12" customFormat="1" ht="12">
      <c r="B440" s="150"/>
      <c r="D440" s="134" t="s">
        <v>227</v>
      </c>
      <c r="E440" s="151" t="s">
        <v>19</v>
      </c>
      <c r="F440" s="152" t="s">
        <v>659</v>
      </c>
      <c r="H440" s="153">
        <v>18.27</v>
      </c>
      <c r="I440" s="154"/>
      <c r="L440" s="150"/>
      <c r="M440" s="155"/>
      <c r="T440" s="156"/>
      <c r="AT440" s="151" t="s">
        <v>227</v>
      </c>
      <c r="AU440" s="151" t="s">
        <v>83</v>
      </c>
      <c r="AV440" s="12" t="s">
        <v>83</v>
      </c>
      <c r="AW440" s="12" t="s">
        <v>33</v>
      </c>
      <c r="AX440" s="12" t="s">
        <v>72</v>
      </c>
      <c r="AY440" s="151" t="s">
        <v>142</v>
      </c>
    </row>
    <row r="441" spans="2:51" s="12" customFormat="1" ht="12">
      <c r="B441" s="150"/>
      <c r="D441" s="134" t="s">
        <v>227</v>
      </c>
      <c r="E441" s="151" t="s">
        <v>19</v>
      </c>
      <c r="F441" s="152" t="s">
        <v>660</v>
      </c>
      <c r="H441" s="153">
        <v>11.813</v>
      </c>
      <c r="I441" s="154"/>
      <c r="L441" s="150"/>
      <c r="M441" s="155"/>
      <c r="T441" s="156"/>
      <c r="AT441" s="151" t="s">
        <v>227</v>
      </c>
      <c r="AU441" s="151" t="s">
        <v>83</v>
      </c>
      <c r="AV441" s="12" t="s">
        <v>83</v>
      </c>
      <c r="AW441" s="12" t="s">
        <v>33</v>
      </c>
      <c r="AX441" s="12" t="s">
        <v>72</v>
      </c>
      <c r="AY441" s="151" t="s">
        <v>142</v>
      </c>
    </row>
    <row r="442" spans="2:51" s="12" customFormat="1" ht="12">
      <c r="B442" s="150"/>
      <c r="D442" s="134" t="s">
        <v>227</v>
      </c>
      <c r="E442" s="151" t="s">
        <v>19</v>
      </c>
      <c r="F442" s="152" t="s">
        <v>661</v>
      </c>
      <c r="H442" s="153">
        <v>-1.818</v>
      </c>
      <c r="I442" s="154"/>
      <c r="L442" s="150"/>
      <c r="M442" s="155"/>
      <c r="T442" s="156"/>
      <c r="AT442" s="151" t="s">
        <v>227</v>
      </c>
      <c r="AU442" s="151" t="s">
        <v>83</v>
      </c>
      <c r="AV442" s="12" t="s">
        <v>83</v>
      </c>
      <c r="AW442" s="12" t="s">
        <v>33</v>
      </c>
      <c r="AX442" s="12" t="s">
        <v>72</v>
      </c>
      <c r="AY442" s="151" t="s">
        <v>142</v>
      </c>
    </row>
    <row r="443" spans="2:51" s="12" customFormat="1" ht="12">
      <c r="B443" s="150"/>
      <c r="D443" s="134" t="s">
        <v>227</v>
      </c>
      <c r="E443" s="151" t="s">
        <v>19</v>
      </c>
      <c r="F443" s="152" t="s">
        <v>662</v>
      </c>
      <c r="H443" s="153">
        <v>30.24</v>
      </c>
      <c r="I443" s="154"/>
      <c r="L443" s="150"/>
      <c r="M443" s="155"/>
      <c r="T443" s="156"/>
      <c r="AT443" s="151" t="s">
        <v>227</v>
      </c>
      <c r="AU443" s="151" t="s">
        <v>83</v>
      </c>
      <c r="AV443" s="12" t="s">
        <v>83</v>
      </c>
      <c r="AW443" s="12" t="s">
        <v>33</v>
      </c>
      <c r="AX443" s="12" t="s">
        <v>72</v>
      </c>
      <c r="AY443" s="151" t="s">
        <v>142</v>
      </c>
    </row>
    <row r="444" spans="2:51" s="12" customFormat="1" ht="12">
      <c r="B444" s="150"/>
      <c r="D444" s="134" t="s">
        <v>227</v>
      </c>
      <c r="E444" s="151" t="s">
        <v>19</v>
      </c>
      <c r="F444" s="152" t="s">
        <v>661</v>
      </c>
      <c r="H444" s="153">
        <v>-1.818</v>
      </c>
      <c r="I444" s="154"/>
      <c r="L444" s="150"/>
      <c r="M444" s="155"/>
      <c r="T444" s="156"/>
      <c r="AT444" s="151" t="s">
        <v>227</v>
      </c>
      <c r="AU444" s="151" t="s">
        <v>83</v>
      </c>
      <c r="AV444" s="12" t="s">
        <v>83</v>
      </c>
      <c r="AW444" s="12" t="s">
        <v>33</v>
      </c>
      <c r="AX444" s="12" t="s">
        <v>72</v>
      </c>
      <c r="AY444" s="151" t="s">
        <v>142</v>
      </c>
    </row>
    <row r="445" spans="2:51" s="12" customFormat="1" ht="12">
      <c r="B445" s="150"/>
      <c r="D445" s="134" t="s">
        <v>227</v>
      </c>
      <c r="E445" s="151" t="s">
        <v>19</v>
      </c>
      <c r="F445" s="152" t="s">
        <v>663</v>
      </c>
      <c r="H445" s="153">
        <v>-1.414</v>
      </c>
      <c r="I445" s="154"/>
      <c r="L445" s="150"/>
      <c r="M445" s="155"/>
      <c r="T445" s="156"/>
      <c r="AT445" s="151" t="s">
        <v>227</v>
      </c>
      <c r="AU445" s="151" t="s">
        <v>83</v>
      </c>
      <c r="AV445" s="12" t="s">
        <v>83</v>
      </c>
      <c r="AW445" s="12" t="s">
        <v>33</v>
      </c>
      <c r="AX445" s="12" t="s">
        <v>72</v>
      </c>
      <c r="AY445" s="151" t="s">
        <v>142</v>
      </c>
    </row>
    <row r="446" spans="2:51" s="12" customFormat="1" ht="12">
      <c r="B446" s="150"/>
      <c r="D446" s="134" t="s">
        <v>227</v>
      </c>
      <c r="E446" s="151" t="s">
        <v>19</v>
      </c>
      <c r="F446" s="152" t="s">
        <v>664</v>
      </c>
      <c r="H446" s="153">
        <v>-1.212</v>
      </c>
      <c r="I446" s="154"/>
      <c r="L446" s="150"/>
      <c r="M446" s="155"/>
      <c r="T446" s="156"/>
      <c r="AT446" s="151" t="s">
        <v>227</v>
      </c>
      <c r="AU446" s="151" t="s">
        <v>83</v>
      </c>
      <c r="AV446" s="12" t="s">
        <v>83</v>
      </c>
      <c r="AW446" s="12" t="s">
        <v>33</v>
      </c>
      <c r="AX446" s="12" t="s">
        <v>72</v>
      </c>
      <c r="AY446" s="151" t="s">
        <v>142</v>
      </c>
    </row>
    <row r="447" spans="2:51" s="14" customFormat="1" ht="12">
      <c r="B447" s="163"/>
      <c r="D447" s="134" t="s">
        <v>227</v>
      </c>
      <c r="E447" s="164" t="s">
        <v>19</v>
      </c>
      <c r="F447" s="165" t="s">
        <v>264</v>
      </c>
      <c r="H447" s="166">
        <v>54.06099999999999</v>
      </c>
      <c r="I447" s="167"/>
      <c r="L447" s="163"/>
      <c r="M447" s="168"/>
      <c r="T447" s="169"/>
      <c r="AT447" s="164" t="s">
        <v>227</v>
      </c>
      <c r="AU447" s="164" t="s">
        <v>83</v>
      </c>
      <c r="AV447" s="14" t="s">
        <v>141</v>
      </c>
      <c r="AW447" s="14" t="s">
        <v>33</v>
      </c>
      <c r="AX447" s="14" t="s">
        <v>80</v>
      </c>
      <c r="AY447" s="164" t="s">
        <v>142</v>
      </c>
    </row>
    <row r="448" spans="2:51" s="12" customFormat="1" ht="12">
      <c r="B448" s="150"/>
      <c r="D448" s="134" t="s">
        <v>227</v>
      </c>
      <c r="F448" s="152" t="s">
        <v>847</v>
      </c>
      <c r="H448" s="153">
        <v>108.122</v>
      </c>
      <c r="I448" s="154"/>
      <c r="L448" s="150"/>
      <c r="M448" s="155"/>
      <c r="T448" s="156"/>
      <c r="AT448" s="151" t="s">
        <v>227</v>
      </c>
      <c r="AU448" s="151" t="s">
        <v>83</v>
      </c>
      <c r="AV448" s="12" t="s">
        <v>83</v>
      </c>
      <c r="AW448" s="12" t="s">
        <v>4</v>
      </c>
      <c r="AX448" s="12" t="s">
        <v>80</v>
      </c>
      <c r="AY448" s="151" t="s">
        <v>142</v>
      </c>
    </row>
    <row r="449" spans="2:65" s="1" customFormat="1" ht="24.15" customHeight="1">
      <c r="B449" s="32"/>
      <c r="C449" s="121" t="s">
        <v>848</v>
      </c>
      <c r="D449" s="121" t="s">
        <v>143</v>
      </c>
      <c r="E449" s="122" t="s">
        <v>849</v>
      </c>
      <c r="F449" s="123" t="s">
        <v>850</v>
      </c>
      <c r="G449" s="124" t="s">
        <v>223</v>
      </c>
      <c r="H449" s="125">
        <v>398.52</v>
      </c>
      <c r="I449" s="126"/>
      <c r="J449" s="127">
        <f>ROUND(I449*H449,2)</f>
        <v>0</v>
      </c>
      <c r="K449" s="123" t="s">
        <v>189</v>
      </c>
      <c r="L449" s="32"/>
      <c r="M449" s="128" t="s">
        <v>19</v>
      </c>
      <c r="N449" s="129" t="s">
        <v>43</v>
      </c>
      <c r="P449" s="130">
        <f>O449*H449</f>
        <v>0</v>
      </c>
      <c r="Q449" s="130">
        <v>0.01103</v>
      </c>
      <c r="R449" s="130">
        <f>Q449*H449</f>
        <v>4.3956756</v>
      </c>
      <c r="S449" s="130">
        <v>0</v>
      </c>
      <c r="T449" s="131">
        <f>S449*H449</f>
        <v>0</v>
      </c>
      <c r="AR449" s="132" t="s">
        <v>141</v>
      </c>
      <c r="AT449" s="132" t="s">
        <v>143</v>
      </c>
      <c r="AU449" s="132" t="s">
        <v>83</v>
      </c>
      <c r="AY449" s="17" t="s">
        <v>142</v>
      </c>
      <c r="BE449" s="133">
        <f>IF(N449="základní",J449,0)</f>
        <v>0</v>
      </c>
      <c r="BF449" s="133">
        <f>IF(N449="snížená",J449,0)</f>
        <v>0</v>
      </c>
      <c r="BG449" s="133">
        <f>IF(N449="zákl. přenesená",J449,0)</f>
        <v>0</v>
      </c>
      <c r="BH449" s="133">
        <f>IF(N449="sníž. přenesená",J449,0)</f>
        <v>0</v>
      </c>
      <c r="BI449" s="133">
        <f>IF(N449="nulová",J449,0)</f>
        <v>0</v>
      </c>
      <c r="BJ449" s="17" t="s">
        <v>80</v>
      </c>
      <c r="BK449" s="133">
        <f>ROUND(I449*H449,2)</f>
        <v>0</v>
      </c>
      <c r="BL449" s="17" t="s">
        <v>141</v>
      </c>
      <c r="BM449" s="132" t="s">
        <v>851</v>
      </c>
    </row>
    <row r="450" spans="2:47" s="1" customFormat="1" ht="28.8">
      <c r="B450" s="32"/>
      <c r="D450" s="134" t="s">
        <v>148</v>
      </c>
      <c r="F450" s="135" t="s">
        <v>852</v>
      </c>
      <c r="I450" s="136"/>
      <c r="L450" s="32"/>
      <c r="M450" s="137"/>
      <c r="T450" s="51"/>
      <c r="AT450" s="17" t="s">
        <v>148</v>
      </c>
      <c r="AU450" s="17" t="s">
        <v>83</v>
      </c>
    </row>
    <row r="451" spans="2:47" s="1" customFormat="1" ht="12">
      <c r="B451" s="32"/>
      <c r="D451" s="148" t="s">
        <v>192</v>
      </c>
      <c r="F451" s="149" t="s">
        <v>853</v>
      </c>
      <c r="I451" s="136"/>
      <c r="L451" s="32"/>
      <c r="M451" s="137"/>
      <c r="T451" s="51"/>
      <c r="AT451" s="17" t="s">
        <v>192</v>
      </c>
      <c r="AU451" s="17" t="s">
        <v>83</v>
      </c>
    </row>
    <row r="452" spans="2:51" s="13" customFormat="1" ht="12">
      <c r="B452" s="157"/>
      <c r="D452" s="134" t="s">
        <v>227</v>
      </c>
      <c r="E452" s="158" t="s">
        <v>19</v>
      </c>
      <c r="F452" s="159" t="s">
        <v>824</v>
      </c>
      <c r="H452" s="158" t="s">
        <v>19</v>
      </c>
      <c r="I452" s="160"/>
      <c r="L452" s="157"/>
      <c r="M452" s="161"/>
      <c r="T452" s="162"/>
      <c r="AT452" s="158" t="s">
        <v>227</v>
      </c>
      <c r="AU452" s="158" t="s">
        <v>83</v>
      </c>
      <c r="AV452" s="13" t="s">
        <v>80</v>
      </c>
      <c r="AW452" s="13" t="s">
        <v>33</v>
      </c>
      <c r="AX452" s="13" t="s">
        <v>72</v>
      </c>
      <c r="AY452" s="158" t="s">
        <v>142</v>
      </c>
    </row>
    <row r="453" spans="2:51" s="12" customFormat="1" ht="12">
      <c r="B453" s="150"/>
      <c r="D453" s="134" t="s">
        <v>227</v>
      </c>
      <c r="E453" s="151" t="s">
        <v>19</v>
      </c>
      <c r="F453" s="152" t="s">
        <v>825</v>
      </c>
      <c r="H453" s="153">
        <v>366.97</v>
      </c>
      <c r="I453" s="154"/>
      <c r="L453" s="150"/>
      <c r="M453" s="155"/>
      <c r="T453" s="156"/>
      <c r="AT453" s="151" t="s">
        <v>227</v>
      </c>
      <c r="AU453" s="151" t="s">
        <v>83</v>
      </c>
      <c r="AV453" s="12" t="s">
        <v>83</v>
      </c>
      <c r="AW453" s="12" t="s">
        <v>33</v>
      </c>
      <c r="AX453" s="12" t="s">
        <v>72</v>
      </c>
      <c r="AY453" s="151" t="s">
        <v>142</v>
      </c>
    </row>
    <row r="454" spans="2:51" s="13" customFormat="1" ht="12">
      <c r="B454" s="157"/>
      <c r="D454" s="134" t="s">
        <v>227</v>
      </c>
      <c r="E454" s="158" t="s">
        <v>19</v>
      </c>
      <c r="F454" s="159" t="s">
        <v>826</v>
      </c>
      <c r="H454" s="158" t="s">
        <v>19</v>
      </c>
      <c r="I454" s="160"/>
      <c r="L454" s="157"/>
      <c r="M454" s="161"/>
      <c r="T454" s="162"/>
      <c r="AT454" s="158" t="s">
        <v>227</v>
      </c>
      <c r="AU454" s="158" t="s">
        <v>83</v>
      </c>
      <c r="AV454" s="13" t="s">
        <v>80</v>
      </c>
      <c r="AW454" s="13" t="s">
        <v>33</v>
      </c>
      <c r="AX454" s="13" t="s">
        <v>72</v>
      </c>
      <c r="AY454" s="158" t="s">
        <v>142</v>
      </c>
    </row>
    <row r="455" spans="2:51" s="12" customFormat="1" ht="12">
      <c r="B455" s="150"/>
      <c r="D455" s="134" t="s">
        <v>227</v>
      </c>
      <c r="E455" s="151" t="s">
        <v>19</v>
      </c>
      <c r="F455" s="152" t="s">
        <v>827</v>
      </c>
      <c r="H455" s="153">
        <v>2.69</v>
      </c>
      <c r="I455" s="154"/>
      <c r="L455" s="150"/>
      <c r="M455" s="155"/>
      <c r="T455" s="156"/>
      <c r="AT455" s="151" t="s">
        <v>227</v>
      </c>
      <c r="AU455" s="151" t="s">
        <v>83</v>
      </c>
      <c r="AV455" s="12" t="s">
        <v>83</v>
      </c>
      <c r="AW455" s="12" t="s">
        <v>33</v>
      </c>
      <c r="AX455" s="12" t="s">
        <v>72</v>
      </c>
      <c r="AY455" s="151" t="s">
        <v>142</v>
      </c>
    </row>
    <row r="456" spans="2:51" s="12" customFormat="1" ht="12">
      <c r="B456" s="150"/>
      <c r="D456" s="134" t="s">
        <v>227</v>
      </c>
      <c r="E456" s="151" t="s">
        <v>19</v>
      </c>
      <c r="F456" s="152" t="s">
        <v>828</v>
      </c>
      <c r="H456" s="153">
        <v>7.78</v>
      </c>
      <c r="I456" s="154"/>
      <c r="L456" s="150"/>
      <c r="M456" s="155"/>
      <c r="T456" s="156"/>
      <c r="AT456" s="151" t="s">
        <v>227</v>
      </c>
      <c r="AU456" s="151" t="s">
        <v>83</v>
      </c>
      <c r="AV456" s="12" t="s">
        <v>83</v>
      </c>
      <c r="AW456" s="12" t="s">
        <v>33</v>
      </c>
      <c r="AX456" s="12" t="s">
        <v>72</v>
      </c>
      <c r="AY456" s="151" t="s">
        <v>142</v>
      </c>
    </row>
    <row r="457" spans="2:51" s="12" customFormat="1" ht="12">
      <c r="B457" s="150"/>
      <c r="D457" s="134" t="s">
        <v>227</v>
      </c>
      <c r="E457" s="151" t="s">
        <v>19</v>
      </c>
      <c r="F457" s="152" t="s">
        <v>829</v>
      </c>
      <c r="H457" s="153">
        <v>11.25</v>
      </c>
      <c r="I457" s="154"/>
      <c r="L457" s="150"/>
      <c r="M457" s="155"/>
      <c r="T457" s="156"/>
      <c r="AT457" s="151" t="s">
        <v>227</v>
      </c>
      <c r="AU457" s="151" t="s">
        <v>83</v>
      </c>
      <c r="AV457" s="12" t="s">
        <v>83</v>
      </c>
      <c r="AW457" s="12" t="s">
        <v>33</v>
      </c>
      <c r="AX457" s="12" t="s">
        <v>72</v>
      </c>
      <c r="AY457" s="151" t="s">
        <v>142</v>
      </c>
    </row>
    <row r="458" spans="2:51" s="12" customFormat="1" ht="12">
      <c r="B458" s="150"/>
      <c r="D458" s="134" t="s">
        <v>227</v>
      </c>
      <c r="E458" s="151" t="s">
        <v>19</v>
      </c>
      <c r="F458" s="152" t="s">
        <v>830</v>
      </c>
      <c r="H458" s="153">
        <v>1.64</v>
      </c>
      <c r="I458" s="154"/>
      <c r="L458" s="150"/>
      <c r="M458" s="155"/>
      <c r="T458" s="156"/>
      <c r="AT458" s="151" t="s">
        <v>227</v>
      </c>
      <c r="AU458" s="151" t="s">
        <v>83</v>
      </c>
      <c r="AV458" s="12" t="s">
        <v>83</v>
      </c>
      <c r="AW458" s="12" t="s">
        <v>33</v>
      </c>
      <c r="AX458" s="12" t="s">
        <v>72</v>
      </c>
      <c r="AY458" s="151" t="s">
        <v>142</v>
      </c>
    </row>
    <row r="459" spans="2:51" s="12" customFormat="1" ht="12">
      <c r="B459" s="150"/>
      <c r="D459" s="134" t="s">
        <v>227</v>
      </c>
      <c r="E459" s="151" t="s">
        <v>19</v>
      </c>
      <c r="F459" s="152" t="s">
        <v>831</v>
      </c>
      <c r="H459" s="153">
        <v>1.64</v>
      </c>
      <c r="I459" s="154"/>
      <c r="L459" s="150"/>
      <c r="M459" s="155"/>
      <c r="T459" s="156"/>
      <c r="AT459" s="151" t="s">
        <v>227</v>
      </c>
      <c r="AU459" s="151" t="s">
        <v>83</v>
      </c>
      <c r="AV459" s="12" t="s">
        <v>83</v>
      </c>
      <c r="AW459" s="12" t="s">
        <v>33</v>
      </c>
      <c r="AX459" s="12" t="s">
        <v>72</v>
      </c>
      <c r="AY459" s="151" t="s">
        <v>142</v>
      </c>
    </row>
    <row r="460" spans="2:51" s="12" customFormat="1" ht="12">
      <c r="B460" s="150"/>
      <c r="D460" s="134" t="s">
        <v>227</v>
      </c>
      <c r="E460" s="151" t="s">
        <v>19</v>
      </c>
      <c r="F460" s="152" t="s">
        <v>832</v>
      </c>
      <c r="H460" s="153">
        <v>3.96</v>
      </c>
      <c r="I460" s="154"/>
      <c r="L460" s="150"/>
      <c r="M460" s="155"/>
      <c r="T460" s="156"/>
      <c r="AT460" s="151" t="s">
        <v>227</v>
      </c>
      <c r="AU460" s="151" t="s">
        <v>83</v>
      </c>
      <c r="AV460" s="12" t="s">
        <v>83</v>
      </c>
      <c r="AW460" s="12" t="s">
        <v>33</v>
      </c>
      <c r="AX460" s="12" t="s">
        <v>72</v>
      </c>
      <c r="AY460" s="151" t="s">
        <v>142</v>
      </c>
    </row>
    <row r="461" spans="2:51" s="13" customFormat="1" ht="12">
      <c r="B461" s="157"/>
      <c r="D461" s="134" t="s">
        <v>227</v>
      </c>
      <c r="E461" s="158" t="s">
        <v>19</v>
      </c>
      <c r="F461" s="159" t="s">
        <v>833</v>
      </c>
      <c r="H461" s="158" t="s">
        <v>19</v>
      </c>
      <c r="I461" s="160"/>
      <c r="L461" s="157"/>
      <c r="M461" s="161"/>
      <c r="T461" s="162"/>
      <c r="AT461" s="158" t="s">
        <v>227</v>
      </c>
      <c r="AU461" s="158" t="s">
        <v>83</v>
      </c>
      <c r="AV461" s="13" t="s">
        <v>80</v>
      </c>
      <c r="AW461" s="13" t="s">
        <v>33</v>
      </c>
      <c r="AX461" s="13" t="s">
        <v>72</v>
      </c>
      <c r="AY461" s="158" t="s">
        <v>142</v>
      </c>
    </row>
    <row r="462" spans="2:51" s="12" customFormat="1" ht="12">
      <c r="B462" s="150"/>
      <c r="D462" s="134" t="s">
        <v>227</v>
      </c>
      <c r="E462" s="151" t="s">
        <v>19</v>
      </c>
      <c r="F462" s="152" t="s">
        <v>834</v>
      </c>
      <c r="H462" s="153">
        <v>7.98</v>
      </c>
      <c r="I462" s="154"/>
      <c r="L462" s="150"/>
      <c r="M462" s="155"/>
      <c r="T462" s="156"/>
      <c r="AT462" s="151" t="s">
        <v>227</v>
      </c>
      <c r="AU462" s="151" t="s">
        <v>83</v>
      </c>
      <c r="AV462" s="12" t="s">
        <v>83</v>
      </c>
      <c r="AW462" s="12" t="s">
        <v>33</v>
      </c>
      <c r="AX462" s="12" t="s">
        <v>72</v>
      </c>
      <c r="AY462" s="151" t="s">
        <v>142</v>
      </c>
    </row>
    <row r="463" spans="2:51" s="13" customFormat="1" ht="12">
      <c r="B463" s="157"/>
      <c r="D463" s="134" t="s">
        <v>227</v>
      </c>
      <c r="E463" s="158" t="s">
        <v>19</v>
      </c>
      <c r="F463" s="159" t="s">
        <v>835</v>
      </c>
      <c r="H463" s="158" t="s">
        <v>19</v>
      </c>
      <c r="I463" s="160"/>
      <c r="L463" s="157"/>
      <c r="M463" s="161"/>
      <c r="T463" s="162"/>
      <c r="AT463" s="158" t="s">
        <v>227</v>
      </c>
      <c r="AU463" s="158" t="s">
        <v>83</v>
      </c>
      <c r="AV463" s="13" t="s">
        <v>80</v>
      </c>
      <c r="AW463" s="13" t="s">
        <v>33</v>
      </c>
      <c r="AX463" s="13" t="s">
        <v>72</v>
      </c>
      <c r="AY463" s="158" t="s">
        <v>142</v>
      </c>
    </row>
    <row r="464" spans="2:51" s="12" customFormat="1" ht="12">
      <c r="B464" s="150"/>
      <c r="D464" s="134" t="s">
        <v>227</v>
      </c>
      <c r="E464" s="151" t="s">
        <v>19</v>
      </c>
      <c r="F464" s="152" t="s">
        <v>836</v>
      </c>
      <c r="H464" s="153">
        <v>-29.17</v>
      </c>
      <c r="I464" s="154"/>
      <c r="L464" s="150"/>
      <c r="M464" s="155"/>
      <c r="T464" s="156"/>
      <c r="AT464" s="151" t="s">
        <v>227</v>
      </c>
      <c r="AU464" s="151" t="s">
        <v>83</v>
      </c>
      <c r="AV464" s="12" t="s">
        <v>83</v>
      </c>
      <c r="AW464" s="12" t="s">
        <v>33</v>
      </c>
      <c r="AX464" s="12" t="s">
        <v>72</v>
      </c>
      <c r="AY464" s="151" t="s">
        <v>142</v>
      </c>
    </row>
    <row r="465" spans="2:51" s="13" customFormat="1" ht="12">
      <c r="B465" s="157"/>
      <c r="D465" s="134" t="s">
        <v>227</v>
      </c>
      <c r="E465" s="158" t="s">
        <v>19</v>
      </c>
      <c r="F465" s="159" t="s">
        <v>837</v>
      </c>
      <c r="H465" s="158" t="s">
        <v>19</v>
      </c>
      <c r="I465" s="160"/>
      <c r="L465" s="157"/>
      <c r="M465" s="161"/>
      <c r="T465" s="162"/>
      <c r="AT465" s="158" t="s">
        <v>227</v>
      </c>
      <c r="AU465" s="158" t="s">
        <v>83</v>
      </c>
      <c r="AV465" s="13" t="s">
        <v>80</v>
      </c>
      <c r="AW465" s="13" t="s">
        <v>33</v>
      </c>
      <c r="AX465" s="13" t="s">
        <v>72</v>
      </c>
      <c r="AY465" s="158" t="s">
        <v>142</v>
      </c>
    </row>
    <row r="466" spans="2:51" s="12" customFormat="1" ht="12">
      <c r="B466" s="150"/>
      <c r="D466" s="134" t="s">
        <v>227</v>
      </c>
      <c r="E466" s="151" t="s">
        <v>19</v>
      </c>
      <c r="F466" s="152" t="s">
        <v>838</v>
      </c>
      <c r="H466" s="153">
        <v>-21.3</v>
      </c>
      <c r="I466" s="154"/>
      <c r="L466" s="150"/>
      <c r="M466" s="155"/>
      <c r="T466" s="156"/>
      <c r="AT466" s="151" t="s">
        <v>227</v>
      </c>
      <c r="AU466" s="151" t="s">
        <v>83</v>
      </c>
      <c r="AV466" s="12" t="s">
        <v>83</v>
      </c>
      <c r="AW466" s="12" t="s">
        <v>33</v>
      </c>
      <c r="AX466" s="12" t="s">
        <v>72</v>
      </c>
      <c r="AY466" s="151" t="s">
        <v>142</v>
      </c>
    </row>
    <row r="467" spans="2:51" s="13" customFormat="1" ht="12">
      <c r="B467" s="157"/>
      <c r="D467" s="134" t="s">
        <v>227</v>
      </c>
      <c r="E467" s="158" t="s">
        <v>19</v>
      </c>
      <c r="F467" s="159" t="s">
        <v>839</v>
      </c>
      <c r="H467" s="158" t="s">
        <v>19</v>
      </c>
      <c r="I467" s="160"/>
      <c r="L467" s="157"/>
      <c r="M467" s="161"/>
      <c r="T467" s="162"/>
      <c r="AT467" s="158" t="s">
        <v>227</v>
      </c>
      <c r="AU467" s="158" t="s">
        <v>83</v>
      </c>
      <c r="AV467" s="13" t="s">
        <v>80</v>
      </c>
      <c r="AW467" s="13" t="s">
        <v>33</v>
      </c>
      <c r="AX467" s="13" t="s">
        <v>72</v>
      </c>
      <c r="AY467" s="158" t="s">
        <v>142</v>
      </c>
    </row>
    <row r="468" spans="2:51" s="12" customFormat="1" ht="12">
      <c r="B468" s="150"/>
      <c r="D468" s="134" t="s">
        <v>227</v>
      </c>
      <c r="E468" s="151" t="s">
        <v>19</v>
      </c>
      <c r="F468" s="152" t="s">
        <v>840</v>
      </c>
      <c r="H468" s="153">
        <v>45.08</v>
      </c>
      <c r="I468" s="154"/>
      <c r="L468" s="150"/>
      <c r="M468" s="155"/>
      <c r="T468" s="156"/>
      <c r="AT468" s="151" t="s">
        <v>227</v>
      </c>
      <c r="AU468" s="151" t="s">
        <v>83</v>
      </c>
      <c r="AV468" s="12" t="s">
        <v>83</v>
      </c>
      <c r="AW468" s="12" t="s">
        <v>33</v>
      </c>
      <c r="AX468" s="12" t="s">
        <v>72</v>
      </c>
      <c r="AY468" s="151" t="s">
        <v>142</v>
      </c>
    </row>
    <row r="469" spans="2:51" s="14" customFormat="1" ht="12">
      <c r="B469" s="163"/>
      <c r="D469" s="134" t="s">
        <v>227</v>
      </c>
      <c r="E469" s="164" t="s">
        <v>19</v>
      </c>
      <c r="F469" s="165" t="s">
        <v>264</v>
      </c>
      <c r="H469" s="166">
        <v>398.5199999999999</v>
      </c>
      <c r="I469" s="167"/>
      <c r="L469" s="163"/>
      <c r="M469" s="168"/>
      <c r="T469" s="169"/>
      <c r="AT469" s="164" t="s">
        <v>227</v>
      </c>
      <c r="AU469" s="164" t="s">
        <v>83</v>
      </c>
      <c r="AV469" s="14" t="s">
        <v>141</v>
      </c>
      <c r="AW469" s="14" t="s">
        <v>33</v>
      </c>
      <c r="AX469" s="14" t="s">
        <v>80</v>
      </c>
      <c r="AY469" s="164" t="s">
        <v>142</v>
      </c>
    </row>
    <row r="470" spans="2:65" s="1" customFormat="1" ht="24.15" customHeight="1">
      <c r="B470" s="32"/>
      <c r="C470" s="121" t="s">
        <v>854</v>
      </c>
      <c r="D470" s="121" t="s">
        <v>143</v>
      </c>
      <c r="E470" s="122" t="s">
        <v>855</v>
      </c>
      <c r="F470" s="123" t="s">
        <v>856</v>
      </c>
      <c r="G470" s="124" t="s">
        <v>223</v>
      </c>
      <c r="H470" s="125">
        <v>14.596</v>
      </c>
      <c r="I470" s="126"/>
      <c r="J470" s="127">
        <f>ROUND(I470*H470,2)</f>
        <v>0</v>
      </c>
      <c r="K470" s="123" t="s">
        <v>189</v>
      </c>
      <c r="L470" s="32"/>
      <c r="M470" s="128" t="s">
        <v>19</v>
      </c>
      <c r="N470" s="129" t="s">
        <v>43</v>
      </c>
      <c r="P470" s="130">
        <f>O470*H470</f>
        <v>0</v>
      </c>
      <c r="Q470" s="130">
        <v>0.00438</v>
      </c>
      <c r="R470" s="130">
        <f>Q470*H470</f>
        <v>0.06393048</v>
      </c>
      <c r="S470" s="130">
        <v>0</v>
      </c>
      <c r="T470" s="131">
        <f>S470*H470</f>
        <v>0</v>
      </c>
      <c r="AR470" s="132" t="s">
        <v>141</v>
      </c>
      <c r="AT470" s="132" t="s">
        <v>143</v>
      </c>
      <c r="AU470" s="132" t="s">
        <v>83</v>
      </c>
      <c r="AY470" s="17" t="s">
        <v>142</v>
      </c>
      <c r="BE470" s="133">
        <f>IF(N470="základní",J470,0)</f>
        <v>0</v>
      </c>
      <c r="BF470" s="133">
        <f>IF(N470="snížená",J470,0)</f>
        <v>0</v>
      </c>
      <c r="BG470" s="133">
        <f>IF(N470="zákl. přenesená",J470,0)</f>
        <v>0</v>
      </c>
      <c r="BH470" s="133">
        <f>IF(N470="sníž. přenesená",J470,0)</f>
        <v>0</v>
      </c>
      <c r="BI470" s="133">
        <f>IF(N470="nulová",J470,0)</f>
        <v>0</v>
      </c>
      <c r="BJ470" s="17" t="s">
        <v>80</v>
      </c>
      <c r="BK470" s="133">
        <f>ROUND(I470*H470,2)</f>
        <v>0</v>
      </c>
      <c r="BL470" s="17" t="s">
        <v>141</v>
      </c>
      <c r="BM470" s="132" t="s">
        <v>857</v>
      </c>
    </row>
    <row r="471" spans="2:47" s="1" customFormat="1" ht="19.2">
      <c r="B471" s="32"/>
      <c r="D471" s="134" t="s">
        <v>148</v>
      </c>
      <c r="F471" s="135" t="s">
        <v>858</v>
      </c>
      <c r="I471" s="136"/>
      <c r="L471" s="32"/>
      <c r="M471" s="137"/>
      <c r="T471" s="51"/>
      <c r="AT471" s="17" t="s">
        <v>148</v>
      </c>
      <c r="AU471" s="17" t="s">
        <v>83</v>
      </c>
    </row>
    <row r="472" spans="2:47" s="1" customFormat="1" ht="12">
      <c r="B472" s="32"/>
      <c r="D472" s="148" t="s">
        <v>192</v>
      </c>
      <c r="F472" s="149" t="s">
        <v>859</v>
      </c>
      <c r="I472" s="136"/>
      <c r="L472" s="32"/>
      <c r="M472" s="137"/>
      <c r="T472" s="51"/>
      <c r="AT472" s="17" t="s">
        <v>192</v>
      </c>
      <c r="AU472" s="17" t="s">
        <v>83</v>
      </c>
    </row>
    <row r="473" spans="2:51" s="13" customFormat="1" ht="12">
      <c r="B473" s="157"/>
      <c r="D473" s="134" t="s">
        <v>227</v>
      </c>
      <c r="E473" s="158" t="s">
        <v>19</v>
      </c>
      <c r="F473" s="159" t="s">
        <v>860</v>
      </c>
      <c r="H473" s="158" t="s">
        <v>19</v>
      </c>
      <c r="I473" s="160"/>
      <c r="L473" s="157"/>
      <c r="M473" s="161"/>
      <c r="T473" s="162"/>
      <c r="AT473" s="158" t="s">
        <v>227</v>
      </c>
      <c r="AU473" s="158" t="s">
        <v>83</v>
      </c>
      <c r="AV473" s="13" t="s">
        <v>80</v>
      </c>
      <c r="AW473" s="13" t="s">
        <v>33</v>
      </c>
      <c r="AX473" s="13" t="s">
        <v>72</v>
      </c>
      <c r="AY473" s="158" t="s">
        <v>142</v>
      </c>
    </row>
    <row r="474" spans="2:51" s="12" customFormat="1" ht="12">
      <c r="B474" s="150"/>
      <c r="D474" s="134" t="s">
        <v>227</v>
      </c>
      <c r="E474" s="151" t="s">
        <v>19</v>
      </c>
      <c r="F474" s="152" t="s">
        <v>861</v>
      </c>
      <c r="H474" s="153">
        <v>14.596</v>
      </c>
      <c r="I474" s="154"/>
      <c r="L474" s="150"/>
      <c r="M474" s="155"/>
      <c r="T474" s="156"/>
      <c r="AT474" s="151" t="s">
        <v>227</v>
      </c>
      <c r="AU474" s="151" t="s">
        <v>83</v>
      </c>
      <c r="AV474" s="12" t="s">
        <v>83</v>
      </c>
      <c r="AW474" s="12" t="s">
        <v>33</v>
      </c>
      <c r="AX474" s="12" t="s">
        <v>80</v>
      </c>
      <c r="AY474" s="151" t="s">
        <v>142</v>
      </c>
    </row>
    <row r="475" spans="2:65" s="1" customFormat="1" ht="24.15" customHeight="1">
      <c r="B475" s="32"/>
      <c r="C475" s="121" t="s">
        <v>862</v>
      </c>
      <c r="D475" s="121" t="s">
        <v>143</v>
      </c>
      <c r="E475" s="122" t="s">
        <v>863</v>
      </c>
      <c r="F475" s="123" t="s">
        <v>864</v>
      </c>
      <c r="G475" s="124" t="s">
        <v>223</v>
      </c>
      <c r="H475" s="125">
        <v>14.596</v>
      </c>
      <c r="I475" s="126"/>
      <c r="J475" s="127">
        <f>ROUND(I475*H475,2)</f>
        <v>0</v>
      </c>
      <c r="K475" s="123" t="s">
        <v>189</v>
      </c>
      <c r="L475" s="32"/>
      <c r="M475" s="128" t="s">
        <v>19</v>
      </c>
      <c r="N475" s="129" t="s">
        <v>43</v>
      </c>
      <c r="P475" s="130">
        <f>O475*H475</f>
        <v>0</v>
      </c>
      <c r="Q475" s="130">
        <v>0.0003</v>
      </c>
      <c r="R475" s="130">
        <f>Q475*H475</f>
        <v>0.0043787999999999995</v>
      </c>
      <c r="S475" s="130">
        <v>0</v>
      </c>
      <c r="T475" s="131">
        <f>S475*H475</f>
        <v>0</v>
      </c>
      <c r="AR475" s="132" t="s">
        <v>141</v>
      </c>
      <c r="AT475" s="132" t="s">
        <v>143</v>
      </c>
      <c r="AU475" s="132" t="s">
        <v>83</v>
      </c>
      <c r="AY475" s="17" t="s">
        <v>142</v>
      </c>
      <c r="BE475" s="133">
        <f>IF(N475="základní",J475,0)</f>
        <v>0</v>
      </c>
      <c r="BF475" s="133">
        <f>IF(N475="snížená",J475,0)</f>
        <v>0</v>
      </c>
      <c r="BG475" s="133">
        <f>IF(N475="zákl. přenesená",J475,0)</f>
        <v>0</v>
      </c>
      <c r="BH475" s="133">
        <f>IF(N475="sníž. přenesená",J475,0)</f>
        <v>0</v>
      </c>
      <c r="BI475" s="133">
        <f>IF(N475="nulová",J475,0)</f>
        <v>0</v>
      </c>
      <c r="BJ475" s="17" t="s">
        <v>80</v>
      </c>
      <c r="BK475" s="133">
        <f>ROUND(I475*H475,2)</f>
        <v>0</v>
      </c>
      <c r="BL475" s="17" t="s">
        <v>141</v>
      </c>
      <c r="BM475" s="132" t="s">
        <v>865</v>
      </c>
    </row>
    <row r="476" spans="2:47" s="1" customFormat="1" ht="19.2">
      <c r="B476" s="32"/>
      <c r="D476" s="134" t="s">
        <v>148</v>
      </c>
      <c r="F476" s="135" t="s">
        <v>866</v>
      </c>
      <c r="I476" s="136"/>
      <c r="L476" s="32"/>
      <c r="M476" s="137"/>
      <c r="T476" s="51"/>
      <c r="AT476" s="17" t="s">
        <v>148</v>
      </c>
      <c r="AU476" s="17" t="s">
        <v>83</v>
      </c>
    </row>
    <row r="477" spans="2:47" s="1" customFormat="1" ht="12">
      <c r="B477" s="32"/>
      <c r="D477" s="148" t="s">
        <v>192</v>
      </c>
      <c r="F477" s="149" t="s">
        <v>867</v>
      </c>
      <c r="I477" s="136"/>
      <c r="L477" s="32"/>
      <c r="M477" s="137"/>
      <c r="T477" s="51"/>
      <c r="AT477" s="17" t="s">
        <v>192</v>
      </c>
      <c r="AU477" s="17" t="s">
        <v>83</v>
      </c>
    </row>
    <row r="478" spans="2:51" s="13" customFormat="1" ht="12">
      <c r="B478" s="157"/>
      <c r="D478" s="134" t="s">
        <v>227</v>
      </c>
      <c r="E478" s="158" t="s">
        <v>19</v>
      </c>
      <c r="F478" s="159" t="s">
        <v>860</v>
      </c>
      <c r="H478" s="158" t="s">
        <v>19</v>
      </c>
      <c r="I478" s="160"/>
      <c r="L478" s="157"/>
      <c r="M478" s="161"/>
      <c r="T478" s="162"/>
      <c r="AT478" s="158" t="s">
        <v>227</v>
      </c>
      <c r="AU478" s="158" t="s">
        <v>83</v>
      </c>
      <c r="AV478" s="13" t="s">
        <v>80</v>
      </c>
      <c r="AW478" s="13" t="s">
        <v>33</v>
      </c>
      <c r="AX478" s="13" t="s">
        <v>72</v>
      </c>
      <c r="AY478" s="158" t="s">
        <v>142</v>
      </c>
    </row>
    <row r="479" spans="2:51" s="12" customFormat="1" ht="12">
      <c r="B479" s="150"/>
      <c r="D479" s="134" t="s">
        <v>227</v>
      </c>
      <c r="E479" s="151" t="s">
        <v>19</v>
      </c>
      <c r="F479" s="152" t="s">
        <v>861</v>
      </c>
      <c r="H479" s="153">
        <v>14.596</v>
      </c>
      <c r="I479" s="154"/>
      <c r="L479" s="150"/>
      <c r="M479" s="155"/>
      <c r="T479" s="156"/>
      <c r="AT479" s="151" t="s">
        <v>227</v>
      </c>
      <c r="AU479" s="151" t="s">
        <v>83</v>
      </c>
      <c r="AV479" s="12" t="s">
        <v>83</v>
      </c>
      <c r="AW479" s="12" t="s">
        <v>33</v>
      </c>
      <c r="AX479" s="12" t="s">
        <v>80</v>
      </c>
      <c r="AY479" s="151" t="s">
        <v>142</v>
      </c>
    </row>
    <row r="480" spans="2:65" s="1" customFormat="1" ht="37.95" customHeight="1">
      <c r="B480" s="32"/>
      <c r="C480" s="121" t="s">
        <v>868</v>
      </c>
      <c r="D480" s="121" t="s">
        <v>143</v>
      </c>
      <c r="E480" s="122" t="s">
        <v>869</v>
      </c>
      <c r="F480" s="123" t="s">
        <v>870</v>
      </c>
      <c r="G480" s="124" t="s">
        <v>223</v>
      </c>
      <c r="H480" s="125">
        <v>25.91</v>
      </c>
      <c r="I480" s="126"/>
      <c r="J480" s="127">
        <f>ROUND(I480*H480,2)</f>
        <v>0</v>
      </c>
      <c r="K480" s="123" t="s">
        <v>189</v>
      </c>
      <c r="L480" s="32"/>
      <c r="M480" s="128" t="s">
        <v>19</v>
      </c>
      <c r="N480" s="129" t="s">
        <v>43</v>
      </c>
      <c r="P480" s="130">
        <f>O480*H480</f>
        <v>0</v>
      </c>
      <c r="Q480" s="130">
        <v>0.00859</v>
      </c>
      <c r="R480" s="130">
        <f>Q480*H480</f>
        <v>0.2225669</v>
      </c>
      <c r="S480" s="130">
        <v>0</v>
      </c>
      <c r="T480" s="131">
        <f>S480*H480</f>
        <v>0</v>
      </c>
      <c r="AR480" s="132" t="s">
        <v>141</v>
      </c>
      <c r="AT480" s="132" t="s">
        <v>143</v>
      </c>
      <c r="AU480" s="132" t="s">
        <v>83</v>
      </c>
      <c r="AY480" s="17" t="s">
        <v>142</v>
      </c>
      <c r="BE480" s="133">
        <f>IF(N480="základní",J480,0)</f>
        <v>0</v>
      </c>
      <c r="BF480" s="133">
        <f>IF(N480="snížená",J480,0)</f>
        <v>0</v>
      </c>
      <c r="BG480" s="133">
        <f>IF(N480="zákl. přenesená",J480,0)</f>
        <v>0</v>
      </c>
      <c r="BH480" s="133">
        <f>IF(N480="sníž. přenesená",J480,0)</f>
        <v>0</v>
      </c>
      <c r="BI480" s="133">
        <f>IF(N480="nulová",J480,0)</f>
        <v>0</v>
      </c>
      <c r="BJ480" s="17" t="s">
        <v>80</v>
      </c>
      <c r="BK480" s="133">
        <f>ROUND(I480*H480,2)</f>
        <v>0</v>
      </c>
      <c r="BL480" s="17" t="s">
        <v>141</v>
      </c>
      <c r="BM480" s="132" t="s">
        <v>871</v>
      </c>
    </row>
    <row r="481" spans="2:47" s="1" customFormat="1" ht="38.4">
      <c r="B481" s="32"/>
      <c r="D481" s="134" t="s">
        <v>148</v>
      </c>
      <c r="F481" s="135" t="s">
        <v>872</v>
      </c>
      <c r="I481" s="136"/>
      <c r="L481" s="32"/>
      <c r="M481" s="137"/>
      <c r="T481" s="51"/>
      <c r="AT481" s="17" t="s">
        <v>148</v>
      </c>
      <c r="AU481" s="17" t="s">
        <v>83</v>
      </c>
    </row>
    <row r="482" spans="2:47" s="1" customFormat="1" ht="12">
      <c r="B482" s="32"/>
      <c r="D482" s="148" t="s">
        <v>192</v>
      </c>
      <c r="F482" s="149" t="s">
        <v>873</v>
      </c>
      <c r="I482" s="136"/>
      <c r="L482" s="32"/>
      <c r="M482" s="137"/>
      <c r="T482" s="51"/>
      <c r="AT482" s="17" t="s">
        <v>192</v>
      </c>
      <c r="AU482" s="17" t="s">
        <v>83</v>
      </c>
    </row>
    <row r="483" spans="2:51" s="13" customFormat="1" ht="12">
      <c r="B483" s="157"/>
      <c r="D483" s="134" t="s">
        <v>227</v>
      </c>
      <c r="E483" s="158" t="s">
        <v>19</v>
      </c>
      <c r="F483" s="159" t="s">
        <v>874</v>
      </c>
      <c r="H483" s="158" t="s">
        <v>19</v>
      </c>
      <c r="I483" s="160"/>
      <c r="L483" s="157"/>
      <c r="M483" s="161"/>
      <c r="T483" s="162"/>
      <c r="AT483" s="158" t="s">
        <v>227</v>
      </c>
      <c r="AU483" s="158" t="s">
        <v>83</v>
      </c>
      <c r="AV483" s="13" t="s">
        <v>80</v>
      </c>
      <c r="AW483" s="13" t="s">
        <v>33</v>
      </c>
      <c r="AX483" s="13" t="s">
        <v>72</v>
      </c>
      <c r="AY483" s="158" t="s">
        <v>142</v>
      </c>
    </row>
    <row r="484" spans="2:51" s="12" customFormat="1" ht="12">
      <c r="B484" s="150"/>
      <c r="D484" s="134" t="s">
        <v>227</v>
      </c>
      <c r="E484" s="151" t="s">
        <v>19</v>
      </c>
      <c r="F484" s="152" t="s">
        <v>875</v>
      </c>
      <c r="H484" s="153">
        <v>20.76</v>
      </c>
      <c r="I484" s="154"/>
      <c r="L484" s="150"/>
      <c r="M484" s="155"/>
      <c r="T484" s="156"/>
      <c r="AT484" s="151" t="s">
        <v>227</v>
      </c>
      <c r="AU484" s="151" t="s">
        <v>83</v>
      </c>
      <c r="AV484" s="12" t="s">
        <v>83</v>
      </c>
      <c r="AW484" s="12" t="s">
        <v>33</v>
      </c>
      <c r="AX484" s="12" t="s">
        <v>72</v>
      </c>
      <c r="AY484" s="151" t="s">
        <v>142</v>
      </c>
    </row>
    <row r="485" spans="2:51" s="12" customFormat="1" ht="12">
      <c r="B485" s="150"/>
      <c r="D485" s="134" t="s">
        <v>227</v>
      </c>
      <c r="E485" s="151" t="s">
        <v>19</v>
      </c>
      <c r="F485" s="152" t="s">
        <v>876</v>
      </c>
      <c r="H485" s="153">
        <v>5.15</v>
      </c>
      <c r="I485" s="154"/>
      <c r="L485" s="150"/>
      <c r="M485" s="155"/>
      <c r="T485" s="156"/>
      <c r="AT485" s="151" t="s">
        <v>227</v>
      </c>
      <c r="AU485" s="151" t="s">
        <v>83</v>
      </c>
      <c r="AV485" s="12" t="s">
        <v>83</v>
      </c>
      <c r="AW485" s="12" t="s">
        <v>33</v>
      </c>
      <c r="AX485" s="12" t="s">
        <v>72</v>
      </c>
      <c r="AY485" s="151" t="s">
        <v>142</v>
      </c>
    </row>
    <row r="486" spans="2:51" s="14" customFormat="1" ht="12">
      <c r="B486" s="163"/>
      <c r="D486" s="134" t="s">
        <v>227</v>
      </c>
      <c r="E486" s="164" t="s">
        <v>19</v>
      </c>
      <c r="F486" s="165" t="s">
        <v>264</v>
      </c>
      <c r="H486" s="166">
        <v>25.910000000000004</v>
      </c>
      <c r="I486" s="167"/>
      <c r="L486" s="163"/>
      <c r="M486" s="168"/>
      <c r="T486" s="169"/>
      <c r="AT486" s="164" t="s">
        <v>227</v>
      </c>
      <c r="AU486" s="164" t="s">
        <v>83</v>
      </c>
      <c r="AV486" s="14" t="s">
        <v>141</v>
      </c>
      <c r="AW486" s="14" t="s">
        <v>33</v>
      </c>
      <c r="AX486" s="14" t="s">
        <v>80</v>
      </c>
      <c r="AY486" s="164" t="s">
        <v>142</v>
      </c>
    </row>
    <row r="487" spans="2:65" s="1" customFormat="1" ht="16.5" customHeight="1">
      <c r="B487" s="32"/>
      <c r="C487" s="173" t="s">
        <v>877</v>
      </c>
      <c r="D487" s="173" t="s">
        <v>619</v>
      </c>
      <c r="E487" s="174" t="s">
        <v>878</v>
      </c>
      <c r="F487" s="175" t="s">
        <v>879</v>
      </c>
      <c r="G487" s="176" t="s">
        <v>223</v>
      </c>
      <c r="H487" s="177">
        <v>27.206</v>
      </c>
      <c r="I487" s="178"/>
      <c r="J487" s="179">
        <f>ROUND(I487*H487,2)</f>
        <v>0</v>
      </c>
      <c r="K487" s="175" t="s">
        <v>189</v>
      </c>
      <c r="L487" s="180"/>
      <c r="M487" s="181" t="s">
        <v>19</v>
      </c>
      <c r="N487" s="182" t="s">
        <v>43</v>
      </c>
      <c r="P487" s="130">
        <f>O487*H487</f>
        <v>0</v>
      </c>
      <c r="Q487" s="130">
        <v>0.00221</v>
      </c>
      <c r="R487" s="130">
        <f>Q487*H487</f>
        <v>0.06012526</v>
      </c>
      <c r="S487" s="130">
        <v>0</v>
      </c>
      <c r="T487" s="131">
        <f>S487*H487</f>
        <v>0</v>
      </c>
      <c r="AR487" s="132" t="s">
        <v>175</v>
      </c>
      <c r="AT487" s="132" t="s">
        <v>619</v>
      </c>
      <c r="AU487" s="132" t="s">
        <v>83</v>
      </c>
      <c r="AY487" s="17" t="s">
        <v>142</v>
      </c>
      <c r="BE487" s="133">
        <f>IF(N487="základní",J487,0)</f>
        <v>0</v>
      </c>
      <c r="BF487" s="133">
        <f>IF(N487="snížená",J487,0)</f>
        <v>0</v>
      </c>
      <c r="BG487" s="133">
        <f>IF(N487="zákl. přenesená",J487,0)</f>
        <v>0</v>
      </c>
      <c r="BH487" s="133">
        <f>IF(N487="sníž. přenesená",J487,0)</f>
        <v>0</v>
      </c>
      <c r="BI487" s="133">
        <f>IF(N487="nulová",J487,0)</f>
        <v>0</v>
      </c>
      <c r="BJ487" s="17" t="s">
        <v>80</v>
      </c>
      <c r="BK487" s="133">
        <f>ROUND(I487*H487,2)</f>
        <v>0</v>
      </c>
      <c r="BL487" s="17" t="s">
        <v>141</v>
      </c>
      <c r="BM487" s="132" t="s">
        <v>880</v>
      </c>
    </row>
    <row r="488" spans="2:47" s="1" customFormat="1" ht="12">
      <c r="B488" s="32"/>
      <c r="D488" s="134" t="s">
        <v>148</v>
      </c>
      <c r="F488" s="135" t="s">
        <v>879</v>
      </c>
      <c r="I488" s="136"/>
      <c r="L488" s="32"/>
      <c r="M488" s="137"/>
      <c r="T488" s="51"/>
      <c r="AT488" s="17" t="s">
        <v>148</v>
      </c>
      <c r="AU488" s="17" t="s">
        <v>83</v>
      </c>
    </row>
    <row r="489" spans="2:51" s="12" customFormat="1" ht="12">
      <c r="B489" s="150"/>
      <c r="D489" s="134" t="s">
        <v>227</v>
      </c>
      <c r="F489" s="152" t="s">
        <v>881</v>
      </c>
      <c r="H489" s="153">
        <v>27.206</v>
      </c>
      <c r="I489" s="154"/>
      <c r="L489" s="150"/>
      <c r="M489" s="155"/>
      <c r="T489" s="156"/>
      <c r="AT489" s="151" t="s">
        <v>227</v>
      </c>
      <c r="AU489" s="151" t="s">
        <v>83</v>
      </c>
      <c r="AV489" s="12" t="s">
        <v>83</v>
      </c>
      <c r="AW489" s="12" t="s">
        <v>4</v>
      </c>
      <c r="AX489" s="12" t="s">
        <v>80</v>
      </c>
      <c r="AY489" s="151" t="s">
        <v>142</v>
      </c>
    </row>
    <row r="490" spans="2:65" s="1" customFormat="1" ht="37.95" customHeight="1">
      <c r="B490" s="32"/>
      <c r="C490" s="121" t="s">
        <v>882</v>
      </c>
      <c r="D490" s="121" t="s">
        <v>143</v>
      </c>
      <c r="E490" s="122" t="s">
        <v>883</v>
      </c>
      <c r="F490" s="123" t="s">
        <v>884</v>
      </c>
      <c r="G490" s="124" t="s">
        <v>223</v>
      </c>
      <c r="H490" s="125">
        <v>25.91</v>
      </c>
      <c r="I490" s="126"/>
      <c r="J490" s="127">
        <f>ROUND(I490*H490,2)</f>
        <v>0</v>
      </c>
      <c r="K490" s="123" t="s">
        <v>189</v>
      </c>
      <c r="L490" s="32"/>
      <c r="M490" s="128" t="s">
        <v>19</v>
      </c>
      <c r="N490" s="129" t="s">
        <v>43</v>
      </c>
      <c r="P490" s="130">
        <f>O490*H490</f>
        <v>0</v>
      </c>
      <c r="Q490" s="130">
        <v>0.0001</v>
      </c>
      <c r="R490" s="130">
        <f>Q490*H490</f>
        <v>0.002591</v>
      </c>
      <c r="S490" s="130">
        <v>0</v>
      </c>
      <c r="T490" s="131">
        <f>S490*H490</f>
        <v>0</v>
      </c>
      <c r="AR490" s="132" t="s">
        <v>141</v>
      </c>
      <c r="AT490" s="132" t="s">
        <v>143</v>
      </c>
      <c r="AU490" s="132" t="s">
        <v>83</v>
      </c>
      <c r="AY490" s="17" t="s">
        <v>142</v>
      </c>
      <c r="BE490" s="133">
        <f>IF(N490="základní",J490,0)</f>
        <v>0</v>
      </c>
      <c r="BF490" s="133">
        <f>IF(N490="snížená",J490,0)</f>
        <v>0</v>
      </c>
      <c r="BG490" s="133">
        <f>IF(N490="zákl. přenesená",J490,0)</f>
        <v>0</v>
      </c>
      <c r="BH490" s="133">
        <f>IF(N490="sníž. přenesená",J490,0)</f>
        <v>0</v>
      </c>
      <c r="BI490" s="133">
        <f>IF(N490="nulová",J490,0)</f>
        <v>0</v>
      </c>
      <c r="BJ490" s="17" t="s">
        <v>80</v>
      </c>
      <c r="BK490" s="133">
        <f>ROUND(I490*H490,2)</f>
        <v>0</v>
      </c>
      <c r="BL490" s="17" t="s">
        <v>141</v>
      </c>
      <c r="BM490" s="132" t="s">
        <v>885</v>
      </c>
    </row>
    <row r="491" spans="2:47" s="1" customFormat="1" ht="38.4">
      <c r="B491" s="32"/>
      <c r="D491" s="134" t="s">
        <v>148</v>
      </c>
      <c r="F491" s="135" t="s">
        <v>886</v>
      </c>
      <c r="I491" s="136"/>
      <c r="L491" s="32"/>
      <c r="M491" s="137"/>
      <c r="T491" s="51"/>
      <c r="AT491" s="17" t="s">
        <v>148</v>
      </c>
      <c r="AU491" s="17" t="s">
        <v>83</v>
      </c>
    </row>
    <row r="492" spans="2:47" s="1" customFormat="1" ht="12">
      <c r="B492" s="32"/>
      <c r="D492" s="148" t="s">
        <v>192</v>
      </c>
      <c r="F492" s="149" t="s">
        <v>887</v>
      </c>
      <c r="I492" s="136"/>
      <c r="L492" s="32"/>
      <c r="M492" s="137"/>
      <c r="T492" s="51"/>
      <c r="AT492" s="17" t="s">
        <v>192</v>
      </c>
      <c r="AU492" s="17" t="s">
        <v>83</v>
      </c>
    </row>
    <row r="493" spans="2:51" s="13" customFormat="1" ht="12">
      <c r="B493" s="157"/>
      <c r="D493" s="134" t="s">
        <v>227</v>
      </c>
      <c r="E493" s="158" t="s">
        <v>19</v>
      </c>
      <c r="F493" s="159" t="s">
        <v>874</v>
      </c>
      <c r="H493" s="158" t="s">
        <v>19</v>
      </c>
      <c r="I493" s="160"/>
      <c r="L493" s="157"/>
      <c r="M493" s="161"/>
      <c r="T493" s="162"/>
      <c r="AT493" s="158" t="s">
        <v>227</v>
      </c>
      <c r="AU493" s="158" t="s">
        <v>83</v>
      </c>
      <c r="AV493" s="13" t="s">
        <v>80</v>
      </c>
      <c r="AW493" s="13" t="s">
        <v>33</v>
      </c>
      <c r="AX493" s="13" t="s">
        <v>72</v>
      </c>
      <c r="AY493" s="158" t="s">
        <v>142</v>
      </c>
    </row>
    <row r="494" spans="2:51" s="12" customFormat="1" ht="12">
      <c r="B494" s="150"/>
      <c r="D494" s="134" t="s">
        <v>227</v>
      </c>
      <c r="E494" s="151" t="s">
        <v>19</v>
      </c>
      <c r="F494" s="152" t="s">
        <v>875</v>
      </c>
      <c r="H494" s="153">
        <v>20.76</v>
      </c>
      <c r="I494" s="154"/>
      <c r="L494" s="150"/>
      <c r="M494" s="155"/>
      <c r="T494" s="156"/>
      <c r="AT494" s="151" t="s">
        <v>227</v>
      </c>
      <c r="AU494" s="151" t="s">
        <v>83</v>
      </c>
      <c r="AV494" s="12" t="s">
        <v>83</v>
      </c>
      <c r="AW494" s="12" t="s">
        <v>33</v>
      </c>
      <c r="AX494" s="12" t="s">
        <v>72</v>
      </c>
      <c r="AY494" s="151" t="s">
        <v>142</v>
      </c>
    </row>
    <row r="495" spans="2:51" s="12" customFormat="1" ht="12">
      <c r="B495" s="150"/>
      <c r="D495" s="134" t="s">
        <v>227</v>
      </c>
      <c r="E495" s="151" t="s">
        <v>19</v>
      </c>
      <c r="F495" s="152" t="s">
        <v>876</v>
      </c>
      <c r="H495" s="153">
        <v>5.15</v>
      </c>
      <c r="I495" s="154"/>
      <c r="L495" s="150"/>
      <c r="M495" s="155"/>
      <c r="T495" s="156"/>
      <c r="AT495" s="151" t="s">
        <v>227</v>
      </c>
      <c r="AU495" s="151" t="s">
        <v>83</v>
      </c>
      <c r="AV495" s="12" t="s">
        <v>83</v>
      </c>
      <c r="AW495" s="12" t="s">
        <v>33</v>
      </c>
      <c r="AX495" s="12" t="s">
        <v>72</v>
      </c>
      <c r="AY495" s="151" t="s">
        <v>142</v>
      </c>
    </row>
    <row r="496" spans="2:51" s="14" customFormat="1" ht="12">
      <c r="B496" s="163"/>
      <c r="D496" s="134" t="s">
        <v>227</v>
      </c>
      <c r="E496" s="164" t="s">
        <v>19</v>
      </c>
      <c r="F496" s="165" t="s">
        <v>264</v>
      </c>
      <c r="H496" s="166">
        <v>25.910000000000004</v>
      </c>
      <c r="I496" s="167"/>
      <c r="L496" s="163"/>
      <c r="M496" s="168"/>
      <c r="T496" s="169"/>
      <c r="AT496" s="164" t="s">
        <v>227</v>
      </c>
      <c r="AU496" s="164" t="s">
        <v>83</v>
      </c>
      <c r="AV496" s="14" t="s">
        <v>141</v>
      </c>
      <c r="AW496" s="14" t="s">
        <v>33</v>
      </c>
      <c r="AX496" s="14" t="s">
        <v>80</v>
      </c>
      <c r="AY496" s="164" t="s">
        <v>142</v>
      </c>
    </row>
    <row r="497" spans="2:65" s="1" customFormat="1" ht="24.15" customHeight="1">
      <c r="B497" s="32"/>
      <c r="C497" s="121" t="s">
        <v>888</v>
      </c>
      <c r="D497" s="121" t="s">
        <v>143</v>
      </c>
      <c r="E497" s="122" t="s">
        <v>889</v>
      </c>
      <c r="F497" s="123" t="s">
        <v>890</v>
      </c>
      <c r="G497" s="124" t="s">
        <v>223</v>
      </c>
      <c r="H497" s="125">
        <v>14.596</v>
      </c>
      <c r="I497" s="126"/>
      <c r="J497" s="127">
        <f>ROUND(I497*H497,2)</f>
        <v>0</v>
      </c>
      <c r="K497" s="123" t="s">
        <v>189</v>
      </c>
      <c r="L497" s="32"/>
      <c r="M497" s="128" t="s">
        <v>19</v>
      </c>
      <c r="N497" s="129" t="s">
        <v>43</v>
      </c>
      <c r="P497" s="130">
        <f>O497*H497</f>
        <v>0</v>
      </c>
      <c r="Q497" s="130">
        <v>0.00285</v>
      </c>
      <c r="R497" s="130">
        <f>Q497*H497</f>
        <v>0.0415986</v>
      </c>
      <c r="S497" s="130">
        <v>0</v>
      </c>
      <c r="T497" s="131">
        <f>S497*H497</f>
        <v>0</v>
      </c>
      <c r="AR497" s="132" t="s">
        <v>141</v>
      </c>
      <c r="AT497" s="132" t="s">
        <v>143</v>
      </c>
      <c r="AU497" s="132" t="s">
        <v>83</v>
      </c>
      <c r="AY497" s="17" t="s">
        <v>142</v>
      </c>
      <c r="BE497" s="133">
        <f>IF(N497="základní",J497,0)</f>
        <v>0</v>
      </c>
      <c r="BF497" s="133">
        <f>IF(N497="snížená",J497,0)</f>
        <v>0</v>
      </c>
      <c r="BG497" s="133">
        <f>IF(N497="zákl. přenesená",J497,0)</f>
        <v>0</v>
      </c>
      <c r="BH497" s="133">
        <f>IF(N497="sníž. přenesená",J497,0)</f>
        <v>0</v>
      </c>
      <c r="BI497" s="133">
        <f>IF(N497="nulová",J497,0)</f>
        <v>0</v>
      </c>
      <c r="BJ497" s="17" t="s">
        <v>80</v>
      </c>
      <c r="BK497" s="133">
        <f>ROUND(I497*H497,2)</f>
        <v>0</v>
      </c>
      <c r="BL497" s="17" t="s">
        <v>141</v>
      </c>
      <c r="BM497" s="132" t="s">
        <v>891</v>
      </c>
    </row>
    <row r="498" spans="2:47" s="1" customFormat="1" ht="19.2">
      <c r="B498" s="32"/>
      <c r="D498" s="134" t="s">
        <v>148</v>
      </c>
      <c r="F498" s="135" t="s">
        <v>892</v>
      </c>
      <c r="I498" s="136"/>
      <c r="L498" s="32"/>
      <c r="M498" s="137"/>
      <c r="T498" s="51"/>
      <c r="AT498" s="17" t="s">
        <v>148</v>
      </c>
      <c r="AU498" s="17" t="s">
        <v>83</v>
      </c>
    </row>
    <row r="499" spans="2:47" s="1" customFormat="1" ht="12">
      <c r="B499" s="32"/>
      <c r="D499" s="148" t="s">
        <v>192</v>
      </c>
      <c r="F499" s="149" t="s">
        <v>893</v>
      </c>
      <c r="I499" s="136"/>
      <c r="L499" s="32"/>
      <c r="M499" s="137"/>
      <c r="T499" s="51"/>
      <c r="AT499" s="17" t="s">
        <v>192</v>
      </c>
      <c r="AU499" s="17" t="s">
        <v>83</v>
      </c>
    </row>
    <row r="500" spans="2:51" s="13" customFormat="1" ht="12">
      <c r="B500" s="157"/>
      <c r="D500" s="134" t="s">
        <v>227</v>
      </c>
      <c r="E500" s="158" t="s">
        <v>19</v>
      </c>
      <c r="F500" s="159" t="s">
        <v>860</v>
      </c>
      <c r="H500" s="158" t="s">
        <v>19</v>
      </c>
      <c r="I500" s="160"/>
      <c r="L500" s="157"/>
      <c r="M500" s="161"/>
      <c r="T500" s="162"/>
      <c r="AT500" s="158" t="s">
        <v>227</v>
      </c>
      <c r="AU500" s="158" t="s">
        <v>83</v>
      </c>
      <c r="AV500" s="13" t="s">
        <v>80</v>
      </c>
      <c r="AW500" s="13" t="s">
        <v>33</v>
      </c>
      <c r="AX500" s="13" t="s">
        <v>72</v>
      </c>
      <c r="AY500" s="158" t="s">
        <v>142</v>
      </c>
    </row>
    <row r="501" spans="2:51" s="12" customFormat="1" ht="12">
      <c r="B501" s="150"/>
      <c r="D501" s="134" t="s">
        <v>227</v>
      </c>
      <c r="E501" s="151" t="s">
        <v>19</v>
      </c>
      <c r="F501" s="152" t="s">
        <v>861</v>
      </c>
      <c r="H501" s="153">
        <v>14.596</v>
      </c>
      <c r="I501" s="154"/>
      <c r="L501" s="150"/>
      <c r="M501" s="155"/>
      <c r="T501" s="156"/>
      <c r="AT501" s="151" t="s">
        <v>227</v>
      </c>
      <c r="AU501" s="151" t="s">
        <v>83</v>
      </c>
      <c r="AV501" s="12" t="s">
        <v>83</v>
      </c>
      <c r="AW501" s="12" t="s">
        <v>33</v>
      </c>
      <c r="AX501" s="12" t="s">
        <v>80</v>
      </c>
      <c r="AY501" s="151" t="s">
        <v>142</v>
      </c>
    </row>
    <row r="502" spans="2:65" s="1" customFormat="1" ht="24.15" customHeight="1">
      <c r="B502" s="32"/>
      <c r="C502" s="121" t="s">
        <v>894</v>
      </c>
      <c r="D502" s="121" t="s">
        <v>143</v>
      </c>
      <c r="E502" s="122" t="s">
        <v>895</v>
      </c>
      <c r="F502" s="123" t="s">
        <v>896</v>
      </c>
      <c r="G502" s="124" t="s">
        <v>223</v>
      </c>
      <c r="H502" s="125">
        <v>205.455</v>
      </c>
      <c r="I502" s="126"/>
      <c r="J502" s="127">
        <f>ROUND(I502*H502,2)</f>
        <v>0</v>
      </c>
      <c r="K502" s="123" t="s">
        <v>189</v>
      </c>
      <c r="L502" s="32"/>
      <c r="M502" s="128" t="s">
        <v>19</v>
      </c>
      <c r="N502" s="129" t="s">
        <v>43</v>
      </c>
      <c r="P502" s="130">
        <f>O502*H502</f>
        <v>0</v>
      </c>
      <c r="Q502" s="130">
        <v>0.00438</v>
      </c>
      <c r="R502" s="130">
        <f>Q502*H502</f>
        <v>0.8998929000000001</v>
      </c>
      <c r="S502" s="130">
        <v>0</v>
      </c>
      <c r="T502" s="131">
        <f>S502*H502</f>
        <v>0</v>
      </c>
      <c r="AR502" s="132" t="s">
        <v>141</v>
      </c>
      <c r="AT502" s="132" t="s">
        <v>143</v>
      </c>
      <c r="AU502" s="132" t="s">
        <v>83</v>
      </c>
      <c r="AY502" s="17" t="s">
        <v>142</v>
      </c>
      <c r="BE502" s="133">
        <f>IF(N502="základní",J502,0)</f>
        <v>0</v>
      </c>
      <c r="BF502" s="133">
        <f>IF(N502="snížená",J502,0)</f>
        <v>0</v>
      </c>
      <c r="BG502" s="133">
        <f>IF(N502="zákl. přenesená",J502,0)</f>
        <v>0</v>
      </c>
      <c r="BH502" s="133">
        <f>IF(N502="sníž. přenesená",J502,0)</f>
        <v>0</v>
      </c>
      <c r="BI502" s="133">
        <f>IF(N502="nulová",J502,0)</f>
        <v>0</v>
      </c>
      <c r="BJ502" s="17" t="s">
        <v>80</v>
      </c>
      <c r="BK502" s="133">
        <f>ROUND(I502*H502,2)</f>
        <v>0</v>
      </c>
      <c r="BL502" s="17" t="s">
        <v>141</v>
      </c>
      <c r="BM502" s="132" t="s">
        <v>897</v>
      </c>
    </row>
    <row r="503" spans="2:47" s="1" customFormat="1" ht="19.2">
      <c r="B503" s="32"/>
      <c r="D503" s="134" t="s">
        <v>148</v>
      </c>
      <c r="F503" s="135" t="s">
        <v>898</v>
      </c>
      <c r="I503" s="136"/>
      <c r="L503" s="32"/>
      <c r="M503" s="137"/>
      <c r="T503" s="51"/>
      <c r="AT503" s="17" t="s">
        <v>148</v>
      </c>
      <c r="AU503" s="17" t="s">
        <v>83</v>
      </c>
    </row>
    <row r="504" spans="2:47" s="1" customFormat="1" ht="12">
      <c r="B504" s="32"/>
      <c r="D504" s="148" t="s">
        <v>192</v>
      </c>
      <c r="F504" s="149" t="s">
        <v>899</v>
      </c>
      <c r="I504" s="136"/>
      <c r="L504" s="32"/>
      <c r="M504" s="137"/>
      <c r="T504" s="51"/>
      <c r="AT504" s="17" t="s">
        <v>192</v>
      </c>
      <c r="AU504" s="17" t="s">
        <v>83</v>
      </c>
    </row>
    <row r="505" spans="2:51" s="13" customFormat="1" ht="12">
      <c r="B505" s="157"/>
      <c r="D505" s="134" t="s">
        <v>227</v>
      </c>
      <c r="E505" s="158" t="s">
        <v>19</v>
      </c>
      <c r="F505" s="159" t="s">
        <v>900</v>
      </c>
      <c r="H505" s="158" t="s">
        <v>19</v>
      </c>
      <c r="I505" s="160"/>
      <c r="L505" s="157"/>
      <c r="M505" s="161"/>
      <c r="T505" s="162"/>
      <c r="AT505" s="158" t="s">
        <v>227</v>
      </c>
      <c r="AU505" s="158" t="s">
        <v>83</v>
      </c>
      <c r="AV505" s="13" t="s">
        <v>80</v>
      </c>
      <c r="AW505" s="13" t="s">
        <v>33</v>
      </c>
      <c r="AX505" s="13" t="s">
        <v>72</v>
      </c>
      <c r="AY505" s="158" t="s">
        <v>142</v>
      </c>
    </row>
    <row r="506" spans="2:51" s="12" customFormat="1" ht="12">
      <c r="B506" s="150"/>
      <c r="D506" s="134" t="s">
        <v>227</v>
      </c>
      <c r="E506" s="151" t="s">
        <v>19</v>
      </c>
      <c r="F506" s="152" t="s">
        <v>901</v>
      </c>
      <c r="H506" s="153">
        <v>87.8</v>
      </c>
      <c r="I506" s="154"/>
      <c r="L506" s="150"/>
      <c r="M506" s="155"/>
      <c r="T506" s="156"/>
      <c r="AT506" s="151" t="s">
        <v>227</v>
      </c>
      <c r="AU506" s="151" t="s">
        <v>83</v>
      </c>
      <c r="AV506" s="12" t="s">
        <v>83</v>
      </c>
      <c r="AW506" s="12" t="s">
        <v>33</v>
      </c>
      <c r="AX506" s="12" t="s">
        <v>72</v>
      </c>
      <c r="AY506" s="151" t="s">
        <v>142</v>
      </c>
    </row>
    <row r="507" spans="2:51" s="12" customFormat="1" ht="12">
      <c r="B507" s="150"/>
      <c r="D507" s="134" t="s">
        <v>227</v>
      </c>
      <c r="E507" s="151" t="s">
        <v>19</v>
      </c>
      <c r="F507" s="152" t="s">
        <v>902</v>
      </c>
      <c r="H507" s="153">
        <v>107.087</v>
      </c>
      <c r="I507" s="154"/>
      <c r="L507" s="150"/>
      <c r="M507" s="155"/>
      <c r="T507" s="156"/>
      <c r="AT507" s="151" t="s">
        <v>227</v>
      </c>
      <c r="AU507" s="151" t="s">
        <v>83</v>
      </c>
      <c r="AV507" s="12" t="s">
        <v>83</v>
      </c>
      <c r="AW507" s="12" t="s">
        <v>33</v>
      </c>
      <c r="AX507" s="12" t="s">
        <v>72</v>
      </c>
      <c r="AY507" s="151" t="s">
        <v>142</v>
      </c>
    </row>
    <row r="508" spans="2:51" s="13" customFormat="1" ht="12">
      <c r="B508" s="157"/>
      <c r="D508" s="134" t="s">
        <v>227</v>
      </c>
      <c r="E508" s="158" t="s">
        <v>19</v>
      </c>
      <c r="F508" s="159" t="s">
        <v>903</v>
      </c>
      <c r="H508" s="158" t="s">
        <v>19</v>
      </c>
      <c r="I508" s="160"/>
      <c r="L508" s="157"/>
      <c r="M508" s="161"/>
      <c r="T508" s="162"/>
      <c r="AT508" s="158" t="s">
        <v>227</v>
      </c>
      <c r="AU508" s="158" t="s">
        <v>83</v>
      </c>
      <c r="AV508" s="13" t="s">
        <v>80</v>
      </c>
      <c r="AW508" s="13" t="s">
        <v>33</v>
      </c>
      <c r="AX508" s="13" t="s">
        <v>72</v>
      </c>
      <c r="AY508" s="158" t="s">
        <v>142</v>
      </c>
    </row>
    <row r="509" spans="2:51" s="12" customFormat="1" ht="12">
      <c r="B509" s="150"/>
      <c r="D509" s="134" t="s">
        <v>227</v>
      </c>
      <c r="E509" s="151" t="s">
        <v>19</v>
      </c>
      <c r="F509" s="152" t="s">
        <v>904</v>
      </c>
      <c r="H509" s="153">
        <v>8.5</v>
      </c>
      <c r="I509" s="154"/>
      <c r="L509" s="150"/>
      <c r="M509" s="155"/>
      <c r="T509" s="156"/>
      <c r="AT509" s="151" t="s">
        <v>227</v>
      </c>
      <c r="AU509" s="151" t="s">
        <v>83</v>
      </c>
      <c r="AV509" s="12" t="s">
        <v>83</v>
      </c>
      <c r="AW509" s="12" t="s">
        <v>33</v>
      </c>
      <c r="AX509" s="12" t="s">
        <v>72</v>
      </c>
      <c r="AY509" s="151" t="s">
        <v>142</v>
      </c>
    </row>
    <row r="510" spans="2:51" s="12" customFormat="1" ht="12">
      <c r="B510" s="150"/>
      <c r="D510" s="134" t="s">
        <v>227</v>
      </c>
      <c r="E510" s="151" t="s">
        <v>19</v>
      </c>
      <c r="F510" s="152" t="s">
        <v>905</v>
      </c>
      <c r="H510" s="153">
        <v>2.24</v>
      </c>
      <c r="I510" s="154"/>
      <c r="L510" s="150"/>
      <c r="M510" s="155"/>
      <c r="T510" s="156"/>
      <c r="AT510" s="151" t="s">
        <v>227</v>
      </c>
      <c r="AU510" s="151" t="s">
        <v>83</v>
      </c>
      <c r="AV510" s="12" t="s">
        <v>83</v>
      </c>
      <c r="AW510" s="12" t="s">
        <v>33</v>
      </c>
      <c r="AX510" s="12" t="s">
        <v>72</v>
      </c>
      <c r="AY510" s="151" t="s">
        <v>142</v>
      </c>
    </row>
    <row r="511" spans="2:51" s="12" customFormat="1" ht="12">
      <c r="B511" s="150"/>
      <c r="D511" s="134" t="s">
        <v>227</v>
      </c>
      <c r="E511" s="151" t="s">
        <v>19</v>
      </c>
      <c r="F511" s="152" t="s">
        <v>906</v>
      </c>
      <c r="H511" s="153">
        <v>3.64</v>
      </c>
      <c r="I511" s="154"/>
      <c r="L511" s="150"/>
      <c r="M511" s="155"/>
      <c r="T511" s="156"/>
      <c r="AT511" s="151" t="s">
        <v>227</v>
      </c>
      <c r="AU511" s="151" t="s">
        <v>83</v>
      </c>
      <c r="AV511" s="12" t="s">
        <v>83</v>
      </c>
      <c r="AW511" s="12" t="s">
        <v>33</v>
      </c>
      <c r="AX511" s="12" t="s">
        <v>72</v>
      </c>
      <c r="AY511" s="151" t="s">
        <v>142</v>
      </c>
    </row>
    <row r="512" spans="2:51" s="12" customFormat="1" ht="12">
      <c r="B512" s="150"/>
      <c r="D512" s="134" t="s">
        <v>227</v>
      </c>
      <c r="E512" s="151" t="s">
        <v>19</v>
      </c>
      <c r="F512" s="152" t="s">
        <v>907</v>
      </c>
      <c r="H512" s="153">
        <v>0.3</v>
      </c>
      <c r="I512" s="154"/>
      <c r="L512" s="150"/>
      <c r="M512" s="155"/>
      <c r="T512" s="156"/>
      <c r="AT512" s="151" t="s">
        <v>227</v>
      </c>
      <c r="AU512" s="151" t="s">
        <v>83</v>
      </c>
      <c r="AV512" s="12" t="s">
        <v>83</v>
      </c>
      <c r="AW512" s="12" t="s">
        <v>33</v>
      </c>
      <c r="AX512" s="12" t="s">
        <v>72</v>
      </c>
      <c r="AY512" s="151" t="s">
        <v>142</v>
      </c>
    </row>
    <row r="513" spans="2:51" s="13" customFormat="1" ht="12">
      <c r="B513" s="157"/>
      <c r="D513" s="134" t="s">
        <v>227</v>
      </c>
      <c r="E513" s="158" t="s">
        <v>19</v>
      </c>
      <c r="F513" s="159" t="s">
        <v>833</v>
      </c>
      <c r="H513" s="158" t="s">
        <v>19</v>
      </c>
      <c r="I513" s="160"/>
      <c r="L513" s="157"/>
      <c r="M513" s="161"/>
      <c r="T513" s="162"/>
      <c r="AT513" s="158" t="s">
        <v>227</v>
      </c>
      <c r="AU513" s="158" t="s">
        <v>83</v>
      </c>
      <c r="AV513" s="13" t="s">
        <v>80</v>
      </c>
      <c r="AW513" s="13" t="s">
        <v>33</v>
      </c>
      <c r="AX513" s="13" t="s">
        <v>72</v>
      </c>
      <c r="AY513" s="158" t="s">
        <v>142</v>
      </c>
    </row>
    <row r="514" spans="2:51" s="12" customFormat="1" ht="12">
      <c r="B514" s="150"/>
      <c r="D514" s="134" t="s">
        <v>227</v>
      </c>
      <c r="E514" s="151" t="s">
        <v>19</v>
      </c>
      <c r="F514" s="152" t="s">
        <v>908</v>
      </c>
      <c r="H514" s="153">
        <v>13.31</v>
      </c>
      <c r="I514" s="154"/>
      <c r="L514" s="150"/>
      <c r="M514" s="155"/>
      <c r="T514" s="156"/>
      <c r="AT514" s="151" t="s">
        <v>227</v>
      </c>
      <c r="AU514" s="151" t="s">
        <v>83</v>
      </c>
      <c r="AV514" s="12" t="s">
        <v>83</v>
      </c>
      <c r="AW514" s="12" t="s">
        <v>33</v>
      </c>
      <c r="AX514" s="12" t="s">
        <v>72</v>
      </c>
      <c r="AY514" s="151" t="s">
        <v>142</v>
      </c>
    </row>
    <row r="515" spans="2:51" s="13" customFormat="1" ht="12">
      <c r="B515" s="157"/>
      <c r="D515" s="134" t="s">
        <v>227</v>
      </c>
      <c r="E515" s="158" t="s">
        <v>19</v>
      </c>
      <c r="F515" s="159" t="s">
        <v>909</v>
      </c>
      <c r="H515" s="158" t="s">
        <v>19</v>
      </c>
      <c r="I515" s="160"/>
      <c r="L515" s="157"/>
      <c r="M515" s="161"/>
      <c r="T515" s="162"/>
      <c r="AT515" s="158" t="s">
        <v>227</v>
      </c>
      <c r="AU515" s="158" t="s">
        <v>83</v>
      </c>
      <c r="AV515" s="13" t="s">
        <v>80</v>
      </c>
      <c r="AW515" s="13" t="s">
        <v>33</v>
      </c>
      <c r="AX515" s="13" t="s">
        <v>72</v>
      </c>
      <c r="AY515" s="158" t="s">
        <v>142</v>
      </c>
    </row>
    <row r="516" spans="2:51" s="12" customFormat="1" ht="12">
      <c r="B516" s="150"/>
      <c r="D516" s="134" t="s">
        <v>227</v>
      </c>
      <c r="E516" s="151" t="s">
        <v>19</v>
      </c>
      <c r="F516" s="152" t="s">
        <v>836</v>
      </c>
      <c r="H516" s="153">
        <v>-29.17</v>
      </c>
      <c r="I516" s="154"/>
      <c r="L516" s="150"/>
      <c r="M516" s="155"/>
      <c r="T516" s="156"/>
      <c r="AT516" s="151" t="s">
        <v>227</v>
      </c>
      <c r="AU516" s="151" t="s">
        <v>83</v>
      </c>
      <c r="AV516" s="12" t="s">
        <v>83</v>
      </c>
      <c r="AW516" s="12" t="s">
        <v>33</v>
      </c>
      <c r="AX516" s="12" t="s">
        <v>72</v>
      </c>
      <c r="AY516" s="151" t="s">
        <v>142</v>
      </c>
    </row>
    <row r="517" spans="2:51" s="13" customFormat="1" ht="12">
      <c r="B517" s="157"/>
      <c r="D517" s="134" t="s">
        <v>227</v>
      </c>
      <c r="E517" s="158" t="s">
        <v>19</v>
      </c>
      <c r="F517" s="159" t="s">
        <v>874</v>
      </c>
      <c r="H517" s="158" t="s">
        <v>19</v>
      </c>
      <c r="I517" s="160"/>
      <c r="L517" s="157"/>
      <c r="M517" s="161"/>
      <c r="T517" s="162"/>
      <c r="AT517" s="158" t="s">
        <v>227</v>
      </c>
      <c r="AU517" s="158" t="s">
        <v>83</v>
      </c>
      <c r="AV517" s="13" t="s">
        <v>80</v>
      </c>
      <c r="AW517" s="13" t="s">
        <v>33</v>
      </c>
      <c r="AX517" s="13" t="s">
        <v>72</v>
      </c>
      <c r="AY517" s="158" t="s">
        <v>142</v>
      </c>
    </row>
    <row r="518" spans="2:51" s="12" customFormat="1" ht="12">
      <c r="B518" s="150"/>
      <c r="D518" s="134" t="s">
        <v>227</v>
      </c>
      <c r="E518" s="151" t="s">
        <v>19</v>
      </c>
      <c r="F518" s="152" t="s">
        <v>910</v>
      </c>
      <c r="H518" s="153">
        <v>11.748</v>
      </c>
      <c r="I518" s="154"/>
      <c r="L518" s="150"/>
      <c r="M518" s="155"/>
      <c r="T518" s="156"/>
      <c r="AT518" s="151" t="s">
        <v>227</v>
      </c>
      <c r="AU518" s="151" t="s">
        <v>83</v>
      </c>
      <c r="AV518" s="12" t="s">
        <v>83</v>
      </c>
      <c r="AW518" s="12" t="s">
        <v>33</v>
      </c>
      <c r="AX518" s="12" t="s">
        <v>72</v>
      </c>
      <c r="AY518" s="151" t="s">
        <v>142</v>
      </c>
    </row>
    <row r="519" spans="2:51" s="14" customFormat="1" ht="12">
      <c r="B519" s="163"/>
      <c r="D519" s="134" t="s">
        <v>227</v>
      </c>
      <c r="E519" s="164" t="s">
        <v>19</v>
      </c>
      <c r="F519" s="165" t="s">
        <v>264</v>
      </c>
      <c r="H519" s="166">
        <v>205.45499999999998</v>
      </c>
      <c r="I519" s="167"/>
      <c r="L519" s="163"/>
      <c r="M519" s="168"/>
      <c r="T519" s="169"/>
      <c r="AT519" s="164" t="s">
        <v>227</v>
      </c>
      <c r="AU519" s="164" t="s">
        <v>83</v>
      </c>
      <c r="AV519" s="14" t="s">
        <v>141</v>
      </c>
      <c r="AW519" s="14" t="s">
        <v>33</v>
      </c>
      <c r="AX519" s="14" t="s">
        <v>80</v>
      </c>
      <c r="AY519" s="164" t="s">
        <v>142</v>
      </c>
    </row>
    <row r="520" spans="2:65" s="1" customFormat="1" ht="24.15" customHeight="1">
      <c r="B520" s="32"/>
      <c r="C520" s="121" t="s">
        <v>911</v>
      </c>
      <c r="D520" s="121" t="s">
        <v>143</v>
      </c>
      <c r="E520" s="122" t="s">
        <v>912</v>
      </c>
      <c r="F520" s="123" t="s">
        <v>913</v>
      </c>
      <c r="G520" s="124" t="s">
        <v>303</v>
      </c>
      <c r="H520" s="125">
        <v>141.24</v>
      </c>
      <c r="I520" s="126"/>
      <c r="J520" s="127">
        <f>ROUND(I520*H520,2)</f>
        <v>0</v>
      </c>
      <c r="K520" s="123" t="s">
        <v>189</v>
      </c>
      <c r="L520" s="32"/>
      <c r="M520" s="128" t="s">
        <v>19</v>
      </c>
      <c r="N520" s="129" t="s">
        <v>43</v>
      </c>
      <c r="P520" s="130">
        <f>O520*H520</f>
        <v>0</v>
      </c>
      <c r="Q520" s="130">
        <v>0</v>
      </c>
      <c r="R520" s="130">
        <f>Q520*H520</f>
        <v>0</v>
      </c>
      <c r="S520" s="130">
        <v>0</v>
      </c>
      <c r="T520" s="131">
        <f>S520*H520</f>
        <v>0</v>
      </c>
      <c r="AR520" s="132" t="s">
        <v>141</v>
      </c>
      <c r="AT520" s="132" t="s">
        <v>143</v>
      </c>
      <c r="AU520" s="132" t="s">
        <v>83</v>
      </c>
      <c r="AY520" s="17" t="s">
        <v>142</v>
      </c>
      <c r="BE520" s="133">
        <f>IF(N520="základní",J520,0)</f>
        <v>0</v>
      </c>
      <c r="BF520" s="133">
        <f>IF(N520="snížená",J520,0)</f>
        <v>0</v>
      </c>
      <c r="BG520" s="133">
        <f>IF(N520="zákl. přenesená",J520,0)</f>
        <v>0</v>
      </c>
      <c r="BH520" s="133">
        <f>IF(N520="sníž. přenesená",J520,0)</f>
        <v>0</v>
      </c>
      <c r="BI520" s="133">
        <f>IF(N520="nulová",J520,0)</f>
        <v>0</v>
      </c>
      <c r="BJ520" s="17" t="s">
        <v>80</v>
      </c>
      <c r="BK520" s="133">
        <f>ROUND(I520*H520,2)</f>
        <v>0</v>
      </c>
      <c r="BL520" s="17" t="s">
        <v>141</v>
      </c>
      <c r="BM520" s="132" t="s">
        <v>914</v>
      </c>
    </row>
    <row r="521" spans="2:47" s="1" customFormat="1" ht="28.8">
      <c r="B521" s="32"/>
      <c r="D521" s="134" t="s">
        <v>148</v>
      </c>
      <c r="F521" s="135" t="s">
        <v>915</v>
      </c>
      <c r="I521" s="136"/>
      <c r="L521" s="32"/>
      <c r="M521" s="137"/>
      <c r="T521" s="51"/>
      <c r="AT521" s="17" t="s">
        <v>148</v>
      </c>
      <c r="AU521" s="17" t="s">
        <v>83</v>
      </c>
    </row>
    <row r="522" spans="2:47" s="1" customFormat="1" ht="12">
      <c r="B522" s="32"/>
      <c r="D522" s="148" t="s">
        <v>192</v>
      </c>
      <c r="F522" s="149" t="s">
        <v>916</v>
      </c>
      <c r="I522" s="136"/>
      <c r="L522" s="32"/>
      <c r="M522" s="137"/>
      <c r="T522" s="51"/>
      <c r="AT522" s="17" t="s">
        <v>192</v>
      </c>
      <c r="AU522" s="17" t="s">
        <v>83</v>
      </c>
    </row>
    <row r="523" spans="2:51" s="13" customFormat="1" ht="12">
      <c r="B523" s="157"/>
      <c r="D523" s="134" t="s">
        <v>227</v>
      </c>
      <c r="E523" s="158" t="s">
        <v>19</v>
      </c>
      <c r="F523" s="159" t="s">
        <v>917</v>
      </c>
      <c r="H523" s="158" t="s">
        <v>19</v>
      </c>
      <c r="I523" s="160"/>
      <c r="L523" s="157"/>
      <c r="M523" s="161"/>
      <c r="T523" s="162"/>
      <c r="AT523" s="158" t="s">
        <v>227</v>
      </c>
      <c r="AU523" s="158" t="s">
        <v>83</v>
      </c>
      <c r="AV523" s="13" t="s">
        <v>80</v>
      </c>
      <c r="AW523" s="13" t="s">
        <v>33</v>
      </c>
      <c r="AX523" s="13" t="s">
        <v>72</v>
      </c>
      <c r="AY523" s="158" t="s">
        <v>142</v>
      </c>
    </row>
    <row r="524" spans="2:51" s="12" customFormat="1" ht="12">
      <c r="B524" s="150"/>
      <c r="D524" s="134" t="s">
        <v>227</v>
      </c>
      <c r="E524" s="151" t="s">
        <v>19</v>
      </c>
      <c r="F524" s="152" t="s">
        <v>918</v>
      </c>
      <c r="H524" s="153">
        <v>66.72</v>
      </c>
      <c r="I524" s="154"/>
      <c r="L524" s="150"/>
      <c r="M524" s="155"/>
      <c r="T524" s="156"/>
      <c r="AT524" s="151" t="s">
        <v>227</v>
      </c>
      <c r="AU524" s="151" t="s">
        <v>83</v>
      </c>
      <c r="AV524" s="12" t="s">
        <v>83</v>
      </c>
      <c r="AW524" s="12" t="s">
        <v>33</v>
      </c>
      <c r="AX524" s="12" t="s">
        <v>72</v>
      </c>
      <c r="AY524" s="151" t="s">
        <v>142</v>
      </c>
    </row>
    <row r="525" spans="2:51" s="13" customFormat="1" ht="12">
      <c r="B525" s="157"/>
      <c r="D525" s="134" t="s">
        <v>227</v>
      </c>
      <c r="E525" s="158" t="s">
        <v>19</v>
      </c>
      <c r="F525" s="159" t="s">
        <v>919</v>
      </c>
      <c r="H525" s="158" t="s">
        <v>19</v>
      </c>
      <c r="I525" s="160"/>
      <c r="L525" s="157"/>
      <c r="M525" s="161"/>
      <c r="T525" s="162"/>
      <c r="AT525" s="158" t="s">
        <v>227</v>
      </c>
      <c r="AU525" s="158" t="s">
        <v>83</v>
      </c>
      <c r="AV525" s="13" t="s">
        <v>80</v>
      </c>
      <c r="AW525" s="13" t="s">
        <v>33</v>
      </c>
      <c r="AX525" s="13" t="s">
        <v>72</v>
      </c>
      <c r="AY525" s="158" t="s">
        <v>142</v>
      </c>
    </row>
    <row r="526" spans="2:51" s="12" customFormat="1" ht="12">
      <c r="B526" s="150"/>
      <c r="D526" s="134" t="s">
        <v>227</v>
      </c>
      <c r="E526" s="151" t="s">
        <v>19</v>
      </c>
      <c r="F526" s="152" t="s">
        <v>920</v>
      </c>
      <c r="H526" s="153">
        <v>22.4</v>
      </c>
      <c r="I526" s="154"/>
      <c r="L526" s="150"/>
      <c r="M526" s="155"/>
      <c r="T526" s="156"/>
      <c r="AT526" s="151" t="s">
        <v>227</v>
      </c>
      <c r="AU526" s="151" t="s">
        <v>83</v>
      </c>
      <c r="AV526" s="12" t="s">
        <v>83</v>
      </c>
      <c r="AW526" s="12" t="s">
        <v>33</v>
      </c>
      <c r="AX526" s="12" t="s">
        <v>72</v>
      </c>
      <c r="AY526" s="151" t="s">
        <v>142</v>
      </c>
    </row>
    <row r="527" spans="2:51" s="13" customFormat="1" ht="12">
      <c r="B527" s="157"/>
      <c r="D527" s="134" t="s">
        <v>227</v>
      </c>
      <c r="E527" s="158" t="s">
        <v>19</v>
      </c>
      <c r="F527" s="159" t="s">
        <v>921</v>
      </c>
      <c r="H527" s="158" t="s">
        <v>19</v>
      </c>
      <c r="I527" s="160"/>
      <c r="L527" s="157"/>
      <c r="M527" s="161"/>
      <c r="T527" s="162"/>
      <c r="AT527" s="158" t="s">
        <v>227</v>
      </c>
      <c r="AU527" s="158" t="s">
        <v>83</v>
      </c>
      <c r="AV527" s="13" t="s">
        <v>80</v>
      </c>
      <c r="AW527" s="13" t="s">
        <v>33</v>
      </c>
      <c r="AX527" s="13" t="s">
        <v>72</v>
      </c>
      <c r="AY527" s="158" t="s">
        <v>142</v>
      </c>
    </row>
    <row r="528" spans="2:51" s="12" customFormat="1" ht="12">
      <c r="B528" s="150"/>
      <c r="D528" s="134" t="s">
        <v>227</v>
      </c>
      <c r="E528" s="151" t="s">
        <v>19</v>
      </c>
      <c r="F528" s="152" t="s">
        <v>922</v>
      </c>
      <c r="H528" s="153">
        <v>12.4</v>
      </c>
      <c r="I528" s="154"/>
      <c r="L528" s="150"/>
      <c r="M528" s="155"/>
      <c r="T528" s="156"/>
      <c r="AT528" s="151" t="s">
        <v>227</v>
      </c>
      <c r="AU528" s="151" t="s">
        <v>83</v>
      </c>
      <c r="AV528" s="12" t="s">
        <v>83</v>
      </c>
      <c r="AW528" s="12" t="s">
        <v>33</v>
      </c>
      <c r="AX528" s="12" t="s">
        <v>72</v>
      </c>
      <c r="AY528" s="151" t="s">
        <v>142</v>
      </c>
    </row>
    <row r="529" spans="2:51" s="13" customFormat="1" ht="12">
      <c r="B529" s="157"/>
      <c r="D529" s="134" t="s">
        <v>227</v>
      </c>
      <c r="E529" s="158" t="s">
        <v>19</v>
      </c>
      <c r="F529" s="159" t="s">
        <v>903</v>
      </c>
      <c r="H529" s="158" t="s">
        <v>19</v>
      </c>
      <c r="I529" s="160"/>
      <c r="L529" s="157"/>
      <c r="M529" s="161"/>
      <c r="T529" s="162"/>
      <c r="AT529" s="158" t="s">
        <v>227</v>
      </c>
      <c r="AU529" s="158" t="s">
        <v>83</v>
      </c>
      <c r="AV529" s="13" t="s">
        <v>80</v>
      </c>
      <c r="AW529" s="13" t="s">
        <v>33</v>
      </c>
      <c r="AX529" s="13" t="s">
        <v>72</v>
      </c>
      <c r="AY529" s="158" t="s">
        <v>142</v>
      </c>
    </row>
    <row r="530" spans="2:51" s="12" customFormat="1" ht="12">
      <c r="B530" s="150"/>
      <c r="D530" s="134" t="s">
        <v>227</v>
      </c>
      <c r="E530" s="151" t="s">
        <v>19</v>
      </c>
      <c r="F530" s="152" t="s">
        <v>923</v>
      </c>
      <c r="H530" s="153">
        <v>2.8</v>
      </c>
      <c r="I530" s="154"/>
      <c r="L530" s="150"/>
      <c r="M530" s="155"/>
      <c r="T530" s="156"/>
      <c r="AT530" s="151" t="s">
        <v>227</v>
      </c>
      <c r="AU530" s="151" t="s">
        <v>83</v>
      </c>
      <c r="AV530" s="12" t="s">
        <v>83</v>
      </c>
      <c r="AW530" s="12" t="s">
        <v>33</v>
      </c>
      <c r="AX530" s="12" t="s">
        <v>72</v>
      </c>
      <c r="AY530" s="151" t="s">
        <v>142</v>
      </c>
    </row>
    <row r="531" spans="2:51" s="13" customFormat="1" ht="12">
      <c r="B531" s="157"/>
      <c r="D531" s="134" t="s">
        <v>227</v>
      </c>
      <c r="E531" s="158" t="s">
        <v>19</v>
      </c>
      <c r="F531" s="159" t="s">
        <v>874</v>
      </c>
      <c r="H531" s="158" t="s">
        <v>19</v>
      </c>
      <c r="I531" s="160"/>
      <c r="L531" s="157"/>
      <c r="M531" s="161"/>
      <c r="T531" s="162"/>
      <c r="AT531" s="158" t="s">
        <v>227</v>
      </c>
      <c r="AU531" s="158" t="s">
        <v>83</v>
      </c>
      <c r="AV531" s="13" t="s">
        <v>80</v>
      </c>
      <c r="AW531" s="13" t="s">
        <v>33</v>
      </c>
      <c r="AX531" s="13" t="s">
        <v>72</v>
      </c>
      <c r="AY531" s="158" t="s">
        <v>142</v>
      </c>
    </row>
    <row r="532" spans="2:51" s="12" customFormat="1" ht="12">
      <c r="B532" s="150"/>
      <c r="D532" s="134" t="s">
        <v>227</v>
      </c>
      <c r="E532" s="151" t="s">
        <v>19</v>
      </c>
      <c r="F532" s="152" t="s">
        <v>924</v>
      </c>
      <c r="H532" s="153">
        <v>36.92</v>
      </c>
      <c r="I532" s="154"/>
      <c r="L532" s="150"/>
      <c r="M532" s="155"/>
      <c r="T532" s="156"/>
      <c r="AT532" s="151" t="s">
        <v>227</v>
      </c>
      <c r="AU532" s="151" t="s">
        <v>83</v>
      </c>
      <c r="AV532" s="12" t="s">
        <v>83</v>
      </c>
      <c r="AW532" s="12" t="s">
        <v>33</v>
      </c>
      <c r="AX532" s="12" t="s">
        <v>72</v>
      </c>
      <c r="AY532" s="151" t="s">
        <v>142</v>
      </c>
    </row>
    <row r="533" spans="2:51" s="14" customFormat="1" ht="12">
      <c r="B533" s="163"/>
      <c r="D533" s="134" t="s">
        <v>227</v>
      </c>
      <c r="E533" s="164" t="s">
        <v>19</v>
      </c>
      <c r="F533" s="165" t="s">
        <v>264</v>
      </c>
      <c r="H533" s="166">
        <v>141.24</v>
      </c>
      <c r="I533" s="167"/>
      <c r="L533" s="163"/>
      <c r="M533" s="168"/>
      <c r="T533" s="169"/>
      <c r="AT533" s="164" t="s">
        <v>227</v>
      </c>
      <c r="AU533" s="164" t="s">
        <v>83</v>
      </c>
      <c r="AV533" s="14" t="s">
        <v>141</v>
      </c>
      <c r="AW533" s="14" t="s">
        <v>33</v>
      </c>
      <c r="AX533" s="14" t="s">
        <v>80</v>
      </c>
      <c r="AY533" s="164" t="s">
        <v>142</v>
      </c>
    </row>
    <row r="534" spans="2:65" s="1" customFormat="1" ht="16.5" customHeight="1">
      <c r="B534" s="32"/>
      <c r="C534" s="173" t="s">
        <v>925</v>
      </c>
      <c r="D534" s="173" t="s">
        <v>619</v>
      </c>
      <c r="E534" s="174" t="s">
        <v>926</v>
      </c>
      <c r="F534" s="175" t="s">
        <v>927</v>
      </c>
      <c r="G534" s="176" t="s">
        <v>303</v>
      </c>
      <c r="H534" s="177">
        <v>148.302</v>
      </c>
      <c r="I534" s="178"/>
      <c r="J534" s="179">
        <f>ROUND(I534*H534,2)</f>
        <v>0</v>
      </c>
      <c r="K534" s="175" t="s">
        <v>189</v>
      </c>
      <c r="L534" s="180"/>
      <c r="M534" s="181" t="s">
        <v>19</v>
      </c>
      <c r="N534" s="182" t="s">
        <v>43</v>
      </c>
      <c r="P534" s="130">
        <f>O534*H534</f>
        <v>0</v>
      </c>
      <c r="Q534" s="130">
        <v>0.0001</v>
      </c>
      <c r="R534" s="130">
        <f>Q534*H534</f>
        <v>0.0148302</v>
      </c>
      <c r="S534" s="130">
        <v>0</v>
      </c>
      <c r="T534" s="131">
        <f>S534*H534</f>
        <v>0</v>
      </c>
      <c r="AR534" s="132" t="s">
        <v>175</v>
      </c>
      <c r="AT534" s="132" t="s">
        <v>619</v>
      </c>
      <c r="AU534" s="132" t="s">
        <v>83</v>
      </c>
      <c r="AY534" s="17" t="s">
        <v>142</v>
      </c>
      <c r="BE534" s="133">
        <f>IF(N534="základní",J534,0)</f>
        <v>0</v>
      </c>
      <c r="BF534" s="133">
        <f>IF(N534="snížená",J534,0)</f>
        <v>0</v>
      </c>
      <c r="BG534" s="133">
        <f>IF(N534="zákl. přenesená",J534,0)</f>
        <v>0</v>
      </c>
      <c r="BH534" s="133">
        <f>IF(N534="sníž. přenesená",J534,0)</f>
        <v>0</v>
      </c>
      <c r="BI534" s="133">
        <f>IF(N534="nulová",J534,0)</f>
        <v>0</v>
      </c>
      <c r="BJ534" s="17" t="s">
        <v>80</v>
      </c>
      <c r="BK534" s="133">
        <f>ROUND(I534*H534,2)</f>
        <v>0</v>
      </c>
      <c r="BL534" s="17" t="s">
        <v>141</v>
      </c>
      <c r="BM534" s="132" t="s">
        <v>928</v>
      </c>
    </row>
    <row r="535" spans="2:47" s="1" customFormat="1" ht="12">
      <c r="B535" s="32"/>
      <c r="D535" s="134" t="s">
        <v>148</v>
      </c>
      <c r="F535" s="135" t="s">
        <v>927</v>
      </c>
      <c r="I535" s="136"/>
      <c r="L535" s="32"/>
      <c r="M535" s="137"/>
      <c r="T535" s="51"/>
      <c r="AT535" s="17" t="s">
        <v>148</v>
      </c>
      <c r="AU535" s="17" t="s">
        <v>83</v>
      </c>
    </row>
    <row r="536" spans="2:51" s="12" customFormat="1" ht="12">
      <c r="B536" s="150"/>
      <c r="D536" s="134" t="s">
        <v>227</v>
      </c>
      <c r="F536" s="152" t="s">
        <v>929</v>
      </c>
      <c r="H536" s="153">
        <v>148.302</v>
      </c>
      <c r="I536" s="154"/>
      <c r="L536" s="150"/>
      <c r="M536" s="155"/>
      <c r="T536" s="156"/>
      <c r="AT536" s="151" t="s">
        <v>227</v>
      </c>
      <c r="AU536" s="151" t="s">
        <v>83</v>
      </c>
      <c r="AV536" s="12" t="s">
        <v>83</v>
      </c>
      <c r="AW536" s="12" t="s">
        <v>4</v>
      </c>
      <c r="AX536" s="12" t="s">
        <v>80</v>
      </c>
      <c r="AY536" s="151" t="s">
        <v>142</v>
      </c>
    </row>
    <row r="537" spans="2:65" s="1" customFormat="1" ht="24.15" customHeight="1">
      <c r="B537" s="32"/>
      <c r="C537" s="121" t="s">
        <v>930</v>
      </c>
      <c r="D537" s="121" t="s">
        <v>143</v>
      </c>
      <c r="E537" s="122" t="s">
        <v>931</v>
      </c>
      <c r="F537" s="123" t="s">
        <v>932</v>
      </c>
      <c r="G537" s="124" t="s">
        <v>303</v>
      </c>
      <c r="H537" s="125">
        <v>58.92</v>
      </c>
      <c r="I537" s="126"/>
      <c r="J537" s="127">
        <f>ROUND(I537*H537,2)</f>
        <v>0</v>
      </c>
      <c r="K537" s="123" t="s">
        <v>189</v>
      </c>
      <c r="L537" s="32"/>
      <c r="M537" s="128" t="s">
        <v>19</v>
      </c>
      <c r="N537" s="129" t="s">
        <v>43</v>
      </c>
      <c r="P537" s="130">
        <f>O537*H537</f>
        <v>0</v>
      </c>
      <c r="Q537" s="130">
        <v>0</v>
      </c>
      <c r="R537" s="130">
        <f>Q537*H537</f>
        <v>0</v>
      </c>
      <c r="S537" s="130">
        <v>0</v>
      </c>
      <c r="T537" s="131">
        <f>S537*H537</f>
        <v>0</v>
      </c>
      <c r="AR537" s="132" t="s">
        <v>141</v>
      </c>
      <c r="AT537" s="132" t="s">
        <v>143</v>
      </c>
      <c r="AU537" s="132" t="s">
        <v>83</v>
      </c>
      <c r="AY537" s="17" t="s">
        <v>142</v>
      </c>
      <c r="BE537" s="133">
        <f>IF(N537="základní",J537,0)</f>
        <v>0</v>
      </c>
      <c r="BF537" s="133">
        <f>IF(N537="snížená",J537,0)</f>
        <v>0</v>
      </c>
      <c r="BG537" s="133">
        <f>IF(N537="zákl. přenesená",J537,0)</f>
        <v>0</v>
      </c>
      <c r="BH537" s="133">
        <f>IF(N537="sníž. přenesená",J537,0)</f>
        <v>0</v>
      </c>
      <c r="BI537" s="133">
        <f>IF(N537="nulová",J537,0)</f>
        <v>0</v>
      </c>
      <c r="BJ537" s="17" t="s">
        <v>80</v>
      </c>
      <c r="BK537" s="133">
        <f>ROUND(I537*H537,2)</f>
        <v>0</v>
      </c>
      <c r="BL537" s="17" t="s">
        <v>141</v>
      </c>
      <c r="BM537" s="132" t="s">
        <v>933</v>
      </c>
    </row>
    <row r="538" spans="2:47" s="1" customFormat="1" ht="38.4">
      <c r="B538" s="32"/>
      <c r="D538" s="134" t="s">
        <v>148</v>
      </c>
      <c r="F538" s="135" t="s">
        <v>934</v>
      </c>
      <c r="I538" s="136"/>
      <c r="L538" s="32"/>
      <c r="M538" s="137"/>
      <c r="T538" s="51"/>
      <c r="AT538" s="17" t="s">
        <v>148</v>
      </c>
      <c r="AU538" s="17" t="s">
        <v>83</v>
      </c>
    </row>
    <row r="539" spans="2:47" s="1" customFormat="1" ht="12">
      <c r="B539" s="32"/>
      <c r="D539" s="148" t="s">
        <v>192</v>
      </c>
      <c r="F539" s="149" t="s">
        <v>935</v>
      </c>
      <c r="I539" s="136"/>
      <c r="L539" s="32"/>
      <c r="M539" s="137"/>
      <c r="T539" s="51"/>
      <c r="AT539" s="17" t="s">
        <v>192</v>
      </c>
      <c r="AU539" s="17" t="s">
        <v>83</v>
      </c>
    </row>
    <row r="540" spans="2:51" s="13" customFormat="1" ht="12">
      <c r="B540" s="157"/>
      <c r="D540" s="134" t="s">
        <v>227</v>
      </c>
      <c r="E540" s="158" t="s">
        <v>19</v>
      </c>
      <c r="F540" s="159" t="s">
        <v>936</v>
      </c>
      <c r="H540" s="158" t="s">
        <v>19</v>
      </c>
      <c r="I540" s="160"/>
      <c r="L540" s="157"/>
      <c r="M540" s="161"/>
      <c r="T540" s="162"/>
      <c r="AT540" s="158" t="s">
        <v>227</v>
      </c>
      <c r="AU540" s="158" t="s">
        <v>83</v>
      </c>
      <c r="AV540" s="13" t="s">
        <v>80</v>
      </c>
      <c r="AW540" s="13" t="s">
        <v>33</v>
      </c>
      <c r="AX540" s="13" t="s">
        <v>72</v>
      </c>
      <c r="AY540" s="158" t="s">
        <v>142</v>
      </c>
    </row>
    <row r="541" spans="2:51" s="12" customFormat="1" ht="12">
      <c r="B541" s="150"/>
      <c r="D541" s="134" t="s">
        <v>227</v>
      </c>
      <c r="E541" s="151" t="s">
        <v>19</v>
      </c>
      <c r="F541" s="152" t="s">
        <v>937</v>
      </c>
      <c r="H541" s="153">
        <v>13.5</v>
      </c>
      <c r="I541" s="154"/>
      <c r="L541" s="150"/>
      <c r="M541" s="155"/>
      <c r="T541" s="156"/>
      <c r="AT541" s="151" t="s">
        <v>227</v>
      </c>
      <c r="AU541" s="151" t="s">
        <v>83</v>
      </c>
      <c r="AV541" s="12" t="s">
        <v>83</v>
      </c>
      <c r="AW541" s="12" t="s">
        <v>33</v>
      </c>
      <c r="AX541" s="12" t="s">
        <v>72</v>
      </c>
      <c r="AY541" s="151" t="s">
        <v>142</v>
      </c>
    </row>
    <row r="542" spans="2:51" s="12" customFormat="1" ht="12">
      <c r="B542" s="150"/>
      <c r="D542" s="134" t="s">
        <v>227</v>
      </c>
      <c r="E542" s="151" t="s">
        <v>19</v>
      </c>
      <c r="F542" s="152" t="s">
        <v>938</v>
      </c>
      <c r="H542" s="153">
        <v>13.5</v>
      </c>
      <c r="I542" s="154"/>
      <c r="L542" s="150"/>
      <c r="M542" s="155"/>
      <c r="T542" s="156"/>
      <c r="AT542" s="151" t="s">
        <v>227</v>
      </c>
      <c r="AU542" s="151" t="s">
        <v>83</v>
      </c>
      <c r="AV542" s="12" t="s">
        <v>83</v>
      </c>
      <c r="AW542" s="12" t="s">
        <v>33</v>
      </c>
      <c r="AX542" s="12" t="s">
        <v>72</v>
      </c>
      <c r="AY542" s="151" t="s">
        <v>142</v>
      </c>
    </row>
    <row r="543" spans="2:51" s="12" customFormat="1" ht="12">
      <c r="B543" s="150"/>
      <c r="D543" s="134" t="s">
        <v>227</v>
      </c>
      <c r="E543" s="151" t="s">
        <v>19</v>
      </c>
      <c r="F543" s="152" t="s">
        <v>939</v>
      </c>
      <c r="H543" s="153">
        <v>13.5</v>
      </c>
      <c r="I543" s="154"/>
      <c r="L543" s="150"/>
      <c r="M543" s="155"/>
      <c r="T543" s="156"/>
      <c r="AT543" s="151" t="s">
        <v>227</v>
      </c>
      <c r="AU543" s="151" t="s">
        <v>83</v>
      </c>
      <c r="AV543" s="12" t="s">
        <v>83</v>
      </c>
      <c r="AW543" s="12" t="s">
        <v>33</v>
      </c>
      <c r="AX543" s="12" t="s">
        <v>72</v>
      </c>
      <c r="AY543" s="151" t="s">
        <v>142</v>
      </c>
    </row>
    <row r="544" spans="2:51" s="13" customFormat="1" ht="12">
      <c r="B544" s="157"/>
      <c r="D544" s="134" t="s">
        <v>227</v>
      </c>
      <c r="E544" s="158" t="s">
        <v>19</v>
      </c>
      <c r="F544" s="159" t="s">
        <v>940</v>
      </c>
      <c r="H544" s="158" t="s">
        <v>19</v>
      </c>
      <c r="I544" s="160"/>
      <c r="L544" s="157"/>
      <c r="M544" s="161"/>
      <c r="T544" s="162"/>
      <c r="AT544" s="158" t="s">
        <v>227</v>
      </c>
      <c r="AU544" s="158" t="s">
        <v>83</v>
      </c>
      <c r="AV544" s="13" t="s">
        <v>80</v>
      </c>
      <c r="AW544" s="13" t="s">
        <v>33</v>
      </c>
      <c r="AX544" s="13" t="s">
        <v>72</v>
      </c>
      <c r="AY544" s="158" t="s">
        <v>142</v>
      </c>
    </row>
    <row r="545" spans="2:51" s="12" customFormat="1" ht="12">
      <c r="B545" s="150"/>
      <c r="D545" s="134" t="s">
        <v>227</v>
      </c>
      <c r="E545" s="151" t="s">
        <v>19</v>
      </c>
      <c r="F545" s="152" t="s">
        <v>941</v>
      </c>
      <c r="H545" s="153">
        <v>2.84</v>
      </c>
      <c r="I545" s="154"/>
      <c r="L545" s="150"/>
      <c r="M545" s="155"/>
      <c r="T545" s="156"/>
      <c r="AT545" s="151" t="s">
        <v>227</v>
      </c>
      <c r="AU545" s="151" t="s">
        <v>83</v>
      </c>
      <c r="AV545" s="12" t="s">
        <v>83</v>
      </c>
      <c r="AW545" s="12" t="s">
        <v>33</v>
      </c>
      <c r="AX545" s="12" t="s">
        <v>72</v>
      </c>
      <c r="AY545" s="151" t="s">
        <v>142</v>
      </c>
    </row>
    <row r="546" spans="2:51" s="12" customFormat="1" ht="12">
      <c r="B546" s="150"/>
      <c r="D546" s="134" t="s">
        <v>227</v>
      </c>
      <c r="E546" s="151" t="s">
        <v>19</v>
      </c>
      <c r="F546" s="152" t="s">
        <v>942</v>
      </c>
      <c r="H546" s="153">
        <v>10.48</v>
      </c>
      <c r="I546" s="154"/>
      <c r="L546" s="150"/>
      <c r="M546" s="155"/>
      <c r="T546" s="156"/>
      <c r="AT546" s="151" t="s">
        <v>227</v>
      </c>
      <c r="AU546" s="151" t="s">
        <v>83</v>
      </c>
      <c r="AV546" s="12" t="s">
        <v>83</v>
      </c>
      <c r="AW546" s="12" t="s">
        <v>33</v>
      </c>
      <c r="AX546" s="12" t="s">
        <v>72</v>
      </c>
      <c r="AY546" s="151" t="s">
        <v>142</v>
      </c>
    </row>
    <row r="547" spans="2:51" s="13" customFormat="1" ht="12">
      <c r="B547" s="157"/>
      <c r="D547" s="134" t="s">
        <v>227</v>
      </c>
      <c r="E547" s="158" t="s">
        <v>19</v>
      </c>
      <c r="F547" s="159" t="s">
        <v>943</v>
      </c>
      <c r="H547" s="158" t="s">
        <v>19</v>
      </c>
      <c r="I547" s="160"/>
      <c r="L547" s="157"/>
      <c r="M547" s="161"/>
      <c r="T547" s="162"/>
      <c r="AT547" s="158" t="s">
        <v>227</v>
      </c>
      <c r="AU547" s="158" t="s">
        <v>83</v>
      </c>
      <c r="AV547" s="13" t="s">
        <v>80</v>
      </c>
      <c r="AW547" s="13" t="s">
        <v>33</v>
      </c>
      <c r="AX547" s="13" t="s">
        <v>72</v>
      </c>
      <c r="AY547" s="158" t="s">
        <v>142</v>
      </c>
    </row>
    <row r="548" spans="2:51" s="12" customFormat="1" ht="12">
      <c r="B548" s="150"/>
      <c r="D548" s="134" t="s">
        <v>227</v>
      </c>
      <c r="E548" s="151" t="s">
        <v>19</v>
      </c>
      <c r="F548" s="152" t="s">
        <v>944</v>
      </c>
      <c r="H548" s="153">
        <v>1</v>
      </c>
      <c r="I548" s="154"/>
      <c r="L548" s="150"/>
      <c r="M548" s="155"/>
      <c r="T548" s="156"/>
      <c r="AT548" s="151" t="s">
        <v>227</v>
      </c>
      <c r="AU548" s="151" t="s">
        <v>83</v>
      </c>
      <c r="AV548" s="12" t="s">
        <v>83</v>
      </c>
      <c r="AW548" s="12" t="s">
        <v>33</v>
      </c>
      <c r="AX548" s="12" t="s">
        <v>72</v>
      </c>
      <c r="AY548" s="151" t="s">
        <v>142</v>
      </c>
    </row>
    <row r="549" spans="2:51" s="12" customFormat="1" ht="12">
      <c r="B549" s="150"/>
      <c r="D549" s="134" t="s">
        <v>227</v>
      </c>
      <c r="E549" s="151" t="s">
        <v>19</v>
      </c>
      <c r="F549" s="152" t="s">
        <v>945</v>
      </c>
      <c r="H549" s="153">
        <v>4.1</v>
      </c>
      <c r="I549" s="154"/>
      <c r="L549" s="150"/>
      <c r="M549" s="155"/>
      <c r="T549" s="156"/>
      <c r="AT549" s="151" t="s">
        <v>227</v>
      </c>
      <c r="AU549" s="151" t="s">
        <v>83</v>
      </c>
      <c r="AV549" s="12" t="s">
        <v>83</v>
      </c>
      <c r="AW549" s="12" t="s">
        <v>33</v>
      </c>
      <c r="AX549" s="12" t="s">
        <v>72</v>
      </c>
      <c r="AY549" s="151" t="s">
        <v>142</v>
      </c>
    </row>
    <row r="550" spans="2:51" s="14" customFormat="1" ht="12">
      <c r="B550" s="163"/>
      <c r="D550" s="134" t="s">
        <v>227</v>
      </c>
      <c r="E550" s="164" t="s">
        <v>19</v>
      </c>
      <c r="F550" s="165" t="s">
        <v>264</v>
      </c>
      <c r="H550" s="166">
        <v>58.92</v>
      </c>
      <c r="I550" s="167"/>
      <c r="L550" s="163"/>
      <c r="M550" s="168"/>
      <c r="T550" s="169"/>
      <c r="AT550" s="164" t="s">
        <v>227</v>
      </c>
      <c r="AU550" s="164" t="s">
        <v>83</v>
      </c>
      <c r="AV550" s="14" t="s">
        <v>141</v>
      </c>
      <c r="AW550" s="14" t="s">
        <v>33</v>
      </c>
      <c r="AX550" s="14" t="s">
        <v>80</v>
      </c>
      <c r="AY550" s="164" t="s">
        <v>142</v>
      </c>
    </row>
    <row r="551" spans="2:65" s="1" customFormat="1" ht="24.15" customHeight="1">
      <c r="B551" s="32"/>
      <c r="C551" s="173" t="s">
        <v>946</v>
      </c>
      <c r="D551" s="173" t="s">
        <v>619</v>
      </c>
      <c r="E551" s="174" t="s">
        <v>947</v>
      </c>
      <c r="F551" s="175" t="s">
        <v>948</v>
      </c>
      <c r="G551" s="176" t="s">
        <v>303</v>
      </c>
      <c r="H551" s="177">
        <v>29.484</v>
      </c>
      <c r="I551" s="178"/>
      <c r="J551" s="179">
        <f>ROUND(I551*H551,2)</f>
        <v>0</v>
      </c>
      <c r="K551" s="175" t="s">
        <v>189</v>
      </c>
      <c r="L551" s="180"/>
      <c r="M551" s="181" t="s">
        <v>19</v>
      </c>
      <c r="N551" s="182" t="s">
        <v>43</v>
      </c>
      <c r="P551" s="130">
        <f>O551*H551</f>
        <v>0</v>
      </c>
      <c r="Q551" s="130">
        <v>4E-05</v>
      </c>
      <c r="R551" s="130">
        <f>Q551*H551</f>
        <v>0.0011793600000000002</v>
      </c>
      <c r="S551" s="130">
        <v>0</v>
      </c>
      <c r="T551" s="131">
        <f>S551*H551</f>
        <v>0</v>
      </c>
      <c r="AR551" s="132" t="s">
        <v>175</v>
      </c>
      <c r="AT551" s="132" t="s">
        <v>619</v>
      </c>
      <c r="AU551" s="132" t="s">
        <v>83</v>
      </c>
      <c r="AY551" s="17" t="s">
        <v>142</v>
      </c>
      <c r="BE551" s="133">
        <f>IF(N551="základní",J551,0)</f>
        <v>0</v>
      </c>
      <c r="BF551" s="133">
        <f>IF(N551="snížená",J551,0)</f>
        <v>0</v>
      </c>
      <c r="BG551" s="133">
        <f>IF(N551="zákl. přenesená",J551,0)</f>
        <v>0</v>
      </c>
      <c r="BH551" s="133">
        <f>IF(N551="sníž. přenesená",J551,0)</f>
        <v>0</v>
      </c>
      <c r="BI551" s="133">
        <f>IF(N551="nulová",J551,0)</f>
        <v>0</v>
      </c>
      <c r="BJ551" s="17" t="s">
        <v>80</v>
      </c>
      <c r="BK551" s="133">
        <f>ROUND(I551*H551,2)</f>
        <v>0</v>
      </c>
      <c r="BL551" s="17" t="s">
        <v>141</v>
      </c>
      <c r="BM551" s="132" t="s">
        <v>949</v>
      </c>
    </row>
    <row r="552" spans="2:47" s="1" customFormat="1" ht="19.2">
      <c r="B552" s="32"/>
      <c r="D552" s="134" t="s">
        <v>148</v>
      </c>
      <c r="F552" s="135" t="s">
        <v>948</v>
      </c>
      <c r="I552" s="136"/>
      <c r="L552" s="32"/>
      <c r="M552" s="137"/>
      <c r="T552" s="51"/>
      <c r="AT552" s="17" t="s">
        <v>148</v>
      </c>
      <c r="AU552" s="17" t="s">
        <v>83</v>
      </c>
    </row>
    <row r="553" spans="2:51" s="12" customFormat="1" ht="12">
      <c r="B553" s="150"/>
      <c r="D553" s="134" t="s">
        <v>227</v>
      </c>
      <c r="E553" s="151" t="s">
        <v>19</v>
      </c>
      <c r="F553" s="152" t="s">
        <v>939</v>
      </c>
      <c r="H553" s="153">
        <v>13.5</v>
      </c>
      <c r="I553" s="154"/>
      <c r="L553" s="150"/>
      <c r="M553" s="155"/>
      <c r="T553" s="156"/>
      <c r="AT553" s="151" t="s">
        <v>227</v>
      </c>
      <c r="AU553" s="151" t="s">
        <v>83</v>
      </c>
      <c r="AV553" s="12" t="s">
        <v>83</v>
      </c>
      <c r="AW553" s="12" t="s">
        <v>33</v>
      </c>
      <c r="AX553" s="12" t="s">
        <v>72</v>
      </c>
      <c r="AY553" s="151" t="s">
        <v>142</v>
      </c>
    </row>
    <row r="554" spans="2:51" s="12" customFormat="1" ht="12">
      <c r="B554" s="150"/>
      <c r="D554" s="134" t="s">
        <v>227</v>
      </c>
      <c r="E554" s="151" t="s">
        <v>19</v>
      </c>
      <c r="F554" s="152" t="s">
        <v>942</v>
      </c>
      <c r="H554" s="153">
        <v>10.48</v>
      </c>
      <c r="I554" s="154"/>
      <c r="L554" s="150"/>
      <c r="M554" s="155"/>
      <c r="T554" s="156"/>
      <c r="AT554" s="151" t="s">
        <v>227</v>
      </c>
      <c r="AU554" s="151" t="s">
        <v>83</v>
      </c>
      <c r="AV554" s="12" t="s">
        <v>83</v>
      </c>
      <c r="AW554" s="12" t="s">
        <v>33</v>
      </c>
      <c r="AX554" s="12" t="s">
        <v>72</v>
      </c>
      <c r="AY554" s="151" t="s">
        <v>142</v>
      </c>
    </row>
    <row r="555" spans="2:51" s="12" customFormat="1" ht="12">
      <c r="B555" s="150"/>
      <c r="D555" s="134" t="s">
        <v>227</v>
      </c>
      <c r="E555" s="151" t="s">
        <v>19</v>
      </c>
      <c r="F555" s="152" t="s">
        <v>945</v>
      </c>
      <c r="H555" s="153">
        <v>4.1</v>
      </c>
      <c r="I555" s="154"/>
      <c r="L555" s="150"/>
      <c r="M555" s="155"/>
      <c r="T555" s="156"/>
      <c r="AT555" s="151" t="s">
        <v>227</v>
      </c>
      <c r="AU555" s="151" t="s">
        <v>83</v>
      </c>
      <c r="AV555" s="12" t="s">
        <v>83</v>
      </c>
      <c r="AW555" s="12" t="s">
        <v>33</v>
      </c>
      <c r="AX555" s="12" t="s">
        <v>72</v>
      </c>
      <c r="AY555" s="151" t="s">
        <v>142</v>
      </c>
    </row>
    <row r="556" spans="2:51" s="14" customFormat="1" ht="12">
      <c r="B556" s="163"/>
      <c r="D556" s="134" t="s">
        <v>227</v>
      </c>
      <c r="E556" s="164" t="s">
        <v>19</v>
      </c>
      <c r="F556" s="165" t="s">
        <v>264</v>
      </c>
      <c r="H556" s="166">
        <v>28.08</v>
      </c>
      <c r="I556" s="167"/>
      <c r="L556" s="163"/>
      <c r="M556" s="168"/>
      <c r="T556" s="169"/>
      <c r="AT556" s="164" t="s">
        <v>227</v>
      </c>
      <c r="AU556" s="164" t="s">
        <v>83</v>
      </c>
      <c r="AV556" s="14" t="s">
        <v>141</v>
      </c>
      <c r="AW556" s="14" t="s">
        <v>33</v>
      </c>
      <c r="AX556" s="14" t="s">
        <v>80</v>
      </c>
      <c r="AY556" s="164" t="s">
        <v>142</v>
      </c>
    </row>
    <row r="557" spans="2:51" s="12" customFormat="1" ht="12">
      <c r="B557" s="150"/>
      <c r="D557" s="134" t="s">
        <v>227</v>
      </c>
      <c r="F557" s="152" t="s">
        <v>950</v>
      </c>
      <c r="H557" s="153">
        <v>29.484</v>
      </c>
      <c r="I557" s="154"/>
      <c r="L557" s="150"/>
      <c r="M557" s="155"/>
      <c r="T557" s="156"/>
      <c r="AT557" s="151" t="s">
        <v>227</v>
      </c>
      <c r="AU557" s="151" t="s">
        <v>83</v>
      </c>
      <c r="AV557" s="12" t="s">
        <v>83</v>
      </c>
      <c r="AW557" s="12" t="s">
        <v>4</v>
      </c>
      <c r="AX557" s="12" t="s">
        <v>80</v>
      </c>
      <c r="AY557" s="151" t="s">
        <v>142</v>
      </c>
    </row>
    <row r="558" spans="2:65" s="1" customFormat="1" ht="24.15" customHeight="1">
      <c r="B558" s="32"/>
      <c r="C558" s="173" t="s">
        <v>951</v>
      </c>
      <c r="D558" s="173" t="s">
        <v>619</v>
      </c>
      <c r="E558" s="174" t="s">
        <v>952</v>
      </c>
      <c r="F558" s="175" t="s">
        <v>953</v>
      </c>
      <c r="G558" s="176" t="s">
        <v>303</v>
      </c>
      <c r="H558" s="177">
        <v>18.207</v>
      </c>
      <c r="I558" s="178"/>
      <c r="J558" s="179">
        <f>ROUND(I558*H558,2)</f>
        <v>0</v>
      </c>
      <c r="K558" s="175" t="s">
        <v>189</v>
      </c>
      <c r="L558" s="180"/>
      <c r="M558" s="181" t="s">
        <v>19</v>
      </c>
      <c r="N558" s="182" t="s">
        <v>43</v>
      </c>
      <c r="P558" s="130">
        <f>O558*H558</f>
        <v>0</v>
      </c>
      <c r="Q558" s="130">
        <v>0.0003</v>
      </c>
      <c r="R558" s="130">
        <f>Q558*H558</f>
        <v>0.0054621</v>
      </c>
      <c r="S558" s="130">
        <v>0</v>
      </c>
      <c r="T558" s="131">
        <f>S558*H558</f>
        <v>0</v>
      </c>
      <c r="AR558" s="132" t="s">
        <v>175</v>
      </c>
      <c r="AT558" s="132" t="s">
        <v>619</v>
      </c>
      <c r="AU558" s="132" t="s">
        <v>83</v>
      </c>
      <c r="AY558" s="17" t="s">
        <v>142</v>
      </c>
      <c r="BE558" s="133">
        <f>IF(N558="základní",J558,0)</f>
        <v>0</v>
      </c>
      <c r="BF558" s="133">
        <f>IF(N558="snížená",J558,0)</f>
        <v>0</v>
      </c>
      <c r="BG558" s="133">
        <f>IF(N558="zákl. přenesená",J558,0)</f>
        <v>0</v>
      </c>
      <c r="BH558" s="133">
        <f>IF(N558="sníž. přenesená",J558,0)</f>
        <v>0</v>
      </c>
      <c r="BI558" s="133">
        <f>IF(N558="nulová",J558,0)</f>
        <v>0</v>
      </c>
      <c r="BJ558" s="17" t="s">
        <v>80</v>
      </c>
      <c r="BK558" s="133">
        <f>ROUND(I558*H558,2)</f>
        <v>0</v>
      </c>
      <c r="BL558" s="17" t="s">
        <v>141</v>
      </c>
      <c r="BM558" s="132" t="s">
        <v>954</v>
      </c>
    </row>
    <row r="559" spans="2:47" s="1" customFormat="1" ht="19.2">
      <c r="B559" s="32"/>
      <c r="D559" s="134" t="s">
        <v>148</v>
      </c>
      <c r="F559" s="135" t="s">
        <v>953</v>
      </c>
      <c r="I559" s="136"/>
      <c r="L559" s="32"/>
      <c r="M559" s="137"/>
      <c r="T559" s="51"/>
      <c r="AT559" s="17" t="s">
        <v>148</v>
      </c>
      <c r="AU559" s="17" t="s">
        <v>83</v>
      </c>
    </row>
    <row r="560" spans="2:51" s="12" customFormat="1" ht="12">
      <c r="B560" s="150"/>
      <c r="D560" s="134" t="s">
        <v>227</v>
      </c>
      <c r="E560" s="151" t="s">
        <v>19</v>
      </c>
      <c r="F560" s="152" t="s">
        <v>938</v>
      </c>
      <c r="H560" s="153">
        <v>13.5</v>
      </c>
      <c r="I560" s="154"/>
      <c r="L560" s="150"/>
      <c r="M560" s="155"/>
      <c r="T560" s="156"/>
      <c r="AT560" s="151" t="s">
        <v>227</v>
      </c>
      <c r="AU560" s="151" t="s">
        <v>83</v>
      </c>
      <c r="AV560" s="12" t="s">
        <v>83</v>
      </c>
      <c r="AW560" s="12" t="s">
        <v>33</v>
      </c>
      <c r="AX560" s="12" t="s">
        <v>72</v>
      </c>
      <c r="AY560" s="151" t="s">
        <v>142</v>
      </c>
    </row>
    <row r="561" spans="2:51" s="12" customFormat="1" ht="12">
      <c r="B561" s="150"/>
      <c r="D561" s="134" t="s">
        <v>227</v>
      </c>
      <c r="E561" s="151" t="s">
        <v>19</v>
      </c>
      <c r="F561" s="152" t="s">
        <v>941</v>
      </c>
      <c r="H561" s="153">
        <v>2.84</v>
      </c>
      <c r="I561" s="154"/>
      <c r="L561" s="150"/>
      <c r="M561" s="155"/>
      <c r="T561" s="156"/>
      <c r="AT561" s="151" t="s">
        <v>227</v>
      </c>
      <c r="AU561" s="151" t="s">
        <v>83</v>
      </c>
      <c r="AV561" s="12" t="s">
        <v>83</v>
      </c>
      <c r="AW561" s="12" t="s">
        <v>33</v>
      </c>
      <c r="AX561" s="12" t="s">
        <v>72</v>
      </c>
      <c r="AY561" s="151" t="s">
        <v>142</v>
      </c>
    </row>
    <row r="562" spans="2:51" s="12" customFormat="1" ht="12">
      <c r="B562" s="150"/>
      <c r="D562" s="134" t="s">
        <v>227</v>
      </c>
      <c r="E562" s="151" t="s">
        <v>19</v>
      </c>
      <c r="F562" s="152" t="s">
        <v>944</v>
      </c>
      <c r="H562" s="153">
        <v>1</v>
      </c>
      <c r="I562" s="154"/>
      <c r="L562" s="150"/>
      <c r="M562" s="155"/>
      <c r="T562" s="156"/>
      <c r="AT562" s="151" t="s">
        <v>227</v>
      </c>
      <c r="AU562" s="151" t="s">
        <v>83</v>
      </c>
      <c r="AV562" s="12" t="s">
        <v>83</v>
      </c>
      <c r="AW562" s="12" t="s">
        <v>33</v>
      </c>
      <c r="AX562" s="12" t="s">
        <v>72</v>
      </c>
      <c r="AY562" s="151" t="s">
        <v>142</v>
      </c>
    </row>
    <row r="563" spans="2:51" s="14" customFormat="1" ht="12">
      <c r="B563" s="163"/>
      <c r="D563" s="134" t="s">
        <v>227</v>
      </c>
      <c r="E563" s="164" t="s">
        <v>19</v>
      </c>
      <c r="F563" s="165" t="s">
        <v>264</v>
      </c>
      <c r="H563" s="166">
        <v>17.34</v>
      </c>
      <c r="I563" s="167"/>
      <c r="L563" s="163"/>
      <c r="M563" s="168"/>
      <c r="T563" s="169"/>
      <c r="AT563" s="164" t="s">
        <v>227</v>
      </c>
      <c r="AU563" s="164" t="s">
        <v>83</v>
      </c>
      <c r="AV563" s="14" t="s">
        <v>141</v>
      </c>
      <c r="AW563" s="14" t="s">
        <v>33</v>
      </c>
      <c r="AX563" s="14" t="s">
        <v>80</v>
      </c>
      <c r="AY563" s="164" t="s">
        <v>142</v>
      </c>
    </row>
    <row r="564" spans="2:51" s="12" customFormat="1" ht="12">
      <c r="B564" s="150"/>
      <c r="D564" s="134" t="s">
        <v>227</v>
      </c>
      <c r="F564" s="152" t="s">
        <v>955</v>
      </c>
      <c r="H564" s="153">
        <v>18.207</v>
      </c>
      <c r="I564" s="154"/>
      <c r="L564" s="150"/>
      <c r="M564" s="155"/>
      <c r="T564" s="156"/>
      <c r="AT564" s="151" t="s">
        <v>227</v>
      </c>
      <c r="AU564" s="151" t="s">
        <v>83</v>
      </c>
      <c r="AV564" s="12" t="s">
        <v>83</v>
      </c>
      <c r="AW564" s="12" t="s">
        <v>4</v>
      </c>
      <c r="AX564" s="12" t="s">
        <v>80</v>
      </c>
      <c r="AY564" s="151" t="s">
        <v>142</v>
      </c>
    </row>
    <row r="565" spans="2:65" s="1" customFormat="1" ht="24.15" customHeight="1">
      <c r="B565" s="32"/>
      <c r="C565" s="173" t="s">
        <v>956</v>
      </c>
      <c r="D565" s="173" t="s">
        <v>619</v>
      </c>
      <c r="E565" s="174" t="s">
        <v>957</v>
      </c>
      <c r="F565" s="175" t="s">
        <v>958</v>
      </c>
      <c r="G565" s="176" t="s">
        <v>303</v>
      </c>
      <c r="H565" s="177">
        <v>14.175</v>
      </c>
      <c r="I565" s="178"/>
      <c r="J565" s="179">
        <f>ROUND(I565*H565,2)</f>
        <v>0</v>
      </c>
      <c r="K565" s="175" t="s">
        <v>189</v>
      </c>
      <c r="L565" s="180"/>
      <c r="M565" s="181" t="s">
        <v>19</v>
      </c>
      <c r="N565" s="182" t="s">
        <v>43</v>
      </c>
      <c r="P565" s="130">
        <f>O565*H565</f>
        <v>0</v>
      </c>
      <c r="Q565" s="130">
        <v>0.0002</v>
      </c>
      <c r="R565" s="130">
        <f>Q565*H565</f>
        <v>0.0028350000000000003</v>
      </c>
      <c r="S565" s="130">
        <v>0</v>
      </c>
      <c r="T565" s="131">
        <f>S565*H565</f>
        <v>0</v>
      </c>
      <c r="AR565" s="132" t="s">
        <v>175</v>
      </c>
      <c r="AT565" s="132" t="s">
        <v>619</v>
      </c>
      <c r="AU565" s="132" t="s">
        <v>83</v>
      </c>
      <c r="AY565" s="17" t="s">
        <v>142</v>
      </c>
      <c r="BE565" s="133">
        <f>IF(N565="základní",J565,0)</f>
        <v>0</v>
      </c>
      <c r="BF565" s="133">
        <f>IF(N565="snížená",J565,0)</f>
        <v>0</v>
      </c>
      <c r="BG565" s="133">
        <f>IF(N565="zákl. přenesená",J565,0)</f>
        <v>0</v>
      </c>
      <c r="BH565" s="133">
        <f>IF(N565="sníž. přenesená",J565,0)</f>
        <v>0</v>
      </c>
      <c r="BI565" s="133">
        <f>IF(N565="nulová",J565,0)</f>
        <v>0</v>
      </c>
      <c r="BJ565" s="17" t="s">
        <v>80</v>
      </c>
      <c r="BK565" s="133">
        <f>ROUND(I565*H565,2)</f>
        <v>0</v>
      </c>
      <c r="BL565" s="17" t="s">
        <v>141</v>
      </c>
      <c r="BM565" s="132" t="s">
        <v>959</v>
      </c>
    </row>
    <row r="566" spans="2:47" s="1" customFormat="1" ht="19.2">
      <c r="B566" s="32"/>
      <c r="D566" s="134" t="s">
        <v>148</v>
      </c>
      <c r="F566" s="135" t="s">
        <v>958</v>
      </c>
      <c r="I566" s="136"/>
      <c r="L566" s="32"/>
      <c r="M566" s="137"/>
      <c r="T566" s="51"/>
      <c r="AT566" s="17" t="s">
        <v>148</v>
      </c>
      <c r="AU566" s="17" t="s">
        <v>83</v>
      </c>
    </row>
    <row r="567" spans="2:51" s="12" customFormat="1" ht="12">
      <c r="B567" s="150"/>
      <c r="D567" s="134" t="s">
        <v>227</v>
      </c>
      <c r="E567" s="151" t="s">
        <v>19</v>
      </c>
      <c r="F567" s="152" t="s">
        <v>937</v>
      </c>
      <c r="H567" s="153">
        <v>13.5</v>
      </c>
      <c r="I567" s="154"/>
      <c r="L567" s="150"/>
      <c r="M567" s="155"/>
      <c r="T567" s="156"/>
      <c r="AT567" s="151" t="s">
        <v>227</v>
      </c>
      <c r="AU567" s="151" t="s">
        <v>83</v>
      </c>
      <c r="AV567" s="12" t="s">
        <v>83</v>
      </c>
      <c r="AW567" s="12" t="s">
        <v>33</v>
      </c>
      <c r="AX567" s="12" t="s">
        <v>80</v>
      </c>
      <c r="AY567" s="151" t="s">
        <v>142</v>
      </c>
    </row>
    <row r="568" spans="2:51" s="12" customFormat="1" ht="12">
      <c r="B568" s="150"/>
      <c r="D568" s="134" t="s">
        <v>227</v>
      </c>
      <c r="F568" s="152" t="s">
        <v>960</v>
      </c>
      <c r="H568" s="153">
        <v>14.175</v>
      </c>
      <c r="I568" s="154"/>
      <c r="L568" s="150"/>
      <c r="M568" s="155"/>
      <c r="T568" s="156"/>
      <c r="AT568" s="151" t="s">
        <v>227</v>
      </c>
      <c r="AU568" s="151" t="s">
        <v>83</v>
      </c>
      <c r="AV568" s="12" t="s">
        <v>83</v>
      </c>
      <c r="AW568" s="12" t="s">
        <v>4</v>
      </c>
      <c r="AX568" s="12" t="s">
        <v>80</v>
      </c>
      <c r="AY568" s="151" t="s">
        <v>142</v>
      </c>
    </row>
    <row r="569" spans="2:65" s="1" customFormat="1" ht="24.15" customHeight="1">
      <c r="B569" s="32"/>
      <c r="C569" s="121" t="s">
        <v>961</v>
      </c>
      <c r="D569" s="121" t="s">
        <v>143</v>
      </c>
      <c r="E569" s="122" t="s">
        <v>962</v>
      </c>
      <c r="F569" s="123" t="s">
        <v>963</v>
      </c>
      <c r="G569" s="124" t="s">
        <v>223</v>
      </c>
      <c r="H569" s="125">
        <v>205.455</v>
      </c>
      <c r="I569" s="126"/>
      <c r="J569" s="127">
        <f>ROUND(I569*H569,2)</f>
        <v>0</v>
      </c>
      <c r="K569" s="123" t="s">
        <v>189</v>
      </c>
      <c r="L569" s="32"/>
      <c r="M569" s="128" t="s">
        <v>19</v>
      </c>
      <c r="N569" s="129" t="s">
        <v>43</v>
      </c>
      <c r="P569" s="130">
        <f>O569*H569</f>
        <v>0</v>
      </c>
      <c r="Q569" s="130">
        <v>0.0003</v>
      </c>
      <c r="R569" s="130">
        <f>Q569*H569</f>
        <v>0.0616365</v>
      </c>
      <c r="S569" s="130">
        <v>0</v>
      </c>
      <c r="T569" s="131">
        <f>S569*H569</f>
        <v>0</v>
      </c>
      <c r="AR569" s="132" t="s">
        <v>141</v>
      </c>
      <c r="AT569" s="132" t="s">
        <v>143</v>
      </c>
      <c r="AU569" s="132" t="s">
        <v>83</v>
      </c>
      <c r="AY569" s="17" t="s">
        <v>142</v>
      </c>
      <c r="BE569" s="133">
        <f>IF(N569="základní",J569,0)</f>
        <v>0</v>
      </c>
      <c r="BF569" s="133">
        <f>IF(N569="snížená",J569,0)</f>
        <v>0</v>
      </c>
      <c r="BG569" s="133">
        <f>IF(N569="zákl. přenesená",J569,0)</f>
        <v>0</v>
      </c>
      <c r="BH569" s="133">
        <f>IF(N569="sníž. přenesená",J569,0)</f>
        <v>0</v>
      </c>
      <c r="BI569" s="133">
        <f>IF(N569="nulová",J569,0)</f>
        <v>0</v>
      </c>
      <c r="BJ569" s="17" t="s">
        <v>80</v>
      </c>
      <c r="BK569" s="133">
        <f>ROUND(I569*H569,2)</f>
        <v>0</v>
      </c>
      <c r="BL569" s="17" t="s">
        <v>141</v>
      </c>
      <c r="BM569" s="132" t="s">
        <v>964</v>
      </c>
    </row>
    <row r="570" spans="2:47" s="1" customFormat="1" ht="19.2">
      <c r="B570" s="32"/>
      <c r="D570" s="134" t="s">
        <v>148</v>
      </c>
      <c r="F570" s="135" t="s">
        <v>965</v>
      </c>
      <c r="I570" s="136"/>
      <c r="L570" s="32"/>
      <c r="M570" s="137"/>
      <c r="T570" s="51"/>
      <c r="AT570" s="17" t="s">
        <v>148</v>
      </c>
      <c r="AU570" s="17" t="s">
        <v>83</v>
      </c>
    </row>
    <row r="571" spans="2:47" s="1" customFormat="1" ht="12">
      <c r="B571" s="32"/>
      <c r="D571" s="148" t="s">
        <v>192</v>
      </c>
      <c r="F571" s="149" t="s">
        <v>966</v>
      </c>
      <c r="I571" s="136"/>
      <c r="L571" s="32"/>
      <c r="M571" s="137"/>
      <c r="T571" s="51"/>
      <c r="AT571" s="17" t="s">
        <v>192</v>
      </c>
      <c r="AU571" s="17" t="s">
        <v>83</v>
      </c>
    </row>
    <row r="572" spans="2:51" s="13" customFormat="1" ht="12">
      <c r="B572" s="157"/>
      <c r="D572" s="134" t="s">
        <v>227</v>
      </c>
      <c r="E572" s="158" t="s">
        <v>19</v>
      </c>
      <c r="F572" s="159" t="s">
        <v>900</v>
      </c>
      <c r="H572" s="158" t="s">
        <v>19</v>
      </c>
      <c r="I572" s="160"/>
      <c r="L572" s="157"/>
      <c r="M572" s="161"/>
      <c r="T572" s="162"/>
      <c r="AT572" s="158" t="s">
        <v>227</v>
      </c>
      <c r="AU572" s="158" t="s">
        <v>83</v>
      </c>
      <c r="AV572" s="13" t="s">
        <v>80</v>
      </c>
      <c r="AW572" s="13" t="s">
        <v>33</v>
      </c>
      <c r="AX572" s="13" t="s">
        <v>72</v>
      </c>
      <c r="AY572" s="158" t="s">
        <v>142</v>
      </c>
    </row>
    <row r="573" spans="2:51" s="12" customFormat="1" ht="12">
      <c r="B573" s="150"/>
      <c r="D573" s="134" t="s">
        <v>227</v>
      </c>
      <c r="E573" s="151" t="s">
        <v>19</v>
      </c>
      <c r="F573" s="152" t="s">
        <v>901</v>
      </c>
      <c r="H573" s="153">
        <v>87.8</v>
      </c>
      <c r="I573" s="154"/>
      <c r="L573" s="150"/>
      <c r="M573" s="155"/>
      <c r="T573" s="156"/>
      <c r="AT573" s="151" t="s">
        <v>227</v>
      </c>
      <c r="AU573" s="151" t="s">
        <v>83</v>
      </c>
      <c r="AV573" s="12" t="s">
        <v>83</v>
      </c>
      <c r="AW573" s="12" t="s">
        <v>33</v>
      </c>
      <c r="AX573" s="12" t="s">
        <v>72</v>
      </c>
      <c r="AY573" s="151" t="s">
        <v>142</v>
      </c>
    </row>
    <row r="574" spans="2:51" s="12" customFormat="1" ht="12">
      <c r="B574" s="150"/>
      <c r="D574" s="134" t="s">
        <v>227</v>
      </c>
      <c r="E574" s="151" t="s">
        <v>19</v>
      </c>
      <c r="F574" s="152" t="s">
        <v>902</v>
      </c>
      <c r="H574" s="153">
        <v>107.087</v>
      </c>
      <c r="I574" s="154"/>
      <c r="L574" s="150"/>
      <c r="M574" s="155"/>
      <c r="T574" s="156"/>
      <c r="AT574" s="151" t="s">
        <v>227</v>
      </c>
      <c r="AU574" s="151" t="s">
        <v>83</v>
      </c>
      <c r="AV574" s="12" t="s">
        <v>83</v>
      </c>
      <c r="AW574" s="12" t="s">
        <v>33</v>
      </c>
      <c r="AX574" s="12" t="s">
        <v>72</v>
      </c>
      <c r="AY574" s="151" t="s">
        <v>142</v>
      </c>
    </row>
    <row r="575" spans="2:51" s="13" customFormat="1" ht="12">
      <c r="B575" s="157"/>
      <c r="D575" s="134" t="s">
        <v>227</v>
      </c>
      <c r="E575" s="158" t="s">
        <v>19</v>
      </c>
      <c r="F575" s="159" t="s">
        <v>903</v>
      </c>
      <c r="H575" s="158" t="s">
        <v>19</v>
      </c>
      <c r="I575" s="160"/>
      <c r="L575" s="157"/>
      <c r="M575" s="161"/>
      <c r="T575" s="162"/>
      <c r="AT575" s="158" t="s">
        <v>227</v>
      </c>
      <c r="AU575" s="158" t="s">
        <v>83</v>
      </c>
      <c r="AV575" s="13" t="s">
        <v>80</v>
      </c>
      <c r="AW575" s="13" t="s">
        <v>33</v>
      </c>
      <c r="AX575" s="13" t="s">
        <v>72</v>
      </c>
      <c r="AY575" s="158" t="s">
        <v>142</v>
      </c>
    </row>
    <row r="576" spans="2:51" s="12" customFormat="1" ht="12">
      <c r="B576" s="150"/>
      <c r="D576" s="134" t="s">
        <v>227</v>
      </c>
      <c r="E576" s="151" t="s">
        <v>19</v>
      </c>
      <c r="F576" s="152" t="s">
        <v>904</v>
      </c>
      <c r="H576" s="153">
        <v>8.5</v>
      </c>
      <c r="I576" s="154"/>
      <c r="L576" s="150"/>
      <c r="M576" s="155"/>
      <c r="T576" s="156"/>
      <c r="AT576" s="151" t="s">
        <v>227</v>
      </c>
      <c r="AU576" s="151" t="s">
        <v>83</v>
      </c>
      <c r="AV576" s="12" t="s">
        <v>83</v>
      </c>
      <c r="AW576" s="12" t="s">
        <v>33</v>
      </c>
      <c r="AX576" s="12" t="s">
        <v>72</v>
      </c>
      <c r="AY576" s="151" t="s">
        <v>142</v>
      </c>
    </row>
    <row r="577" spans="2:51" s="12" customFormat="1" ht="12">
      <c r="B577" s="150"/>
      <c r="D577" s="134" t="s">
        <v>227</v>
      </c>
      <c r="E577" s="151" t="s">
        <v>19</v>
      </c>
      <c r="F577" s="152" t="s">
        <v>905</v>
      </c>
      <c r="H577" s="153">
        <v>2.24</v>
      </c>
      <c r="I577" s="154"/>
      <c r="L577" s="150"/>
      <c r="M577" s="155"/>
      <c r="T577" s="156"/>
      <c r="AT577" s="151" t="s">
        <v>227</v>
      </c>
      <c r="AU577" s="151" t="s">
        <v>83</v>
      </c>
      <c r="AV577" s="12" t="s">
        <v>83</v>
      </c>
      <c r="AW577" s="12" t="s">
        <v>33</v>
      </c>
      <c r="AX577" s="12" t="s">
        <v>72</v>
      </c>
      <c r="AY577" s="151" t="s">
        <v>142</v>
      </c>
    </row>
    <row r="578" spans="2:51" s="12" customFormat="1" ht="12">
      <c r="B578" s="150"/>
      <c r="D578" s="134" t="s">
        <v>227</v>
      </c>
      <c r="E578" s="151" t="s">
        <v>19</v>
      </c>
      <c r="F578" s="152" t="s">
        <v>906</v>
      </c>
      <c r="H578" s="153">
        <v>3.64</v>
      </c>
      <c r="I578" s="154"/>
      <c r="L578" s="150"/>
      <c r="M578" s="155"/>
      <c r="T578" s="156"/>
      <c r="AT578" s="151" t="s">
        <v>227</v>
      </c>
      <c r="AU578" s="151" t="s">
        <v>83</v>
      </c>
      <c r="AV578" s="12" t="s">
        <v>83</v>
      </c>
      <c r="AW578" s="12" t="s">
        <v>33</v>
      </c>
      <c r="AX578" s="12" t="s">
        <v>72</v>
      </c>
      <c r="AY578" s="151" t="s">
        <v>142</v>
      </c>
    </row>
    <row r="579" spans="2:51" s="12" customFormat="1" ht="12">
      <c r="B579" s="150"/>
      <c r="D579" s="134" t="s">
        <v>227</v>
      </c>
      <c r="E579" s="151" t="s">
        <v>19</v>
      </c>
      <c r="F579" s="152" t="s">
        <v>907</v>
      </c>
      <c r="H579" s="153">
        <v>0.3</v>
      </c>
      <c r="I579" s="154"/>
      <c r="L579" s="150"/>
      <c r="M579" s="155"/>
      <c r="T579" s="156"/>
      <c r="AT579" s="151" t="s">
        <v>227</v>
      </c>
      <c r="AU579" s="151" t="s">
        <v>83</v>
      </c>
      <c r="AV579" s="12" t="s">
        <v>83</v>
      </c>
      <c r="AW579" s="12" t="s">
        <v>33</v>
      </c>
      <c r="AX579" s="12" t="s">
        <v>72</v>
      </c>
      <c r="AY579" s="151" t="s">
        <v>142</v>
      </c>
    </row>
    <row r="580" spans="2:51" s="13" customFormat="1" ht="12">
      <c r="B580" s="157"/>
      <c r="D580" s="134" t="s">
        <v>227</v>
      </c>
      <c r="E580" s="158" t="s">
        <v>19</v>
      </c>
      <c r="F580" s="159" t="s">
        <v>833</v>
      </c>
      <c r="H580" s="158" t="s">
        <v>19</v>
      </c>
      <c r="I580" s="160"/>
      <c r="L580" s="157"/>
      <c r="M580" s="161"/>
      <c r="T580" s="162"/>
      <c r="AT580" s="158" t="s">
        <v>227</v>
      </c>
      <c r="AU580" s="158" t="s">
        <v>83</v>
      </c>
      <c r="AV580" s="13" t="s">
        <v>80</v>
      </c>
      <c r="AW580" s="13" t="s">
        <v>33</v>
      </c>
      <c r="AX580" s="13" t="s">
        <v>72</v>
      </c>
      <c r="AY580" s="158" t="s">
        <v>142</v>
      </c>
    </row>
    <row r="581" spans="2:51" s="12" customFormat="1" ht="12">
      <c r="B581" s="150"/>
      <c r="D581" s="134" t="s">
        <v>227</v>
      </c>
      <c r="E581" s="151" t="s">
        <v>19</v>
      </c>
      <c r="F581" s="152" t="s">
        <v>908</v>
      </c>
      <c r="H581" s="153">
        <v>13.31</v>
      </c>
      <c r="I581" s="154"/>
      <c r="L581" s="150"/>
      <c r="M581" s="155"/>
      <c r="T581" s="156"/>
      <c r="AT581" s="151" t="s">
        <v>227</v>
      </c>
      <c r="AU581" s="151" t="s">
        <v>83</v>
      </c>
      <c r="AV581" s="12" t="s">
        <v>83</v>
      </c>
      <c r="AW581" s="12" t="s">
        <v>33</v>
      </c>
      <c r="AX581" s="12" t="s">
        <v>72</v>
      </c>
      <c r="AY581" s="151" t="s">
        <v>142</v>
      </c>
    </row>
    <row r="582" spans="2:51" s="13" customFormat="1" ht="12">
      <c r="B582" s="157"/>
      <c r="D582" s="134" t="s">
        <v>227</v>
      </c>
      <c r="E582" s="158" t="s">
        <v>19</v>
      </c>
      <c r="F582" s="159" t="s">
        <v>909</v>
      </c>
      <c r="H582" s="158" t="s">
        <v>19</v>
      </c>
      <c r="I582" s="160"/>
      <c r="L582" s="157"/>
      <c r="M582" s="161"/>
      <c r="T582" s="162"/>
      <c r="AT582" s="158" t="s">
        <v>227</v>
      </c>
      <c r="AU582" s="158" t="s">
        <v>83</v>
      </c>
      <c r="AV582" s="13" t="s">
        <v>80</v>
      </c>
      <c r="AW582" s="13" t="s">
        <v>33</v>
      </c>
      <c r="AX582" s="13" t="s">
        <v>72</v>
      </c>
      <c r="AY582" s="158" t="s">
        <v>142</v>
      </c>
    </row>
    <row r="583" spans="2:51" s="12" customFormat="1" ht="12">
      <c r="B583" s="150"/>
      <c r="D583" s="134" t="s">
        <v>227</v>
      </c>
      <c r="E583" s="151" t="s">
        <v>19</v>
      </c>
      <c r="F583" s="152" t="s">
        <v>836</v>
      </c>
      <c r="H583" s="153">
        <v>-29.17</v>
      </c>
      <c r="I583" s="154"/>
      <c r="L583" s="150"/>
      <c r="M583" s="155"/>
      <c r="T583" s="156"/>
      <c r="AT583" s="151" t="s">
        <v>227</v>
      </c>
      <c r="AU583" s="151" t="s">
        <v>83</v>
      </c>
      <c r="AV583" s="12" t="s">
        <v>83</v>
      </c>
      <c r="AW583" s="12" t="s">
        <v>33</v>
      </c>
      <c r="AX583" s="12" t="s">
        <v>72</v>
      </c>
      <c r="AY583" s="151" t="s">
        <v>142</v>
      </c>
    </row>
    <row r="584" spans="2:51" s="13" customFormat="1" ht="12">
      <c r="B584" s="157"/>
      <c r="D584" s="134" t="s">
        <v>227</v>
      </c>
      <c r="E584" s="158" t="s">
        <v>19</v>
      </c>
      <c r="F584" s="159" t="s">
        <v>874</v>
      </c>
      <c r="H584" s="158" t="s">
        <v>19</v>
      </c>
      <c r="I584" s="160"/>
      <c r="L584" s="157"/>
      <c r="M584" s="161"/>
      <c r="T584" s="162"/>
      <c r="AT584" s="158" t="s">
        <v>227</v>
      </c>
      <c r="AU584" s="158" t="s">
        <v>83</v>
      </c>
      <c r="AV584" s="13" t="s">
        <v>80</v>
      </c>
      <c r="AW584" s="13" t="s">
        <v>33</v>
      </c>
      <c r="AX584" s="13" t="s">
        <v>72</v>
      </c>
      <c r="AY584" s="158" t="s">
        <v>142</v>
      </c>
    </row>
    <row r="585" spans="2:51" s="12" customFormat="1" ht="12">
      <c r="B585" s="150"/>
      <c r="D585" s="134" t="s">
        <v>227</v>
      </c>
      <c r="E585" s="151" t="s">
        <v>19</v>
      </c>
      <c r="F585" s="152" t="s">
        <v>910</v>
      </c>
      <c r="H585" s="153">
        <v>11.748</v>
      </c>
      <c r="I585" s="154"/>
      <c r="L585" s="150"/>
      <c r="M585" s="155"/>
      <c r="T585" s="156"/>
      <c r="AT585" s="151" t="s">
        <v>227</v>
      </c>
      <c r="AU585" s="151" t="s">
        <v>83</v>
      </c>
      <c r="AV585" s="12" t="s">
        <v>83</v>
      </c>
      <c r="AW585" s="12" t="s">
        <v>33</v>
      </c>
      <c r="AX585" s="12" t="s">
        <v>72</v>
      </c>
      <c r="AY585" s="151" t="s">
        <v>142</v>
      </c>
    </row>
    <row r="586" spans="2:51" s="14" customFormat="1" ht="12">
      <c r="B586" s="163"/>
      <c r="D586" s="134" t="s">
        <v>227</v>
      </c>
      <c r="E586" s="164" t="s">
        <v>19</v>
      </c>
      <c r="F586" s="165" t="s">
        <v>264</v>
      </c>
      <c r="H586" s="166">
        <v>205.45499999999998</v>
      </c>
      <c r="I586" s="167"/>
      <c r="L586" s="163"/>
      <c r="M586" s="168"/>
      <c r="T586" s="169"/>
      <c r="AT586" s="164" t="s">
        <v>227</v>
      </c>
      <c r="AU586" s="164" t="s">
        <v>83</v>
      </c>
      <c r="AV586" s="14" t="s">
        <v>141</v>
      </c>
      <c r="AW586" s="14" t="s">
        <v>33</v>
      </c>
      <c r="AX586" s="14" t="s">
        <v>80</v>
      </c>
      <c r="AY586" s="164" t="s">
        <v>142</v>
      </c>
    </row>
    <row r="587" spans="2:65" s="1" customFormat="1" ht="44.25" customHeight="1">
      <c r="B587" s="32"/>
      <c r="C587" s="121" t="s">
        <v>967</v>
      </c>
      <c r="D587" s="121" t="s">
        <v>143</v>
      </c>
      <c r="E587" s="122" t="s">
        <v>968</v>
      </c>
      <c r="F587" s="123" t="s">
        <v>969</v>
      </c>
      <c r="G587" s="124" t="s">
        <v>223</v>
      </c>
      <c r="H587" s="125">
        <v>7.832</v>
      </c>
      <c r="I587" s="126"/>
      <c r="J587" s="127">
        <f>ROUND(I587*H587,2)</f>
        <v>0</v>
      </c>
      <c r="K587" s="123" t="s">
        <v>189</v>
      </c>
      <c r="L587" s="32"/>
      <c r="M587" s="128" t="s">
        <v>19</v>
      </c>
      <c r="N587" s="129" t="s">
        <v>43</v>
      </c>
      <c r="P587" s="130">
        <f>O587*H587</f>
        <v>0</v>
      </c>
      <c r="Q587" s="130">
        <v>0.00835</v>
      </c>
      <c r="R587" s="130">
        <f>Q587*H587</f>
        <v>0.0653972</v>
      </c>
      <c r="S587" s="130">
        <v>0</v>
      </c>
      <c r="T587" s="131">
        <f>S587*H587</f>
        <v>0</v>
      </c>
      <c r="AR587" s="132" t="s">
        <v>141</v>
      </c>
      <c r="AT587" s="132" t="s">
        <v>143</v>
      </c>
      <c r="AU587" s="132" t="s">
        <v>83</v>
      </c>
      <c r="AY587" s="17" t="s">
        <v>142</v>
      </c>
      <c r="BE587" s="133">
        <f>IF(N587="základní",J587,0)</f>
        <v>0</v>
      </c>
      <c r="BF587" s="133">
        <f>IF(N587="snížená",J587,0)</f>
        <v>0</v>
      </c>
      <c r="BG587" s="133">
        <f>IF(N587="zákl. přenesená",J587,0)</f>
        <v>0</v>
      </c>
      <c r="BH587" s="133">
        <f>IF(N587="sníž. přenesená",J587,0)</f>
        <v>0</v>
      </c>
      <c r="BI587" s="133">
        <f>IF(N587="nulová",J587,0)</f>
        <v>0</v>
      </c>
      <c r="BJ587" s="17" t="s">
        <v>80</v>
      </c>
      <c r="BK587" s="133">
        <f>ROUND(I587*H587,2)</f>
        <v>0</v>
      </c>
      <c r="BL587" s="17" t="s">
        <v>141</v>
      </c>
      <c r="BM587" s="132" t="s">
        <v>970</v>
      </c>
    </row>
    <row r="588" spans="2:47" s="1" customFormat="1" ht="38.4">
      <c r="B588" s="32"/>
      <c r="D588" s="134" t="s">
        <v>148</v>
      </c>
      <c r="F588" s="135" t="s">
        <v>971</v>
      </c>
      <c r="I588" s="136"/>
      <c r="L588" s="32"/>
      <c r="M588" s="137"/>
      <c r="T588" s="51"/>
      <c r="AT588" s="17" t="s">
        <v>148</v>
      </c>
      <c r="AU588" s="17" t="s">
        <v>83</v>
      </c>
    </row>
    <row r="589" spans="2:47" s="1" customFormat="1" ht="12">
      <c r="B589" s="32"/>
      <c r="D589" s="148" t="s">
        <v>192</v>
      </c>
      <c r="F589" s="149" t="s">
        <v>972</v>
      </c>
      <c r="I589" s="136"/>
      <c r="L589" s="32"/>
      <c r="M589" s="137"/>
      <c r="T589" s="51"/>
      <c r="AT589" s="17" t="s">
        <v>192</v>
      </c>
      <c r="AU589" s="17" t="s">
        <v>83</v>
      </c>
    </row>
    <row r="590" spans="2:51" s="13" customFormat="1" ht="12">
      <c r="B590" s="157"/>
      <c r="D590" s="134" t="s">
        <v>227</v>
      </c>
      <c r="E590" s="158" t="s">
        <v>19</v>
      </c>
      <c r="F590" s="159" t="s">
        <v>874</v>
      </c>
      <c r="H590" s="158" t="s">
        <v>19</v>
      </c>
      <c r="I590" s="160"/>
      <c r="L590" s="157"/>
      <c r="M590" s="161"/>
      <c r="T590" s="162"/>
      <c r="AT590" s="158" t="s">
        <v>227</v>
      </c>
      <c r="AU590" s="158" t="s">
        <v>83</v>
      </c>
      <c r="AV590" s="13" t="s">
        <v>80</v>
      </c>
      <c r="AW590" s="13" t="s">
        <v>33</v>
      </c>
      <c r="AX590" s="13" t="s">
        <v>72</v>
      </c>
      <c r="AY590" s="158" t="s">
        <v>142</v>
      </c>
    </row>
    <row r="591" spans="2:51" s="12" customFormat="1" ht="12">
      <c r="B591" s="150"/>
      <c r="D591" s="134" t="s">
        <v>227</v>
      </c>
      <c r="E591" s="151" t="s">
        <v>19</v>
      </c>
      <c r="F591" s="152" t="s">
        <v>973</v>
      </c>
      <c r="H591" s="153">
        <v>7.832</v>
      </c>
      <c r="I591" s="154"/>
      <c r="L591" s="150"/>
      <c r="M591" s="155"/>
      <c r="T591" s="156"/>
      <c r="AT591" s="151" t="s">
        <v>227</v>
      </c>
      <c r="AU591" s="151" t="s">
        <v>83</v>
      </c>
      <c r="AV591" s="12" t="s">
        <v>83</v>
      </c>
      <c r="AW591" s="12" t="s">
        <v>33</v>
      </c>
      <c r="AX591" s="12" t="s">
        <v>80</v>
      </c>
      <c r="AY591" s="151" t="s">
        <v>142</v>
      </c>
    </row>
    <row r="592" spans="2:65" s="1" customFormat="1" ht="16.5" customHeight="1">
      <c r="B592" s="32"/>
      <c r="C592" s="173" t="s">
        <v>974</v>
      </c>
      <c r="D592" s="173" t="s">
        <v>619</v>
      </c>
      <c r="E592" s="174" t="s">
        <v>975</v>
      </c>
      <c r="F592" s="175" t="s">
        <v>976</v>
      </c>
      <c r="G592" s="176" t="s">
        <v>223</v>
      </c>
      <c r="H592" s="177">
        <v>8.224</v>
      </c>
      <c r="I592" s="178"/>
      <c r="J592" s="179">
        <f>ROUND(I592*H592,2)</f>
        <v>0</v>
      </c>
      <c r="K592" s="175" t="s">
        <v>189</v>
      </c>
      <c r="L592" s="180"/>
      <c r="M592" s="181" t="s">
        <v>19</v>
      </c>
      <c r="N592" s="182" t="s">
        <v>43</v>
      </c>
      <c r="P592" s="130">
        <f>O592*H592</f>
        <v>0</v>
      </c>
      <c r="Q592" s="130">
        <v>0.00102</v>
      </c>
      <c r="R592" s="130">
        <f>Q592*H592</f>
        <v>0.00838848</v>
      </c>
      <c r="S592" s="130">
        <v>0</v>
      </c>
      <c r="T592" s="131">
        <f>S592*H592</f>
        <v>0</v>
      </c>
      <c r="AR592" s="132" t="s">
        <v>175</v>
      </c>
      <c r="AT592" s="132" t="s">
        <v>619</v>
      </c>
      <c r="AU592" s="132" t="s">
        <v>83</v>
      </c>
      <c r="AY592" s="17" t="s">
        <v>142</v>
      </c>
      <c r="BE592" s="133">
        <f>IF(N592="základní",J592,0)</f>
        <v>0</v>
      </c>
      <c r="BF592" s="133">
        <f>IF(N592="snížená",J592,0)</f>
        <v>0</v>
      </c>
      <c r="BG592" s="133">
        <f>IF(N592="zákl. přenesená",J592,0)</f>
        <v>0</v>
      </c>
      <c r="BH592" s="133">
        <f>IF(N592="sníž. přenesená",J592,0)</f>
        <v>0</v>
      </c>
      <c r="BI592" s="133">
        <f>IF(N592="nulová",J592,0)</f>
        <v>0</v>
      </c>
      <c r="BJ592" s="17" t="s">
        <v>80</v>
      </c>
      <c r="BK592" s="133">
        <f>ROUND(I592*H592,2)</f>
        <v>0</v>
      </c>
      <c r="BL592" s="17" t="s">
        <v>141</v>
      </c>
      <c r="BM592" s="132" t="s">
        <v>977</v>
      </c>
    </row>
    <row r="593" spans="2:47" s="1" customFormat="1" ht="12">
      <c r="B593" s="32"/>
      <c r="D593" s="134" t="s">
        <v>148</v>
      </c>
      <c r="F593" s="135" t="s">
        <v>976</v>
      </c>
      <c r="I593" s="136"/>
      <c r="L593" s="32"/>
      <c r="M593" s="137"/>
      <c r="T593" s="51"/>
      <c r="AT593" s="17" t="s">
        <v>148</v>
      </c>
      <c r="AU593" s="17" t="s">
        <v>83</v>
      </c>
    </row>
    <row r="594" spans="2:51" s="12" customFormat="1" ht="12">
      <c r="B594" s="150"/>
      <c r="D594" s="134" t="s">
        <v>227</v>
      </c>
      <c r="F594" s="152" t="s">
        <v>978</v>
      </c>
      <c r="H594" s="153">
        <v>8.224</v>
      </c>
      <c r="I594" s="154"/>
      <c r="L594" s="150"/>
      <c r="M594" s="155"/>
      <c r="T594" s="156"/>
      <c r="AT594" s="151" t="s">
        <v>227</v>
      </c>
      <c r="AU594" s="151" t="s">
        <v>83</v>
      </c>
      <c r="AV594" s="12" t="s">
        <v>83</v>
      </c>
      <c r="AW594" s="12" t="s">
        <v>4</v>
      </c>
      <c r="AX594" s="12" t="s">
        <v>80</v>
      </c>
      <c r="AY594" s="151" t="s">
        <v>142</v>
      </c>
    </row>
    <row r="595" spans="2:65" s="1" customFormat="1" ht="37.95" customHeight="1">
      <c r="B595" s="32"/>
      <c r="C595" s="121" t="s">
        <v>979</v>
      </c>
      <c r="D595" s="121" t="s">
        <v>143</v>
      </c>
      <c r="E595" s="122" t="s">
        <v>980</v>
      </c>
      <c r="F595" s="123" t="s">
        <v>981</v>
      </c>
      <c r="G595" s="124" t="s">
        <v>223</v>
      </c>
      <c r="H595" s="125">
        <v>165.717</v>
      </c>
      <c r="I595" s="126"/>
      <c r="J595" s="127">
        <f>ROUND(I595*H595,2)</f>
        <v>0</v>
      </c>
      <c r="K595" s="123" t="s">
        <v>189</v>
      </c>
      <c r="L595" s="32"/>
      <c r="M595" s="128" t="s">
        <v>19</v>
      </c>
      <c r="N595" s="129" t="s">
        <v>43</v>
      </c>
      <c r="P595" s="130">
        <f>O595*H595</f>
        <v>0</v>
      </c>
      <c r="Q595" s="130">
        <v>0.00867</v>
      </c>
      <c r="R595" s="130">
        <f>Q595*H595</f>
        <v>1.4367663900000003</v>
      </c>
      <c r="S595" s="130">
        <v>0</v>
      </c>
      <c r="T595" s="131">
        <f>S595*H595</f>
        <v>0</v>
      </c>
      <c r="AR595" s="132" t="s">
        <v>141</v>
      </c>
      <c r="AT595" s="132" t="s">
        <v>143</v>
      </c>
      <c r="AU595" s="132" t="s">
        <v>83</v>
      </c>
      <c r="AY595" s="17" t="s">
        <v>142</v>
      </c>
      <c r="BE595" s="133">
        <f>IF(N595="základní",J595,0)</f>
        <v>0</v>
      </c>
      <c r="BF595" s="133">
        <f>IF(N595="snížená",J595,0)</f>
        <v>0</v>
      </c>
      <c r="BG595" s="133">
        <f>IF(N595="zákl. přenesená",J595,0)</f>
        <v>0</v>
      </c>
      <c r="BH595" s="133">
        <f>IF(N595="sníž. přenesená",J595,0)</f>
        <v>0</v>
      </c>
      <c r="BI595" s="133">
        <f>IF(N595="nulová",J595,0)</f>
        <v>0</v>
      </c>
      <c r="BJ595" s="17" t="s">
        <v>80</v>
      </c>
      <c r="BK595" s="133">
        <f>ROUND(I595*H595,2)</f>
        <v>0</v>
      </c>
      <c r="BL595" s="17" t="s">
        <v>141</v>
      </c>
      <c r="BM595" s="132" t="s">
        <v>982</v>
      </c>
    </row>
    <row r="596" spans="2:47" s="1" customFormat="1" ht="28.8">
      <c r="B596" s="32"/>
      <c r="D596" s="134" t="s">
        <v>148</v>
      </c>
      <c r="F596" s="135" t="s">
        <v>983</v>
      </c>
      <c r="I596" s="136"/>
      <c r="L596" s="32"/>
      <c r="M596" s="137"/>
      <c r="T596" s="51"/>
      <c r="AT596" s="17" t="s">
        <v>148</v>
      </c>
      <c r="AU596" s="17" t="s">
        <v>83</v>
      </c>
    </row>
    <row r="597" spans="2:47" s="1" customFormat="1" ht="12">
      <c r="B597" s="32"/>
      <c r="D597" s="148" t="s">
        <v>192</v>
      </c>
      <c r="F597" s="149" t="s">
        <v>984</v>
      </c>
      <c r="I597" s="136"/>
      <c r="L597" s="32"/>
      <c r="M597" s="137"/>
      <c r="T597" s="51"/>
      <c r="AT597" s="17" t="s">
        <v>192</v>
      </c>
      <c r="AU597" s="17" t="s">
        <v>83</v>
      </c>
    </row>
    <row r="598" spans="2:51" s="13" customFormat="1" ht="12">
      <c r="B598" s="157"/>
      <c r="D598" s="134" t="s">
        <v>227</v>
      </c>
      <c r="E598" s="158" t="s">
        <v>19</v>
      </c>
      <c r="F598" s="159" t="s">
        <v>900</v>
      </c>
      <c r="H598" s="158" t="s">
        <v>19</v>
      </c>
      <c r="I598" s="160"/>
      <c r="L598" s="157"/>
      <c r="M598" s="161"/>
      <c r="T598" s="162"/>
      <c r="AT598" s="158" t="s">
        <v>227</v>
      </c>
      <c r="AU598" s="158" t="s">
        <v>83</v>
      </c>
      <c r="AV598" s="13" t="s">
        <v>80</v>
      </c>
      <c r="AW598" s="13" t="s">
        <v>33</v>
      </c>
      <c r="AX598" s="13" t="s">
        <v>72</v>
      </c>
      <c r="AY598" s="158" t="s">
        <v>142</v>
      </c>
    </row>
    <row r="599" spans="2:51" s="12" customFormat="1" ht="12">
      <c r="B599" s="150"/>
      <c r="D599" s="134" t="s">
        <v>227</v>
      </c>
      <c r="E599" s="151" t="s">
        <v>19</v>
      </c>
      <c r="F599" s="152" t="s">
        <v>901</v>
      </c>
      <c r="H599" s="153">
        <v>87.8</v>
      </c>
      <c r="I599" s="154"/>
      <c r="L599" s="150"/>
      <c r="M599" s="155"/>
      <c r="T599" s="156"/>
      <c r="AT599" s="151" t="s">
        <v>227</v>
      </c>
      <c r="AU599" s="151" t="s">
        <v>83</v>
      </c>
      <c r="AV599" s="12" t="s">
        <v>83</v>
      </c>
      <c r="AW599" s="12" t="s">
        <v>33</v>
      </c>
      <c r="AX599" s="12" t="s">
        <v>72</v>
      </c>
      <c r="AY599" s="151" t="s">
        <v>142</v>
      </c>
    </row>
    <row r="600" spans="2:51" s="12" customFormat="1" ht="12">
      <c r="B600" s="150"/>
      <c r="D600" s="134" t="s">
        <v>227</v>
      </c>
      <c r="E600" s="151" t="s">
        <v>19</v>
      </c>
      <c r="F600" s="152" t="s">
        <v>902</v>
      </c>
      <c r="H600" s="153">
        <v>107.087</v>
      </c>
      <c r="I600" s="154"/>
      <c r="L600" s="150"/>
      <c r="M600" s="155"/>
      <c r="T600" s="156"/>
      <c r="AT600" s="151" t="s">
        <v>227</v>
      </c>
      <c r="AU600" s="151" t="s">
        <v>83</v>
      </c>
      <c r="AV600" s="12" t="s">
        <v>83</v>
      </c>
      <c r="AW600" s="12" t="s">
        <v>33</v>
      </c>
      <c r="AX600" s="12" t="s">
        <v>72</v>
      </c>
      <c r="AY600" s="151" t="s">
        <v>142</v>
      </c>
    </row>
    <row r="601" spans="2:51" s="13" customFormat="1" ht="12">
      <c r="B601" s="157"/>
      <c r="D601" s="134" t="s">
        <v>227</v>
      </c>
      <c r="E601" s="158" t="s">
        <v>19</v>
      </c>
      <c r="F601" s="159" t="s">
        <v>909</v>
      </c>
      <c r="H601" s="158" t="s">
        <v>19</v>
      </c>
      <c r="I601" s="160"/>
      <c r="L601" s="157"/>
      <c r="M601" s="161"/>
      <c r="T601" s="162"/>
      <c r="AT601" s="158" t="s">
        <v>227</v>
      </c>
      <c r="AU601" s="158" t="s">
        <v>83</v>
      </c>
      <c r="AV601" s="13" t="s">
        <v>80</v>
      </c>
      <c r="AW601" s="13" t="s">
        <v>33</v>
      </c>
      <c r="AX601" s="13" t="s">
        <v>72</v>
      </c>
      <c r="AY601" s="158" t="s">
        <v>142</v>
      </c>
    </row>
    <row r="602" spans="2:51" s="12" customFormat="1" ht="12">
      <c r="B602" s="150"/>
      <c r="D602" s="134" t="s">
        <v>227</v>
      </c>
      <c r="E602" s="151" t="s">
        <v>19</v>
      </c>
      <c r="F602" s="152" t="s">
        <v>836</v>
      </c>
      <c r="H602" s="153">
        <v>-29.17</v>
      </c>
      <c r="I602" s="154"/>
      <c r="L602" s="150"/>
      <c r="M602" s="155"/>
      <c r="T602" s="156"/>
      <c r="AT602" s="151" t="s">
        <v>227</v>
      </c>
      <c r="AU602" s="151" t="s">
        <v>83</v>
      </c>
      <c r="AV602" s="12" t="s">
        <v>83</v>
      </c>
      <c r="AW602" s="12" t="s">
        <v>33</v>
      </c>
      <c r="AX602" s="12" t="s">
        <v>72</v>
      </c>
      <c r="AY602" s="151" t="s">
        <v>142</v>
      </c>
    </row>
    <row r="603" spans="2:51" s="14" customFormat="1" ht="12">
      <c r="B603" s="163"/>
      <c r="D603" s="134" t="s">
        <v>227</v>
      </c>
      <c r="E603" s="164" t="s">
        <v>19</v>
      </c>
      <c r="F603" s="165" t="s">
        <v>264</v>
      </c>
      <c r="H603" s="166">
        <v>165.71699999999998</v>
      </c>
      <c r="I603" s="167"/>
      <c r="L603" s="163"/>
      <c r="M603" s="168"/>
      <c r="T603" s="169"/>
      <c r="AT603" s="164" t="s">
        <v>227</v>
      </c>
      <c r="AU603" s="164" t="s">
        <v>83</v>
      </c>
      <c r="AV603" s="14" t="s">
        <v>141</v>
      </c>
      <c r="AW603" s="14" t="s">
        <v>33</v>
      </c>
      <c r="AX603" s="14" t="s">
        <v>80</v>
      </c>
      <c r="AY603" s="164" t="s">
        <v>142</v>
      </c>
    </row>
    <row r="604" spans="2:65" s="1" customFormat="1" ht="16.5" customHeight="1">
      <c r="B604" s="32"/>
      <c r="C604" s="173" t="s">
        <v>985</v>
      </c>
      <c r="D604" s="173" t="s">
        <v>619</v>
      </c>
      <c r="E604" s="174" t="s">
        <v>986</v>
      </c>
      <c r="F604" s="175" t="s">
        <v>987</v>
      </c>
      <c r="G604" s="176" t="s">
        <v>223</v>
      </c>
      <c r="H604" s="177">
        <v>174.003</v>
      </c>
      <c r="I604" s="178"/>
      <c r="J604" s="179">
        <f>ROUND(I604*H604,2)</f>
        <v>0</v>
      </c>
      <c r="K604" s="175" t="s">
        <v>189</v>
      </c>
      <c r="L604" s="180"/>
      <c r="M604" s="181" t="s">
        <v>19</v>
      </c>
      <c r="N604" s="182" t="s">
        <v>43</v>
      </c>
      <c r="P604" s="130">
        <f>O604*H604</f>
        <v>0</v>
      </c>
      <c r="Q604" s="130">
        <v>0.0023</v>
      </c>
      <c r="R604" s="130">
        <f>Q604*H604</f>
        <v>0.4002069</v>
      </c>
      <c r="S604" s="130">
        <v>0</v>
      </c>
      <c r="T604" s="131">
        <f>S604*H604</f>
        <v>0</v>
      </c>
      <c r="AR604" s="132" t="s">
        <v>175</v>
      </c>
      <c r="AT604" s="132" t="s">
        <v>619</v>
      </c>
      <c r="AU604" s="132" t="s">
        <v>83</v>
      </c>
      <c r="AY604" s="17" t="s">
        <v>142</v>
      </c>
      <c r="BE604" s="133">
        <f>IF(N604="základní",J604,0)</f>
        <v>0</v>
      </c>
      <c r="BF604" s="133">
        <f>IF(N604="snížená",J604,0)</f>
        <v>0</v>
      </c>
      <c r="BG604" s="133">
        <f>IF(N604="zákl. přenesená",J604,0)</f>
        <v>0</v>
      </c>
      <c r="BH604" s="133">
        <f>IF(N604="sníž. přenesená",J604,0)</f>
        <v>0</v>
      </c>
      <c r="BI604" s="133">
        <f>IF(N604="nulová",J604,0)</f>
        <v>0</v>
      </c>
      <c r="BJ604" s="17" t="s">
        <v>80</v>
      </c>
      <c r="BK604" s="133">
        <f>ROUND(I604*H604,2)</f>
        <v>0</v>
      </c>
      <c r="BL604" s="17" t="s">
        <v>141</v>
      </c>
      <c r="BM604" s="132" t="s">
        <v>988</v>
      </c>
    </row>
    <row r="605" spans="2:47" s="1" customFormat="1" ht="12">
      <c r="B605" s="32"/>
      <c r="D605" s="134" t="s">
        <v>148</v>
      </c>
      <c r="F605" s="135" t="s">
        <v>987</v>
      </c>
      <c r="I605" s="136"/>
      <c r="L605" s="32"/>
      <c r="M605" s="137"/>
      <c r="T605" s="51"/>
      <c r="AT605" s="17" t="s">
        <v>148</v>
      </c>
      <c r="AU605" s="17" t="s">
        <v>83</v>
      </c>
    </row>
    <row r="606" spans="2:51" s="12" customFormat="1" ht="12">
      <c r="B606" s="150"/>
      <c r="D606" s="134" t="s">
        <v>227</v>
      </c>
      <c r="F606" s="152" t="s">
        <v>989</v>
      </c>
      <c r="H606" s="153">
        <v>174.003</v>
      </c>
      <c r="I606" s="154"/>
      <c r="L606" s="150"/>
      <c r="M606" s="155"/>
      <c r="T606" s="156"/>
      <c r="AT606" s="151" t="s">
        <v>227</v>
      </c>
      <c r="AU606" s="151" t="s">
        <v>83</v>
      </c>
      <c r="AV606" s="12" t="s">
        <v>83</v>
      </c>
      <c r="AW606" s="12" t="s">
        <v>4</v>
      </c>
      <c r="AX606" s="12" t="s">
        <v>80</v>
      </c>
      <c r="AY606" s="151" t="s">
        <v>142</v>
      </c>
    </row>
    <row r="607" spans="2:65" s="1" customFormat="1" ht="37.95" customHeight="1">
      <c r="B607" s="32"/>
      <c r="C607" s="121" t="s">
        <v>990</v>
      </c>
      <c r="D607" s="121" t="s">
        <v>143</v>
      </c>
      <c r="E607" s="122" t="s">
        <v>991</v>
      </c>
      <c r="F607" s="123" t="s">
        <v>992</v>
      </c>
      <c r="G607" s="124" t="s">
        <v>303</v>
      </c>
      <c r="H607" s="125">
        <v>4.06</v>
      </c>
      <c r="I607" s="126"/>
      <c r="J607" s="127">
        <f>ROUND(I607*H607,2)</f>
        <v>0</v>
      </c>
      <c r="K607" s="123" t="s">
        <v>189</v>
      </c>
      <c r="L607" s="32"/>
      <c r="M607" s="128" t="s">
        <v>19</v>
      </c>
      <c r="N607" s="129" t="s">
        <v>43</v>
      </c>
      <c r="P607" s="130">
        <f>O607*H607</f>
        <v>0</v>
      </c>
      <c r="Q607" s="130">
        <v>0.00176</v>
      </c>
      <c r="R607" s="130">
        <f>Q607*H607</f>
        <v>0.007145599999999999</v>
      </c>
      <c r="S607" s="130">
        <v>0</v>
      </c>
      <c r="T607" s="131">
        <f>S607*H607</f>
        <v>0</v>
      </c>
      <c r="AR607" s="132" t="s">
        <v>141</v>
      </c>
      <c r="AT607" s="132" t="s">
        <v>143</v>
      </c>
      <c r="AU607" s="132" t="s">
        <v>83</v>
      </c>
      <c r="AY607" s="17" t="s">
        <v>142</v>
      </c>
      <c r="BE607" s="133">
        <f>IF(N607="základní",J607,0)</f>
        <v>0</v>
      </c>
      <c r="BF607" s="133">
        <f>IF(N607="snížená",J607,0)</f>
        <v>0</v>
      </c>
      <c r="BG607" s="133">
        <f>IF(N607="zákl. přenesená",J607,0)</f>
        <v>0</v>
      </c>
      <c r="BH607" s="133">
        <f>IF(N607="sníž. přenesená",J607,0)</f>
        <v>0</v>
      </c>
      <c r="BI607" s="133">
        <f>IF(N607="nulová",J607,0)</f>
        <v>0</v>
      </c>
      <c r="BJ607" s="17" t="s">
        <v>80</v>
      </c>
      <c r="BK607" s="133">
        <f>ROUND(I607*H607,2)</f>
        <v>0</v>
      </c>
      <c r="BL607" s="17" t="s">
        <v>141</v>
      </c>
      <c r="BM607" s="132" t="s">
        <v>993</v>
      </c>
    </row>
    <row r="608" spans="2:47" s="1" customFormat="1" ht="28.8">
      <c r="B608" s="32"/>
      <c r="D608" s="134" t="s">
        <v>148</v>
      </c>
      <c r="F608" s="135" t="s">
        <v>994</v>
      </c>
      <c r="I608" s="136"/>
      <c r="L608" s="32"/>
      <c r="M608" s="137"/>
      <c r="T608" s="51"/>
      <c r="AT608" s="17" t="s">
        <v>148</v>
      </c>
      <c r="AU608" s="17" t="s">
        <v>83</v>
      </c>
    </row>
    <row r="609" spans="2:47" s="1" customFormat="1" ht="12">
      <c r="B609" s="32"/>
      <c r="D609" s="148" t="s">
        <v>192</v>
      </c>
      <c r="F609" s="149" t="s">
        <v>995</v>
      </c>
      <c r="I609" s="136"/>
      <c r="L609" s="32"/>
      <c r="M609" s="137"/>
      <c r="T609" s="51"/>
      <c r="AT609" s="17" t="s">
        <v>192</v>
      </c>
      <c r="AU609" s="17" t="s">
        <v>83</v>
      </c>
    </row>
    <row r="610" spans="2:51" s="13" customFormat="1" ht="12">
      <c r="B610" s="157"/>
      <c r="D610" s="134" t="s">
        <v>227</v>
      </c>
      <c r="E610" s="158" t="s">
        <v>19</v>
      </c>
      <c r="F610" s="159" t="s">
        <v>936</v>
      </c>
      <c r="H610" s="158" t="s">
        <v>19</v>
      </c>
      <c r="I610" s="160"/>
      <c r="L610" s="157"/>
      <c r="M610" s="161"/>
      <c r="T610" s="162"/>
      <c r="AT610" s="158" t="s">
        <v>227</v>
      </c>
      <c r="AU610" s="158" t="s">
        <v>83</v>
      </c>
      <c r="AV610" s="13" t="s">
        <v>80</v>
      </c>
      <c r="AW610" s="13" t="s">
        <v>33</v>
      </c>
      <c r="AX610" s="13" t="s">
        <v>72</v>
      </c>
      <c r="AY610" s="158" t="s">
        <v>142</v>
      </c>
    </row>
    <row r="611" spans="2:51" s="12" customFormat="1" ht="12">
      <c r="B611" s="150"/>
      <c r="D611" s="134" t="s">
        <v>227</v>
      </c>
      <c r="E611" s="151" t="s">
        <v>19</v>
      </c>
      <c r="F611" s="152" t="s">
        <v>996</v>
      </c>
      <c r="H611" s="153">
        <v>2.7</v>
      </c>
      <c r="I611" s="154"/>
      <c r="L611" s="150"/>
      <c r="M611" s="155"/>
      <c r="T611" s="156"/>
      <c r="AT611" s="151" t="s">
        <v>227</v>
      </c>
      <c r="AU611" s="151" t="s">
        <v>83</v>
      </c>
      <c r="AV611" s="12" t="s">
        <v>83</v>
      </c>
      <c r="AW611" s="12" t="s">
        <v>33</v>
      </c>
      <c r="AX611" s="12" t="s">
        <v>72</v>
      </c>
      <c r="AY611" s="151" t="s">
        <v>142</v>
      </c>
    </row>
    <row r="612" spans="2:51" s="13" customFormat="1" ht="12">
      <c r="B612" s="157"/>
      <c r="D612" s="134" t="s">
        <v>227</v>
      </c>
      <c r="E612" s="158" t="s">
        <v>19</v>
      </c>
      <c r="F612" s="159" t="s">
        <v>997</v>
      </c>
      <c r="H612" s="158" t="s">
        <v>19</v>
      </c>
      <c r="I612" s="160"/>
      <c r="L612" s="157"/>
      <c r="M612" s="161"/>
      <c r="T612" s="162"/>
      <c r="AT612" s="158" t="s">
        <v>227</v>
      </c>
      <c r="AU612" s="158" t="s">
        <v>83</v>
      </c>
      <c r="AV612" s="13" t="s">
        <v>80</v>
      </c>
      <c r="AW612" s="13" t="s">
        <v>33</v>
      </c>
      <c r="AX612" s="13" t="s">
        <v>72</v>
      </c>
      <c r="AY612" s="158" t="s">
        <v>142</v>
      </c>
    </row>
    <row r="613" spans="2:51" s="12" customFormat="1" ht="12">
      <c r="B613" s="150"/>
      <c r="D613" s="134" t="s">
        <v>227</v>
      </c>
      <c r="E613" s="151" t="s">
        <v>19</v>
      </c>
      <c r="F613" s="152" t="s">
        <v>998</v>
      </c>
      <c r="H613" s="153">
        <v>1.36</v>
      </c>
      <c r="I613" s="154"/>
      <c r="L613" s="150"/>
      <c r="M613" s="155"/>
      <c r="T613" s="156"/>
      <c r="AT613" s="151" t="s">
        <v>227</v>
      </c>
      <c r="AU613" s="151" t="s">
        <v>83</v>
      </c>
      <c r="AV613" s="12" t="s">
        <v>83</v>
      </c>
      <c r="AW613" s="12" t="s">
        <v>33</v>
      </c>
      <c r="AX613" s="12" t="s">
        <v>72</v>
      </c>
      <c r="AY613" s="151" t="s">
        <v>142</v>
      </c>
    </row>
    <row r="614" spans="2:51" s="14" customFormat="1" ht="12">
      <c r="B614" s="163"/>
      <c r="D614" s="134" t="s">
        <v>227</v>
      </c>
      <c r="E614" s="164" t="s">
        <v>19</v>
      </c>
      <c r="F614" s="165" t="s">
        <v>264</v>
      </c>
      <c r="H614" s="166">
        <v>4.0600000000000005</v>
      </c>
      <c r="I614" s="167"/>
      <c r="L614" s="163"/>
      <c r="M614" s="168"/>
      <c r="T614" s="169"/>
      <c r="AT614" s="164" t="s">
        <v>227</v>
      </c>
      <c r="AU614" s="164" t="s">
        <v>83</v>
      </c>
      <c r="AV614" s="14" t="s">
        <v>141</v>
      </c>
      <c r="AW614" s="14" t="s">
        <v>33</v>
      </c>
      <c r="AX614" s="14" t="s">
        <v>80</v>
      </c>
      <c r="AY614" s="164" t="s">
        <v>142</v>
      </c>
    </row>
    <row r="615" spans="2:65" s="1" customFormat="1" ht="16.5" customHeight="1">
      <c r="B615" s="32"/>
      <c r="C615" s="173" t="s">
        <v>999</v>
      </c>
      <c r="D615" s="173" t="s">
        <v>619</v>
      </c>
      <c r="E615" s="174" t="s">
        <v>1000</v>
      </c>
      <c r="F615" s="175" t="s">
        <v>1001</v>
      </c>
      <c r="G615" s="176" t="s">
        <v>223</v>
      </c>
      <c r="H615" s="177">
        <v>4.466</v>
      </c>
      <c r="I615" s="178"/>
      <c r="J615" s="179">
        <f>ROUND(I615*H615,2)</f>
        <v>0</v>
      </c>
      <c r="K615" s="175" t="s">
        <v>189</v>
      </c>
      <c r="L615" s="180"/>
      <c r="M615" s="181" t="s">
        <v>19</v>
      </c>
      <c r="N615" s="182" t="s">
        <v>43</v>
      </c>
      <c r="P615" s="130">
        <f>O615*H615</f>
        <v>0</v>
      </c>
      <c r="Q615" s="130">
        <v>0.00068</v>
      </c>
      <c r="R615" s="130">
        <f>Q615*H615</f>
        <v>0.0030368800000000005</v>
      </c>
      <c r="S615" s="130">
        <v>0</v>
      </c>
      <c r="T615" s="131">
        <f>S615*H615</f>
        <v>0</v>
      </c>
      <c r="AR615" s="132" t="s">
        <v>175</v>
      </c>
      <c r="AT615" s="132" t="s">
        <v>619</v>
      </c>
      <c r="AU615" s="132" t="s">
        <v>83</v>
      </c>
      <c r="AY615" s="17" t="s">
        <v>142</v>
      </c>
      <c r="BE615" s="133">
        <f>IF(N615="základní",J615,0)</f>
        <v>0</v>
      </c>
      <c r="BF615" s="133">
        <f>IF(N615="snížená",J615,0)</f>
        <v>0</v>
      </c>
      <c r="BG615" s="133">
        <f>IF(N615="zákl. přenesená",J615,0)</f>
        <v>0</v>
      </c>
      <c r="BH615" s="133">
        <f>IF(N615="sníž. přenesená",J615,0)</f>
        <v>0</v>
      </c>
      <c r="BI615" s="133">
        <f>IF(N615="nulová",J615,0)</f>
        <v>0</v>
      </c>
      <c r="BJ615" s="17" t="s">
        <v>80</v>
      </c>
      <c r="BK615" s="133">
        <f>ROUND(I615*H615,2)</f>
        <v>0</v>
      </c>
      <c r="BL615" s="17" t="s">
        <v>141</v>
      </c>
      <c r="BM615" s="132" t="s">
        <v>1002</v>
      </c>
    </row>
    <row r="616" spans="2:47" s="1" customFormat="1" ht="12">
      <c r="B616" s="32"/>
      <c r="D616" s="134" t="s">
        <v>148</v>
      </c>
      <c r="F616" s="135" t="s">
        <v>1001</v>
      </c>
      <c r="I616" s="136"/>
      <c r="L616" s="32"/>
      <c r="M616" s="137"/>
      <c r="T616" s="51"/>
      <c r="AT616" s="17" t="s">
        <v>148</v>
      </c>
      <c r="AU616" s="17" t="s">
        <v>83</v>
      </c>
    </row>
    <row r="617" spans="2:51" s="12" customFormat="1" ht="12">
      <c r="B617" s="150"/>
      <c r="D617" s="134" t="s">
        <v>227</v>
      </c>
      <c r="F617" s="152" t="s">
        <v>1003</v>
      </c>
      <c r="H617" s="153">
        <v>4.466</v>
      </c>
      <c r="I617" s="154"/>
      <c r="L617" s="150"/>
      <c r="M617" s="155"/>
      <c r="T617" s="156"/>
      <c r="AT617" s="151" t="s">
        <v>227</v>
      </c>
      <c r="AU617" s="151" t="s">
        <v>83</v>
      </c>
      <c r="AV617" s="12" t="s">
        <v>83</v>
      </c>
      <c r="AW617" s="12" t="s">
        <v>4</v>
      </c>
      <c r="AX617" s="12" t="s">
        <v>80</v>
      </c>
      <c r="AY617" s="151" t="s">
        <v>142</v>
      </c>
    </row>
    <row r="618" spans="2:65" s="1" customFormat="1" ht="37.95" customHeight="1">
      <c r="B618" s="32"/>
      <c r="C618" s="121" t="s">
        <v>1004</v>
      </c>
      <c r="D618" s="121" t="s">
        <v>143</v>
      </c>
      <c r="E618" s="122" t="s">
        <v>1005</v>
      </c>
      <c r="F618" s="123" t="s">
        <v>1006</v>
      </c>
      <c r="G618" s="124" t="s">
        <v>303</v>
      </c>
      <c r="H618" s="125">
        <v>2.727</v>
      </c>
      <c r="I618" s="126"/>
      <c r="J618" s="127">
        <f>ROUND(I618*H618,2)</f>
        <v>0</v>
      </c>
      <c r="K618" s="123" t="s">
        <v>189</v>
      </c>
      <c r="L618" s="32"/>
      <c r="M618" s="128" t="s">
        <v>19</v>
      </c>
      <c r="N618" s="129" t="s">
        <v>43</v>
      </c>
      <c r="P618" s="130">
        <f>O618*H618</f>
        <v>0</v>
      </c>
      <c r="Q618" s="130">
        <v>0.00339</v>
      </c>
      <c r="R618" s="130">
        <f>Q618*H618</f>
        <v>0.009244529999999999</v>
      </c>
      <c r="S618" s="130">
        <v>0</v>
      </c>
      <c r="T618" s="131">
        <f>S618*H618</f>
        <v>0</v>
      </c>
      <c r="AR618" s="132" t="s">
        <v>141</v>
      </c>
      <c r="AT618" s="132" t="s">
        <v>143</v>
      </c>
      <c r="AU618" s="132" t="s">
        <v>83</v>
      </c>
      <c r="AY618" s="17" t="s">
        <v>142</v>
      </c>
      <c r="BE618" s="133">
        <f>IF(N618="základní",J618,0)</f>
        <v>0</v>
      </c>
      <c r="BF618" s="133">
        <f>IF(N618="snížená",J618,0)</f>
        <v>0</v>
      </c>
      <c r="BG618" s="133">
        <f>IF(N618="zákl. přenesená",J618,0)</f>
        <v>0</v>
      </c>
      <c r="BH618" s="133">
        <f>IF(N618="sníž. přenesená",J618,0)</f>
        <v>0</v>
      </c>
      <c r="BI618" s="133">
        <f>IF(N618="nulová",J618,0)</f>
        <v>0</v>
      </c>
      <c r="BJ618" s="17" t="s">
        <v>80</v>
      </c>
      <c r="BK618" s="133">
        <f>ROUND(I618*H618,2)</f>
        <v>0</v>
      </c>
      <c r="BL618" s="17" t="s">
        <v>141</v>
      </c>
      <c r="BM618" s="132" t="s">
        <v>1007</v>
      </c>
    </row>
    <row r="619" spans="2:47" s="1" customFormat="1" ht="28.8">
      <c r="B619" s="32"/>
      <c r="D619" s="134" t="s">
        <v>148</v>
      </c>
      <c r="F619" s="135" t="s">
        <v>1008</v>
      </c>
      <c r="I619" s="136"/>
      <c r="L619" s="32"/>
      <c r="M619" s="137"/>
      <c r="T619" s="51"/>
      <c r="AT619" s="17" t="s">
        <v>148</v>
      </c>
      <c r="AU619" s="17" t="s">
        <v>83</v>
      </c>
    </row>
    <row r="620" spans="2:47" s="1" customFormat="1" ht="12">
      <c r="B620" s="32"/>
      <c r="D620" s="148" t="s">
        <v>192</v>
      </c>
      <c r="F620" s="149" t="s">
        <v>1009</v>
      </c>
      <c r="I620" s="136"/>
      <c r="L620" s="32"/>
      <c r="M620" s="137"/>
      <c r="T620" s="51"/>
      <c r="AT620" s="17" t="s">
        <v>192</v>
      </c>
      <c r="AU620" s="17" t="s">
        <v>83</v>
      </c>
    </row>
    <row r="621" spans="2:51" s="13" customFormat="1" ht="12">
      <c r="B621" s="157"/>
      <c r="D621" s="134" t="s">
        <v>227</v>
      </c>
      <c r="E621" s="158" t="s">
        <v>19</v>
      </c>
      <c r="F621" s="159" t="s">
        <v>1010</v>
      </c>
      <c r="H621" s="158" t="s">
        <v>19</v>
      </c>
      <c r="I621" s="160"/>
      <c r="L621" s="157"/>
      <c r="M621" s="161"/>
      <c r="T621" s="162"/>
      <c r="AT621" s="158" t="s">
        <v>227</v>
      </c>
      <c r="AU621" s="158" t="s">
        <v>83</v>
      </c>
      <c r="AV621" s="13" t="s">
        <v>80</v>
      </c>
      <c r="AW621" s="13" t="s">
        <v>33</v>
      </c>
      <c r="AX621" s="13" t="s">
        <v>72</v>
      </c>
      <c r="AY621" s="158" t="s">
        <v>142</v>
      </c>
    </row>
    <row r="622" spans="2:51" s="12" customFormat="1" ht="12">
      <c r="B622" s="150"/>
      <c r="D622" s="134" t="s">
        <v>227</v>
      </c>
      <c r="E622" s="151" t="s">
        <v>19</v>
      </c>
      <c r="F622" s="152" t="s">
        <v>1011</v>
      </c>
      <c r="H622" s="153">
        <v>2.727</v>
      </c>
      <c r="I622" s="154"/>
      <c r="L622" s="150"/>
      <c r="M622" s="155"/>
      <c r="T622" s="156"/>
      <c r="AT622" s="151" t="s">
        <v>227</v>
      </c>
      <c r="AU622" s="151" t="s">
        <v>83</v>
      </c>
      <c r="AV622" s="12" t="s">
        <v>83</v>
      </c>
      <c r="AW622" s="12" t="s">
        <v>33</v>
      </c>
      <c r="AX622" s="12" t="s">
        <v>80</v>
      </c>
      <c r="AY622" s="151" t="s">
        <v>142</v>
      </c>
    </row>
    <row r="623" spans="2:65" s="1" customFormat="1" ht="16.5" customHeight="1">
      <c r="B623" s="32"/>
      <c r="C623" s="173" t="s">
        <v>1012</v>
      </c>
      <c r="D623" s="173" t="s">
        <v>619</v>
      </c>
      <c r="E623" s="174" t="s">
        <v>1000</v>
      </c>
      <c r="F623" s="175" t="s">
        <v>1001</v>
      </c>
      <c r="G623" s="176" t="s">
        <v>223</v>
      </c>
      <c r="H623" s="177">
        <v>3</v>
      </c>
      <c r="I623" s="178"/>
      <c r="J623" s="179">
        <f>ROUND(I623*H623,2)</f>
        <v>0</v>
      </c>
      <c r="K623" s="175" t="s">
        <v>189</v>
      </c>
      <c r="L623" s="180"/>
      <c r="M623" s="181" t="s">
        <v>19</v>
      </c>
      <c r="N623" s="182" t="s">
        <v>43</v>
      </c>
      <c r="P623" s="130">
        <f>O623*H623</f>
        <v>0</v>
      </c>
      <c r="Q623" s="130">
        <v>0.00068</v>
      </c>
      <c r="R623" s="130">
        <f>Q623*H623</f>
        <v>0.00204</v>
      </c>
      <c r="S623" s="130">
        <v>0</v>
      </c>
      <c r="T623" s="131">
        <f>S623*H623</f>
        <v>0</v>
      </c>
      <c r="AR623" s="132" t="s">
        <v>175</v>
      </c>
      <c r="AT623" s="132" t="s">
        <v>619</v>
      </c>
      <c r="AU623" s="132" t="s">
        <v>83</v>
      </c>
      <c r="AY623" s="17" t="s">
        <v>142</v>
      </c>
      <c r="BE623" s="133">
        <f>IF(N623="základní",J623,0)</f>
        <v>0</v>
      </c>
      <c r="BF623" s="133">
        <f>IF(N623="snížená",J623,0)</f>
        <v>0</v>
      </c>
      <c r="BG623" s="133">
        <f>IF(N623="zákl. přenesená",J623,0)</f>
        <v>0</v>
      </c>
      <c r="BH623" s="133">
        <f>IF(N623="sníž. přenesená",J623,0)</f>
        <v>0</v>
      </c>
      <c r="BI623" s="133">
        <f>IF(N623="nulová",J623,0)</f>
        <v>0</v>
      </c>
      <c r="BJ623" s="17" t="s">
        <v>80</v>
      </c>
      <c r="BK623" s="133">
        <f>ROUND(I623*H623,2)</f>
        <v>0</v>
      </c>
      <c r="BL623" s="17" t="s">
        <v>141</v>
      </c>
      <c r="BM623" s="132" t="s">
        <v>1013</v>
      </c>
    </row>
    <row r="624" spans="2:47" s="1" customFormat="1" ht="12">
      <c r="B624" s="32"/>
      <c r="D624" s="134" t="s">
        <v>148</v>
      </c>
      <c r="F624" s="135" t="s">
        <v>1001</v>
      </c>
      <c r="I624" s="136"/>
      <c r="L624" s="32"/>
      <c r="M624" s="137"/>
      <c r="T624" s="51"/>
      <c r="AT624" s="17" t="s">
        <v>148</v>
      </c>
      <c r="AU624" s="17" t="s">
        <v>83</v>
      </c>
    </row>
    <row r="625" spans="2:51" s="12" customFormat="1" ht="12">
      <c r="B625" s="150"/>
      <c r="D625" s="134" t="s">
        <v>227</v>
      </c>
      <c r="F625" s="152" t="s">
        <v>1014</v>
      </c>
      <c r="H625" s="153">
        <v>3</v>
      </c>
      <c r="I625" s="154"/>
      <c r="L625" s="150"/>
      <c r="M625" s="155"/>
      <c r="T625" s="156"/>
      <c r="AT625" s="151" t="s">
        <v>227</v>
      </c>
      <c r="AU625" s="151" t="s">
        <v>83</v>
      </c>
      <c r="AV625" s="12" t="s">
        <v>83</v>
      </c>
      <c r="AW625" s="12" t="s">
        <v>4</v>
      </c>
      <c r="AX625" s="12" t="s">
        <v>80</v>
      </c>
      <c r="AY625" s="151" t="s">
        <v>142</v>
      </c>
    </row>
    <row r="626" spans="2:65" s="1" customFormat="1" ht="37.95" customHeight="1">
      <c r="B626" s="32"/>
      <c r="C626" s="121" t="s">
        <v>1015</v>
      </c>
      <c r="D626" s="121" t="s">
        <v>143</v>
      </c>
      <c r="E626" s="122" t="s">
        <v>1016</v>
      </c>
      <c r="F626" s="123" t="s">
        <v>1017</v>
      </c>
      <c r="G626" s="124" t="s">
        <v>223</v>
      </c>
      <c r="H626" s="125">
        <v>177.465</v>
      </c>
      <c r="I626" s="126"/>
      <c r="J626" s="127">
        <f>ROUND(I626*H626,2)</f>
        <v>0</v>
      </c>
      <c r="K626" s="123" t="s">
        <v>189</v>
      </c>
      <c r="L626" s="32"/>
      <c r="M626" s="128" t="s">
        <v>19</v>
      </c>
      <c r="N626" s="129" t="s">
        <v>43</v>
      </c>
      <c r="P626" s="130">
        <f>O626*H626</f>
        <v>0</v>
      </c>
      <c r="Q626" s="130">
        <v>8E-05</v>
      </c>
      <c r="R626" s="130">
        <f>Q626*H626</f>
        <v>0.014197200000000002</v>
      </c>
      <c r="S626" s="130">
        <v>0</v>
      </c>
      <c r="T626" s="131">
        <f>S626*H626</f>
        <v>0</v>
      </c>
      <c r="AR626" s="132" t="s">
        <v>141</v>
      </c>
      <c r="AT626" s="132" t="s">
        <v>143</v>
      </c>
      <c r="AU626" s="132" t="s">
        <v>83</v>
      </c>
      <c r="AY626" s="17" t="s">
        <v>142</v>
      </c>
      <c r="BE626" s="133">
        <f>IF(N626="základní",J626,0)</f>
        <v>0</v>
      </c>
      <c r="BF626" s="133">
        <f>IF(N626="snížená",J626,0)</f>
        <v>0</v>
      </c>
      <c r="BG626" s="133">
        <f>IF(N626="zákl. přenesená",J626,0)</f>
        <v>0</v>
      </c>
      <c r="BH626" s="133">
        <f>IF(N626="sníž. přenesená",J626,0)</f>
        <v>0</v>
      </c>
      <c r="BI626" s="133">
        <f>IF(N626="nulová",J626,0)</f>
        <v>0</v>
      </c>
      <c r="BJ626" s="17" t="s">
        <v>80</v>
      </c>
      <c r="BK626" s="133">
        <f>ROUND(I626*H626,2)</f>
        <v>0</v>
      </c>
      <c r="BL626" s="17" t="s">
        <v>141</v>
      </c>
      <c r="BM626" s="132" t="s">
        <v>1018</v>
      </c>
    </row>
    <row r="627" spans="2:47" s="1" customFormat="1" ht="28.8">
      <c r="B627" s="32"/>
      <c r="D627" s="134" t="s">
        <v>148</v>
      </c>
      <c r="F627" s="135" t="s">
        <v>1019</v>
      </c>
      <c r="I627" s="136"/>
      <c r="L627" s="32"/>
      <c r="M627" s="137"/>
      <c r="T627" s="51"/>
      <c r="AT627" s="17" t="s">
        <v>148</v>
      </c>
      <c r="AU627" s="17" t="s">
        <v>83</v>
      </c>
    </row>
    <row r="628" spans="2:47" s="1" customFormat="1" ht="12">
      <c r="B628" s="32"/>
      <c r="D628" s="148" t="s">
        <v>192</v>
      </c>
      <c r="F628" s="149" t="s">
        <v>1020</v>
      </c>
      <c r="I628" s="136"/>
      <c r="L628" s="32"/>
      <c r="M628" s="137"/>
      <c r="T628" s="51"/>
      <c r="AT628" s="17" t="s">
        <v>192</v>
      </c>
      <c r="AU628" s="17" t="s">
        <v>83</v>
      </c>
    </row>
    <row r="629" spans="2:51" s="13" customFormat="1" ht="12">
      <c r="B629" s="157"/>
      <c r="D629" s="134" t="s">
        <v>227</v>
      </c>
      <c r="E629" s="158" t="s">
        <v>19</v>
      </c>
      <c r="F629" s="159" t="s">
        <v>900</v>
      </c>
      <c r="H629" s="158" t="s">
        <v>19</v>
      </c>
      <c r="I629" s="160"/>
      <c r="L629" s="157"/>
      <c r="M629" s="161"/>
      <c r="T629" s="162"/>
      <c r="AT629" s="158" t="s">
        <v>227</v>
      </c>
      <c r="AU629" s="158" t="s">
        <v>83</v>
      </c>
      <c r="AV629" s="13" t="s">
        <v>80</v>
      </c>
      <c r="AW629" s="13" t="s">
        <v>33</v>
      </c>
      <c r="AX629" s="13" t="s">
        <v>72</v>
      </c>
      <c r="AY629" s="158" t="s">
        <v>142</v>
      </c>
    </row>
    <row r="630" spans="2:51" s="12" customFormat="1" ht="12">
      <c r="B630" s="150"/>
      <c r="D630" s="134" t="s">
        <v>227</v>
      </c>
      <c r="E630" s="151" t="s">
        <v>19</v>
      </c>
      <c r="F630" s="152" t="s">
        <v>901</v>
      </c>
      <c r="H630" s="153">
        <v>87.8</v>
      </c>
      <c r="I630" s="154"/>
      <c r="L630" s="150"/>
      <c r="M630" s="155"/>
      <c r="T630" s="156"/>
      <c r="AT630" s="151" t="s">
        <v>227</v>
      </c>
      <c r="AU630" s="151" t="s">
        <v>83</v>
      </c>
      <c r="AV630" s="12" t="s">
        <v>83</v>
      </c>
      <c r="AW630" s="12" t="s">
        <v>33</v>
      </c>
      <c r="AX630" s="12" t="s">
        <v>72</v>
      </c>
      <c r="AY630" s="151" t="s">
        <v>142</v>
      </c>
    </row>
    <row r="631" spans="2:51" s="12" customFormat="1" ht="12">
      <c r="B631" s="150"/>
      <c r="D631" s="134" t="s">
        <v>227</v>
      </c>
      <c r="E631" s="151" t="s">
        <v>19</v>
      </c>
      <c r="F631" s="152" t="s">
        <v>902</v>
      </c>
      <c r="H631" s="153">
        <v>107.087</v>
      </c>
      <c r="I631" s="154"/>
      <c r="L631" s="150"/>
      <c r="M631" s="155"/>
      <c r="T631" s="156"/>
      <c r="AT631" s="151" t="s">
        <v>227</v>
      </c>
      <c r="AU631" s="151" t="s">
        <v>83</v>
      </c>
      <c r="AV631" s="12" t="s">
        <v>83</v>
      </c>
      <c r="AW631" s="12" t="s">
        <v>33</v>
      </c>
      <c r="AX631" s="12" t="s">
        <v>72</v>
      </c>
      <c r="AY631" s="151" t="s">
        <v>142</v>
      </c>
    </row>
    <row r="632" spans="2:51" s="13" customFormat="1" ht="12">
      <c r="B632" s="157"/>
      <c r="D632" s="134" t="s">
        <v>227</v>
      </c>
      <c r="E632" s="158" t="s">
        <v>19</v>
      </c>
      <c r="F632" s="159" t="s">
        <v>909</v>
      </c>
      <c r="H632" s="158" t="s">
        <v>19</v>
      </c>
      <c r="I632" s="160"/>
      <c r="L632" s="157"/>
      <c r="M632" s="161"/>
      <c r="T632" s="162"/>
      <c r="AT632" s="158" t="s">
        <v>227</v>
      </c>
      <c r="AU632" s="158" t="s">
        <v>83</v>
      </c>
      <c r="AV632" s="13" t="s">
        <v>80</v>
      </c>
      <c r="AW632" s="13" t="s">
        <v>33</v>
      </c>
      <c r="AX632" s="13" t="s">
        <v>72</v>
      </c>
      <c r="AY632" s="158" t="s">
        <v>142</v>
      </c>
    </row>
    <row r="633" spans="2:51" s="12" customFormat="1" ht="12">
      <c r="B633" s="150"/>
      <c r="D633" s="134" t="s">
        <v>227</v>
      </c>
      <c r="E633" s="151" t="s">
        <v>19</v>
      </c>
      <c r="F633" s="152" t="s">
        <v>836</v>
      </c>
      <c r="H633" s="153">
        <v>-29.17</v>
      </c>
      <c r="I633" s="154"/>
      <c r="L633" s="150"/>
      <c r="M633" s="155"/>
      <c r="T633" s="156"/>
      <c r="AT633" s="151" t="s">
        <v>227</v>
      </c>
      <c r="AU633" s="151" t="s">
        <v>83</v>
      </c>
      <c r="AV633" s="12" t="s">
        <v>83</v>
      </c>
      <c r="AW633" s="12" t="s">
        <v>33</v>
      </c>
      <c r="AX633" s="12" t="s">
        <v>72</v>
      </c>
      <c r="AY633" s="151" t="s">
        <v>142</v>
      </c>
    </row>
    <row r="634" spans="2:51" s="13" customFormat="1" ht="12">
      <c r="B634" s="157"/>
      <c r="D634" s="134" t="s">
        <v>227</v>
      </c>
      <c r="E634" s="158" t="s">
        <v>19</v>
      </c>
      <c r="F634" s="159" t="s">
        <v>874</v>
      </c>
      <c r="H634" s="158" t="s">
        <v>19</v>
      </c>
      <c r="I634" s="160"/>
      <c r="L634" s="157"/>
      <c r="M634" s="161"/>
      <c r="T634" s="162"/>
      <c r="AT634" s="158" t="s">
        <v>227</v>
      </c>
      <c r="AU634" s="158" t="s">
        <v>83</v>
      </c>
      <c r="AV634" s="13" t="s">
        <v>80</v>
      </c>
      <c r="AW634" s="13" t="s">
        <v>33</v>
      </c>
      <c r="AX634" s="13" t="s">
        <v>72</v>
      </c>
      <c r="AY634" s="158" t="s">
        <v>142</v>
      </c>
    </row>
    <row r="635" spans="2:51" s="12" customFormat="1" ht="12">
      <c r="B635" s="150"/>
      <c r="D635" s="134" t="s">
        <v>227</v>
      </c>
      <c r="E635" s="151" t="s">
        <v>19</v>
      </c>
      <c r="F635" s="152" t="s">
        <v>910</v>
      </c>
      <c r="H635" s="153">
        <v>11.748</v>
      </c>
      <c r="I635" s="154"/>
      <c r="L635" s="150"/>
      <c r="M635" s="155"/>
      <c r="T635" s="156"/>
      <c r="AT635" s="151" t="s">
        <v>227</v>
      </c>
      <c r="AU635" s="151" t="s">
        <v>83</v>
      </c>
      <c r="AV635" s="12" t="s">
        <v>83</v>
      </c>
      <c r="AW635" s="12" t="s">
        <v>33</v>
      </c>
      <c r="AX635" s="12" t="s">
        <v>72</v>
      </c>
      <c r="AY635" s="151" t="s">
        <v>142</v>
      </c>
    </row>
    <row r="636" spans="2:51" s="14" customFormat="1" ht="12">
      <c r="B636" s="163"/>
      <c r="D636" s="134" t="s">
        <v>227</v>
      </c>
      <c r="E636" s="164" t="s">
        <v>19</v>
      </c>
      <c r="F636" s="165" t="s">
        <v>264</v>
      </c>
      <c r="H636" s="166">
        <v>177.46499999999997</v>
      </c>
      <c r="I636" s="167"/>
      <c r="L636" s="163"/>
      <c r="M636" s="168"/>
      <c r="T636" s="169"/>
      <c r="AT636" s="164" t="s">
        <v>227</v>
      </c>
      <c r="AU636" s="164" t="s">
        <v>83</v>
      </c>
      <c r="AV636" s="14" t="s">
        <v>141</v>
      </c>
      <c r="AW636" s="14" t="s">
        <v>33</v>
      </c>
      <c r="AX636" s="14" t="s">
        <v>80</v>
      </c>
      <c r="AY636" s="164" t="s">
        <v>142</v>
      </c>
    </row>
    <row r="637" spans="2:65" s="1" customFormat="1" ht="24.15" customHeight="1">
      <c r="B637" s="32"/>
      <c r="C637" s="121" t="s">
        <v>1021</v>
      </c>
      <c r="D637" s="121" t="s">
        <v>143</v>
      </c>
      <c r="E637" s="122" t="s">
        <v>1022</v>
      </c>
      <c r="F637" s="123" t="s">
        <v>1023</v>
      </c>
      <c r="G637" s="124" t="s">
        <v>223</v>
      </c>
      <c r="H637" s="125">
        <v>14.68</v>
      </c>
      <c r="I637" s="126"/>
      <c r="J637" s="127">
        <f>ROUND(I637*H637,2)</f>
        <v>0</v>
      </c>
      <c r="K637" s="123" t="s">
        <v>189</v>
      </c>
      <c r="L637" s="32"/>
      <c r="M637" s="128" t="s">
        <v>19</v>
      </c>
      <c r="N637" s="129" t="s">
        <v>43</v>
      </c>
      <c r="P637" s="130">
        <f>O637*H637</f>
        <v>0</v>
      </c>
      <c r="Q637" s="130">
        <v>0.0105</v>
      </c>
      <c r="R637" s="130">
        <f>Q637*H637</f>
        <v>0.15414</v>
      </c>
      <c r="S637" s="130">
        <v>0</v>
      </c>
      <c r="T637" s="131">
        <f>S637*H637</f>
        <v>0</v>
      </c>
      <c r="AR637" s="132" t="s">
        <v>141</v>
      </c>
      <c r="AT637" s="132" t="s">
        <v>143</v>
      </c>
      <c r="AU637" s="132" t="s">
        <v>83</v>
      </c>
      <c r="AY637" s="17" t="s">
        <v>142</v>
      </c>
      <c r="BE637" s="133">
        <f>IF(N637="základní",J637,0)</f>
        <v>0</v>
      </c>
      <c r="BF637" s="133">
        <f>IF(N637="snížená",J637,0)</f>
        <v>0</v>
      </c>
      <c r="BG637" s="133">
        <f>IF(N637="zákl. přenesená",J637,0)</f>
        <v>0</v>
      </c>
      <c r="BH637" s="133">
        <f>IF(N637="sníž. přenesená",J637,0)</f>
        <v>0</v>
      </c>
      <c r="BI637" s="133">
        <f>IF(N637="nulová",J637,0)</f>
        <v>0</v>
      </c>
      <c r="BJ637" s="17" t="s">
        <v>80</v>
      </c>
      <c r="BK637" s="133">
        <f>ROUND(I637*H637,2)</f>
        <v>0</v>
      </c>
      <c r="BL637" s="17" t="s">
        <v>141</v>
      </c>
      <c r="BM637" s="132" t="s">
        <v>1024</v>
      </c>
    </row>
    <row r="638" spans="2:47" s="1" customFormat="1" ht="19.2">
      <c r="B638" s="32"/>
      <c r="D638" s="134" t="s">
        <v>148</v>
      </c>
      <c r="F638" s="135" t="s">
        <v>1025</v>
      </c>
      <c r="I638" s="136"/>
      <c r="L638" s="32"/>
      <c r="M638" s="137"/>
      <c r="T638" s="51"/>
      <c r="AT638" s="17" t="s">
        <v>148</v>
      </c>
      <c r="AU638" s="17" t="s">
        <v>83</v>
      </c>
    </row>
    <row r="639" spans="2:47" s="1" customFormat="1" ht="12">
      <c r="B639" s="32"/>
      <c r="D639" s="148" t="s">
        <v>192</v>
      </c>
      <c r="F639" s="149" t="s">
        <v>1026</v>
      </c>
      <c r="I639" s="136"/>
      <c r="L639" s="32"/>
      <c r="M639" s="137"/>
      <c r="T639" s="51"/>
      <c r="AT639" s="17" t="s">
        <v>192</v>
      </c>
      <c r="AU639" s="17" t="s">
        <v>83</v>
      </c>
    </row>
    <row r="640" spans="2:51" s="13" customFormat="1" ht="12">
      <c r="B640" s="157"/>
      <c r="D640" s="134" t="s">
        <v>227</v>
      </c>
      <c r="E640" s="158" t="s">
        <v>19</v>
      </c>
      <c r="F640" s="159" t="s">
        <v>903</v>
      </c>
      <c r="H640" s="158" t="s">
        <v>19</v>
      </c>
      <c r="I640" s="160"/>
      <c r="L640" s="157"/>
      <c r="M640" s="161"/>
      <c r="T640" s="162"/>
      <c r="AT640" s="158" t="s">
        <v>227</v>
      </c>
      <c r="AU640" s="158" t="s">
        <v>83</v>
      </c>
      <c r="AV640" s="13" t="s">
        <v>80</v>
      </c>
      <c r="AW640" s="13" t="s">
        <v>33</v>
      </c>
      <c r="AX640" s="13" t="s">
        <v>72</v>
      </c>
      <c r="AY640" s="158" t="s">
        <v>142</v>
      </c>
    </row>
    <row r="641" spans="2:51" s="12" customFormat="1" ht="12">
      <c r="B641" s="150"/>
      <c r="D641" s="134" t="s">
        <v>227</v>
      </c>
      <c r="E641" s="151" t="s">
        <v>19</v>
      </c>
      <c r="F641" s="152" t="s">
        <v>904</v>
      </c>
      <c r="H641" s="153">
        <v>8.5</v>
      </c>
      <c r="I641" s="154"/>
      <c r="L641" s="150"/>
      <c r="M641" s="155"/>
      <c r="T641" s="156"/>
      <c r="AT641" s="151" t="s">
        <v>227</v>
      </c>
      <c r="AU641" s="151" t="s">
        <v>83</v>
      </c>
      <c r="AV641" s="12" t="s">
        <v>83</v>
      </c>
      <c r="AW641" s="12" t="s">
        <v>33</v>
      </c>
      <c r="AX641" s="12" t="s">
        <v>72</v>
      </c>
      <c r="AY641" s="151" t="s">
        <v>142</v>
      </c>
    </row>
    <row r="642" spans="2:51" s="12" customFormat="1" ht="12">
      <c r="B642" s="150"/>
      <c r="D642" s="134" t="s">
        <v>227</v>
      </c>
      <c r="E642" s="151" t="s">
        <v>19</v>
      </c>
      <c r="F642" s="152" t="s">
        <v>905</v>
      </c>
      <c r="H642" s="153">
        <v>2.24</v>
      </c>
      <c r="I642" s="154"/>
      <c r="L642" s="150"/>
      <c r="M642" s="155"/>
      <c r="T642" s="156"/>
      <c r="AT642" s="151" t="s">
        <v>227</v>
      </c>
      <c r="AU642" s="151" t="s">
        <v>83</v>
      </c>
      <c r="AV642" s="12" t="s">
        <v>83</v>
      </c>
      <c r="AW642" s="12" t="s">
        <v>33</v>
      </c>
      <c r="AX642" s="12" t="s">
        <v>72</v>
      </c>
      <c r="AY642" s="151" t="s">
        <v>142</v>
      </c>
    </row>
    <row r="643" spans="2:51" s="12" customFormat="1" ht="12">
      <c r="B643" s="150"/>
      <c r="D643" s="134" t="s">
        <v>227</v>
      </c>
      <c r="E643" s="151" t="s">
        <v>19</v>
      </c>
      <c r="F643" s="152" t="s">
        <v>906</v>
      </c>
      <c r="H643" s="153">
        <v>3.64</v>
      </c>
      <c r="I643" s="154"/>
      <c r="L643" s="150"/>
      <c r="M643" s="155"/>
      <c r="T643" s="156"/>
      <c r="AT643" s="151" t="s">
        <v>227</v>
      </c>
      <c r="AU643" s="151" t="s">
        <v>83</v>
      </c>
      <c r="AV643" s="12" t="s">
        <v>83</v>
      </c>
      <c r="AW643" s="12" t="s">
        <v>33</v>
      </c>
      <c r="AX643" s="12" t="s">
        <v>72</v>
      </c>
      <c r="AY643" s="151" t="s">
        <v>142</v>
      </c>
    </row>
    <row r="644" spans="2:51" s="12" customFormat="1" ht="12">
      <c r="B644" s="150"/>
      <c r="D644" s="134" t="s">
        <v>227</v>
      </c>
      <c r="E644" s="151" t="s">
        <v>19</v>
      </c>
      <c r="F644" s="152" t="s">
        <v>907</v>
      </c>
      <c r="H644" s="153">
        <v>0.3</v>
      </c>
      <c r="I644" s="154"/>
      <c r="L644" s="150"/>
      <c r="M644" s="155"/>
      <c r="T644" s="156"/>
      <c r="AT644" s="151" t="s">
        <v>227</v>
      </c>
      <c r="AU644" s="151" t="s">
        <v>83</v>
      </c>
      <c r="AV644" s="12" t="s">
        <v>83</v>
      </c>
      <c r="AW644" s="12" t="s">
        <v>33</v>
      </c>
      <c r="AX644" s="12" t="s">
        <v>72</v>
      </c>
      <c r="AY644" s="151" t="s">
        <v>142</v>
      </c>
    </row>
    <row r="645" spans="2:51" s="14" customFormat="1" ht="12">
      <c r="B645" s="163"/>
      <c r="D645" s="134" t="s">
        <v>227</v>
      </c>
      <c r="E645" s="164" t="s">
        <v>19</v>
      </c>
      <c r="F645" s="165" t="s">
        <v>264</v>
      </c>
      <c r="H645" s="166">
        <v>14.680000000000001</v>
      </c>
      <c r="I645" s="167"/>
      <c r="L645" s="163"/>
      <c r="M645" s="168"/>
      <c r="T645" s="169"/>
      <c r="AT645" s="164" t="s">
        <v>227</v>
      </c>
      <c r="AU645" s="164" t="s">
        <v>83</v>
      </c>
      <c r="AV645" s="14" t="s">
        <v>141</v>
      </c>
      <c r="AW645" s="14" t="s">
        <v>33</v>
      </c>
      <c r="AX645" s="14" t="s">
        <v>80</v>
      </c>
      <c r="AY645" s="164" t="s">
        <v>142</v>
      </c>
    </row>
    <row r="646" spans="2:65" s="1" customFormat="1" ht="24.15" customHeight="1">
      <c r="B646" s="32"/>
      <c r="C646" s="121" t="s">
        <v>1027</v>
      </c>
      <c r="D646" s="121" t="s">
        <v>143</v>
      </c>
      <c r="E646" s="122" t="s">
        <v>1028</v>
      </c>
      <c r="F646" s="123" t="s">
        <v>1029</v>
      </c>
      <c r="G646" s="124" t="s">
        <v>223</v>
      </c>
      <c r="H646" s="125">
        <v>205.455</v>
      </c>
      <c r="I646" s="126"/>
      <c r="J646" s="127">
        <f>ROUND(I646*H646,2)</f>
        <v>0</v>
      </c>
      <c r="K646" s="123" t="s">
        <v>189</v>
      </c>
      <c r="L646" s="32"/>
      <c r="M646" s="128" t="s">
        <v>19</v>
      </c>
      <c r="N646" s="129" t="s">
        <v>43</v>
      </c>
      <c r="P646" s="130">
        <f>O646*H646</f>
        <v>0</v>
      </c>
      <c r="Q646" s="130">
        <v>0.00285</v>
      </c>
      <c r="R646" s="130">
        <f>Q646*H646</f>
        <v>0.58554675</v>
      </c>
      <c r="S646" s="130">
        <v>0</v>
      </c>
      <c r="T646" s="131">
        <f>S646*H646</f>
        <v>0</v>
      </c>
      <c r="AR646" s="132" t="s">
        <v>141</v>
      </c>
      <c r="AT646" s="132" t="s">
        <v>143</v>
      </c>
      <c r="AU646" s="132" t="s">
        <v>83</v>
      </c>
      <c r="AY646" s="17" t="s">
        <v>142</v>
      </c>
      <c r="BE646" s="133">
        <f>IF(N646="základní",J646,0)</f>
        <v>0</v>
      </c>
      <c r="BF646" s="133">
        <f>IF(N646="snížená",J646,0)</f>
        <v>0</v>
      </c>
      <c r="BG646" s="133">
        <f>IF(N646="zákl. přenesená",J646,0)</f>
        <v>0</v>
      </c>
      <c r="BH646" s="133">
        <f>IF(N646="sníž. přenesená",J646,0)</f>
        <v>0</v>
      </c>
      <c r="BI646" s="133">
        <f>IF(N646="nulová",J646,0)</f>
        <v>0</v>
      </c>
      <c r="BJ646" s="17" t="s">
        <v>80</v>
      </c>
      <c r="BK646" s="133">
        <f>ROUND(I646*H646,2)</f>
        <v>0</v>
      </c>
      <c r="BL646" s="17" t="s">
        <v>141</v>
      </c>
      <c r="BM646" s="132" t="s">
        <v>1030</v>
      </c>
    </row>
    <row r="647" spans="2:47" s="1" customFormat="1" ht="19.2">
      <c r="B647" s="32"/>
      <c r="D647" s="134" t="s">
        <v>148</v>
      </c>
      <c r="F647" s="135" t="s">
        <v>1031</v>
      </c>
      <c r="I647" s="136"/>
      <c r="L647" s="32"/>
      <c r="M647" s="137"/>
      <c r="T647" s="51"/>
      <c r="AT647" s="17" t="s">
        <v>148</v>
      </c>
      <c r="AU647" s="17" t="s">
        <v>83</v>
      </c>
    </row>
    <row r="648" spans="2:47" s="1" customFormat="1" ht="12">
      <c r="B648" s="32"/>
      <c r="D648" s="148" t="s">
        <v>192</v>
      </c>
      <c r="F648" s="149" t="s">
        <v>1032</v>
      </c>
      <c r="I648" s="136"/>
      <c r="L648" s="32"/>
      <c r="M648" s="137"/>
      <c r="T648" s="51"/>
      <c r="AT648" s="17" t="s">
        <v>192</v>
      </c>
      <c r="AU648" s="17" t="s">
        <v>83</v>
      </c>
    </row>
    <row r="649" spans="2:51" s="13" customFormat="1" ht="12">
      <c r="B649" s="157"/>
      <c r="D649" s="134" t="s">
        <v>227</v>
      </c>
      <c r="E649" s="158" t="s">
        <v>19</v>
      </c>
      <c r="F649" s="159" t="s">
        <v>900</v>
      </c>
      <c r="H649" s="158" t="s">
        <v>19</v>
      </c>
      <c r="I649" s="160"/>
      <c r="L649" s="157"/>
      <c r="M649" s="161"/>
      <c r="T649" s="162"/>
      <c r="AT649" s="158" t="s">
        <v>227</v>
      </c>
      <c r="AU649" s="158" t="s">
        <v>83</v>
      </c>
      <c r="AV649" s="13" t="s">
        <v>80</v>
      </c>
      <c r="AW649" s="13" t="s">
        <v>33</v>
      </c>
      <c r="AX649" s="13" t="s">
        <v>72</v>
      </c>
      <c r="AY649" s="158" t="s">
        <v>142</v>
      </c>
    </row>
    <row r="650" spans="2:51" s="12" customFormat="1" ht="12">
      <c r="B650" s="150"/>
      <c r="D650" s="134" t="s">
        <v>227</v>
      </c>
      <c r="E650" s="151" t="s">
        <v>19</v>
      </c>
      <c r="F650" s="152" t="s">
        <v>901</v>
      </c>
      <c r="H650" s="153">
        <v>87.8</v>
      </c>
      <c r="I650" s="154"/>
      <c r="L650" s="150"/>
      <c r="M650" s="155"/>
      <c r="T650" s="156"/>
      <c r="AT650" s="151" t="s">
        <v>227</v>
      </c>
      <c r="AU650" s="151" t="s">
        <v>83</v>
      </c>
      <c r="AV650" s="12" t="s">
        <v>83</v>
      </c>
      <c r="AW650" s="12" t="s">
        <v>33</v>
      </c>
      <c r="AX650" s="12" t="s">
        <v>72</v>
      </c>
      <c r="AY650" s="151" t="s">
        <v>142</v>
      </c>
    </row>
    <row r="651" spans="2:51" s="12" customFormat="1" ht="12">
      <c r="B651" s="150"/>
      <c r="D651" s="134" t="s">
        <v>227</v>
      </c>
      <c r="E651" s="151" t="s">
        <v>19</v>
      </c>
      <c r="F651" s="152" t="s">
        <v>902</v>
      </c>
      <c r="H651" s="153">
        <v>107.087</v>
      </c>
      <c r="I651" s="154"/>
      <c r="L651" s="150"/>
      <c r="M651" s="155"/>
      <c r="T651" s="156"/>
      <c r="AT651" s="151" t="s">
        <v>227</v>
      </c>
      <c r="AU651" s="151" t="s">
        <v>83</v>
      </c>
      <c r="AV651" s="12" t="s">
        <v>83</v>
      </c>
      <c r="AW651" s="12" t="s">
        <v>33</v>
      </c>
      <c r="AX651" s="12" t="s">
        <v>72</v>
      </c>
      <c r="AY651" s="151" t="s">
        <v>142</v>
      </c>
    </row>
    <row r="652" spans="2:51" s="13" customFormat="1" ht="12">
      <c r="B652" s="157"/>
      <c r="D652" s="134" t="s">
        <v>227</v>
      </c>
      <c r="E652" s="158" t="s">
        <v>19</v>
      </c>
      <c r="F652" s="159" t="s">
        <v>903</v>
      </c>
      <c r="H652" s="158" t="s">
        <v>19</v>
      </c>
      <c r="I652" s="160"/>
      <c r="L652" s="157"/>
      <c r="M652" s="161"/>
      <c r="T652" s="162"/>
      <c r="AT652" s="158" t="s">
        <v>227</v>
      </c>
      <c r="AU652" s="158" t="s">
        <v>83</v>
      </c>
      <c r="AV652" s="13" t="s">
        <v>80</v>
      </c>
      <c r="AW652" s="13" t="s">
        <v>33</v>
      </c>
      <c r="AX652" s="13" t="s">
        <v>72</v>
      </c>
      <c r="AY652" s="158" t="s">
        <v>142</v>
      </c>
    </row>
    <row r="653" spans="2:51" s="12" customFormat="1" ht="12">
      <c r="B653" s="150"/>
      <c r="D653" s="134" t="s">
        <v>227</v>
      </c>
      <c r="E653" s="151" t="s">
        <v>19</v>
      </c>
      <c r="F653" s="152" t="s">
        <v>904</v>
      </c>
      <c r="H653" s="153">
        <v>8.5</v>
      </c>
      <c r="I653" s="154"/>
      <c r="L653" s="150"/>
      <c r="M653" s="155"/>
      <c r="T653" s="156"/>
      <c r="AT653" s="151" t="s">
        <v>227</v>
      </c>
      <c r="AU653" s="151" t="s">
        <v>83</v>
      </c>
      <c r="AV653" s="12" t="s">
        <v>83</v>
      </c>
      <c r="AW653" s="12" t="s">
        <v>33</v>
      </c>
      <c r="AX653" s="12" t="s">
        <v>72</v>
      </c>
      <c r="AY653" s="151" t="s">
        <v>142</v>
      </c>
    </row>
    <row r="654" spans="2:51" s="12" customFormat="1" ht="12">
      <c r="B654" s="150"/>
      <c r="D654" s="134" t="s">
        <v>227</v>
      </c>
      <c r="E654" s="151" t="s">
        <v>19</v>
      </c>
      <c r="F654" s="152" t="s">
        <v>905</v>
      </c>
      <c r="H654" s="153">
        <v>2.24</v>
      </c>
      <c r="I654" s="154"/>
      <c r="L654" s="150"/>
      <c r="M654" s="155"/>
      <c r="T654" s="156"/>
      <c r="AT654" s="151" t="s">
        <v>227</v>
      </c>
      <c r="AU654" s="151" t="s">
        <v>83</v>
      </c>
      <c r="AV654" s="12" t="s">
        <v>83</v>
      </c>
      <c r="AW654" s="12" t="s">
        <v>33</v>
      </c>
      <c r="AX654" s="12" t="s">
        <v>72</v>
      </c>
      <c r="AY654" s="151" t="s">
        <v>142</v>
      </c>
    </row>
    <row r="655" spans="2:51" s="12" customFormat="1" ht="12">
      <c r="B655" s="150"/>
      <c r="D655" s="134" t="s">
        <v>227</v>
      </c>
      <c r="E655" s="151" t="s">
        <v>19</v>
      </c>
      <c r="F655" s="152" t="s">
        <v>906</v>
      </c>
      <c r="H655" s="153">
        <v>3.64</v>
      </c>
      <c r="I655" s="154"/>
      <c r="L655" s="150"/>
      <c r="M655" s="155"/>
      <c r="T655" s="156"/>
      <c r="AT655" s="151" t="s">
        <v>227</v>
      </c>
      <c r="AU655" s="151" t="s">
        <v>83</v>
      </c>
      <c r="AV655" s="12" t="s">
        <v>83</v>
      </c>
      <c r="AW655" s="12" t="s">
        <v>33</v>
      </c>
      <c r="AX655" s="12" t="s">
        <v>72</v>
      </c>
      <c r="AY655" s="151" t="s">
        <v>142</v>
      </c>
    </row>
    <row r="656" spans="2:51" s="12" customFormat="1" ht="12">
      <c r="B656" s="150"/>
      <c r="D656" s="134" t="s">
        <v>227</v>
      </c>
      <c r="E656" s="151" t="s">
        <v>19</v>
      </c>
      <c r="F656" s="152" t="s">
        <v>907</v>
      </c>
      <c r="H656" s="153">
        <v>0.3</v>
      </c>
      <c r="I656" s="154"/>
      <c r="L656" s="150"/>
      <c r="M656" s="155"/>
      <c r="T656" s="156"/>
      <c r="AT656" s="151" t="s">
        <v>227</v>
      </c>
      <c r="AU656" s="151" t="s">
        <v>83</v>
      </c>
      <c r="AV656" s="12" t="s">
        <v>83</v>
      </c>
      <c r="AW656" s="12" t="s">
        <v>33</v>
      </c>
      <c r="AX656" s="12" t="s">
        <v>72</v>
      </c>
      <c r="AY656" s="151" t="s">
        <v>142</v>
      </c>
    </row>
    <row r="657" spans="2:51" s="13" customFormat="1" ht="12">
      <c r="B657" s="157"/>
      <c r="D657" s="134" t="s">
        <v>227</v>
      </c>
      <c r="E657" s="158" t="s">
        <v>19</v>
      </c>
      <c r="F657" s="159" t="s">
        <v>833</v>
      </c>
      <c r="H657" s="158" t="s">
        <v>19</v>
      </c>
      <c r="I657" s="160"/>
      <c r="L657" s="157"/>
      <c r="M657" s="161"/>
      <c r="T657" s="162"/>
      <c r="AT657" s="158" t="s">
        <v>227</v>
      </c>
      <c r="AU657" s="158" t="s">
        <v>83</v>
      </c>
      <c r="AV657" s="13" t="s">
        <v>80</v>
      </c>
      <c r="AW657" s="13" t="s">
        <v>33</v>
      </c>
      <c r="AX657" s="13" t="s">
        <v>72</v>
      </c>
      <c r="AY657" s="158" t="s">
        <v>142</v>
      </c>
    </row>
    <row r="658" spans="2:51" s="12" customFormat="1" ht="12">
      <c r="B658" s="150"/>
      <c r="D658" s="134" t="s">
        <v>227</v>
      </c>
      <c r="E658" s="151" t="s">
        <v>19</v>
      </c>
      <c r="F658" s="152" t="s">
        <v>908</v>
      </c>
      <c r="H658" s="153">
        <v>13.31</v>
      </c>
      <c r="I658" s="154"/>
      <c r="L658" s="150"/>
      <c r="M658" s="155"/>
      <c r="T658" s="156"/>
      <c r="AT658" s="151" t="s">
        <v>227</v>
      </c>
      <c r="AU658" s="151" t="s">
        <v>83</v>
      </c>
      <c r="AV658" s="12" t="s">
        <v>83</v>
      </c>
      <c r="AW658" s="12" t="s">
        <v>33</v>
      </c>
      <c r="AX658" s="12" t="s">
        <v>72</v>
      </c>
      <c r="AY658" s="151" t="s">
        <v>142</v>
      </c>
    </row>
    <row r="659" spans="2:51" s="13" customFormat="1" ht="12">
      <c r="B659" s="157"/>
      <c r="D659" s="134" t="s">
        <v>227</v>
      </c>
      <c r="E659" s="158" t="s">
        <v>19</v>
      </c>
      <c r="F659" s="159" t="s">
        <v>909</v>
      </c>
      <c r="H659" s="158" t="s">
        <v>19</v>
      </c>
      <c r="I659" s="160"/>
      <c r="L659" s="157"/>
      <c r="M659" s="161"/>
      <c r="T659" s="162"/>
      <c r="AT659" s="158" t="s">
        <v>227</v>
      </c>
      <c r="AU659" s="158" t="s">
        <v>83</v>
      </c>
      <c r="AV659" s="13" t="s">
        <v>80</v>
      </c>
      <c r="AW659" s="13" t="s">
        <v>33</v>
      </c>
      <c r="AX659" s="13" t="s">
        <v>72</v>
      </c>
      <c r="AY659" s="158" t="s">
        <v>142</v>
      </c>
    </row>
    <row r="660" spans="2:51" s="12" customFormat="1" ht="12">
      <c r="B660" s="150"/>
      <c r="D660" s="134" t="s">
        <v>227</v>
      </c>
      <c r="E660" s="151" t="s">
        <v>19</v>
      </c>
      <c r="F660" s="152" t="s">
        <v>836</v>
      </c>
      <c r="H660" s="153">
        <v>-29.17</v>
      </c>
      <c r="I660" s="154"/>
      <c r="L660" s="150"/>
      <c r="M660" s="155"/>
      <c r="T660" s="156"/>
      <c r="AT660" s="151" t="s">
        <v>227</v>
      </c>
      <c r="AU660" s="151" t="s">
        <v>83</v>
      </c>
      <c r="AV660" s="12" t="s">
        <v>83</v>
      </c>
      <c r="AW660" s="12" t="s">
        <v>33</v>
      </c>
      <c r="AX660" s="12" t="s">
        <v>72</v>
      </c>
      <c r="AY660" s="151" t="s">
        <v>142</v>
      </c>
    </row>
    <row r="661" spans="2:51" s="13" customFormat="1" ht="12">
      <c r="B661" s="157"/>
      <c r="D661" s="134" t="s">
        <v>227</v>
      </c>
      <c r="E661" s="158" t="s">
        <v>19</v>
      </c>
      <c r="F661" s="159" t="s">
        <v>874</v>
      </c>
      <c r="H661" s="158" t="s">
        <v>19</v>
      </c>
      <c r="I661" s="160"/>
      <c r="L661" s="157"/>
      <c r="M661" s="161"/>
      <c r="T661" s="162"/>
      <c r="AT661" s="158" t="s">
        <v>227</v>
      </c>
      <c r="AU661" s="158" t="s">
        <v>83</v>
      </c>
      <c r="AV661" s="13" t="s">
        <v>80</v>
      </c>
      <c r="AW661" s="13" t="s">
        <v>33</v>
      </c>
      <c r="AX661" s="13" t="s">
        <v>72</v>
      </c>
      <c r="AY661" s="158" t="s">
        <v>142</v>
      </c>
    </row>
    <row r="662" spans="2:51" s="12" customFormat="1" ht="12">
      <c r="B662" s="150"/>
      <c r="D662" s="134" t="s">
        <v>227</v>
      </c>
      <c r="E662" s="151" t="s">
        <v>19</v>
      </c>
      <c r="F662" s="152" t="s">
        <v>910</v>
      </c>
      <c r="H662" s="153">
        <v>11.748</v>
      </c>
      <c r="I662" s="154"/>
      <c r="L662" s="150"/>
      <c r="M662" s="155"/>
      <c r="T662" s="156"/>
      <c r="AT662" s="151" t="s">
        <v>227</v>
      </c>
      <c r="AU662" s="151" t="s">
        <v>83</v>
      </c>
      <c r="AV662" s="12" t="s">
        <v>83</v>
      </c>
      <c r="AW662" s="12" t="s">
        <v>33</v>
      </c>
      <c r="AX662" s="12" t="s">
        <v>72</v>
      </c>
      <c r="AY662" s="151" t="s">
        <v>142</v>
      </c>
    </row>
    <row r="663" spans="2:51" s="14" customFormat="1" ht="12">
      <c r="B663" s="163"/>
      <c r="D663" s="134" t="s">
        <v>227</v>
      </c>
      <c r="E663" s="164" t="s">
        <v>19</v>
      </c>
      <c r="F663" s="165" t="s">
        <v>264</v>
      </c>
      <c r="H663" s="166">
        <v>205.45499999999998</v>
      </c>
      <c r="I663" s="167"/>
      <c r="L663" s="163"/>
      <c r="M663" s="168"/>
      <c r="T663" s="169"/>
      <c r="AT663" s="164" t="s">
        <v>227</v>
      </c>
      <c r="AU663" s="164" t="s">
        <v>83</v>
      </c>
      <c r="AV663" s="14" t="s">
        <v>141</v>
      </c>
      <c r="AW663" s="14" t="s">
        <v>33</v>
      </c>
      <c r="AX663" s="14" t="s">
        <v>80</v>
      </c>
      <c r="AY663" s="164" t="s">
        <v>142</v>
      </c>
    </row>
    <row r="664" spans="2:65" s="1" customFormat="1" ht="33" customHeight="1">
      <c r="B664" s="32"/>
      <c r="C664" s="121" t="s">
        <v>1033</v>
      </c>
      <c r="D664" s="121" t="s">
        <v>143</v>
      </c>
      <c r="E664" s="122" t="s">
        <v>1034</v>
      </c>
      <c r="F664" s="123" t="s">
        <v>1035</v>
      </c>
      <c r="G664" s="124" t="s">
        <v>239</v>
      </c>
      <c r="H664" s="125">
        <v>15.148</v>
      </c>
      <c r="I664" s="126"/>
      <c r="J664" s="127">
        <f>ROUND(I664*H664,2)</f>
        <v>0</v>
      </c>
      <c r="K664" s="123" t="s">
        <v>189</v>
      </c>
      <c r="L664" s="32"/>
      <c r="M664" s="128" t="s">
        <v>19</v>
      </c>
      <c r="N664" s="129" t="s">
        <v>43</v>
      </c>
      <c r="P664" s="130">
        <f>O664*H664</f>
        <v>0</v>
      </c>
      <c r="Q664" s="130">
        <v>2.50187</v>
      </c>
      <c r="R664" s="130">
        <f>Q664*H664</f>
        <v>37.898326759999996</v>
      </c>
      <c r="S664" s="130">
        <v>0</v>
      </c>
      <c r="T664" s="131">
        <f>S664*H664</f>
        <v>0</v>
      </c>
      <c r="AR664" s="132" t="s">
        <v>141</v>
      </c>
      <c r="AT664" s="132" t="s">
        <v>143</v>
      </c>
      <c r="AU664" s="132" t="s">
        <v>83</v>
      </c>
      <c r="AY664" s="17" t="s">
        <v>142</v>
      </c>
      <c r="BE664" s="133">
        <f>IF(N664="základní",J664,0)</f>
        <v>0</v>
      </c>
      <c r="BF664" s="133">
        <f>IF(N664="snížená",J664,0)</f>
        <v>0</v>
      </c>
      <c r="BG664" s="133">
        <f>IF(N664="zákl. přenesená",J664,0)</f>
        <v>0</v>
      </c>
      <c r="BH664" s="133">
        <f>IF(N664="sníž. přenesená",J664,0)</f>
        <v>0</v>
      </c>
      <c r="BI664" s="133">
        <f>IF(N664="nulová",J664,0)</f>
        <v>0</v>
      </c>
      <c r="BJ664" s="17" t="s">
        <v>80</v>
      </c>
      <c r="BK664" s="133">
        <f>ROUND(I664*H664,2)</f>
        <v>0</v>
      </c>
      <c r="BL664" s="17" t="s">
        <v>141</v>
      </c>
      <c r="BM664" s="132" t="s">
        <v>1036</v>
      </c>
    </row>
    <row r="665" spans="2:47" s="1" customFormat="1" ht="19.2">
      <c r="B665" s="32"/>
      <c r="D665" s="134" t="s">
        <v>148</v>
      </c>
      <c r="F665" s="135" t="s">
        <v>1037</v>
      </c>
      <c r="I665" s="136"/>
      <c r="L665" s="32"/>
      <c r="M665" s="137"/>
      <c r="T665" s="51"/>
      <c r="AT665" s="17" t="s">
        <v>148</v>
      </c>
      <c r="AU665" s="17" t="s">
        <v>83</v>
      </c>
    </row>
    <row r="666" spans="2:47" s="1" customFormat="1" ht="12">
      <c r="B666" s="32"/>
      <c r="D666" s="148" t="s">
        <v>192</v>
      </c>
      <c r="F666" s="149" t="s">
        <v>1038</v>
      </c>
      <c r="I666" s="136"/>
      <c r="L666" s="32"/>
      <c r="M666" s="137"/>
      <c r="T666" s="51"/>
      <c r="AT666" s="17" t="s">
        <v>192</v>
      </c>
      <c r="AU666" s="17" t="s">
        <v>83</v>
      </c>
    </row>
    <row r="667" spans="2:51" s="12" customFormat="1" ht="12">
      <c r="B667" s="150"/>
      <c r="D667" s="134" t="s">
        <v>227</v>
      </c>
      <c r="E667" s="151" t="s">
        <v>19</v>
      </c>
      <c r="F667" s="152" t="s">
        <v>1039</v>
      </c>
      <c r="H667" s="153">
        <v>5.711</v>
      </c>
      <c r="I667" s="154"/>
      <c r="L667" s="150"/>
      <c r="M667" s="155"/>
      <c r="T667" s="156"/>
      <c r="AT667" s="151" t="s">
        <v>227</v>
      </c>
      <c r="AU667" s="151" t="s">
        <v>83</v>
      </c>
      <c r="AV667" s="12" t="s">
        <v>83</v>
      </c>
      <c r="AW667" s="12" t="s">
        <v>33</v>
      </c>
      <c r="AX667" s="12" t="s">
        <v>72</v>
      </c>
      <c r="AY667" s="151" t="s">
        <v>142</v>
      </c>
    </row>
    <row r="668" spans="2:51" s="12" customFormat="1" ht="12">
      <c r="B668" s="150"/>
      <c r="D668" s="134" t="s">
        <v>227</v>
      </c>
      <c r="E668" s="151" t="s">
        <v>19</v>
      </c>
      <c r="F668" s="152" t="s">
        <v>1040</v>
      </c>
      <c r="H668" s="153">
        <v>0.533</v>
      </c>
      <c r="I668" s="154"/>
      <c r="L668" s="150"/>
      <c r="M668" s="155"/>
      <c r="T668" s="156"/>
      <c r="AT668" s="151" t="s">
        <v>227</v>
      </c>
      <c r="AU668" s="151" t="s">
        <v>83</v>
      </c>
      <c r="AV668" s="12" t="s">
        <v>83</v>
      </c>
      <c r="AW668" s="12" t="s">
        <v>33</v>
      </c>
      <c r="AX668" s="12" t="s">
        <v>72</v>
      </c>
      <c r="AY668" s="151" t="s">
        <v>142</v>
      </c>
    </row>
    <row r="669" spans="2:51" s="12" customFormat="1" ht="12">
      <c r="B669" s="150"/>
      <c r="D669" s="134" t="s">
        <v>227</v>
      </c>
      <c r="E669" s="151" t="s">
        <v>19</v>
      </c>
      <c r="F669" s="152" t="s">
        <v>1041</v>
      </c>
      <c r="H669" s="153">
        <v>0.269</v>
      </c>
      <c r="I669" s="154"/>
      <c r="L669" s="150"/>
      <c r="M669" s="155"/>
      <c r="T669" s="156"/>
      <c r="AT669" s="151" t="s">
        <v>227</v>
      </c>
      <c r="AU669" s="151" t="s">
        <v>83</v>
      </c>
      <c r="AV669" s="12" t="s">
        <v>83</v>
      </c>
      <c r="AW669" s="12" t="s">
        <v>33</v>
      </c>
      <c r="AX669" s="12" t="s">
        <v>72</v>
      </c>
      <c r="AY669" s="151" t="s">
        <v>142</v>
      </c>
    </row>
    <row r="670" spans="2:51" s="12" customFormat="1" ht="12">
      <c r="B670" s="150"/>
      <c r="D670" s="134" t="s">
        <v>227</v>
      </c>
      <c r="E670" s="151" t="s">
        <v>19</v>
      </c>
      <c r="F670" s="152" t="s">
        <v>1042</v>
      </c>
      <c r="H670" s="153">
        <v>0.778</v>
      </c>
      <c r="I670" s="154"/>
      <c r="L670" s="150"/>
      <c r="M670" s="155"/>
      <c r="T670" s="156"/>
      <c r="AT670" s="151" t="s">
        <v>227</v>
      </c>
      <c r="AU670" s="151" t="s">
        <v>83</v>
      </c>
      <c r="AV670" s="12" t="s">
        <v>83</v>
      </c>
      <c r="AW670" s="12" t="s">
        <v>33</v>
      </c>
      <c r="AX670" s="12" t="s">
        <v>72</v>
      </c>
      <c r="AY670" s="151" t="s">
        <v>142</v>
      </c>
    </row>
    <row r="671" spans="2:51" s="12" customFormat="1" ht="12">
      <c r="B671" s="150"/>
      <c r="D671" s="134" t="s">
        <v>227</v>
      </c>
      <c r="E671" s="151" t="s">
        <v>19</v>
      </c>
      <c r="F671" s="152" t="s">
        <v>1043</v>
      </c>
      <c r="H671" s="153">
        <v>1.125</v>
      </c>
      <c r="I671" s="154"/>
      <c r="L671" s="150"/>
      <c r="M671" s="155"/>
      <c r="T671" s="156"/>
      <c r="AT671" s="151" t="s">
        <v>227</v>
      </c>
      <c r="AU671" s="151" t="s">
        <v>83</v>
      </c>
      <c r="AV671" s="12" t="s">
        <v>83</v>
      </c>
      <c r="AW671" s="12" t="s">
        <v>33</v>
      </c>
      <c r="AX671" s="12" t="s">
        <v>72</v>
      </c>
      <c r="AY671" s="151" t="s">
        <v>142</v>
      </c>
    </row>
    <row r="672" spans="2:51" s="12" customFormat="1" ht="12">
      <c r="B672" s="150"/>
      <c r="D672" s="134" t="s">
        <v>227</v>
      </c>
      <c r="E672" s="151" t="s">
        <v>19</v>
      </c>
      <c r="F672" s="152" t="s">
        <v>1044</v>
      </c>
      <c r="H672" s="153">
        <v>0.164</v>
      </c>
      <c r="I672" s="154"/>
      <c r="L672" s="150"/>
      <c r="M672" s="155"/>
      <c r="T672" s="156"/>
      <c r="AT672" s="151" t="s">
        <v>227</v>
      </c>
      <c r="AU672" s="151" t="s">
        <v>83</v>
      </c>
      <c r="AV672" s="12" t="s">
        <v>83</v>
      </c>
      <c r="AW672" s="12" t="s">
        <v>33</v>
      </c>
      <c r="AX672" s="12" t="s">
        <v>72</v>
      </c>
      <c r="AY672" s="151" t="s">
        <v>142</v>
      </c>
    </row>
    <row r="673" spans="2:51" s="12" customFormat="1" ht="12">
      <c r="B673" s="150"/>
      <c r="D673" s="134" t="s">
        <v>227</v>
      </c>
      <c r="E673" s="151" t="s">
        <v>19</v>
      </c>
      <c r="F673" s="152" t="s">
        <v>1045</v>
      </c>
      <c r="H673" s="153">
        <v>0.164</v>
      </c>
      <c r="I673" s="154"/>
      <c r="L673" s="150"/>
      <c r="M673" s="155"/>
      <c r="T673" s="156"/>
      <c r="AT673" s="151" t="s">
        <v>227</v>
      </c>
      <c r="AU673" s="151" t="s">
        <v>83</v>
      </c>
      <c r="AV673" s="12" t="s">
        <v>83</v>
      </c>
      <c r="AW673" s="12" t="s">
        <v>33</v>
      </c>
      <c r="AX673" s="12" t="s">
        <v>72</v>
      </c>
      <c r="AY673" s="151" t="s">
        <v>142</v>
      </c>
    </row>
    <row r="674" spans="2:51" s="12" customFormat="1" ht="12">
      <c r="B674" s="150"/>
      <c r="D674" s="134" t="s">
        <v>227</v>
      </c>
      <c r="E674" s="151" t="s">
        <v>19</v>
      </c>
      <c r="F674" s="152" t="s">
        <v>1046</v>
      </c>
      <c r="H674" s="153">
        <v>0.396</v>
      </c>
      <c r="I674" s="154"/>
      <c r="L674" s="150"/>
      <c r="M674" s="155"/>
      <c r="T674" s="156"/>
      <c r="AT674" s="151" t="s">
        <v>227</v>
      </c>
      <c r="AU674" s="151" t="s">
        <v>83</v>
      </c>
      <c r="AV674" s="12" t="s">
        <v>83</v>
      </c>
      <c r="AW674" s="12" t="s">
        <v>33</v>
      </c>
      <c r="AX674" s="12" t="s">
        <v>72</v>
      </c>
      <c r="AY674" s="151" t="s">
        <v>142</v>
      </c>
    </row>
    <row r="675" spans="2:51" s="12" customFormat="1" ht="12">
      <c r="B675" s="150"/>
      <c r="D675" s="134" t="s">
        <v>227</v>
      </c>
      <c r="E675" s="151" t="s">
        <v>19</v>
      </c>
      <c r="F675" s="152" t="s">
        <v>1047</v>
      </c>
      <c r="H675" s="153">
        <v>5.711</v>
      </c>
      <c r="I675" s="154"/>
      <c r="L675" s="150"/>
      <c r="M675" s="155"/>
      <c r="T675" s="156"/>
      <c r="AT675" s="151" t="s">
        <v>227</v>
      </c>
      <c r="AU675" s="151" t="s">
        <v>83</v>
      </c>
      <c r="AV675" s="12" t="s">
        <v>83</v>
      </c>
      <c r="AW675" s="12" t="s">
        <v>33</v>
      </c>
      <c r="AX675" s="12" t="s">
        <v>72</v>
      </c>
      <c r="AY675" s="151" t="s">
        <v>142</v>
      </c>
    </row>
    <row r="676" spans="2:51" s="14" customFormat="1" ht="12">
      <c r="B676" s="163"/>
      <c r="D676" s="134" t="s">
        <v>227</v>
      </c>
      <c r="E676" s="164" t="s">
        <v>19</v>
      </c>
      <c r="F676" s="165" t="s">
        <v>264</v>
      </c>
      <c r="H676" s="166">
        <v>14.851</v>
      </c>
      <c r="I676" s="167"/>
      <c r="L676" s="163"/>
      <c r="M676" s="168"/>
      <c r="T676" s="169"/>
      <c r="AT676" s="164" t="s">
        <v>227</v>
      </c>
      <c r="AU676" s="164" t="s">
        <v>83</v>
      </c>
      <c r="AV676" s="14" t="s">
        <v>141</v>
      </c>
      <c r="AW676" s="14" t="s">
        <v>33</v>
      </c>
      <c r="AX676" s="14" t="s">
        <v>80</v>
      </c>
      <c r="AY676" s="164" t="s">
        <v>142</v>
      </c>
    </row>
    <row r="677" spans="2:51" s="12" customFormat="1" ht="12">
      <c r="B677" s="150"/>
      <c r="D677" s="134" t="s">
        <v>227</v>
      </c>
      <c r="F677" s="152" t="s">
        <v>1048</v>
      </c>
      <c r="H677" s="153">
        <v>15.148</v>
      </c>
      <c r="I677" s="154"/>
      <c r="L677" s="150"/>
      <c r="M677" s="155"/>
      <c r="T677" s="156"/>
      <c r="AT677" s="151" t="s">
        <v>227</v>
      </c>
      <c r="AU677" s="151" t="s">
        <v>83</v>
      </c>
      <c r="AV677" s="12" t="s">
        <v>83</v>
      </c>
      <c r="AW677" s="12" t="s">
        <v>4</v>
      </c>
      <c r="AX677" s="12" t="s">
        <v>80</v>
      </c>
      <c r="AY677" s="151" t="s">
        <v>142</v>
      </c>
    </row>
    <row r="678" spans="2:65" s="1" customFormat="1" ht="24.15" customHeight="1">
      <c r="B678" s="32"/>
      <c r="C678" s="121" t="s">
        <v>1049</v>
      </c>
      <c r="D678" s="121" t="s">
        <v>143</v>
      </c>
      <c r="E678" s="122" t="s">
        <v>1050</v>
      </c>
      <c r="F678" s="123" t="s">
        <v>1051</v>
      </c>
      <c r="G678" s="124" t="s">
        <v>239</v>
      </c>
      <c r="H678" s="125">
        <v>15.148</v>
      </c>
      <c r="I678" s="126"/>
      <c r="J678" s="127">
        <f>ROUND(I678*H678,2)</f>
        <v>0</v>
      </c>
      <c r="K678" s="123" t="s">
        <v>189</v>
      </c>
      <c r="L678" s="32"/>
      <c r="M678" s="128" t="s">
        <v>19</v>
      </c>
      <c r="N678" s="129" t="s">
        <v>43</v>
      </c>
      <c r="P678" s="130">
        <f>O678*H678</f>
        <v>0</v>
      </c>
      <c r="Q678" s="130">
        <v>0</v>
      </c>
      <c r="R678" s="130">
        <f>Q678*H678</f>
        <v>0</v>
      </c>
      <c r="S678" s="130">
        <v>0</v>
      </c>
      <c r="T678" s="131">
        <f>S678*H678</f>
        <v>0</v>
      </c>
      <c r="AR678" s="132" t="s">
        <v>141</v>
      </c>
      <c r="AT678" s="132" t="s">
        <v>143</v>
      </c>
      <c r="AU678" s="132" t="s">
        <v>83</v>
      </c>
      <c r="AY678" s="17" t="s">
        <v>142</v>
      </c>
      <c r="BE678" s="133">
        <f>IF(N678="základní",J678,0)</f>
        <v>0</v>
      </c>
      <c r="BF678" s="133">
        <f>IF(N678="snížená",J678,0)</f>
        <v>0</v>
      </c>
      <c r="BG678" s="133">
        <f>IF(N678="zákl. přenesená",J678,0)</f>
        <v>0</v>
      </c>
      <c r="BH678" s="133">
        <f>IF(N678="sníž. přenesená",J678,0)</f>
        <v>0</v>
      </c>
      <c r="BI678" s="133">
        <f>IF(N678="nulová",J678,0)</f>
        <v>0</v>
      </c>
      <c r="BJ678" s="17" t="s">
        <v>80</v>
      </c>
      <c r="BK678" s="133">
        <f>ROUND(I678*H678,2)</f>
        <v>0</v>
      </c>
      <c r="BL678" s="17" t="s">
        <v>141</v>
      </c>
      <c r="BM678" s="132" t="s">
        <v>1052</v>
      </c>
    </row>
    <row r="679" spans="2:47" s="1" customFormat="1" ht="19.2">
      <c r="B679" s="32"/>
      <c r="D679" s="134" t="s">
        <v>148</v>
      </c>
      <c r="F679" s="135" t="s">
        <v>1053</v>
      </c>
      <c r="I679" s="136"/>
      <c r="L679" s="32"/>
      <c r="M679" s="137"/>
      <c r="T679" s="51"/>
      <c r="AT679" s="17" t="s">
        <v>148</v>
      </c>
      <c r="AU679" s="17" t="s">
        <v>83</v>
      </c>
    </row>
    <row r="680" spans="2:47" s="1" customFormat="1" ht="12">
      <c r="B680" s="32"/>
      <c r="D680" s="148" t="s">
        <v>192</v>
      </c>
      <c r="F680" s="149" t="s">
        <v>1054</v>
      </c>
      <c r="I680" s="136"/>
      <c r="L680" s="32"/>
      <c r="M680" s="137"/>
      <c r="T680" s="51"/>
      <c r="AT680" s="17" t="s">
        <v>192</v>
      </c>
      <c r="AU680" s="17" t="s">
        <v>83</v>
      </c>
    </row>
    <row r="681" spans="2:51" s="12" customFormat="1" ht="12">
      <c r="B681" s="150"/>
      <c r="D681" s="134" t="s">
        <v>227</v>
      </c>
      <c r="E681" s="151" t="s">
        <v>19</v>
      </c>
      <c r="F681" s="152" t="s">
        <v>1039</v>
      </c>
      <c r="H681" s="153">
        <v>5.711</v>
      </c>
      <c r="I681" s="154"/>
      <c r="L681" s="150"/>
      <c r="M681" s="155"/>
      <c r="T681" s="156"/>
      <c r="AT681" s="151" t="s">
        <v>227</v>
      </c>
      <c r="AU681" s="151" t="s">
        <v>83</v>
      </c>
      <c r="AV681" s="12" t="s">
        <v>83</v>
      </c>
      <c r="AW681" s="12" t="s">
        <v>33</v>
      </c>
      <c r="AX681" s="12" t="s">
        <v>72</v>
      </c>
      <c r="AY681" s="151" t="s">
        <v>142</v>
      </c>
    </row>
    <row r="682" spans="2:51" s="12" customFormat="1" ht="12">
      <c r="B682" s="150"/>
      <c r="D682" s="134" t="s">
        <v>227</v>
      </c>
      <c r="E682" s="151" t="s">
        <v>19</v>
      </c>
      <c r="F682" s="152" t="s">
        <v>1040</v>
      </c>
      <c r="H682" s="153">
        <v>0.533</v>
      </c>
      <c r="I682" s="154"/>
      <c r="L682" s="150"/>
      <c r="M682" s="155"/>
      <c r="T682" s="156"/>
      <c r="AT682" s="151" t="s">
        <v>227</v>
      </c>
      <c r="AU682" s="151" t="s">
        <v>83</v>
      </c>
      <c r="AV682" s="12" t="s">
        <v>83</v>
      </c>
      <c r="AW682" s="12" t="s">
        <v>33</v>
      </c>
      <c r="AX682" s="12" t="s">
        <v>72</v>
      </c>
      <c r="AY682" s="151" t="s">
        <v>142</v>
      </c>
    </row>
    <row r="683" spans="2:51" s="12" customFormat="1" ht="12">
      <c r="B683" s="150"/>
      <c r="D683" s="134" t="s">
        <v>227</v>
      </c>
      <c r="E683" s="151" t="s">
        <v>19</v>
      </c>
      <c r="F683" s="152" t="s">
        <v>1041</v>
      </c>
      <c r="H683" s="153">
        <v>0.269</v>
      </c>
      <c r="I683" s="154"/>
      <c r="L683" s="150"/>
      <c r="M683" s="155"/>
      <c r="T683" s="156"/>
      <c r="AT683" s="151" t="s">
        <v>227</v>
      </c>
      <c r="AU683" s="151" t="s">
        <v>83</v>
      </c>
      <c r="AV683" s="12" t="s">
        <v>83</v>
      </c>
      <c r="AW683" s="12" t="s">
        <v>33</v>
      </c>
      <c r="AX683" s="12" t="s">
        <v>72</v>
      </c>
      <c r="AY683" s="151" t="s">
        <v>142</v>
      </c>
    </row>
    <row r="684" spans="2:51" s="12" customFormat="1" ht="12">
      <c r="B684" s="150"/>
      <c r="D684" s="134" t="s">
        <v>227</v>
      </c>
      <c r="E684" s="151" t="s">
        <v>19</v>
      </c>
      <c r="F684" s="152" t="s">
        <v>1042</v>
      </c>
      <c r="H684" s="153">
        <v>0.778</v>
      </c>
      <c r="I684" s="154"/>
      <c r="L684" s="150"/>
      <c r="M684" s="155"/>
      <c r="T684" s="156"/>
      <c r="AT684" s="151" t="s">
        <v>227</v>
      </c>
      <c r="AU684" s="151" t="s">
        <v>83</v>
      </c>
      <c r="AV684" s="12" t="s">
        <v>83</v>
      </c>
      <c r="AW684" s="12" t="s">
        <v>33</v>
      </c>
      <c r="AX684" s="12" t="s">
        <v>72</v>
      </c>
      <c r="AY684" s="151" t="s">
        <v>142</v>
      </c>
    </row>
    <row r="685" spans="2:51" s="12" customFormat="1" ht="12">
      <c r="B685" s="150"/>
      <c r="D685" s="134" t="s">
        <v>227</v>
      </c>
      <c r="E685" s="151" t="s">
        <v>19</v>
      </c>
      <c r="F685" s="152" t="s">
        <v>1043</v>
      </c>
      <c r="H685" s="153">
        <v>1.125</v>
      </c>
      <c r="I685" s="154"/>
      <c r="L685" s="150"/>
      <c r="M685" s="155"/>
      <c r="T685" s="156"/>
      <c r="AT685" s="151" t="s">
        <v>227</v>
      </c>
      <c r="AU685" s="151" t="s">
        <v>83</v>
      </c>
      <c r="AV685" s="12" t="s">
        <v>83</v>
      </c>
      <c r="AW685" s="12" t="s">
        <v>33</v>
      </c>
      <c r="AX685" s="12" t="s">
        <v>72</v>
      </c>
      <c r="AY685" s="151" t="s">
        <v>142</v>
      </c>
    </row>
    <row r="686" spans="2:51" s="12" customFormat="1" ht="12">
      <c r="B686" s="150"/>
      <c r="D686" s="134" t="s">
        <v>227</v>
      </c>
      <c r="E686" s="151" t="s">
        <v>19</v>
      </c>
      <c r="F686" s="152" t="s">
        <v>1044</v>
      </c>
      <c r="H686" s="153">
        <v>0.164</v>
      </c>
      <c r="I686" s="154"/>
      <c r="L686" s="150"/>
      <c r="M686" s="155"/>
      <c r="T686" s="156"/>
      <c r="AT686" s="151" t="s">
        <v>227</v>
      </c>
      <c r="AU686" s="151" t="s">
        <v>83</v>
      </c>
      <c r="AV686" s="12" t="s">
        <v>83</v>
      </c>
      <c r="AW686" s="12" t="s">
        <v>33</v>
      </c>
      <c r="AX686" s="12" t="s">
        <v>72</v>
      </c>
      <c r="AY686" s="151" t="s">
        <v>142</v>
      </c>
    </row>
    <row r="687" spans="2:51" s="12" customFormat="1" ht="12">
      <c r="B687" s="150"/>
      <c r="D687" s="134" t="s">
        <v>227</v>
      </c>
      <c r="E687" s="151" t="s">
        <v>19</v>
      </c>
      <c r="F687" s="152" t="s">
        <v>1045</v>
      </c>
      <c r="H687" s="153">
        <v>0.164</v>
      </c>
      <c r="I687" s="154"/>
      <c r="L687" s="150"/>
      <c r="M687" s="155"/>
      <c r="T687" s="156"/>
      <c r="AT687" s="151" t="s">
        <v>227</v>
      </c>
      <c r="AU687" s="151" t="s">
        <v>83</v>
      </c>
      <c r="AV687" s="12" t="s">
        <v>83</v>
      </c>
      <c r="AW687" s="12" t="s">
        <v>33</v>
      </c>
      <c r="AX687" s="12" t="s">
        <v>72</v>
      </c>
      <c r="AY687" s="151" t="s">
        <v>142</v>
      </c>
    </row>
    <row r="688" spans="2:51" s="12" customFormat="1" ht="12">
      <c r="B688" s="150"/>
      <c r="D688" s="134" t="s">
        <v>227</v>
      </c>
      <c r="E688" s="151" t="s">
        <v>19</v>
      </c>
      <c r="F688" s="152" t="s">
        <v>1046</v>
      </c>
      <c r="H688" s="153">
        <v>0.396</v>
      </c>
      <c r="I688" s="154"/>
      <c r="L688" s="150"/>
      <c r="M688" s="155"/>
      <c r="T688" s="156"/>
      <c r="AT688" s="151" t="s">
        <v>227</v>
      </c>
      <c r="AU688" s="151" t="s">
        <v>83</v>
      </c>
      <c r="AV688" s="12" t="s">
        <v>83</v>
      </c>
      <c r="AW688" s="12" t="s">
        <v>33</v>
      </c>
      <c r="AX688" s="12" t="s">
        <v>72</v>
      </c>
      <c r="AY688" s="151" t="s">
        <v>142</v>
      </c>
    </row>
    <row r="689" spans="2:51" s="12" customFormat="1" ht="12">
      <c r="B689" s="150"/>
      <c r="D689" s="134" t="s">
        <v>227</v>
      </c>
      <c r="E689" s="151" t="s">
        <v>19</v>
      </c>
      <c r="F689" s="152" t="s">
        <v>1047</v>
      </c>
      <c r="H689" s="153">
        <v>5.711</v>
      </c>
      <c r="I689" s="154"/>
      <c r="L689" s="150"/>
      <c r="M689" s="155"/>
      <c r="T689" s="156"/>
      <c r="AT689" s="151" t="s">
        <v>227</v>
      </c>
      <c r="AU689" s="151" t="s">
        <v>83</v>
      </c>
      <c r="AV689" s="12" t="s">
        <v>83</v>
      </c>
      <c r="AW689" s="12" t="s">
        <v>33</v>
      </c>
      <c r="AX689" s="12" t="s">
        <v>72</v>
      </c>
      <c r="AY689" s="151" t="s">
        <v>142</v>
      </c>
    </row>
    <row r="690" spans="2:51" s="14" customFormat="1" ht="12">
      <c r="B690" s="163"/>
      <c r="D690" s="134" t="s">
        <v>227</v>
      </c>
      <c r="E690" s="164" t="s">
        <v>19</v>
      </c>
      <c r="F690" s="165" t="s">
        <v>264</v>
      </c>
      <c r="H690" s="166">
        <v>14.851</v>
      </c>
      <c r="I690" s="167"/>
      <c r="L690" s="163"/>
      <c r="M690" s="168"/>
      <c r="T690" s="169"/>
      <c r="AT690" s="164" t="s">
        <v>227</v>
      </c>
      <c r="AU690" s="164" t="s">
        <v>83</v>
      </c>
      <c r="AV690" s="14" t="s">
        <v>141</v>
      </c>
      <c r="AW690" s="14" t="s">
        <v>33</v>
      </c>
      <c r="AX690" s="14" t="s">
        <v>80</v>
      </c>
      <c r="AY690" s="164" t="s">
        <v>142</v>
      </c>
    </row>
    <row r="691" spans="2:51" s="12" customFormat="1" ht="12">
      <c r="B691" s="150"/>
      <c r="D691" s="134" t="s">
        <v>227</v>
      </c>
      <c r="F691" s="152" t="s">
        <v>1048</v>
      </c>
      <c r="H691" s="153">
        <v>15.148</v>
      </c>
      <c r="I691" s="154"/>
      <c r="L691" s="150"/>
      <c r="M691" s="155"/>
      <c r="T691" s="156"/>
      <c r="AT691" s="151" t="s">
        <v>227</v>
      </c>
      <c r="AU691" s="151" t="s">
        <v>83</v>
      </c>
      <c r="AV691" s="12" t="s">
        <v>83</v>
      </c>
      <c r="AW691" s="12" t="s">
        <v>4</v>
      </c>
      <c r="AX691" s="12" t="s">
        <v>80</v>
      </c>
      <c r="AY691" s="151" t="s">
        <v>142</v>
      </c>
    </row>
    <row r="692" spans="2:65" s="1" customFormat="1" ht="33" customHeight="1">
      <c r="B692" s="32"/>
      <c r="C692" s="121" t="s">
        <v>1055</v>
      </c>
      <c r="D692" s="121" t="s">
        <v>143</v>
      </c>
      <c r="E692" s="122" t="s">
        <v>1056</v>
      </c>
      <c r="F692" s="123" t="s">
        <v>1057</v>
      </c>
      <c r="G692" s="124" t="s">
        <v>239</v>
      </c>
      <c r="H692" s="125">
        <v>15.148</v>
      </c>
      <c r="I692" s="126"/>
      <c r="J692" s="127">
        <f>ROUND(I692*H692,2)</f>
        <v>0</v>
      </c>
      <c r="K692" s="123" t="s">
        <v>189</v>
      </c>
      <c r="L692" s="32"/>
      <c r="M692" s="128" t="s">
        <v>19</v>
      </c>
      <c r="N692" s="129" t="s">
        <v>43</v>
      </c>
      <c r="P692" s="130">
        <f>O692*H692</f>
        <v>0</v>
      </c>
      <c r="Q692" s="130">
        <v>0</v>
      </c>
      <c r="R692" s="130">
        <f>Q692*H692</f>
        <v>0</v>
      </c>
      <c r="S692" s="130">
        <v>0</v>
      </c>
      <c r="T692" s="131">
        <f>S692*H692</f>
        <v>0</v>
      </c>
      <c r="AR692" s="132" t="s">
        <v>141</v>
      </c>
      <c r="AT692" s="132" t="s">
        <v>143</v>
      </c>
      <c r="AU692" s="132" t="s">
        <v>83</v>
      </c>
      <c r="AY692" s="17" t="s">
        <v>142</v>
      </c>
      <c r="BE692" s="133">
        <f>IF(N692="základní",J692,0)</f>
        <v>0</v>
      </c>
      <c r="BF692" s="133">
        <f>IF(N692="snížená",J692,0)</f>
        <v>0</v>
      </c>
      <c r="BG692" s="133">
        <f>IF(N692="zákl. přenesená",J692,0)</f>
        <v>0</v>
      </c>
      <c r="BH692" s="133">
        <f>IF(N692="sníž. přenesená",J692,0)</f>
        <v>0</v>
      </c>
      <c r="BI692" s="133">
        <f>IF(N692="nulová",J692,0)</f>
        <v>0</v>
      </c>
      <c r="BJ692" s="17" t="s">
        <v>80</v>
      </c>
      <c r="BK692" s="133">
        <f>ROUND(I692*H692,2)</f>
        <v>0</v>
      </c>
      <c r="BL692" s="17" t="s">
        <v>141</v>
      </c>
      <c r="BM692" s="132" t="s">
        <v>1058</v>
      </c>
    </row>
    <row r="693" spans="2:47" s="1" customFormat="1" ht="28.8">
      <c r="B693" s="32"/>
      <c r="D693" s="134" t="s">
        <v>148</v>
      </c>
      <c r="F693" s="135" t="s">
        <v>1059</v>
      </c>
      <c r="I693" s="136"/>
      <c r="L693" s="32"/>
      <c r="M693" s="137"/>
      <c r="T693" s="51"/>
      <c r="AT693" s="17" t="s">
        <v>148</v>
      </c>
      <c r="AU693" s="17" t="s">
        <v>83</v>
      </c>
    </row>
    <row r="694" spans="2:47" s="1" customFormat="1" ht="12">
      <c r="B694" s="32"/>
      <c r="D694" s="148" t="s">
        <v>192</v>
      </c>
      <c r="F694" s="149" t="s">
        <v>1060</v>
      </c>
      <c r="I694" s="136"/>
      <c r="L694" s="32"/>
      <c r="M694" s="137"/>
      <c r="T694" s="51"/>
      <c r="AT694" s="17" t="s">
        <v>192</v>
      </c>
      <c r="AU694" s="17" t="s">
        <v>83</v>
      </c>
    </row>
    <row r="695" spans="2:51" s="12" customFormat="1" ht="12">
      <c r="B695" s="150"/>
      <c r="D695" s="134" t="s">
        <v>227</v>
      </c>
      <c r="E695" s="151" t="s">
        <v>19</v>
      </c>
      <c r="F695" s="152" t="s">
        <v>1039</v>
      </c>
      <c r="H695" s="153">
        <v>5.711</v>
      </c>
      <c r="I695" s="154"/>
      <c r="L695" s="150"/>
      <c r="M695" s="155"/>
      <c r="T695" s="156"/>
      <c r="AT695" s="151" t="s">
        <v>227</v>
      </c>
      <c r="AU695" s="151" t="s">
        <v>83</v>
      </c>
      <c r="AV695" s="12" t="s">
        <v>83</v>
      </c>
      <c r="AW695" s="12" t="s">
        <v>33</v>
      </c>
      <c r="AX695" s="12" t="s">
        <v>72</v>
      </c>
      <c r="AY695" s="151" t="s">
        <v>142</v>
      </c>
    </row>
    <row r="696" spans="2:51" s="12" customFormat="1" ht="12">
      <c r="B696" s="150"/>
      <c r="D696" s="134" t="s">
        <v>227</v>
      </c>
      <c r="E696" s="151" t="s">
        <v>19</v>
      </c>
      <c r="F696" s="152" t="s">
        <v>1040</v>
      </c>
      <c r="H696" s="153">
        <v>0.533</v>
      </c>
      <c r="I696" s="154"/>
      <c r="L696" s="150"/>
      <c r="M696" s="155"/>
      <c r="T696" s="156"/>
      <c r="AT696" s="151" t="s">
        <v>227</v>
      </c>
      <c r="AU696" s="151" t="s">
        <v>83</v>
      </c>
      <c r="AV696" s="12" t="s">
        <v>83</v>
      </c>
      <c r="AW696" s="12" t="s">
        <v>33</v>
      </c>
      <c r="AX696" s="12" t="s">
        <v>72</v>
      </c>
      <c r="AY696" s="151" t="s">
        <v>142</v>
      </c>
    </row>
    <row r="697" spans="2:51" s="12" customFormat="1" ht="12">
      <c r="B697" s="150"/>
      <c r="D697" s="134" t="s">
        <v>227</v>
      </c>
      <c r="E697" s="151" t="s">
        <v>19</v>
      </c>
      <c r="F697" s="152" t="s">
        <v>1041</v>
      </c>
      <c r="H697" s="153">
        <v>0.269</v>
      </c>
      <c r="I697" s="154"/>
      <c r="L697" s="150"/>
      <c r="M697" s="155"/>
      <c r="T697" s="156"/>
      <c r="AT697" s="151" t="s">
        <v>227</v>
      </c>
      <c r="AU697" s="151" t="s">
        <v>83</v>
      </c>
      <c r="AV697" s="12" t="s">
        <v>83</v>
      </c>
      <c r="AW697" s="12" t="s">
        <v>33</v>
      </c>
      <c r="AX697" s="12" t="s">
        <v>72</v>
      </c>
      <c r="AY697" s="151" t="s">
        <v>142</v>
      </c>
    </row>
    <row r="698" spans="2:51" s="12" customFormat="1" ht="12">
      <c r="B698" s="150"/>
      <c r="D698" s="134" t="s">
        <v>227</v>
      </c>
      <c r="E698" s="151" t="s">
        <v>19</v>
      </c>
      <c r="F698" s="152" t="s">
        <v>1042</v>
      </c>
      <c r="H698" s="153">
        <v>0.778</v>
      </c>
      <c r="I698" s="154"/>
      <c r="L698" s="150"/>
      <c r="M698" s="155"/>
      <c r="T698" s="156"/>
      <c r="AT698" s="151" t="s">
        <v>227</v>
      </c>
      <c r="AU698" s="151" t="s">
        <v>83</v>
      </c>
      <c r="AV698" s="12" t="s">
        <v>83</v>
      </c>
      <c r="AW698" s="12" t="s">
        <v>33</v>
      </c>
      <c r="AX698" s="12" t="s">
        <v>72</v>
      </c>
      <c r="AY698" s="151" t="s">
        <v>142</v>
      </c>
    </row>
    <row r="699" spans="2:51" s="12" customFormat="1" ht="12">
      <c r="B699" s="150"/>
      <c r="D699" s="134" t="s">
        <v>227</v>
      </c>
      <c r="E699" s="151" t="s">
        <v>19</v>
      </c>
      <c r="F699" s="152" t="s">
        <v>1043</v>
      </c>
      <c r="H699" s="153">
        <v>1.125</v>
      </c>
      <c r="I699" s="154"/>
      <c r="L699" s="150"/>
      <c r="M699" s="155"/>
      <c r="T699" s="156"/>
      <c r="AT699" s="151" t="s">
        <v>227</v>
      </c>
      <c r="AU699" s="151" t="s">
        <v>83</v>
      </c>
      <c r="AV699" s="12" t="s">
        <v>83</v>
      </c>
      <c r="AW699" s="12" t="s">
        <v>33</v>
      </c>
      <c r="AX699" s="12" t="s">
        <v>72</v>
      </c>
      <c r="AY699" s="151" t="s">
        <v>142</v>
      </c>
    </row>
    <row r="700" spans="2:51" s="12" customFormat="1" ht="12">
      <c r="B700" s="150"/>
      <c r="D700" s="134" t="s">
        <v>227</v>
      </c>
      <c r="E700" s="151" t="s">
        <v>19</v>
      </c>
      <c r="F700" s="152" t="s">
        <v>1044</v>
      </c>
      <c r="H700" s="153">
        <v>0.164</v>
      </c>
      <c r="I700" s="154"/>
      <c r="L700" s="150"/>
      <c r="M700" s="155"/>
      <c r="T700" s="156"/>
      <c r="AT700" s="151" t="s">
        <v>227</v>
      </c>
      <c r="AU700" s="151" t="s">
        <v>83</v>
      </c>
      <c r="AV700" s="12" t="s">
        <v>83</v>
      </c>
      <c r="AW700" s="12" t="s">
        <v>33</v>
      </c>
      <c r="AX700" s="12" t="s">
        <v>72</v>
      </c>
      <c r="AY700" s="151" t="s">
        <v>142</v>
      </c>
    </row>
    <row r="701" spans="2:51" s="12" customFormat="1" ht="12">
      <c r="B701" s="150"/>
      <c r="D701" s="134" t="s">
        <v>227</v>
      </c>
      <c r="E701" s="151" t="s">
        <v>19</v>
      </c>
      <c r="F701" s="152" t="s">
        <v>1045</v>
      </c>
      <c r="H701" s="153">
        <v>0.164</v>
      </c>
      <c r="I701" s="154"/>
      <c r="L701" s="150"/>
      <c r="M701" s="155"/>
      <c r="T701" s="156"/>
      <c r="AT701" s="151" t="s">
        <v>227</v>
      </c>
      <c r="AU701" s="151" t="s">
        <v>83</v>
      </c>
      <c r="AV701" s="12" t="s">
        <v>83</v>
      </c>
      <c r="AW701" s="12" t="s">
        <v>33</v>
      </c>
      <c r="AX701" s="12" t="s">
        <v>72</v>
      </c>
      <c r="AY701" s="151" t="s">
        <v>142</v>
      </c>
    </row>
    <row r="702" spans="2:51" s="12" customFormat="1" ht="12">
      <c r="B702" s="150"/>
      <c r="D702" s="134" t="s">
        <v>227</v>
      </c>
      <c r="E702" s="151" t="s">
        <v>19</v>
      </c>
      <c r="F702" s="152" t="s">
        <v>1046</v>
      </c>
      <c r="H702" s="153">
        <v>0.396</v>
      </c>
      <c r="I702" s="154"/>
      <c r="L702" s="150"/>
      <c r="M702" s="155"/>
      <c r="T702" s="156"/>
      <c r="AT702" s="151" t="s">
        <v>227</v>
      </c>
      <c r="AU702" s="151" t="s">
        <v>83</v>
      </c>
      <c r="AV702" s="12" t="s">
        <v>83</v>
      </c>
      <c r="AW702" s="12" t="s">
        <v>33</v>
      </c>
      <c r="AX702" s="12" t="s">
        <v>72</v>
      </c>
      <c r="AY702" s="151" t="s">
        <v>142</v>
      </c>
    </row>
    <row r="703" spans="2:51" s="12" customFormat="1" ht="12">
      <c r="B703" s="150"/>
      <c r="D703" s="134" t="s">
        <v>227</v>
      </c>
      <c r="E703" s="151" t="s">
        <v>19</v>
      </c>
      <c r="F703" s="152" t="s">
        <v>1047</v>
      </c>
      <c r="H703" s="153">
        <v>5.711</v>
      </c>
      <c r="I703" s="154"/>
      <c r="L703" s="150"/>
      <c r="M703" s="155"/>
      <c r="T703" s="156"/>
      <c r="AT703" s="151" t="s">
        <v>227</v>
      </c>
      <c r="AU703" s="151" t="s">
        <v>83</v>
      </c>
      <c r="AV703" s="12" t="s">
        <v>83</v>
      </c>
      <c r="AW703" s="12" t="s">
        <v>33</v>
      </c>
      <c r="AX703" s="12" t="s">
        <v>72</v>
      </c>
      <c r="AY703" s="151" t="s">
        <v>142</v>
      </c>
    </row>
    <row r="704" spans="2:51" s="14" customFormat="1" ht="12">
      <c r="B704" s="163"/>
      <c r="D704" s="134" t="s">
        <v>227</v>
      </c>
      <c r="E704" s="164" t="s">
        <v>19</v>
      </c>
      <c r="F704" s="165" t="s">
        <v>264</v>
      </c>
      <c r="H704" s="166">
        <v>14.851</v>
      </c>
      <c r="I704" s="167"/>
      <c r="L704" s="163"/>
      <c r="M704" s="168"/>
      <c r="T704" s="169"/>
      <c r="AT704" s="164" t="s">
        <v>227</v>
      </c>
      <c r="AU704" s="164" t="s">
        <v>83</v>
      </c>
      <c r="AV704" s="14" t="s">
        <v>141</v>
      </c>
      <c r="AW704" s="14" t="s">
        <v>33</v>
      </c>
      <c r="AX704" s="14" t="s">
        <v>80</v>
      </c>
      <c r="AY704" s="164" t="s">
        <v>142</v>
      </c>
    </row>
    <row r="705" spans="2:51" s="12" customFormat="1" ht="12">
      <c r="B705" s="150"/>
      <c r="D705" s="134" t="s">
        <v>227</v>
      </c>
      <c r="F705" s="152" t="s">
        <v>1048</v>
      </c>
      <c r="H705" s="153">
        <v>15.148</v>
      </c>
      <c r="I705" s="154"/>
      <c r="L705" s="150"/>
      <c r="M705" s="155"/>
      <c r="T705" s="156"/>
      <c r="AT705" s="151" t="s">
        <v>227</v>
      </c>
      <c r="AU705" s="151" t="s">
        <v>83</v>
      </c>
      <c r="AV705" s="12" t="s">
        <v>83</v>
      </c>
      <c r="AW705" s="12" t="s">
        <v>4</v>
      </c>
      <c r="AX705" s="12" t="s">
        <v>80</v>
      </c>
      <c r="AY705" s="151" t="s">
        <v>142</v>
      </c>
    </row>
    <row r="706" spans="2:65" s="1" customFormat="1" ht="33" customHeight="1">
      <c r="B706" s="32"/>
      <c r="C706" s="121" t="s">
        <v>1061</v>
      </c>
      <c r="D706" s="121" t="s">
        <v>143</v>
      </c>
      <c r="E706" s="122" t="s">
        <v>1062</v>
      </c>
      <c r="F706" s="123" t="s">
        <v>1063</v>
      </c>
      <c r="G706" s="124" t="s">
        <v>239</v>
      </c>
      <c r="H706" s="125">
        <v>15.148</v>
      </c>
      <c r="I706" s="126"/>
      <c r="J706" s="127">
        <f>ROUND(I706*H706,2)</f>
        <v>0</v>
      </c>
      <c r="K706" s="123" t="s">
        <v>189</v>
      </c>
      <c r="L706" s="32"/>
      <c r="M706" s="128" t="s">
        <v>19</v>
      </c>
      <c r="N706" s="129" t="s">
        <v>43</v>
      </c>
      <c r="P706" s="130">
        <f>O706*H706</f>
        <v>0</v>
      </c>
      <c r="Q706" s="130">
        <v>0.0303</v>
      </c>
      <c r="R706" s="130">
        <f>Q706*H706</f>
        <v>0.4589844</v>
      </c>
      <c r="S706" s="130">
        <v>0</v>
      </c>
      <c r="T706" s="131">
        <f>S706*H706</f>
        <v>0</v>
      </c>
      <c r="AR706" s="132" t="s">
        <v>141</v>
      </c>
      <c r="AT706" s="132" t="s">
        <v>143</v>
      </c>
      <c r="AU706" s="132" t="s">
        <v>83</v>
      </c>
      <c r="AY706" s="17" t="s">
        <v>142</v>
      </c>
      <c r="BE706" s="133">
        <f>IF(N706="základní",J706,0)</f>
        <v>0</v>
      </c>
      <c r="BF706" s="133">
        <f>IF(N706="snížená",J706,0)</f>
        <v>0</v>
      </c>
      <c r="BG706" s="133">
        <f>IF(N706="zákl. přenesená",J706,0)</f>
        <v>0</v>
      </c>
      <c r="BH706" s="133">
        <f>IF(N706="sníž. přenesená",J706,0)</f>
        <v>0</v>
      </c>
      <c r="BI706" s="133">
        <f>IF(N706="nulová",J706,0)</f>
        <v>0</v>
      </c>
      <c r="BJ706" s="17" t="s">
        <v>80</v>
      </c>
      <c r="BK706" s="133">
        <f>ROUND(I706*H706,2)</f>
        <v>0</v>
      </c>
      <c r="BL706" s="17" t="s">
        <v>141</v>
      </c>
      <c r="BM706" s="132" t="s">
        <v>1064</v>
      </c>
    </row>
    <row r="707" spans="2:47" s="1" customFormat="1" ht="19.2">
      <c r="B707" s="32"/>
      <c r="D707" s="134" t="s">
        <v>148</v>
      </c>
      <c r="F707" s="135" t="s">
        <v>1065</v>
      </c>
      <c r="I707" s="136"/>
      <c r="L707" s="32"/>
      <c r="M707" s="137"/>
      <c r="T707" s="51"/>
      <c r="AT707" s="17" t="s">
        <v>148</v>
      </c>
      <c r="AU707" s="17" t="s">
        <v>83</v>
      </c>
    </row>
    <row r="708" spans="2:47" s="1" customFormat="1" ht="12">
      <c r="B708" s="32"/>
      <c r="D708" s="148" t="s">
        <v>192</v>
      </c>
      <c r="F708" s="149" t="s">
        <v>1066</v>
      </c>
      <c r="I708" s="136"/>
      <c r="L708" s="32"/>
      <c r="M708" s="137"/>
      <c r="T708" s="51"/>
      <c r="AT708" s="17" t="s">
        <v>192</v>
      </c>
      <c r="AU708" s="17" t="s">
        <v>83</v>
      </c>
    </row>
    <row r="709" spans="2:51" s="12" customFormat="1" ht="12">
      <c r="B709" s="150"/>
      <c r="D709" s="134" t="s">
        <v>227</v>
      </c>
      <c r="E709" s="151" t="s">
        <v>19</v>
      </c>
      <c r="F709" s="152" t="s">
        <v>1039</v>
      </c>
      <c r="H709" s="153">
        <v>5.711</v>
      </c>
      <c r="I709" s="154"/>
      <c r="L709" s="150"/>
      <c r="M709" s="155"/>
      <c r="T709" s="156"/>
      <c r="AT709" s="151" t="s">
        <v>227</v>
      </c>
      <c r="AU709" s="151" t="s">
        <v>83</v>
      </c>
      <c r="AV709" s="12" t="s">
        <v>83</v>
      </c>
      <c r="AW709" s="12" t="s">
        <v>33</v>
      </c>
      <c r="AX709" s="12" t="s">
        <v>72</v>
      </c>
      <c r="AY709" s="151" t="s">
        <v>142</v>
      </c>
    </row>
    <row r="710" spans="2:51" s="12" customFormat="1" ht="12">
      <c r="B710" s="150"/>
      <c r="D710" s="134" t="s">
        <v>227</v>
      </c>
      <c r="E710" s="151" t="s">
        <v>19</v>
      </c>
      <c r="F710" s="152" t="s">
        <v>1040</v>
      </c>
      <c r="H710" s="153">
        <v>0.533</v>
      </c>
      <c r="I710" s="154"/>
      <c r="L710" s="150"/>
      <c r="M710" s="155"/>
      <c r="T710" s="156"/>
      <c r="AT710" s="151" t="s">
        <v>227</v>
      </c>
      <c r="AU710" s="151" t="s">
        <v>83</v>
      </c>
      <c r="AV710" s="12" t="s">
        <v>83</v>
      </c>
      <c r="AW710" s="12" t="s">
        <v>33</v>
      </c>
      <c r="AX710" s="12" t="s">
        <v>72</v>
      </c>
      <c r="AY710" s="151" t="s">
        <v>142</v>
      </c>
    </row>
    <row r="711" spans="2:51" s="12" customFormat="1" ht="12">
      <c r="B711" s="150"/>
      <c r="D711" s="134" t="s">
        <v>227</v>
      </c>
      <c r="E711" s="151" t="s">
        <v>19</v>
      </c>
      <c r="F711" s="152" t="s">
        <v>1041</v>
      </c>
      <c r="H711" s="153">
        <v>0.269</v>
      </c>
      <c r="I711" s="154"/>
      <c r="L711" s="150"/>
      <c r="M711" s="155"/>
      <c r="T711" s="156"/>
      <c r="AT711" s="151" t="s">
        <v>227</v>
      </c>
      <c r="AU711" s="151" t="s">
        <v>83</v>
      </c>
      <c r="AV711" s="12" t="s">
        <v>83</v>
      </c>
      <c r="AW711" s="12" t="s">
        <v>33</v>
      </c>
      <c r="AX711" s="12" t="s">
        <v>72</v>
      </c>
      <c r="AY711" s="151" t="s">
        <v>142</v>
      </c>
    </row>
    <row r="712" spans="2:51" s="12" customFormat="1" ht="12">
      <c r="B712" s="150"/>
      <c r="D712" s="134" t="s">
        <v>227</v>
      </c>
      <c r="E712" s="151" t="s">
        <v>19</v>
      </c>
      <c r="F712" s="152" t="s">
        <v>1042</v>
      </c>
      <c r="H712" s="153">
        <v>0.778</v>
      </c>
      <c r="I712" s="154"/>
      <c r="L712" s="150"/>
      <c r="M712" s="155"/>
      <c r="T712" s="156"/>
      <c r="AT712" s="151" t="s">
        <v>227</v>
      </c>
      <c r="AU712" s="151" t="s">
        <v>83</v>
      </c>
      <c r="AV712" s="12" t="s">
        <v>83</v>
      </c>
      <c r="AW712" s="12" t="s">
        <v>33</v>
      </c>
      <c r="AX712" s="12" t="s">
        <v>72</v>
      </c>
      <c r="AY712" s="151" t="s">
        <v>142</v>
      </c>
    </row>
    <row r="713" spans="2:51" s="12" customFormat="1" ht="12">
      <c r="B713" s="150"/>
      <c r="D713" s="134" t="s">
        <v>227</v>
      </c>
      <c r="E713" s="151" t="s">
        <v>19</v>
      </c>
      <c r="F713" s="152" t="s">
        <v>1043</v>
      </c>
      <c r="H713" s="153">
        <v>1.125</v>
      </c>
      <c r="I713" s="154"/>
      <c r="L713" s="150"/>
      <c r="M713" s="155"/>
      <c r="T713" s="156"/>
      <c r="AT713" s="151" t="s">
        <v>227</v>
      </c>
      <c r="AU713" s="151" t="s">
        <v>83</v>
      </c>
      <c r="AV713" s="12" t="s">
        <v>83</v>
      </c>
      <c r="AW713" s="12" t="s">
        <v>33</v>
      </c>
      <c r="AX713" s="12" t="s">
        <v>72</v>
      </c>
      <c r="AY713" s="151" t="s">
        <v>142</v>
      </c>
    </row>
    <row r="714" spans="2:51" s="12" customFormat="1" ht="12">
      <c r="B714" s="150"/>
      <c r="D714" s="134" t="s">
        <v>227</v>
      </c>
      <c r="E714" s="151" t="s">
        <v>19</v>
      </c>
      <c r="F714" s="152" t="s">
        <v>1044</v>
      </c>
      <c r="H714" s="153">
        <v>0.164</v>
      </c>
      <c r="I714" s="154"/>
      <c r="L714" s="150"/>
      <c r="M714" s="155"/>
      <c r="T714" s="156"/>
      <c r="AT714" s="151" t="s">
        <v>227</v>
      </c>
      <c r="AU714" s="151" t="s">
        <v>83</v>
      </c>
      <c r="AV714" s="12" t="s">
        <v>83</v>
      </c>
      <c r="AW714" s="12" t="s">
        <v>33</v>
      </c>
      <c r="AX714" s="12" t="s">
        <v>72</v>
      </c>
      <c r="AY714" s="151" t="s">
        <v>142</v>
      </c>
    </row>
    <row r="715" spans="2:51" s="12" customFormat="1" ht="12">
      <c r="B715" s="150"/>
      <c r="D715" s="134" t="s">
        <v>227</v>
      </c>
      <c r="E715" s="151" t="s">
        <v>19</v>
      </c>
      <c r="F715" s="152" t="s">
        <v>1045</v>
      </c>
      <c r="H715" s="153">
        <v>0.164</v>
      </c>
      <c r="I715" s="154"/>
      <c r="L715" s="150"/>
      <c r="M715" s="155"/>
      <c r="T715" s="156"/>
      <c r="AT715" s="151" t="s">
        <v>227</v>
      </c>
      <c r="AU715" s="151" t="s">
        <v>83</v>
      </c>
      <c r="AV715" s="12" t="s">
        <v>83</v>
      </c>
      <c r="AW715" s="12" t="s">
        <v>33</v>
      </c>
      <c r="AX715" s="12" t="s">
        <v>72</v>
      </c>
      <c r="AY715" s="151" t="s">
        <v>142</v>
      </c>
    </row>
    <row r="716" spans="2:51" s="12" customFormat="1" ht="12">
      <c r="B716" s="150"/>
      <c r="D716" s="134" t="s">
        <v>227</v>
      </c>
      <c r="E716" s="151" t="s">
        <v>19</v>
      </c>
      <c r="F716" s="152" t="s">
        <v>1046</v>
      </c>
      <c r="H716" s="153">
        <v>0.396</v>
      </c>
      <c r="I716" s="154"/>
      <c r="L716" s="150"/>
      <c r="M716" s="155"/>
      <c r="T716" s="156"/>
      <c r="AT716" s="151" t="s">
        <v>227</v>
      </c>
      <c r="AU716" s="151" t="s">
        <v>83</v>
      </c>
      <c r="AV716" s="12" t="s">
        <v>83</v>
      </c>
      <c r="AW716" s="12" t="s">
        <v>33</v>
      </c>
      <c r="AX716" s="12" t="s">
        <v>72</v>
      </c>
      <c r="AY716" s="151" t="s">
        <v>142</v>
      </c>
    </row>
    <row r="717" spans="2:51" s="12" customFormat="1" ht="12">
      <c r="B717" s="150"/>
      <c r="D717" s="134" t="s">
        <v>227</v>
      </c>
      <c r="E717" s="151" t="s">
        <v>19</v>
      </c>
      <c r="F717" s="152" t="s">
        <v>1047</v>
      </c>
      <c r="H717" s="153">
        <v>5.711</v>
      </c>
      <c r="I717" s="154"/>
      <c r="L717" s="150"/>
      <c r="M717" s="155"/>
      <c r="T717" s="156"/>
      <c r="AT717" s="151" t="s">
        <v>227</v>
      </c>
      <c r="AU717" s="151" t="s">
        <v>83</v>
      </c>
      <c r="AV717" s="12" t="s">
        <v>83</v>
      </c>
      <c r="AW717" s="12" t="s">
        <v>33</v>
      </c>
      <c r="AX717" s="12" t="s">
        <v>72</v>
      </c>
      <c r="AY717" s="151" t="s">
        <v>142</v>
      </c>
    </row>
    <row r="718" spans="2:51" s="14" customFormat="1" ht="12">
      <c r="B718" s="163"/>
      <c r="D718" s="134" t="s">
        <v>227</v>
      </c>
      <c r="E718" s="164" t="s">
        <v>19</v>
      </c>
      <c r="F718" s="165" t="s">
        <v>264</v>
      </c>
      <c r="H718" s="166">
        <v>14.851</v>
      </c>
      <c r="I718" s="167"/>
      <c r="L718" s="163"/>
      <c r="M718" s="168"/>
      <c r="T718" s="169"/>
      <c r="AT718" s="164" t="s">
        <v>227</v>
      </c>
      <c r="AU718" s="164" t="s">
        <v>83</v>
      </c>
      <c r="AV718" s="14" t="s">
        <v>141</v>
      </c>
      <c r="AW718" s="14" t="s">
        <v>33</v>
      </c>
      <c r="AX718" s="14" t="s">
        <v>80</v>
      </c>
      <c r="AY718" s="164" t="s">
        <v>142</v>
      </c>
    </row>
    <row r="719" spans="2:51" s="12" customFormat="1" ht="12">
      <c r="B719" s="150"/>
      <c r="D719" s="134" t="s">
        <v>227</v>
      </c>
      <c r="F719" s="152" t="s">
        <v>1048</v>
      </c>
      <c r="H719" s="153">
        <v>15.148</v>
      </c>
      <c r="I719" s="154"/>
      <c r="L719" s="150"/>
      <c r="M719" s="155"/>
      <c r="T719" s="156"/>
      <c r="AT719" s="151" t="s">
        <v>227</v>
      </c>
      <c r="AU719" s="151" t="s">
        <v>83</v>
      </c>
      <c r="AV719" s="12" t="s">
        <v>83</v>
      </c>
      <c r="AW719" s="12" t="s">
        <v>4</v>
      </c>
      <c r="AX719" s="12" t="s">
        <v>80</v>
      </c>
      <c r="AY719" s="151" t="s">
        <v>142</v>
      </c>
    </row>
    <row r="720" spans="2:65" s="1" customFormat="1" ht="16.5" customHeight="1">
      <c r="B720" s="32"/>
      <c r="C720" s="121" t="s">
        <v>1067</v>
      </c>
      <c r="D720" s="121" t="s">
        <v>143</v>
      </c>
      <c r="E720" s="122" t="s">
        <v>1068</v>
      </c>
      <c r="F720" s="123" t="s">
        <v>1069</v>
      </c>
      <c r="G720" s="124" t="s">
        <v>223</v>
      </c>
      <c r="H720" s="125">
        <v>46.2</v>
      </c>
      <c r="I720" s="126"/>
      <c r="J720" s="127">
        <f>ROUND(I720*H720,2)</f>
        <v>0</v>
      </c>
      <c r="K720" s="123" t="s">
        <v>189</v>
      </c>
      <c r="L720" s="32"/>
      <c r="M720" s="128" t="s">
        <v>19</v>
      </c>
      <c r="N720" s="129" t="s">
        <v>43</v>
      </c>
      <c r="P720" s="130">
        <f>O720*H720</f>
        <v>0</v>
      </c>
      <c r="Q720" s="130">
        <v>0.00033</v>
      </c>
      <c r="R720" s="130">
        <f>Q720*H720</f>
        <v>0.015246000000000001</v>
      </c>
      <c r="S720" s="130">
        <v>0</v>
      </c>
      <c r="T720" s="131">
        <f>S720*H720</f>
        <v>0</v>
      </c>
      <c r="AR720" s="132" t="s">
        <v>141</v>
      </c>
      <c r="AT720" s="132" t="s">
        <v>143</v>
      </c>
      <c r="AU720" s="132" t="s">
        <v>83</v>
      </c>
      <c r="AY720" s="17" t="s">
        <v>142</v>
      </c>
      <c r="BE720" s="133">
        <f>IF(N720="základní",J720,0)</f>
        <v>0</v>
      </c>
      <c r="BF720" s="133">
        <f>IF(N720="snížená",J720,0)</f>
        <v>0</v>
      </c>
      <c r="BG720" s="133">
        <f>IF(N720="zákl. přenesená",J720,0)</f>
        <v>0</v>
      </c>
      <c r="BH720" s="133">
        <f>IF(N720="sníž. přenesená",J720,0)</f>
        <v>0</v>
      </c>
      <c r="BI720" s="133">
        <f>IF(N720="nulová",J720,0)</f>
        <v>0</v>
      </c>
      <c r="BJ720" s="17" t="s">
        <v>80</v>
      </c>
      <c r="BK720" s="133">
        <f>ROUND(I720*H720,2)</f>
        <v>0</v>
      </c>
      <c r="BL720" s="17" t="s">
        <v>141</v>
      </c>
      <c r="BM720" s="132" t="s">
        <v>1070</v>
      </c>
    </row>
    <row r="721" spans="2:47" s="1" customFormat="1" ht="12">
      <c r="B721" s="32"/>
      <c r="D721" s="134" t="s">
        <v>148</v>
      </c>
      <c r="F721" s="135" t="s">
        <v>1071</v>
      </c>
      <c r="I721" s="136"/>
      <c r="L721" s="32"/>
      <c r="M721" s="137"/>
      <c r="T721" s="51"/>
      <c r="AT721" s="17" t="s">
        <v>148</v>
      </c>
      <c r="AU721" s="17" t="s">
        <v>83</v>
      </c>
    </row>
    <row r="722" spans="2:47" s="1" customFormat="1" ht="12">
      <c r="B722" s="32"/>
      <c r="D722" s="148" t="s">
        <v>192</v>
      </c>
      <c r="F722" s="149" t="s">
        <v>1072</v>
      </c>
      <c r="I722" s="136"/>
      <c r="L722" s="32"/>
      <c r="M722" s="137"/>
      <c r="T722" s="51"/>
      <c r="AT722" s="17" t="s">
        <v>192</v>
      </c>
      <c r="AU722" s="17" t="s">
        <v>83</v>
      </c>
    </row>
    <row r="723" spans="2:51" s="13" customFormat="1" ht="12">
      <c r="B723" s="157"/>
      <c r="D723" s="134" t="s">
        <v>227</v>
      </c>
      <c r="E723" s="158" t="s">
        <v>19</v>
      </c>
      <c r="F723" s="159" t="s">
        <v>506</v>
      </c>
      <c r="H723" s="158" t="s">
        <v>19</v>
      </c>
      <c r="I723" s="160"/>
      <c r="L723" s="157"/>
      <c r="M723" s="161"/>
      <c r="T723" s="162"/>
      <c r="AT723" s="158" t="s">
        <v>227</v>
      </c>
      <c r="AU723" s="158" t="s">
        <v>83</v>
      </c>
      <c r="AV723" s="13" t="s">
        <v>80</v>
      </c>
      <c r="AW723" s="13" t="s">
        <v>33</v>
      </c>
      <c r="AX723" s="13" t="s">
        <v>72</v>
      </c>
      <c r="AY723" s="158" t="s">
        <v>142</v>
      </c>
    </row>
    <row r="724" spans="2:51" s="12" customFormat="1" ht="12">
      <c r="B724" s="150"/>
      <c r="D724" s="134" t="s">
        <v>227</v>
      </c>
      <c r="E724" s="151" t="s">
        <v>19</v>
      </c>
      <c r="F724" s="152" t="s">
        <v>1073</v>
      </c>
      <c r="H724" s="153">
        <v>35.4</v>
      </c>
      <c r="I724" s="154"/>
      <c r="L724" s="150"/>
      <c r="M724" s="155"/>
      <c r="T724" s="156"/>
      <c r="AT724" s="151" t="s">
        <v>227</v>
      </c>
      <c r="AU724" s="151" t="s">
        <v>83</v>
      </c>
      <c r="AV724" s="12" t="s">
        <v>83</v>
      </c>
      <c r="AW724" s="12" t="s">
        <v>33</v>
      </c>
      <c r="AX724" s="12" t="s">
        <v>72</v>
      </c>
      <c r="AY724" s="151" t="s">
        <v>142</v>
      </c>
    </row>
    <row r="725" spans="2:51" s="12" customFormat="1" ht="12">
      <c r="B725" s="150"/>
      <c r="D725" s="134" t="s">
        <v>227</v>
      </c>
      <c r="E725" s="151" t="s">
        <v>19</v>
      </c>
      <c r="F725" s="152" t="s">
        <v>1074</v>
      </c>
      <c r="H725" s="153">
        <v>10.8</v>
      </c>
      <c r="I725" s="154"/>
      <c r="L725" s="150"/>
      <c r="M725" s="155"/>
      <c r="T725" s="156"/>
      <c r="AT725" s="151" t="s">
        <v>227</v>
      </c>
      <c r="AU725" s="151" t="s">
        <v>83</v>
      </c>
      <c r="AV725" s="12" t="s">
        <v>83</v>
      </c>
      <c r="AW725" s="12" t="s">
        <v>33</v>
      </c>
      <c r="AX725" s="12" t="s">
        <v>72</v>
      </c>
      <c r="AY725" s="151" t="s">
        <v>142</v>
      </c>
    </row>
    <row r="726" spans="2:51" s="14" customFormat="1" ht="12">
      <c r="B726" s="163"/>
      <c r="D726" s="134" t="s">
        <v>227</v>
      </c>
      <c r="E726" s="164" t="s">
        <v>19</v>
      </c>
      <c r="F726" s="165" t="s">
        <v>264</v>
      </c>
      <c r="H726" s="166">
        <v>46.2</v>
      </c>
      <c r="I726" s="167"/>
      <c r="L726" s="163"/>
      <c r="M726" s="168"/>
      <c r="T726" s="169"/>
      <c r="AT726" s="164" t="s">
        <v>227</v>
      </c>
      <c r="AU726" s="164" t="s">
        <v>83</v>
      </c>
      <c r="AV726" s="14" t="s">
        <v>141</v>
      </c>
      <c r="AW726" s="14" t="s">
        <v>33</v>
      </c>
      <c r="AX726" s="14" t="s">
        <v>80</v>
      </c>
      <c r="AY726" s="164" t="s">
        <v>142</v>
      </c>
    </row>
    <row r="727" spans="2:65" s="1" customFormat="1" ht="33" customHeight="1">
      <c r="B727" s="32"/>
      <c r="C727" s="121" t="s">
        <v>1075</v>
      </c>
      <c r="D727" s="121" t="s">
        <v>143</v>
      </c>
      <c r="E727" s="122" t="s">
        <v>1076</v>
      </c>
      <c r="F727" s="123" t="s">
        <v>1077</v>
      </c>
      <c r="G727" s="124" t="s">
        <v>303</v>
      </c>
      <c r="H727" s="125">
        <v>125.1</v>
      </c>
      <c r="I727" s="126"/>
      <c r="J727" s="127">
        <f>ROUND(I727*H727,2)</f>
        <v>0</v>
      </c>
      <c r="K727" s="123" t="s">
        <v>189</v>
      </c>
      <c r="L727" s="32"/>
      <c r="M727" s="128" t="s">
        <v>19</v>
      </c>
      <c r="N727" s="129" t="s">
        <v>43</v>
      </c>
      <c r="P727" s="130">
        <f>O727*H727</f>
        <v>0</v>
      </c>
      <c r="Q727" s="130">
        <v>2E-05</v>
      </c>
      <c r="R727" s="130">
        <f>Q727*H727</f>
        <v>0.002502</v>
      </c>
      <c r="S727" s="130">
        <v>0</v>
      </c>
      <c r="T727" s="131">
        <f>S727*H727</f>
        <v>0</v>
      </c>
      <c r="AR727" s="132" t="s">
        <v>141</v>
      </c>
      <c r="AT727" s="132" t="s">
        <v>143</v>
      </c>
      <c r="AU727" s="132" t="s">
        <v>83</v>
      </c>
      <c r="AY727" s="17" t="s">
        <v>142</v>
      </c>
      <c r="BE727" s="133">
        <f>IF(N727="základní",J727,0)</f>
        <v>0</v>
      </c>
      <c r="BF727" s="133">
        <f>IF(N727="snížená",J727,0)</f>
        <v>0</v>
      </c>
      <c r="BG727" s="133">
        <f>IF(N727="zákl. přenesená",J727,0)</f>
        <v>0</v>
      </c>
      <c r="BH727" s="133">
        <f>IF(N727="sníž. přenesená",J727,0)</f>
        <v>0</v>
      </c>
      <c r="BI727" s="133">
        <f>IF(N727="nulová",J727,0)</f>
        <v>0</v>
      </c>
      <c r="BJ727" s="17" t="s">
        <v>80</v>
      </c>
      <c r="BK727" s="133">
        <f>ROUND(I727*H727,2)</f>
        <v>0</v>
      </c>
      <c r="BL727" s="17" t="s">
        <v>141</v>
      </c>
      <c r="BM727" s="132" t="s">
        <v>1078</v>
      </c>
    </row>
    <row r="728" spans="2:47" s="1" customFormat="1" ht="28.8">
      <c r="B728" s="32"/>
      <c r="D728" s="134" t="s">
        <v>148</v>
      </c>
      <c r="F728" s="135" t="s">
        <v>1079</v>
      </c>
      <c r="I728" s="136"/>
      <c r="L728" s="32"/>
      <c r="M728" s="137"/>
      <c r="T728" s="51"/>
      <c r="AT728" s="17" t="s">
        <v>148</v>
      </c>
      <c r="AU728" s="17" t="s">
        <v>83</v>
      </c>
    </row>
    <row r="729" spans="2:47" s="1" customFormat="1" ht="12">
      <c r="B729" s="32"/>
      <c r="D729" s="148" t="s">
        <v>192</v>
      </c>
      <c r="F729" s="149" t="s">
        <v>1080</v>
      </c>
      <c r="I729" s="136"/>
      <c r="L729" s="32"/>
      <c r="M729" s="137"/>
      <c r="T729" s="51"/>
      <c r="AT729" s="17" t="s">
        <v>192</v>
      </c>
      <c r="AU729" s="17" t="s">
        <v>83</v>
      </c>
    </row>
    <row r="730" spans="2:65" s="1" customFormat="1" ht="24.15" customHeight="1">
      <c r="B730" s="32"/>
      <c r="C730" s="121" t="s">
        <v>1081</v>
      </c>
      <c r="D730" s="121" t="s">
        <v>143</v>
      </c>
      <c r="E730" s="122" t="s">
        <v>1082</v>
      </c>
      <c r="F730" s="123" t="s">
        <v>1083</v>
      </c>
      <c r="G730" s="124" t="s">
        <v>577</v>
      </c>
      <c r="H730" s="125">
        <v>6</v>
      </c>
      <c r="I730" s="126"/>
      <c r="J730" s="127">
        <f>ROUND(I730*H730,2)</f>
        <v>0</v>
      </c>
      <c r="K730" s="123" t="s">
        <v>189</v>
      </c>
      <c r="L730" s="32"/>
      <c r="M730" s="128" t="s">
        <v>19</v>
      </c>
      <c r="N730" s="129" t="s">
        <v>43</v>
      </c>
      <c r="P730" s="130">
        <f>O730*H730</f>
        <v>0</v>
      </c>
      <c r="Q730" s="130">
        <v>0.01777</v>
      </c>
      <c r="R730" s="130">
        <f>Q730*H730</f>
        <v>0.10662</v>
      </c>
      <c r="S730" s="130">
        <v>0</v>
      </c>
      <c r="T730" s="131">
        <f>S730*H730</f>
        <v>0</v>
      </c>
      <c r="AR730" s="132" t="s">
        <v>141</v>
      </c>
      <c r="AT730" s="132" t="s">
        <v>143</v>
      </c>
      <c r="AU730" s="132" t="s">
        <v>83</v>
      </c>
      <c r="AY730" s="17" t="s">
        <v>142</v>
      </c>
      <c r="BE730" s="133">
        <f>IF(N730="základní",J730,0)</f>
        <v>0</v>
      </c>
      <c r="BF730" s="133">
        <f>IF(N730="snížená",J730,0)</f>
        <v>0</v>
      </c>
      <c r="BG730" s="133">
        <f>IF(N730="zákl. přenesená",J730,0)</f>
        <v>0</v>
      </c>
      <c r="BH730" s="133">
        <f>IF(N730="sníž. přenesená",J730,0)</f>
        <v>0</v>
      </c>
      <c r="BI730" s="133">
        <f>IF(N730="nulová",J730,0)</f>
        <v>0</v>
      </c>
      <c r="BJ730" s="17" t="s">
        <v>80</v>
      </c>
      <c r="BK730" s="133">
        <f>ROUND(I730*H730,2)</f>
        <v>0</v>
      </c>
      <c r="BL730" s="17" t="s">
        <v>141</v>
      </c>
      <c r="BM730" s="132" t="s">
        <v>1084</v>
      </c>
    </row>
    <row r="731" spans="2:47" s="1" customFormat="1" ht="28.8">
      <c r="B731" s="32"/>
      <c r="D731" s="134" t="s">
        <v>148</v>
      </c>
      <c r="F731" s="135" t="s">
        <v>1085</v>
      </c>
      <c r="I731" s="136"/>
      <c r="L731" s="32"/>
      <c r="M731" s="137"/>
      <c r="T731" s="51"/>
      <c r="AT731" s="17" t="s">
        <v>148</v>
      </c>
      <c r="AU731" s="17" t="s">
        <v>83</v>
      </c>
    </row>
    <row r="732" spans="2:47" s="1" customFormat="1" ht="12">
      <c r="B732" s="32"/>
      <c r="D732" s="148" t="s">
        <v>192</v>
      </c>
      <c r="F732" s="149" t="s">
        <v>1086</v>
      </c>
      <c r="I732" s="136"/>
      <c r="L732" s="32"/>
      <c r="M732" s="137"/>
      <c r="T732" s="51"/>
      <c r="AT732" s="17" t="s">
        <v>192</v>
      </c>
      <c r="AU732" s="17" t="s">
        <v>83</v>
      </c>
    </row>
    <row r="733" spans="2:51" s="12" customFormat="1" ht="12">
      <c r="B733" s="150"/>
      <c r="D733" s="134" t="s">
        <v>227</v>
      </c>
      <c r="E733" s="151" t="s">
        <v>19</v>
      </c>
      <c r="F733" s="152" t="s">
        <v>1087</v>
      </c>
      <c r="H733" s="153">
        <v>2</v>
      </c>
      <c r="I733" s="154"/>
      <c r="L733" s="150"/>
      <c r="M733" s="155"/>
      <c r="T733" s="156"/>
      <c r="AT733" s="151" t="s">
        <v>227</v>
      </c>
      <c r="AU733" s="151" t="s">
        <v>83</v>
      </c>
      <c r="AV733" s="12" t="s">
        <v>83</v>
      </c>
      <c r="AW733" s="12" t="s">
        <v>33</v>
      </c>
      <c r="AX733" s="12" t="s">
        <v>72</v>
      </c>
      <c r="AY733" s="151" t="s">
        <v>142</v>
      </c>
    </row>
    <row r="734" spans="2:51" s="12" customFormat="1" ht="12">
      <c r="B734" s="150"/>
      <c r="D734" s="134" t="s">
        <v>227</v>
      </c>
      <c r="E734" s="151" t="s">
        <v>19</v>
      </c>
      <c r="F734" s="152" t="s">
        <v>1088</v>
      </c>
      <c r="H734" s="153">
        <v>4</v>
      </c>
      <c r="I734" s="154"/>
      <c r="L734" s="150"/>
      <c r="M734" s="155"/>
      <c r="T734" s="156"/>
      <c r="AT734" s="151" t="s">
        <v>227</v>
      </c>
      <c r="AU734" s="151" t="s">
        <v>83</v>
      </c>
      <c r="AV734" s="12" t="s">
        <v>83</v>
      </c>
      <c r="AW734" s="12" t="s">
        <v>33</v>
      </c>
      <c r="AX734" s="12" t="s">
        <v>72</v>
      </c>
      <c r="AY734" s="151" t="s">
        <v>142</v>
      </c>
    </row>
    <row r="735" spans="2:51" s="14" customFormat="1" ht="12">
      <c r="B735" s="163"/>
      <c r="D735" s="134" t="s">
        <v>227</v>
      </c>
      <c r="E735" s="164" t="s">
        <v>19</v>
      </c>
      <c r="F735" s="165" t="s">
        <v>264</v>
      </c>
      <c r="H735" s="166">
        <v>6</v>
      </c>
      <c r="I735" s="167"/>
      <c r="L735" s="163"/>
      <c r="M735" s="168"/>
      <c r="T735" s="169"/>
      <c r="AT735" s="164" t="s">
        <v>227</v>
      </c>
      <c r="AU735" s="164" t="s">
        <v>83</v>
      </c>
      <c r="AV735" s="14" t="s">
        <v>141</v>
      </c>
      <c r="AW735" s="14" t="s">
        <v>33</v>
      </c>
      <c r="AX735" s="14" t="s">
        <v>80</v>
      </c>
      <c r="AY735" s="164" t="s">
        <v>142</v>
      </c>
    </row>
    <row r="736" spans="2:65" s="1" customFormat="1" ht="33" customHeight="1">
      <c r="B736" s="32"/>
      <c r="C736" s="173" t="s">
        <v>1089</v>
      </c>
      <c r="D736" s="173" t="s">
        <v>619</v>
      </c>
      <c r="E736" s="174" t="s">
        <v>1090</v>
      </c>
      <c r="F736" s="175" t="s">
        <v>1091</v>
      </c>
      <c r="G736" s="176" t="s">
        <v>577</v>
      </c>
      <c r="H736" s="177">
        <v>2</v>
      </c>
      <c r="I736" s="178"/>
      <c r="J736" s="179">
        <f>ROUND(I736*H736,2)</f>
        <v>0</v>
      </c>
      <c r="K736" s="175" t="s">
        <v>189</v>
      </c>
      <c r="L736" s="180"/>
      <c r="M736" s="181" t="s">
        <v>19</v>
      </c>
      <c r="N736" s="182" t="s">
        <v>43</v>
      </c>
      <c r="P736" s="130">
        <f>O736*H736</f>
        <v>0</v>
      </c>
      <c r="Q736" s="130">
        <v>0.01272</v>
      </c>
      <c r="R736" s="130">
        <f>Q736*H736</f>
        <v>0.02544</v>
      </c>
      <c r="S736" s="130">
        <v>0</v>
      </c>
      <c r="T736" s="131">
        <f>S736*H736</f>
        <v>0</v>
      </c>
      <c r="AR736" s="132" t="s">
        <v>175</v>
      </c>
      <c r="AT736" s="132" t="s">
        <v>619</v>
      </c>
      <c r="AU736" s="132" t="s">
        <v>83</v>
      </c>
      <c r="AY736" s="17" t="s">
        <v>142</v>
      </c>
      <c r="BE736" s="133">
        <f>IF(N736="základní",J736,0)</f>
        <v>0</v>
      </c>
      <c r="BF736" s="133">
        <f>IF(N736="snížená",J736,0)</f>
        <v>0</v>
      </c>
      <c r="BG736" s="133">
        <f>IF(N736="zákl. přenesená",J736,0)</f>
        <v>0</v>
      </c>
      <c r="BH736" s="133">
        <f>IF(N736="sníž. přenesená",J736,0)</f>
        <v>0</v>
      </c>
      <c r="BI736" s="133">
        <f>IF(N736="nulová",J736,0)</f>
        <v>0</v>
      </c>
      <c r="BJ736" s="17" t="s">
        <v>80</v>
      </c>
      <c r="BK736" s="133">
        <f>ROUND(I736*H736,2)</f>
        <v>0</v>
      </c>
      <c r="BL736" s="17" t="s">
        <v>141</v>
      </c>
      <c r="BM736" s="132" t="s">
        <v>1092</v>
      </c>
    </row>
    <row r="737" spans="2:47" s="1" customFormat="1" ht="19.2">
      <c r="B737" s="32"/>
      <c r="D737" s="134" t="s">
        <v>148</v>
      </c>
      <c r="F737" s="135" t="s">
        <v>1091</v>
      </c>
      <c r="I737" s="136"/>
      <c r="L737" s="32"/>
      <c r="M737" s="137"/>
      <c r="T737" s="51"/>
      <c r="AT737" s="17" t="s">
        <v>148</v>
      </c>
      <c r="AU737" s="17" t="s">
        <v>83</v>
      </c>
    </row>
    <row r="738" spans="2:65" s="1" customFormat="1" ht="33" customHeight="1">
      <c r="B738" s="32"/>
      <c r="C738" s="173" t="s">
        <v>1093</v>
      </c>
      <c r="D738" s="173" t="s">
        <v>619</v>
      </c>
      <c r="E738" s="174" t="s">
        <v>1094</v>
      </c>
      <c r="F738" s="175" t="s">
        <v>1095</v>
      </c>
      <c r="G738" s="176" t="s">
        <v>577</v>
      </c>
      <c r="H738" s="177">
        <v>2</v>
      </c>
      <c r="I738" s="178"/>
      <c r="J738" s="179">
        <f>ROUND(I738*H738,2)</f>
        <v>0</v>
      </c>
      <c r="K738" s="175" t="s">
        <v>189</v>
      </c>
      <c r="L738" s="180"/>
      <c r="M738" s="181" t="s">
        <v>19</v>
      </c>
      <c r="N738" s="182" t="s">
        <v>43</v>
      </c>
      <c r="P738" s="130">
        <f>O738*H738</f>
        <v>0</v>
      </c>
      <c r="Q738" s="130">
        <v>0.01225</v>
      </c>
      <c r="R738" s="130">
        <f>Q738*H738</f>
        <v>0.0245</v>
      </c>
      <c r="S738" s="130">
        <v>0</v>
      </c>
      <c r="T738" s="131">
        <f>S738*H738</f>
        <v>0</v>
      </c>
      <c r="AR738" s="132" t="s">
        <v>175</v>
      </c>
      <c r="AT738" s="132" t="s">
        <v>619</v>
      </c>
      <c r="AU738" s="132" t="s">
        <v>83</v>
      </c>
      <c r="AY738" s="17" t="s">
        <v>142</v>
      </c>
      <c r="BE738" s="133">
        <f>IF(N738="základní",J738,0)</f>
        <v>0</v>
      </c>
      <c r="BF738" s="133">
        <f>IF(N738="snížená",J738,0)</f>
        <v>0</v>
      </c>
      <c r="BG738" s="133">
        <f>IF(N738="zákl. přenesená",J738,0)</f>
        <v>0</v>
      </c>
      <c r="BH738" s="133">
        <f>IF(N738="sníž. přenesená",J738,0)</f>
        <v>0</v>
      </c>
      <c r="BI738" s="133">
        <f>IF(N738="nulová",J738,0)</f>
        <v>0</v>
      </c>
      <c r="BJ738" s="17" t="s">
        <v>80</v>
      </c>
      <c r="BK738" s="133">
        <f>ROUND(I738*H738,2)</f>
        <v>0</v>
      </c>
      <c r="BL738" s="17" t="s">
        <v>141</v>
      </c>
      <c r="BM738" s="132" t="s">
        <v>1096</v>
      </c>
    </row>
    <row r="739" spans="2:47" s="1" customFormat="1" ht="19.2">
      <c r="B739" s="32"/>
      <c r="D739" s="134" t="s">
        <v>148</v>
      </c>
      <c r="F739" s="135" t="s">
        <v>1095</v>
      </c>
      <c r="I739" s="136"/>
      <c r="L739" s="32"/>
      <c r="M739" s="137"/>
      <c r="T739" s="51"/>
      <c r="AT739" s="17" t="s">
        <v>148</v>
      </c>
      <c r="AU739" s="17" t="s">
        <v>83</v>
      </c>
    </row>
    <row r="740" spans="2:65" s="1" customFormat="1" ht="33" customHeight="1">
      <c r="B740" s="32"/>
      <c r="C740" s="173" t="s">
        <v>1097</v>
      </c>
      <c r="D740" s="173" t="s">
        <v>619</v>
      </c>
      <c r="E740" s="174" t="s">
        <v>1098</v>
      </c>
      <c r="F740" s="175" t="s">
        <v>1099</v>
      </c>
      <c r="G740" s="176" t="s">
        <v>577</v>
      </c>
      <c r="H740" s="177">
        <v>2</v>
      </c>
      <c r="I740" s="178"/>
      <c r="J740" s="179">
        <f>ROUND(I740*H740,2)</f>
        <v>0</v>
      </c>
      <c r="K740" s="175" t="s">
        <v>189</v>
      </c>
      <c r="L740" s="180"/>
      <c r="M740" s="181" t="s">
        <v>19</v>
      </c>
      <c r="N740" s="182" t="s">
        <v>43</v>
      </c>
      <c r="P740" s="130">
        <f>O740*H740</f>
        <v>0</v>
      </c>
      <c r="Q740" s="130">
        <v>0.02115</v>
      </c>
      <c r="R740" s="130">
        <f>Q740*H740</f>
        <v>0.0423</v>
      </c>
      <c r="S740" s="130">
        <v>0</v>
      </c>
      <c r="T740" s="131">
        <f>S740*H740</f>
        <v>0</v>
      </c>
      <c r="AR740" s="132" t="s">
        <v>175</v>
      </c>
      <c r="AT740" s="132" t="s">
        <v>619</v>
      </c>
      <c r="AU740" s="132" t="s">
        <v>83</v>
      </c>
      <c r="AY740" s="17" t="s">
        <v>142</v>
      </c>
      <c r="BE740" s="133">
        <f>IF(N740="základní",J740,0)</f>
        <v>0</v>
      </c>
      <c r="BF740" s="133">
        <f>IF(N740="snížená",J740,0)</f>
        <v>0</v>
      </c>
      <c r="BG740" s="133">
        <f>IF(N740="zákl. přenesená",J740,0)</f>
        <v>0</v>
      </c>
      <c r="BH740" s="133">
        <f>IF(N740="sníž. přenesená",J740,0)</f>
        <v>0</v>
      </c>
      <c r="BI740" s="133">
        <f>IF(N740="nulová",J740,0)</f>
        <v>0</v>
      </c>
      <c r="BJ740" s="17" t="s">
        <v>80</v>
      </c>
      <c r="BK740" s="133">
        <f>ROUND(I740*H740,2)</f>
        <v>0</v>
      </c>
      <c r="BL740" s="17" t="s">
        <v>141</v>
      </c>
      <c r="BM740" s="132" t="s">
        <v>1100</v>
      </c>
    </row>
    <row r="741" spans="2:47" s="1" customFormat="1" ht="19.2">
      <c r="B741" s="32"/>
      <c r="D741" s="134" t="s">
        <v>148</v>
      </c>
      <c r="F741" s="135" t="s">
        <v>1099</v>
      </c>
      <c r="I741" s="136"/>
      <c r="L741" s="32"/>
      <c r="M741" s="137"/>
      <c r="T741" s="51"/>
      <c r="AT741" s="17" t="s">
        <v>148</v>
      </c>
      <c r="AU741" s="17" t="s">
        <v>83</v>
      </c>
    </row>
    <row r="742" spans="2:63" s="10" customFormat="1" ht="22.95" customHeight="1">
      <c r="B742" s="111"/>
      <c r="D742" s="112" t="s">
        <v>71</v>
      </c>
      <c r="E742" s="146" t="s">
        <v>229</v>
      </c>
      <c r="F742" s="146" t="s">
        <v>230</v>
      </c>
      <c r="I742" s="114"/>
      <c r="J742" s="147">
        <f>BK742</f>
        <v>0</v>
      </c>
      <c r="L742" s="111"/>
      <c r="M742" s="116"/>
      <c r="P742" s="117">
        <f>SUM(P743:P795)</f>
        <v>0</v>
      </c>
      <c r="R742" s="117">
        <f>SUM(R743:R795)</f>
        <v>6.597708600000002</v>
      </c>
      <c r="T742" s="118">
        <f>SUM(T743:T795)</f>
        <v>0</v>
      </c>
      <c r="AR742" s="112" t="s">
        <v>80</v>
      </c>
      <c r="AT742" s="119" t="s">
        <v>71</v>
      </c>
      <c r="AU742" s="119" t="s">
        <v>80</v>
      </c>
      <c r="AY742" s="112" t="s">
        <v>142</v>
      </c>
      <c r="BK742" s="120">
        <f>SUM(BK743:BK795)</f>
        <v>0</v>
      </c>
    </row>
    <row r="743" spans="2:65" s="1" customFormat="1" ht="33" customHeight="1">
      <c r="B743" s="32"/>
      <c r="C743" s="121" t="s">
        <v>1101</v>
      </c>
      <c r="D743" s="121" t="s">
        <v>143</v>
      </c>
      <c r="E743" s="122" t="s">
        <v>1102</v>
      </c>
      <c r="F743" s="123" t="s">
        <v>1103</v>
      </c>
      <c r="G743" s="124" t="s">
        <v>303</v>
      </c>
      <c r="H743" s="125">
        <v>41.45</v>
      </c>
      <c r="I743" s="126"/>
      <c r="J743" s="127">
        <f>ROUND(I743*H743,2)</f>
        <v>0</v>
      </c>
      <c r="K743" s="123" t="s">
        <v>189</v>
      </c>
      <c r="L743" s="32"/>
      <c r="M743" s="128" t="s">
        <v>19</v>
      </c>
      <c r="N743" s="129" t="s">
        <v>43</v>
      </c>
      <c r="P743" s="130">
        <f>O743*H743</f>
        <v>0</v>
      </c>
      <c r="Q743" s="130">
        <v>0.1295</v>
      </c>
      <c r="R743" s="130">
        <f>Q743*H743</f>
        <v>5.367775000000001</v>
      </c>
      <c r="S743" s="130">
        <v>0</v>
      </c>
      <c r="T743" s="131">
        <f>S743*H743</f>
        <v>0</v>
      </c>
      <c r="AR743" s="132" t="s">
        <v>141</v>
      </c>
      <c r="AT743" s="132" t="s">
        <v>143</v>
      </c>
      <c r="AU743" s="132" t="s">
        <v>83</v>
      </c>
      <c r="AY743" s="17" t="s">
        <v>142</v>
      </c>
      <c r="BE743" s="133">
        <f>IF(N743="základní",J743,0)</f>
        <v>0</v>
      </c>
      <c r="BF743" s="133">
        <f>IF(N743="snížená",J743,0)</f>
        <v>0</v>
      </c>
      <c r="BG743" s="133">
        <f>IF(N743="zákl. přenesená",J743,0)</f>
        <v>0</v>
      </c>
      <c r="BH743" s="133">
        <f>IF(N743="sníž. přenesená",J743,0)</f>
        <v>0</v>
      </c>
      <c r="BI743" s="133">
        <f>IF(N743="nulová",J743,0)</f>
        <v>0</v>
      </c>
      <c r="BJ743" s="17" t="s">
        <v>80</v>
      </c>
      <c r="BK743" s="133">
        <f>ROUND(I743*H743,2)</f>
        <v>0</v>
      </c>
      <c r="BL743" s="17" t="s">
        <v>141</v>
      </c>
      <c r="BM743" s="132" t="s">
        <v>1104</v>
      </c>
    </row>
    <row r="744" spans="2:47" s="1" customFormat="1" ht="38.4">
      <c r="B744" s="32"/>
      <c r="D744" s="134" t="s">
        <v>148</v>
      </c>
      <c r="F744" s="135" t="s">
        <v>1105</v>
      </c>
      <c r="I744" s="136"/>
      <c r="L744" s="32"/>
      <c r="M744" s="137"/>
      <c r="T744" s="51"/>
      <c r="AT744" s="17" t="s">
        <v>148</v>
      </c>
      <c r="AU744" s="17" t="s">
        <v>83</v>
      </c>
    </row>
    <row r="745" spans="2:47" s="1" customFormat="1" ht="12">
      <c r="B745" s="32"/>
      <c r="D745" s="148" t="s">
        <v>192</v>
      </c>
      <c r="F745" s="149" t="s">
        <v>1106</v>
      </c>
      <c r="I745" s="136"/>
      <c r="L745" s="32"/>
      <c r="M745" s="137"/>
      <c r="T745" s="51"/>
      <c r="AT745" s="17" t="s">
        <v>192</v>
      </c>
      <c r="AU745" s="17" t="s">
        <v>83</v>
      </c>
    </row>
    <row r="746" spans="2:51" s="13" customFormat="1" ht="12">
      <c r="B746" s="157"/>
      <c r="D746" s="134" t="s">
        <v>227</v>
      </c>
      <c r="E746" s="158" t="s">
        <v>19</v>
      </c>
      <c r="F746" s="159" t="s">
        <v>796</v>
      </c>
      <c r="H746" s="158" t="s">
        <v>19</v>
      </c>
      <c r="I746" s="160"/>
      <c r="L746" s="157"/>
      <c r="M746" s="161"/>
      <c r="T746" s="162"/>
      <c r="AT746" s="158" t="s">
        <v>227</v>
      </c>
      <c r="AU746" s="158" t="s">
        <v>83</v>
      </c>
      <c r="AV746" s="13" t="s">
        <v>80</v>
      </c>
      <c r="AW746" s="13" t="s">
        <v>33</v>
      </c>
      <c r="AX746" s="13" t="s">
        <v>72</v>
      </c>
      <c r="AY746" s="158" t="s">
        <v>142</v>
      </c>
    </row>
    <row r="747" spans="2:51" s="12" customFormat="1" ht="12">
      <c r="B747" s="150"/>
      <c r="D747" s="134" t="s">
        <v>227</v>
      </c>
      <c r="E747" s="151" t="s">
        <v>19</v>
      </c>
      <c r="F747" s="152" t="s">
        <v>1107</v>
      </c>
      <c r="H747" s="153">
        <v>41.45</v>
      </c>
      <c r="I747" s="154"/>
      <c r="L747" s="150"/>
      <c r="M747" s="155"/>
      <c r="T747" s="156"/>
      <c r="AT747" s="151" t="s">
        <v>227</v>
      </c>
      <c r="AU747" s="151" t="s">
        <v>83</v>
      </c>
      <c r="AV747" s="12" t="s">
        <v>83</v>
      </c>
      <c r="AW747" s="12" t="s">
        <v>33</v>
      </c>
      <c r="AX747" s="12" t="s">
        <v>80</v>
      </c>
      <c r="AY747" s="151" t="s">
        <v>142</v>
      </c>
    </row>
    <row r="748" spans="2:65" s="1" customFormat="1" ht="16.5" customHeight="1">
      <c r="B748" s="32"/>
      <c r="C748" s="173" t="s">
        <v>1108</v>
      </c>
      <c r="D748" s="173" t="s">
        <v>619</v>
      </c>
      <c r="E748" s="174" t="s">
        <v>1109</v>
      </c>
      <c r="F748" s="175" t="s">
        <v>1110</v>
      </c>
      <c r="G748" s="176" t="s">
        <v>303</v>
      </c>
      <c r="H748" s="177">
        <v>42.279</v>
      </c>
      <c r="I748" s="178"/>
      <c r="J748" s="179">
        <f>ROUND(I748*H748,2)</f>
        <v>0</v>
      </c>
      <c r="K748" s="175" t="s">
        <v>189</v>
      </c>
      <c r="L748" s="180"/>
      <c r="M748" s="181" t="s">
        <v>19</v>
      </c>
      <c r="N748" s="182" t="s">
        <v>43</v>
      </c>
      <c r="P748" s="130">
        <f>O748*H748</f>
        <v>0</v>
      </c>
      <c r="Q748" s="130">
        <v>0.028</v>
      </c>
      <c r="R748" s="130">
        <f>Q748*H748</f>
        <v>1.183812</v>
      </c>
      <c r="S748" s="130">
        <v>0</v>
      </c>
      <c r="T748" s="131">
        <f>S748*H748</f>
        <v>0</v>
      </c>
      <c r="AR748" s="132" t="s">
        <v>175</v>
      </c>
      <c r="AT748" s="132" t="s">
        <v>619</v>
      </c>
      <c r="AU748" s="132" t="s">
        <v>83</v>
      </c>
      <c r="AY748" s="17" t="s">
        <v>142</v>
      </c>
      <c r="BE748" s="133">
        <f>IF(N748="základní",J748,0)</f>
        <v>0</v>
      </c>
      <c r="BF748" s="133">
        <f>IF(N748="snížená",J748,0)</f>
        <v>0</v>
      </c>
      <c r="BG748" s="133">
        <f>IF(N748="zákl. přenesená",J748,0)</f>
        <v>0</v>
      </c>
      <c r="BH748" s="133">
        <f>IF(N748="sníž. přenesená",J748,0)</f>
        <v>0</v>
      </c>
      <c r="BI748" s="133">
        <f>IF(N748="nulová",J748,0)</f>
        <v>0</v>
      </c>
      <c r="BJ748" s="17" t="s">
        <v>80</v>
      </c>
      <c r="BK748" s="133">
        <f>ROUND(I748*H748,2)</f>
        <v>0</v>
      </c>
      <c r="BL748" s="17" t="s">
        <v>141</v>
      </c>
      <c r="BM748" s="132" t="s">
        <v>1111</v>
      </c>
    </row>
    <row r="749" spans="2:47" s="1" customFormat="1" ht="12">
      <c r="B749" s="32"/>
      <c r="D749" s="134" t="s">
        <v>148</v>
      </c>
      <c r="F749" s="135" t="s">
        <v>1110</v>
      </c>
      <c r="I749" s="136"/>
      <c r="L749" s="32"/>
      <c r="M749" s="137"/>
      <c r="T749" s="51"/>
      <c r="AT749" s="17" t="s">
        <v>148</v>
      </c>
      <c r="AU749" s="17" t="s">
        <v>83</v>
      </c>
    </row>
    <row r="750" spans="2:51" s="12" customFormat="1" ht="12">
      <c r="B750" s="150"/>
      <c r="D750" s="134" t="s">
        <v>227</v>
      </c>
      <c r="F750" s="152" t="s">
        <v>1112</v>
      </c>
      <c r="H750" s="153">
        <v>42.279</v>
      </c>
      <c r="I750" s="154"/>
      <c r="L750" s="150"/>
      <c r="M750" s="155"/>
      <c r="T750" s="156"/>
      <c r="AT750" s="151" t="s">
        <v>227</v>
      </c>
      <c r="AU750" s="151" t="s">
        <v>83</v>
      </c>
      <c r="AV750" s="12" t="s">
        <v>83</v>
      </c>
      <c r="AW750" s="12" t="s">
        <v>4</v>
      </c>
      <c r="AX750" s="12" t="s">
        <v>80</v>
      </c>
      <c r="AY750" s="151" t="s">
        <v>142</v>
      </c>
    </row>
    <row r="751" spans="2:65" s="1" customFormat="1" ht="37.95" customHeight="1">
      <c r="B751" s="32"/>
      <c r="C751" s="121" t="s">
        <v>1113</v>
      </c>
      <c r="D751" s="121" t="s">
        <v>143</v>
      </c>
      <c r="E751" s="122" t="s">
        <v>1114</v>
      </c>
      <c r="F751" s="123" t="s">
        <v>1115</v>
      </c>
      <c r="G751" s="124" t="s">
        <v>223</v>
      </c>
      <c r="H751" s="125">
        <v>171.9</v>
      </c>
      <c r="I751" s="126"/>
      <c r="J751" s="127">
        <f>ROUND(I751*H751,2)</f>
        <v>0</v>
      </c>
      <c r="K751" s="123" t="s">
        <v>189</v>
      </c>
      <c r="L751" s="32"/>
      <c r="M751" s="128" t="s">
        <v>19</v>
      </c>
      <c r="N751" s="129" t="s">
        <v>43</v>
      </c>
      <c r="P751" s="130">
        <f>O751*H751</f>
        <v>0</v>
      </c>
      <c r="Q751" s="130">
        <v>0</v>
      </c>
      <c r="R751" s="130">
        <f>Q751*H751</f>
        <v>0</v>
      </c>
      <c r="S751" s="130">
        <v>0</v>
      </c>
      <c r="T751" s="131">
        <f>S751*H751</f>
        <v>0</v>
      </c>
      <c r="AR751" s="132" t="s">
        <v>141</v>
      </c>
      <c r="AT751" s="132" t="s">
        <v>143</v>
      </c>
      <c r="AU751" s="132" t="s">
        <v>83</v>
      </c>
      <c r="AY751" s="17" t="s">
        <v>142</v>
      </c>
      <c r="BE751" s="133">
        <f>IF(N751="základní",J751,0)</f>
        <v>0</v>
      </c>
      <c r="BF751" s="133">
        <f>IF(N751="snížená",J751,0)</f>
        <v>0</v>
      </c>
      <c r="BG751" s="133">
        <f>IF(N751="zákl. přenesená",J751,0)</f>
        <v>0</v>
      </c>
      <c r="BH751" s="133">
        <f>IF(N751="sníž. přenesená",J751,0)</f>
        <v>0</v>
      </c>
      <c r="BI751" s="133">
        <f>IF(N751="nulová",J751,0)</f>
        <v>0</v>
      </c>
      <c r="BJ751" s="17" t="s">
        <v>80</v>
      </c>
      <c r="BK751" s="133">
        <f>ROUND(I751*H751,2)</f>
        <v>0</v>
      </c>
      <c r="BL751" s="17" t="s">
        <v>141</v>
      </c>
      <c r="BM751" s="132" t="s">
        <v>1116</v>
      </c>
    </row>
    <row r="752" spans="2:47" s="1" customFormat="1" ht="28.8">
      <c r="B752" s="32"/>
      <c r="D752" s="134" t="s">
        <v>148</v>
      </c>
      <c r="F752" s="135" t="s">
        <v>1117</v>
      </c>
      <c r="I752" s="136"/>
      <c r="L752" s="32"/>
      <c r="M752" s="137"/>
      <c r="T752" s="51"/>
      <c r="AT752" s="17" t="s">
        <v>148</v>
      </c>
      <c r="AU752" s="17" t="s">
        <v>83</v>
      </c>
    </row>
    <row r="753" spans="2:47" s="1" customFormat="1" ht="12">
      <c r="B753" s="32"/>
      <c r="D753" s="148" t="s">
        <v>192</v>
      </c>
      <c r="F753" s="149" t="s">
        <v>1118</v>
      </c>
      <c r="I753" s="136"/>
      <c r="L753" s="32"/>
      <c r="M753" s="137"/>
      <c r="T753" s="51"/>
      <c r="AT753" s="17" t="s">
        <v>192</v>
      </c>
      <c r="AU753" s="17" t="s">
        <v>83</v>
      </c>
    </row>
    <row r="754" spans="2:51" s="12" customFormat="1" ht="12">
      <c r="B754" s="150"/>
      <c r="D754" s="134" t="s">
        <v>227</v>
      </c>
      <c r="E754" s="151" t="s">
        <v>19</v>
      </c>
      <c r="F754" s="152" t="s">
        <v>1119</v>
      </c>
      <c r="H754" s="153">
        <v>171.9</v>
      </c>
      <c r="I754" s="154"/>
      <c r="L754" s="150"/>
      <c r="M754" s="155"/>
      <c r="T754" s="156"/>
      <c r="AT754" s="151" t="s">
        <v>227</v>
      </c>
      <c r="AU754" s="151" t="s">
        <v>83</v>
      </c>
      <c r="AV754" s="12" t="s">
        <v>83</v>
      </c>
      <c r="AW754" s="12" t="s">
        <v>33</v>
      </c>
      <c r="AX754" s="12" t="s">
        <v>80</v>
      </c>
      <c r="AY754" s="151" t="s">
        <v>142</v>
      </c>
    </row>
    <row r="755" spans="2:65" s="1" customFormat="1" ht="33" customHeight="1">
      <c r="B755" s="32"/>
      <c r="C755" s="121" t="s">
        <v>1120</v>
      </c>
      <c r="D755" s="121" t="s">
        <v>143</v>
      </c>
      <c r="E755" s="122" t="s">
        <v>1121</v>
      </c>
      <c r="F755" s="123" t="s">
        <v>1122</v>
      </c>
      <c r="G755" s="124" t="s">
        <v>223</v>
      </c>
      <c r="H755" s="125">
        <v>7735.5</v>
      </c>
      <c r="I755" s="126"/>
      <c r="J755" s="127">
        <f>ROUND(I755*H755,2)</f>
        <v>0</v>
      </c>
      <c r="K755" s="123" t="s">
        <v>189</v>
      </c>
      <c r="L755" s="32"/>
      <c r="M755" s="128" t="s">
        <v>19</v>
      </c>
      <c r="N755" s="129" t="s">
        <v>43</v>
      </c>
      <c r="P755" s="130">
        <f>O755*H755</f>
        <v>0</v>
      </c>
      <c r="Q755" s="130">
        <v>0</v>
      </c>
      <c r="R755" s="130">
        <f>Q755*H755</f>
        <v>0</v>
      </c>
      <c r="S755" s="130">
        <v>0</v>
      </c>
      <c r="T755" s="131">
        <f>S755*H755</f>
        <v>0</v>
      </c>
      <c r="AR755" s="132" t="s">
        <v>141</v>
      </c>
      <c r="AT755" s="132" t="s">
        <v>143</v>
      </c>
      <c r="AU755" s="132" t="s">
        <v>83</v>
      </c>
      <c r="AY755" s="17" t="s">
        <v>142</v>
      </c>
      <c r="BE755" s="133">
        <f>IF(N755="základní",J755,0)</f>
        <v>0</v>
      </c>
      <c r="BF755" s="133">
        <f>IF(N755="snížená",J755,0)</f>
        <v>0</v>
      </c>
      <c r="BG755" s="133">
        <f>IF(N755="zákl. přenesená",J755,0)</f>
        <v>0</v>
      </c>
      <c r="BH755" s="133">
        <f>IF(N755="sníž. přenesená",J755,0)</f>
        <v>0</v>
      </c>
      <c r="BI755" s="133">
        <f>IF(N755="nulová",J755,0)</f>
        <v>0</v>
      </c>
      <c r="BJ755" s="17" t="s">
        <v>80</v>
      </c>
      <c r="BK755" s="133">
        <f>ROUND(I755*H755,2)</f>
        <v>0</v>
      </c>
      <c r="BL755" s="17" t="s">
        <v>141</v>
      </c>
      <c r="BM755" s="132" t="s">
        <v>1123</v>
      </c>
    </row>
    <row r="756" spans="2:47" s="1" customFormat="1" ht="28.8">
      <c r="B756" s="32"/>
      <c r="D756" s="134" t="s">
        <v>148</v>
      </c>
      <c r="F756" s="135" t="s">
        <v>1124</v>
      </c>
      <c r="I756" s="136"/>
      <c r="L756" s="32"/>
      <c r="M756" s="137"/>
      <c r="T756" s="51"/>
      <c r="AT756" s="17" t="s">
        <v>148</v>
      </c>
      <c r="AU756" s="17" t="s">
        <v>83</v>
      </c>
    </row>
    <row r="757" spans="2:47" s="1" customFormat="1" ht="12">
      <c r="B757" s="32"/>
      <c r="D757" s="148" t="s">
        <v>192</v>
      </c>
      <c r="F757" s="149" t="s">
        <v>1125</v>
      </c>
      <c r="I757" s="136"/>
      <c r="L757" s="32"/>
      <c r="M757" s="137"/>
      <c r="T757" s="51"/>
      <c r="AT757" s="17" t="s">
        <v>192</v>
      </c>
      <c r="AU757" s="17" t="s">
        <v>83</v>
      </c>
    </row>
    <row r="758" spans="2:51" s="12" customFormat="1" ht="12">
      <c r="B758" s="150"/>
      <c r="D758" s="134" t="s">
        <v>227</v>
      </c>
      <c r="E758" s="151" t="s">
        <v>19</v>
      </c>
      <c r="F758" s="152" t="s">
        <v>1119</v>
      </c>
      <c r="H758" s="153">
        <v>171.9</v>
      </c>
      <c r="I758" s="154"/>
      <c r="L758" s="150"/>
      <c r="M758" s="155"/>
      <c r="T758" s="156"/>
      <c r="AT758" s="151" t="s">
        <v>227</v>
      </c>
      <c r="AU758" s="151" t="s">
        <v>83</v>
      </c>
      <c r="AV758" s="12" t="s">
        <v>83</v>
      </c>
      <c r="AW758" s="12" t="s">
        <v>33</v>
      </c>
      <c r="AX758" s="12" t="s">
        <v>80</v>
      </c>
      <c r="AY758" s="151" t="s">
        <v>142</v>
      </c>
    </row>
    <row r="759" spans="2:51" s="12" customFormat="1" ht="12">
      <c r="B759" s="150"/>
      <c r="D759" s="134" t="s">
        <v>227</v>
      </c>
      <c r="F759" s="152" t="s">
        <v>1126</v>
      </c>
      <c r="H759" s="153">
        <v>7735.5</v>
      </c>
      <c r="I759" s="154"/>
      <c r="L759" s="150"/>
      <c r="M759" s="155"/>
      <c r="T759" s="156"/>
      <c r="AT759" s="151" t="s">
        <v>227</v>
      </c>
      <c r="AU759" s="151" t="s">
        <v>83</v>
      </c>
      <c r="AV759" s="12" t="s">
        <v>83</v>
      </c>
      <c r="AW759" s="12" t="s">
        <v>4</v>
      </c>
      <c r="AX759" s="12" t="s">
        <v>80</v>
      </c>
      <c r="AY759" s="151" t="s">
        <v>142</v>
      </c>
    </row>
    <row r="760" spans="2:65" s="1" customFormat="1" ht="37.95" customHeight="1">
      <c r="B760" s="32"/>
      <c r="C760" s="121" t="s">
        <v>1127</v>
      </c>
      <c r="D760" s="121" t="s">
        <v>143</v>
      </c>
      <c r="E760" s="122" t="s">
        <v>1128</v>
      </c>
      <c r="F760" s="123" t="s">
        <v>1129</v>
      </c>
      <c r="G760" s="124" t="s">
        <v>223</v>
      </c>
      <c r="H760" s="125">
        <v>171.9</v>
      </c>
      <c r="I760" s="126"/>
      <c r="J760" s="127">
        <f>ROUND(I760*H760,2)</f>
        <v>0</v>
      </c>
      <c r="K760" s="123" t="s">
        <v>189</v>
      </c>
      <c r="L760" s="32"/>
      <c r="M760" s="128" t="s">
        <v>19</v>
      </c>
      <c r="N760" s="129" t="s">
        <v>43</v>
      </c>
      <c r="P760" s="130">
        <f>O760*H760</f>
        <v>0</v>
      </c>
      <c r="Q760" s="130">
        <v>0</v>
      </c>
      <c r="R760" s="130">
        <f>Q760*H760</f>
        <v>0</v>
      </c>
      <c r="S760" s="130">
        <v>0</v>
      </c>
      <c r="T760" s="131">
        <f>S760*H760</f>
        <v>0</v>
      </c>
      <c r="AR760" s="132" t="s">
        <v>141</v>
      </c>
      <c r="AT760" s="132" t="s">
        <v>143</v>
      </c>
      <c r="AU760" s="132" t="s">
        <v>83</v>
      </c>
      <c r="AY760" s="17" t="s">
        <v>142</v>
      </c>
      <c r="BE760" s="133">
        <f>IF(N760="základní",J760,0)</f>
        <v>0</v>
      </c>
      <c r="BF760" s="133">
        <f>IF(N760="snížená",J760,0)</f>
        <v>0</v>
      </c>
      <c r="BG760" s="133">
        <f>IF(N760="zákl. přenesená",J760,0)</f>
        <v>0</v>
      </c>
      <c r="BH760" s="133">
        <f>IF(N760="sníž. přenesená",J760,0)</f>
        <v>0</v>
      </c>
      <c r="BI760" s="133">
        <f>IF(N760="nulová",J760,0)</f>
        <v>0</v>
      </c>
      <c r="BJ760" s="17" t="s">
        <v>80</v>
      </c>
      <c r="BK760" s="133">
        <f>ROUND(I760*H760,2)</f>
        <v>0</v>
      </c>
      <c r="BL760" s="17" t="s">
        <v>141</v>
      </c>
      <c r="BM760" s="132" t="s">
        <v>1130</v>
      </c>
    </row>
    <row r="761" spans="2:47" s="1" customFormat="1" ht="28.8">
      <c r="B761" s="32"/>
      <c r="D761" s="134" t="s">
        <v>148</v>
      </c>
      <c r="F761" s="135" t="s">
        <v>1131</v>
      </c>
      <c r="I761" s="136"/>
      <c r="L761" s="32"/>
      <c r="M761" s="137"/>
      <c r="T761" s="51"/>
      <c r="AT761" s="17" t="s">
        <v>148</v>
      </c>
      <c r="AU761" s="17" t="s">
        <v>83</v>
      </c>
    </row>
    <row r="762" spans="2:47" s="1" customFormat="1" ht="12">
      <c r="B762" s="32"/>
      <c r="D762" s="148" t="s">
        <v>192</v>
      </c>
      <c r="F762" s="149" t="s">
        <v>1132</v>
      </c>
      <c r="I762" s="136"/>
      <c r="L762" s="32"/>
      <c r="M762" s="137"/>
      <c r="T762" s="51"/>
      <c r="AT762" s="17" t="s">
        <v>192</v>
      </c>
      <c r="AU762" s="17" t="s">
        <v>83</v>
      </c>
    </row>
    <row r="763" spans="2:51" s="12" customFormat="1" ht="12">
      <c r="B763" s="150"/>
      <c r="D763" s="134" t="s">
        <v>227</v>
      </c>
      <c r="E763" s="151" t="s">
        <v>19</v>
      </c>
      <c r="F763" s="152" t="s">
        <v>1119</v>
      </c>
      <c r="H763" s="153">
        <v>171.9</v>
      </c>
      <c r="I763" s="154"/>
      <c r="L763" s="150"/>
      <c r="M763" s="155"/>
      <c r="T763" s="156"/>
      <c r="AT763" s="151" t="s">
        <v>227</v>
      </c>
      <c r="AU763" s="151" t="s">
        <v>83</v>
      </c>
      <c r="AV763" s="12" t="s">
        <v>83</v>
      </c>
      <c r="AW763" s="12" t="s">
        <v>33</v>
      </c>
      <c r="AX763" s="12" t="s">
        <v>80</v>
      </c>
      <c r="AY763" s="151" t="s">
        <v>142</v>
      </c>
    </row>
    <row r="764" spans="2:65" s="1" customFormat="1" ht="33" customHeight="1">
      <c r="B764" s="32"/>
      <c r="C764" s="121" t="s">
        <v>1133</v>
      </c>
      <c r="D764" s="121" t="s">
        <v>143</v>
      </c>
      <c r="E764" s="122" t="s">
        <v>231</v>
      </c>
      <c r="F764" s="123" t="s">
        <v>232</v>
      </c>
      <c r="G764" s="124" t="s">
        <v>223</v>
      </c>
      <c r="H764" s="125">
        <v>148.51</v>
      </c>
      <c r="I764" s="126"/>
      <c r="J764" s="127">
        <f>ROUND(I764*H764,2)</f>
        <v>0</v>
      </c>
      <c r="K764" s="123" t="s">
        <v>189</v>
      </c>
      <c r="L764" s="32"/>
      <c r="M764" s="128" t="s">
        <v>19</v>
      </c>
      <c r="N764" s="129" t="s">
        <v>43</v>
      </c>
      <c r="P764" s="130">
        <f>O764*H764</f>
        <v>0</v>
      </c>
      <c r="Q764" s="130">
        <v>0.00013</v>
      </c>
      <c r="R764" s="130">
        <f>Q764*H764</f>
        <v>0.0193063</v>
      </c>
      <c r="S764" s="130">
        <v>0</v>
      </c>
      <c r="T764" s="131">
        <f>S764*H764</f>
        <v>0</v>
      </c>
      <c r="AR764" s="132" t="s">
        <v>141</v>
      </c>
      <c r="AT764" s="132" t="s">
        <v>143</v>
      </c>
      <c r="AU764" s="132" t="s">
        <v>83</v>
      </c>
      <c r="AY764" s="17" t="s">
        <v>142</v>
      </c>
      <c r="BE764" s="133">
        <f>IF(N764="základní",J764,0)</f>
        <v>0</v>
      </c>
      <c r="BF764" s="133">
        <f>IF(N764="snížená",J764,0)</f>
        <v>0</v>
      </c>
      <c r="BG764" s="133">
        <f>IF(N764="zákl. přenesená",J764,0)</f>
        <v>0</v>
      </c>
      <c r="BH764" s="133">
        <f>IF(N764="sníž. přenesená",J764,0)</f>
        <v>0</v>
      </c>
      <c r="BI764" s="133">
        <f>IF(N764="nulová",J764,0)</f>
        <v>0</v>
      </c>
      <c r="BJ764" s="17" t="s">
        <v>80</v>
      </c>
      <c r="BK764" s="133">
        <f>ROUND(I764*H764,2)</f>
        <v>0</v>
      </c>
      <c r="BL764" s="17" t="s">
        <v>141</v>
      </c>
      <c r="BM764" s="132" t="s">
        <v>1134</v>
      </c>
    </row>
    <row r="765" spans="2:47" s="1" customFormat="1" ht="19.2">
      <c r="B765" s="32"/>
      <c r="D765" s="134" t="s">
        <v>148</v>
      </c>
      <c r="F765" s="135" t="s">
        <v>234</v>
      </c>
      <c r="I765" s="136"/>
      <c r="L765" s="32"/>
      <c r="M765" s="137"/>
      <c r="T765" s="51"/>
      <c r="AT765" s="17" t="s">
        <v>148</v>
      </c>
      <c r="AU765" s="17" t="s">
        <v>83</v>
      </c>
    </row>
    <row r="766" spans="2:47" s="1" customFormat="1" ht="12">
      <c r="B766" s="32"/>
      <c r="D766" s="148" t="s">
        <v>192</v>
      </c>
      <c r="F766" s="149" t="s">
        <v>235</v>
      </c>
      <c r="I766" s="136"/>
      <c r="L766" s="32"/>
      <c r="M766" s="137"/>
      <c r="T766" s="51"/>
      <c r="AT766" s="17" t="s">
        <v>192</v>
      </c>
      <c r="AU766" s="17" t="s">
        <v>83</v>
      </c>
    </row>
    <row r="767" spans="2:51" s="12" customFormat="1" ht="12">
      <c r="B767" s="150"/>
      <c r="D767" s="134" t="s">
        <v>227</v>
      </c>
      <c r="E767" s="151" t="s">
        <v>19</v>
      </c>
      <c r="F767" s="152" t="s">
        <v>1135</v>
      </c>
      <c r="H767" s="153">
        <v>57.11</v>
      </c>
      <c r="I767" s="154"/>
      <c r="L767" s="150"/>
      <c r="M767" s="155"/>
      <c r="T767" s="156"/>
      <c r="AT767" s="151" t="s">
        <v>227</v>
      </c>
      <c r="AU767" s="151" t="s">
        <v>83</v>
      </c>
      <c r="AV767" s="12" t="s">
        <v>83</v>
      </c>
      <c r="AW767" s="12" t="s">
        <v>33</v>
      </c>
      <c r="AX767" s="12" t="s">
        <v>72</v>
      </c>
      <c r="AY767" s="151" t="s">
        <v>142</v>
      </c>
    </row>
    <row r="768" spans="2:51" s="12" customFormat="1" ht="12">
      <c r="B768" s="150"/>
      <c r="D768" s="134" t="s">
        <v>227</v>
      </c>
      <c r="E768" s="151" t="s">
        <v>19</v>
      </c>
      <c r="F768" s="152" t="s">
        <v>1136</v>
      </c>
      <c r="H768" s="153">
        <v>5.33</v>
      </c>
      <c r="I768" s="154"/>
      <c r="L768" s="150"/>
      <c r="M768" s="155"/>
      <c r="T768" s="156"/>
      <c r="AT768" s="151" t="s">
        <v>227</v>
      </c>
      <c r="AU768" s="151" t="s">
        <v>83</v>
      </c>
      <c r="AV768" s="12" t="s">
        <v>83</v>
      </c>
      <c r="AW768" s="12" t="s">
        <v>33</v>
      </c>
      <c r="AX768" s="12" t="s">
        <v>72</v>
      </c>
      <c r="AY768" s="151" t="s">
        <v>142</v>
      </c>
    </row>
    <row r="769" spans="2:51" s="12" customFormat="1" ht="12">
      <c r="B769" s="150"/>
      <c r="D769" s="134" t="s">
        <v>227</v>
      </c>
      <c r="E769" s="151" t="s">
        <v>19</v>
      </c>
      <c r="F769" s="152" t="s">
        <v>827</v>
      </c>
      <c r="H769" s="153">
        <v>2.69</v>
      </c>
      <c r="I769" s="154"/>
      <c r="L769" s="150"/>
      <c r="M769" s="155"/>
      <c r="T769" s="156"/>
      <c r="AT769" s="151" t="s">
        <v>227</v>
      </c>
      <c r="AU769" s="151" t="s">
        <v>83</v>
      </c>
      <c r="AV769" s="12" t="s">
        <v>83</v>
      </c>
      <c r="AW769" s="12" t="s">
        <v>33</v>
      </c>
      <c r="AX769" s="12" t="s">
        <v>72</v>
      </c>
      <c r="AY769" s="151" t="s">
        <v>142</v>
      </c>
    </row>
    <row r="770" spans="2:51" s="12" customFormat="1" ht="12">
      <c r="B770" s="150"/>
      <c r="D770" s="134" t="s">
        <v>227</v>
      </c>
      <c r="E770" s="151" t="s">
        <v>19</v>
      </c>
      <c r="F770" s="152" t="s">
        <v>828</v>
      </c>
      <c r="H770" s="153">
        <v>7.78</v>
      </c>
      <c r="I770" s="154"/>
      <c r="L770" s="150"/>
      <c r="M770" s="155"/>
      <c r="T770" s="156"/>
      <c r="AT770" s="151" t="s">
        <v>227</v>
      </c>
      <c r="AU770" s="151" t="s">
        <v>83</v>
      </c>
      <c r="AV770" s="12" t="s">
        <v>83</v>
      </c>
      <c r="AW770" s="12" t="s">
        <v>33</v>
      </c>
      <c r="AX770" s="12" t="s">
        <v>72</v>
      </c>
      <c r="AY770" s="151" t="s">
        <v>142</v>
      </c>
    </row>
    <row r="771" spans="2:51" s="12" customFormat="1" ht="12">
      <c r="B771" s="150"/>
      <c r="D771" s="134" t="s">
        <v>227</v>
      </c>
      <c r="E771" s="151" t="s">
        <v>19</v>
      </c>
      <c r="F771" s="152" t="s">
        <v>829</v>
      </c>
      <c r="H771" s="153">
        <v>11.25</v>
      </c>
      <c r="I771" s="154"/>
      <c r="L771" s="150"/>
      <c r="M771" s="155"/>
      <c r="T771" s="156"/>
      <c r="AT771" s="151" t="s">
        <v>227</v>
      </c>
      <c r="AU771" s="151" t="s">
        <v>83</v>
      </c>
      <c r="AV771" s="12" t="s">
        <v>83</v>
      </c>
      <c r="AW771" s="12" t="s">
        <v>33</v>
      </c>
      <c r="AX771" s="12" t="s">
        <v>72</v>
      </c>
      <c r="AY771" s="151" t="s">
        <v>142</v>
      </c>
    </row>
    <row r="772" spans="2:51" s="12" customFormat="1" ht="12">
      <c r="B772" s="150"/>
      <c r="D772" s="134" t="s">
        <v>227</v>
      </c>
      <c r="E772" s="151" t="s">
        <v>19</v>
      </c>
      <c r="F772" s="152" t="s">
        <v>830</v>
      </c>
      <c r="H772" s="153">
        <v>1.64</v>
      </c>
      <c r="I772" s="154"/>
      <c r="L772" s="150"/>
      <c r="M772" s="155"/>
      <c r="T772" s="156"/>
      <c r="AT772" s="151" t="s">
        <v>227</v>
      </c>
      <c r="AU772" s="151" t="s">
        <v>83</v>
      </c>
      <c r="AV772" s="12" t="s">
        <v>83</v>
      </c>
      <c r="AW772" s="12" t="s">
        <v>33</v>
      </c>
      <c r="AX772" s="12" t="s">
        <v>72</v>
      </c>
      <c r="AY772" s="151" t="s">
        <v>142</v>
      </c>
    </row>
    <row r="773" spans="2:51" s="12" customFormat="1" ht="12">
      <c r="B773" s="150"/>
      <c r="D773" s="134" t="s">
        <v>227</v>
      </c>
      <c r="E773" s="151" t="s">
        <v>19</v>
      </c>
      <c r="F773" s="152" t="s">
        <v>831</v>
      </c>
      <c r="H773" s="153">
        <v>1.64</v>
      </c>
      <c r="I773" s="154"/>
      <c r="L773" s="150"/>
      <c r="M773" s="155"/>
      <c r="T773" s="156"/>
      <c r="AT773" s="151" t="s">
        <v>227</v>
      </c>
      <c r="AU773" s="151" t="s">
        <v>83</v>
      </c>
      <c r="AV773" s="12" t="s">
        <v>83</v>
      </c>
      <c r="AW773" s="12" t="s">
        <v>33</v>
      </c>
      <c r="AX773" s="12" t="s">
        <v>72</v>
      </c>
      <c r="AY773" s="151" t="s">
        <v>142</v>
      </c>
    </row>
    <row r="774" spans="2:51" s="12" customFormat="1" ht="12">
      <c r="B774" s="150"/>
      <c r="D774" s="134" t="s">
        <v>227</v>
      </c>
      <c r="E774" s="151" t="s">
        <v>19</v>
      </c>
      <c r="F774" s="152" t="s">
        <v>832</v>
      </c>
      <c r="H774" s="153">
        <v>3.96</v>
      </c>
      <c r="I774" s="154"/>
      <c r="L774" s="150"/>
      <c r="M774" s="155"/>
      <c r="T774" s="156"/>
      <c r="AT774" s="151" t="s">
        <v>227</v>
      </c>
      <c r="AU774" s="151" t="s">
        <v>83</v>
      </c>
      <c r="AV774" s="12" t="s">
        <v>83</v>
      </c>
      <c r="AW774" s="12" t="s">
        <v>33</v>
      </c>
      <c r="AX774" s="12" t="s">
        <v>72</v>
      </c>
      <c r="AY774" s="151" t="s">
        <v>142</v>
      </c>
    </row>
    <row r="775" spans="2:51" s="12" customFormat="1" ht="12">
      <c r="B775" s="150"/>
      <c r="D775" s="134" t="s">
        <v>227</v>
      </c>
      <c r="E775" s="151" t="s">
        <v>19</v>
      </c>
      <c r="F775" s="152" t="s">
        <v>1137</v>
      </c>
      <c r="H775" s="153">
        <v>57.11</v>
      </c>
      <c r="I775" s="154"/>
      <c r="L775" s="150"/>
      <c r="M775" s="155"/>
      <c r="T775" s="156"/>
      <c r="AT775" s="151" t="s">
        <v>227</v>
      </c>
      <c r="AU775" s="151" t="s">
        <v>83</v>
      </c>
      <c r="AV775" s="12" t="s">
        <v>83</v>
      </c>
      <c r="AW775" s="12" t="s">
        <v>33</v>
      </c>
      <c r="AX775" s="12" t="s">
        <v>72</v>
      </c>
      <c r="AY775" s="151" t="s">
        <v>142</v>
      </c>
    </row>
    <row r="776" spans="2:51" s="14" customFormat="1" ht="12">
      <c r="B776" s="163"/>
      <c r="D776" s="134" t="s">
        <v>227</v>
      </c>
      <c r="E776" s="164" t="s">
        <v>19</v>
      </c>
      <c r="F776" s="165" t="s">
        <v>264</v>
      </c>
      <c r="H776" s="166">
        <v>148.51</v>
      </c>
      <c r="I776" s="167"/>
      <c r="L776" s="163"/>
      <c r="M776" s="168"/>
      <c r="T776" s="169"/>
      <c r="AT776" s="164" t="s">
        <v>227</v>
      </c>
      <c r="AU776" s="164" t="s">
        <v>83</v>
      </c>
      <c r="AV776" s="14" t="s">
        <v>141</v>
      </c>
      <c r="AW776" s="14" t="s">
        <v>33</v>
      </c>
      <c r="AX776" s="14" t="s">
        <v>80</v>
      </c>
      <c r="AY776" s="164" t="s">
        <v>142</v>
      </c>
    </row>
    <row r="777" spans="2:65" s="1" customFormat="1" ht="24.15" customHeight="1">
      <c r="B777" s="32"/>
      <c r="C777" s="121" t="s">
        <v>1138</v>
      </c>
      <c r="D777" s="121" t="s">
        <v>143</v>
      </c>
      <c r="E777" s="122" t="s">
        <v>1139</v>
      </c>
      <c r="F777" s="123" t="s">
        <v>1140</v>
      </c>
      <c r="G777" s="124" t="s">
        <v>223</v>
      </c>
      <c r="H777" s="125">
        <v>148.51</v>
      </c>
      <c r="I777" s="126"/>
      <c r="J777" s="127">
        <f>ROUND(I777*H777,2)</f>
        <v>0</v>
      </c>
      <c r="K777" s="123" t="s">
        <v>189</v>
      </c>
      <c r="L777" s="32"/>
      <c r="M777" s="128" t="s">
        <v>19</v>
      </c>
      <c r="N777" s="129" t="s">
        <v>43</v>
      </c>
      <c r="P777" s="130">
        <f>O777*H777</f>
        <v>0</v>
      </c>
      <c r="Q777" s="130">
        <v>3E-05</v>
      </c>
      <c r="R777" s="130">
        <f>Q777*H777</f>
        <v>0.0044553</v>
      </c>
      <c r="S777" s="130">
        <v>0</v>
      </c>
      <c r="T777" s="131">
        <f>S777*H777</f>
        <v>0</v>
      </c>
      <c r="AR777" s="132" t="s">
        <v>141</v>
      </c>
      <c r="AT777" s="132" t="s">
        <v>143</v>
      </c>
      <c r="AU777" s="132" t="s">
        <v>83</v>
      </c>
      <c r="AY777" s="17" t="s">
        <v>142</v>
      </c>
      <c r="BE777" s="133">
        <f>IF(N777="základní",J777,0)</f>
        <v>0</v>
      </c>
      <c r="BF777" s="133">
        <f>IF(N777="snížená",J777,0)</f>
        <v>0</v>
      </c>
      <c r="BG777" s="133">
        <f>IF(N777="zákl. přenesená",J777,0)</f>
        <v>0</v>
      </c>
      <c r="BH777" s="133">
        <f>IF(N777="sníž. přenesená",J777,0)</f>
        <v>0</v>
      </c>
      <c r="BI777" s="133">
        <f>IF(N777="nulová",J777,0)</f>
        <v>0</v>
      </c>
      <c r="BJ777" s="17" t="s">
        <v>80</v>
      </c>
      <c r="BK777" s="133">
        <f>ROUND(I777*H777,2)</f>
        <v>0</v>
      </c>
      <c r="BL777" s="17" t="s">
        <v>141</v>
      </c>
      <c r="BM777" s="132" t="s">
        <v>1141</v>
      </c>
    </row>
    <row r="778" spans="2:47" s="1" customFormat="1" ht="38.4">
      <c r="B778" s="32"/>
      <c r="D778" s="134" t="s">
        <v>148</v>
      </c>
      <c r="F778" s="135" t="s">
        <v>1142</v>
      </c>
      <c r="I778" s="136"/>
      <c r="L778" s="32"/>
      <c r="M778" s="137"/>
      <c r="T778" s="51"/>
      <c r="AT778" s="17" t="s">
        <v>148</v>
      </c>
      <c r="AU778" s="17" t="s">
        <v>83</v>
      </c>
    </row>
    <row r="779" spans="2:47" s="1" customFormat="1" ht="12">
      <c r="B779" s="32"/>
      <c r="D779" s="148" t="s">
        <v>192</v>
      </c>
      <c r="F779" s="149" t="s">
        <v>1143</v>
      </c>
      <c r="I779" s="136"/>
      <c r="L779" s="32"/>
      <c r="M779" s="137"/>
      <c r="T779" s="51"/>
      <c r="AT779" s="17" t="s">
        <v>192</v>
      </c>
      <c r="AU779" s="17" t="s">
        <v>83</v>
      </c>
    </row>
    <row r="780" spans="2:51" s="12" customFormat="1" ht="12">
      <c r="B780" s="150"/>
      <c r="D780" s="134" t="s">
        <v>227</v>
      </c>
      <c r="E780" s="151" t="s">
        <v>19</v>
      </c>
      <c r="F780" s="152" t="s">
        <v>1135</v>
      </c>
      <c r="H780" s="153">
        <v>57.11</v>
      </c>
      <c r="I780" s="154"/>
      <c r="L780" s="150"/>
      <c r="M780" s="155"/>
      <c r="T780" s="156"/>
      <c r="AT780" s="151" t="s">
        <v>227</v>
      </c>
      <c r="AU780" s="151" t="s">
        <v>83</v>
      </c>
      <c r="AV780" s="12" t="s">
        <v>83</v>
      </c>
      <c r="AW780" s="12" t="s">
        <v>33</v>
      </c>
      <c r="AX780" s="12" t="s">
        <v>72</v>
      </c>
      <c r="AY780" s="151" t="s">
        <v>142</v>
      </c>
    </row>
    <row r="781" spans="2:51" s="12" customFormat="1" ht="12">
      <c r="B781" s="150"/>
      <c r="D781" s="134" t="s">
        <v>227</v>
      </c>
      <c r="E781" s="151" t="s">
        <v>19</v>
      </c>
      <c r="F781" s="152" t="s">
        <v>1136</v>
      </c>
      <c r="H781" s="153">
        <v>5.33</v>
      </c>
      <c r="I781" s="154"/>
      <c r="L781" s="150"/>
      <c r="M781" s="155"/>
      <c r="T781" s="156"/>
      <c r="AT781" s="151" t="s">
        <v>227</v>
      </c>
      <c r="AU781" s="151" t="s">
        <v>83</v>
      </c>
      <c r="AV781" s="12" t="s">
        <v>83</v>
      </c>
      <c r="AW781" s="12" t="s">
        <v>33</v>
      </c>
      <c r="AX781" s="12" t="s">
        <v>72</v>
      </c>
      <c r="AY781" s="151" t="s">
        <v>142</v>
      </c>
    </row>
    <row r="782" spans="2:51" s="12" customFormat="1" ht="12">
      <c r="B782" s="150"/>
      <c r="D782" s="134" t="s">
        <v>227</v>
      </c>
      <c r="E782" s="151" t="s">
        <v>19</v>
      </c>
      <c r="F782" s="152" t="s">
        <v>827</v>
      </c>
      <c r="H782" s="153">
        <v>2.69</v>
      </c>
      <c r="I782" s="154"/>
      <c r="L782" s="150"/>
      <c r="M782" s="155"/>
      <c r="T782" s="156"/>
      <c r="AT782" s="151" t="s">
        <v>227</v>
      </c>
      <c r="AU782" s="151" t="s">
        <v>83</v>
      </c>
      <c r="AV782" s="12" t="s">
        <v>83</v>
      </c>
      <c r="AW782" s="12" t="s">
        <v>33</v>
      </c>
      <c r="AX782" s="12" t="s">
        <v>72</v>
      </c>
      <c r="AY782" s="151" t="s">
        <v>142</v>
      </c>
    </row>
    <row r="783" spans="2:51" s="12" customFormat="1" ht="12">
      <c r="B783" s="150"/>
      <c r="D783" s="134" t="s">
        <v>227</v>
      </c>
      <c r="E783" s="151" t="s">
        <v>19</v>
      </c>
      <c r="F783" s="152" t="s">
        <v>828</v>
      </c>
      <c r="H783" s="153">
        <v>7.78</v>
      </c>
      <c r="I783" s="154"/>
      <c r="L783" s="150"/>
      <c r="M783" s="155"/>
      <c r="T783" s="156"/>
      <c r="AT783" s="151" t="s">
        <v>227</v>
      </c>
      <c r="AU783" s="151" t="s">
        <v>83</v>
      </c>
      <c r="AV783" s="12" t="s">
        <v>83</v>
      </c>
      <c r="AW783" s="12" t="s">
        <v>33</v>
      </c>
      <c r="AX783" s="12" t="s">
        <v>72</v>
      </c>
      <c r="AY783" s="151" t="s">
        <v>142</v>
      </c>
    </row>
    <row r="784" spans="2:51" s="12" customFormat="1" ht="12">
      <c r="B784" s="150"/>
      <c r="D784" s="134" t="s">
        <v>227</v>
      </c>
      <c r="E784" s="151" t="s">
        <v>19</v>
      </c>
      <c r="F784" s="152" t="s">
        <v>829</v>
      </c>
      <c r="H784" s="153">
        <v>11.25</v>
      </c>
      <c r="I784" s="154"/>
      <c r="L784" s="150"/>
      <c r="M784" s="155"/>
      <c r="T784" s="156"/>
      <c r="AT784" s="151" t="s">
        <v>227</v>
      </c>
      <c r="AU784" s="151" t="s">
        <v>83</v>
      </c>
      <c r="AV784" s="12" t="s">
        <v>83</v>
      </c>
      <c r="AW784" s="12" t="s">
        <v>33</v>
      </c>
      <c r="AX784" s="12" t="s">
        <v>72</v>
      </c>
      <c r="AY784" s="151" t="s">
        <v>142</v>
      </c>
    </row>
    <row r="785" spans="2:51" s="12" customFormat="1" ht="12">
      <c r="B785" s="150"/>
      <c r="D785" s="134" t="s">
        <v>227</v>
      </c>
      <c r="E785" s="151" t="s">
        <v>19</v>
      </c>
      <c r="F785" s="152" t="s">
        <v>830</v>
      </c>
      <c r="H785" s="153">
        <v>1.64</v>
      </c>
      <c r="I785" s="154"/>
      <c r="L785" s="150"/>
      <c r="M785" s="155"/>
      <c r="T785" s="156"/>
      <c r="AT785" s="151" t="s">
        <v>227</v>
      </c>
      <c r="AU785" s="151" t="s">
        <v>83</v>
      </c>
      <c r="AV785" s="12" t="s">
        <v>83</v>
      </c>
      <c r="AW785" s="12" t="s">
        <v>33</v>
      </c>
      <c r="AX785" s="12" t="s">
        <v>72</v>
      </c>
      <c r="AY785" s="151" t="s">
        <v>142</v>
      </c>
    </row>
    <row r="786" spans="2:51" s="12" customFormat="1" ht="12">
      <c r="B786" s="150"/>
      <c r="D786" s="134" t="s">
        <v>227</v>
      </c>
      <c r="E786" s="151" t="s">
        <v>19</v>
      </c>
      <c r="F786" s="152" t="s">
        <v>831</v>
      </c>
      <c r="H786" s="153">
        <v>1.64</v>
      </c>
      <c r="I786" s="154"/>
      <c r="L786" s="150"/>
      <c r="M786" s="155"/>
      <c r="T786" s="156"/>
      <c r="AT786" s="151" t="s">
        <v>227</v>
      </c>
      <c r="AU786" s="151" t="s">
        <v>83</v>
      </c>
      <c r="AV786" s="12" t="s">
        <v>83</v>
      </c>
      <c r="AW786" s="12" t="s">
        <v>33</v>
      </c>
      <c r="AX786" s="12" t="s">
        <v>72</v>
      </c>
      <c r="AY786" s="151" t="s">
        <v>142</v>
      </c>
    </row>
    <row r="787" spans="2:51" s="12" customFormat="1" ht="12">
      <c r="B787" s="150"/>
      <c r="D787" s="134" t="s">
        <v>227</v>
      </c>
      <c r="E787" s="151" t="s">
        <v>19</v>
      </c>
      <c r="F787" s="152" t="s">
        <v>832</v>
      </c>
      <c r="H787" s="153">
        <v>3.96</v>
      </c>
      <c r="I787" s="154"/>
      <c r="L787" s="150"/>
      <c r="M787" s="155"/>
      <c r="T787" s="156"/>
      <c r="AT787" s="151" t="s">
        <v>227</v>
      </c>
      <c r="AU787" s="151" t="s">
        <v>83</v>
      </c>
      <c r="AV787" s="12" t="s">
        <v>83</v>
      </c>
      <c r="AW787" s="12" t="s">
        <v>33</v>
      </c>
      <c r="AX787" s="12" t="s">
        <v>72</v>
      </c>
      <c r="AY787" s="151" t="s">
        <v>142</v>
      </c>
    </row>
    <row r="788" spans="2:51" s="12" customFormat="1" ht="12">
      <c r="B788" s="150"/>
      <c r="D788" s="134" t="s">
        <v>227</v>
      </c>
      <c r="E788" s="151" t="s">
        <v>19</v>
      </c>
      <c r="F788" s="152" t="s">
        <v>1137</v>
      </c>
      <c r="H788" s="153">
        <v>57.11</v>
      </c>
      <c r="I788" s="154"/>
      <c r="L788" s="150"/>
      <c r="M788" s="155"/>
      <c r="T788" s="156"/>
      <c r="AT788" s="151" t="s">
        <v>227</v>
      </c>
      <c r="AU788" s="151" t="s">
        <v>83</v>
      </c>
      <c r="AV788" s="12" t="s">
        <v>83</v>
      </c>
      <c r="AW788" s="12" t="s">
        <v>33</v>
      </c>
      <c r="AX788" s="12" t="s">
        <v>72</v>
      </c>
      <c r="AY788" s="151" t="s">
        <v>142</v>
      </c>
    </row>
    <row r="789" spans="2:51" s="14" customFormat="1" ht="12">
      <c r="B789" s="163"/>
      <c r="D789" s="134" t="s">
        <v>227</v>
      </c>
      <c r="E789" s="164" t="s">
        <v>19</v>
      </c>
      <c r="F789" s="165" t="s">
        <v>264</v>
      </c>
      <c r="H789" s="166">
        <v>148.51</v>
      </c>
      <c r="I789" s="167"/>
      <c r="L789" s="163"/>
      <c r="M789" s="168"/>
      <c r="T789" s="169"/>
      <c r="AT789" s="164" t="s">
        <v>227</v>
      </c>
      <c r="AU789" s="164" t="s">
        <v>83</v>
      </c>
      <c r="AV789" s="14" t="s">
        <v>141</v>
      </c>
      <c r="AW789" s="14" t="s">
        <v>33</v>
      </c>
      <c r="AX789" s="14" t="s">
        <v>80</v>
      </c>
      <c r="AY789" s="164" t="s">
        <v>142</v>
      </c>
    </row>
    <row r="790" spans="2:65" s="1" customFormat="1" ht="16.5" customHeight="1">
      <c r="B790" s="32"/>
      <c r="C790" s="121" t="s">
        <v>1144</v>
      </c>
      <c r="D790" s="121" t="s">
        <v>143</v>
      </c>
      <c r="E790" s="122" t="s">
        <v>1145</v>
      </c>
      <c r="F790" s="123" t="s">
        <v>1146</v>
      </c>
      <c r="G790" s="124" t="s">
        <v>577</v>
      </c>
      <c r="H790" s="125">
        <v>2</v>
      </c>
      <c r="I790" s="126"/>
      <c r="J790" s="127">
        <f>ROUND(I790*H790,2)</f>
        <v>0</v>
      </c>
      <c r="K790" s="123" t="s">
        <v>189</v>
      </c>
      <c r="L790" s="32"/>
      <c r="M790" s="128" t="s">
        <v>19</v>
      </c>
      <c r="N790" s="129" t="s">
        <v>43</v>
      </c>
      <c r="P790" s="130">
        <f>O790*H790</f>
        <v>0</v>
      </c>
      <c r="Q790" s="130">
        <v>0.00018</v>
      </c>
      <c r="R790" s="130">
        <f>Q790*H790</f>
        <v>0.00036</v>
      </c>
      <c r="S790" s="130">
        <v>0</v>
      </c>
      <c r="T790" s="131">
        <f>S790*H790</f>
        <v>0</v>
      </c>
      <c r="AR790" s="132" t="s">
        <v>141</v>
      </c>
      <c r="AT790" s="132" t="s">
        <v>143</v>
      </c>
      <c r="AU790" s="132" t="s">
        <v>83</v>
      </c>
      <c r="AY790" s="17" t="s">
        <v>142</v>
      </c>
      <c r="BE790" s="133">
        <f>IF(N790="základní",J790,0)</f>
        <v>0</v>
      </c>
      <c r="BF790" s="133">
        <f>IF(N790="snížená",J790,0)</f>
        <v>0</v>
      </c>
      <c r="BG790" s="133">
        <f>IF(N790="zákl. přenesená",J790,0)</f>
        <v>0</v>
      </c>
      <c r="BH790" s="133">
        <f>IF(N790="sníž. přenesená",J790,0)</f>
        <v>0</v>
      </c>
      <c r="BI790" s="133">
        <f>IF(N790="nulová",J790,0)</f>
        <v>0</v>
      </c>
      <c r="BJ790" s="17" t="s">
        <v>80</v>
      </c>
      <c r="BK790" s="133">
        <f>ROUND(I790*H790,2)</f>
        <v>0</v>
      </c>
      <c r="BL790" s="17" t="s">
        <v>141</v>
      </c>
      <c r="BM790" s="132" t="s">
        <v>1147</v>
      </c>
    </row>
    <row r="791" spans="2:47" s="1" customFormat="1" ht="19.2">
      <c r="B791" s="32"/>
      <c r="D791" s="134" t="s">
        <v>148</v>
      </c>
      <c r="F791" s="135" t="s">
        <v>1148</v>
      </c>
      <c r="I791" s="136"/>
      <c r="L791" s="32"/>
      <c r="M791" s="137"/>
      <c r="T791" s="51"/>
      <c r="AT791" s="17" t="s">
        <v>148</v>
      </c>
      <c r="AU791" s="17" t="s">
        <v>83</v>
      </c>
    </row>
    <row r="792" spans="2:47" s="1" customFormat="1" ht="12">
      <c r="B792" s="32"/>
      <c r="D792" s="148" t="s">
        <v>192</v>
      </c>
      <c r="F792" s="149" t="s">
        <v>1149</v>
      </c>
      <c r="I792" s="136"/>
      <c r="L792" s="32"/>
      <c r="M792" s="137"/>
      <c r="T792" s="51"/>
      <c r="AT792" s="17" t="s">
        <v>192</v>
      </c>
      <c r="AU792" s="17" t="s">
        <v>83</v>
      </c>
    </row>
    <row r="793" spans="2:51" s="12" customFormat="1" ht="12">
      <c r="B793" s="150"/>
      <c r="D793" s="134" t="s">
        <v>227</v>
      </c>
      <c r="E793" s="151" t="s">
        <v>19</v>
      </c>
      <c r="F793" s="152" t="s">
        <v>1150</v>
      </c>
      <c r="H793" s="153">
        <v>2</v>
      </c>
      <c r="I793" s="154"/>
      <c r="L793" s="150"/>
      <c r="M793" s="155"/>
      <c r="T793" s="156"/>
      <c r="AT793" s="151" t="s">
        <v>227</v>
      </c>
      <c r="AU793" s="151" t="s">
        <v>83</v>
      </c>
      <c r="AV793" s="12" t="s">
        <v>83</v>
      </c>
      <c r="AW793" s="12" t="s">
        <v>33</v>
      </c>
      <c r="AX793" s="12" t="s">
        <v>80</v>
      </c>
      <c r="AY793" s="151" t="s">
        <v>142</v>
      </c>
    </row>
    <row r="794" spans="2:65" s="1" customFormat="1" ht="16.5" customHeight="1">
      <c r="B794" s="32"/>
      <c r="C794" s="173" t="s">
        <v>1151</v>
      </c>
      <c r="D794" s="173" t="s">
        <v>619</v>
      </c>
      <c r="E794" s="174" t="s">
        <v>1152</v>
      </c>
      <c r="F794" s="175" t="s">
        <v>1153</v>
      </c>
      <c r="G794" s="176" t="s">
        <v>577</v>
      </c>
      <c r="H794" s="177">
        <v>2</v>
      </c>
      <c r="I794" s="178"/>
      <c r="J794" s="179">
        <f>ROUND(I794*H794,2)</f>
        <v>0</v>
      </c>
      <c r="K794" s="175" t="s">
        <v>189</v>
      </c>
      <c r="L794" s="180"/>
      <c r="M794" s="181" t="s">
        <v>19</v>
      </c>
      <c r="N794" s="182" t="s">
        <v>43</v>
      </c>
      <c r="P794" s="130">
        <f>O794*H794</f>
        <v>0</v>
      </c>
      <c r="Q794" s="130">
        <v>0.011</v>
      </c>
      <c r="R794" s="130">
        <f>Q794*H794</f>
        <v>0.022</v>
      </c>
      <c r="S794" s="130">
        <v>0</v>
      </c>
      <c r="T794" s="131">
        <f>S794*H794</f>
        <v>0</v>
      </c>
      <c r="AR794" s="132" t="s">
        <v>175</v>
      </c>
      <c r="AT794" s="132" t="s">
        <v>619</v>
      </c>
      <c r="AU794" s="132" t="s">
        <v>83</v>
      </c>
      <c r="AY794" s="17" t="s">
        <v>142</v>
      </c>
      <c r="BE794" s="133">
        <f>IF(N794="základní",J794,0)</f>
        <v>0</v>
      </c>
      <c r="BF794" s="133">
        <f>IF(N794="snížená",J794,0)</f>
        <v>0</v>
      </c>
      <c r="BG794" s="133">
        <f>IF(N794="zákl. přenesená",J794,0)</f>
        <v>0</v>
      </c>
      <c r="BH794" s="133">
        <f>IF(N794="sníž. přenesená",J794,0)</f>
        <v>0</v>
      </c>
      <c r="BI794" s="133">
        <f>IF(N794="nulová",J794,0)</f>
        <v>0</v>
      </c>
      <c r="BJ794" s="17" t="s">
        <v>80</v>
      </c>
      <c r="BK794" s="133">
        <f>ROUND(I794*H794,2)</f>
        <v>0</v>
      </c>
      <c r="BL794" s="17" t="s">
        <v>141</v>
      </c>
      <c r="BM794" s="132" t="s">
        <v>1154</v>
      </c>
    </row>
    <row r="795" spans="2:47" s="1" customFormat="1" ht="12">
      <c r="B795" s="32"/>
      <c r="D795" s="134" t="s">
        <v>148</v>
      </c>
      <c r="F795" s="135" t="s">
        <v>1153</v>
      </c>
      <c r="I795" s="136"/>
      <c r="L795" s="32"/>
      <c r="M795" s="137"/>
      <c r="T795" s="51"/>
      <c r="AT795" s="17" t="s">
        <v>148</v>
      </c>
      <c r="AU795" s="17" t="s">
        <v>83</v>
      </c>
    </row>
    <row r="796" spans="2:63" s="10" customFormat="1" ht="22.95" customHeight="1">
      <c r="B796" s="111"/>
      <c r="D796" s="112" t="s">
        <v>71</v>
      </c>
      <c r="E796" s="146" t="s">
        <v>1155</v>
      </c>
      <c r="F796" s="146" t="s">
        <v>1156</v>
      </c>
      <c r="I796" s="114"/>
      <c r="J796" s="147">
        <f>BK796</f>
        <v>0</v>
      </c>
      <c r="L796" s="111"/>
      <c r="M796" s="116"/>
      <c r="P796" s="117">
        <f>SUM(P797:P799)</f>
        <v>0</v>
      </c>
      <c r="R796" s="117">
        <f>SUM(R797:R799)</f>
        <v>0</v>
      </c>
      <c r="T796" s="118">
        <f>SUM(T797:T799)</f>
        <v>0</v>
      </c>
      <c r="AR796" s="112" t="s">
        <v>80</v>
      </c>
      <c r="AT796" s="119" t="s">
        <v>71</v>
      </c>
      <c r="AU796" s="119" t="s">
        <v>80</v>
      </c>
      <c r="AY796" s="112" t="s">
        <v>142</v>
      </c>
      <c r="BK796" s="120">
        <f>SUM(BK797:BK799)</f>
        <v>0</v>
      </c>
    </row>
    <row r="797" spans="2:65" s="1" customFormat="1" ht="24.15" customHeight="1">
      <c r="B797" s="32"/>
      <c r="C797" s="121" t="s">
        <v>1157</v>
      </c>
      <c r="D797" s="121" t="s">
        <v>143</v>
      </c>
      <c r="E797" s="122" t="s">
        <v>1158</v>
      </c>
      <c r="F797" s="123" t="s">
        <v>1159</v>
      </c>
      <c r="G797" s="124" t="s">
        <v>340</v>
      </c>
      <c r="H797" s="125">
        <v>209.3</v>
      </c>
      <c r="I797" s="126"/>
      <c r="J797" s="127">
        <f>ROUND(I797*H797,2)</f>
        <v>0</v>
      </c>
      <c r="K797" s="123" t="s">
        <v>189</v>
      </c>
      <c r="L797" s="32"/>
      <c r="M797" s="128" t="s">
        <v>19</v>
      </c>
      <c r="N797" s="129" t="s">
        <v>43</v>
      </c>
      <c r="P797" s="130">
        <f>O797*H797</f>
        <v>0</v>
      </c>
      <c r="Q797" s="130">
        <v>0</v>
      </c>
      <c r="R797" s="130">
        <f>Q797*H797</f>
        <v>0</v>
      </c>
      <c r="S797" s="130">
        <v>0</v>
      </c>
      <c r="T797" s="131">
        <f>S797*H797</f>
        <v>0</v>
      </c>
      <c r="AR797" s="132" t="s">
        <v>141</v>
      </c>
      <c r="AT797" s="132" t="s">
        <v>143</v>
      </c>
      <c r="AU797" s="132" t="s">
        <v>83</v>
      </c>
      <c r="AY797" s="17" t="s">
        <v>142</v>
      </c>
      <c r="BE797" s="133">
        <f>IF(N797="základní",J797,0)</f>
        <v>0</v>
      </c>
      <c r="BF797" s="133">
        <f>IF(N797="snížená",J797,0)</f>
        <v>0</v>
      </c>
      <c r="BG797" s="133">
        <f>IF(N797="zákl. přenesená",J797,0)</f>
        <v>0</v>
      </c>
      <c r="BH797" s="133">
        <f>IF(N797="sníž. přenesená",J797,0)</f>
        <v>0</v>
      </c>
      <c r="BI797" s="133">
        <f>IF(N797="nulová",J797,0)</f>
        <v>0</v>
      </c>
      <c r="BJ797" s="17" t="s">
        <v>80</v>
      </c>
      <c r="BK797" s="133">
        <f>ROUND(I797*H797,2)</f>
        <v>0</v>
      </c>
      <c r="BL797" s="17" t="s">
        <v>141</v>
      </c>
      <c r="BM797" s="132" t="s">
        <v>1160</v>
      </c>
    </row>
    <row r="798" spans="2:47" s="1" customFormat="1" ht="38.4">
      <c r="B798" s="32"/>
      <c r="D798" s="134" t="s">
        <v>148</v>
      </c>
      <c r="F798" s="135" t="s">
        <v>1161</v>
      </c>
      <c r="I798" s="136"/>
      <c r="L798" s="32"/>
      <c r="M798" s="137"/>
      <c r="T798" s="51"/>
      <c r="AT798" s="17" t="s">
        <v>148</v>
      </c>
      <c r="AU798" s="17" t="s">
        <v>83</v>
      </c>
    </row>
    <row r="799" spans="2:47" s="1" customFormat="1" ht="12">
      <c r="B799" s="32"/>
      <c r="D799" s="148" t="s">
        <v>192</v>
      </c>
      <c r="F799" s="149" t="s">
        <v>1162</v>
      </c>
      <c r="I799" s="136"/>
      <c r="L799" s="32"/>
      <c r="M799" s="137"/>
      <c r="T799" s="51"/>
      <c r="AT799" s="17" t="s">
        <v>192</v>
      </c>
      <c r="AU799" s="17" t="s">
        <v>83</v>
      </c>
    </row>
    <row r="800" spans="2:63" s="10" customFormat="1" ht="25.95" customHeight="1">
      <c r="B800" s="111"/>
      <c r="D800" s="112" t="s">
        <v>71</v>
      </c>
      <c r="E800" s="113" t="s">
        <v>380</v>
      </c>
      <c r="F800" s="113" t="s">
        <v>381</v>
      </c>
      <c r="I800" s="114"/>
      <c r="J800" s="115">
        <f>BK800</f>
        <v>0</v>
      </c>
      <c r="L800" s="111"/>
      <c r="M800" s="116"/>
      <c r="P800" s="117">
        <f>P801+P819+P831+P858+P878+P942+P968+P1011+P1044</f>
        <v>0</v>
      </c>
      <c r="R800" s="117">
        <f>R801+R819+R831+R858+R878+R942+R968+R1011+R1044</f>
        <v>5.16275797</v>
      </c>
      <c r="T800" s="118">
        <f>T801+T819+T831+T858+T878+T942+T968+T1011+T1044</f>
        <v>0</v>
      </c>
      <c r="AR800" s="112" t="s">
        <v>83</v>
      </c>
      <c r="AT800" s="119" t="s">
        <v>71</v>
      </c>
      <c r="AU800" s="119" t="s">
        <v>72</v>
      </c>
      <c r="AY800" s="112" t="s">
        <v>142</v>
      </c>
      <c r="BK800" s="120">
        <f>BK801+BK819+BK831+BK858+BK878+BK942+BK968+BK1011+BK1044</f>
        <v>0</v>
      </c>
    </row>
    <row r="801" spans="2:63" s="10" customFormat="1" ht="22.95" customHeight="1">
      <c r="B801" s="111"/>
      <c r="D801" s="112" t="s">
        <v>71</v>
      </c>
      <c r="E801" s="146" t="s">
        <v>1163</v>
      </c>
      <c r="F801" s="146" t="s">
        <v>1164</v>
      </c>
      <c r="I801" s="114"/>
      <c r="J801" s="147">
        <f>BK801</f>
        <v>0</v>
      </c>
      <c r="L801" s="111"/>
      <c r="M801" s="116"/>
      <c r="P801" s="117">
        <f>SUM(P802:P818)</f>
        <v>0</v>
      </c>
      <c r="R801" s="117">
        <f>SUM(R802:R818)</f>
        <v>1.0754236000000001</v>
      </c>
      <c r="T801" s="118">
        <f>SUM(T802:T818)</f>
        <v>0</v>
      </c>
      <c r="AR801" s="112" t="s">
        <v>83</v>
      </c>
      <c r="AT801" s="119" t="s">
        <v>71</v>
      </c>
      <c r="AU801" s="119" t="s">
        <v>80</v>
      </c>
      <c r="AY801" s="112" t="s">
        <v>142</v>
      </c>
      <c r="BK801" s="120">
        <f>SUM(BK802:BK818)</f>
        <v>0</v>
      </c>
    </row>
    <row r="802" spans="2:65" s="1" customFormat="1" ht="24.15" customHeight="1">
      <c r="B802" s="32"/>
      <c r="C802" s="121" t="s">
        <v>1165</v>
      </c>
      <c r="D802" s="121" t="s">
        <v>143</v>
      </c>
      <c r="E802" s="122" t="s">
        <v>1166</v>
      </c>
      <c r="F802" s="123" t="s">
        <v>1167</v>
      </c>
      <c r="G802" s="124" t="s">
        <v>223</v>
      </c>
      <c r="H802" s="125">
        <v>183.5</v>
      </c>
      <c r="I802" s="126"/>
      <c r="J802" s="127">
        <f>ROUND(I802*H802,2)</f>
        <v>0</v>
      </c>
      <c r="K802" s="123" t="s">
        <v>189</v>
      </c>
      <c r="L802" s="32"/>
      <c r="M802" s="128" t="s">
        <v>19</v>
      </c>
      <c r="N802" s="129" t="s">
        <v>43</v>
      </c>
      <c r="P802" s="130">
        <f>O802*H802</f>
        <v>0</v>
      </c>
      <c r="Q802" s="130">
        <v>0</v>
      </c>
      <c r="R802" s="130">
        <f>Q802*H802</f>
        <v>0</v>
      </c>
      <c r="S802" s="130">
        <v>0</v>
      </c>
      <c r="T802" s="131">
        <f>S802*H802</f>
        <v>0</v>
      </c>
      <c r="AR802" s="132" t="s">
        <v>337</v>
      </c>
      <c r="AT802" s="132" t="s">
        <v>143</v>
      </c>
      <c r="AU802" s="132" t="s">
        <v>83</v>
      </c>
      <c r="AY802" s="17" t="s">
        <v>142</v>
      </c>
      <c r="BE802" s="133">
        <f>IF(N802="základní",J802,0)</f>
        <v>0</v>
      </c>
      <c r="BF802" s="133">
        <f>IF(N802="snížená",J802,0)</f>
        <v>0</v>
      </c>
      <c r="BG802" s="133">
        <f>IF(N802="zákl. přenesená",J802,0)</f>
        <v>0</v>
      </c>
      <c r="BH802" s="133">
        <f>IF(N802="sníž. přenesená",J802,0)</f>
        <v>0</v>
      </c>
      <c r="BI802" s="133">
        <f>IF(N802="nulová",J802,0)</f>
        <v>0</v>
      </c>
      <c r="BJ802" s="17" t="s">
        <v>80</v>
      </c>
      <c r="BK802" s="133">
        <f>ROUND(I802*H802,2)</f>
        <v>0</v>
      </c>
      <c r="BL802" s="17" t="s">
        <v>337</v>
      </c>
      <c r="BM802" s="132" t="s">
        <v>1168</v>
      </c>
    </row>
    <row r="803" spans="2:47" s="1" customFormat="1" ht="19.2">
      <c r="B803" s="32"/>
      <c r="D803" s="134" t="s">
        <v>148</v>
      </c>
      <c r="F803" s="135" t="s">
        <v>1169</v>
      </c>
      <c r="I803" s="136"/>
      <c r="L803" s="32"/>
      <c r="M803" s="137"/>
      <c r="T803" s="51"/>
      <c r="AT803" s="17" t="s">
        <v>148</v>
      </c>
      <c r="AU803" s="17" t="s">
        <v>83</v>
      </c>
    </row>
    <row r="804" spans="2:47" s="1" customFormat="1" ht="12">
      <c r="B804" s="32"/>
      <c r="D804" s="148" t="s">
        <v>192</v>
      </c>
      <c r="F804" s="149" t="s">
        <v>1170</v>
      </c>
      <c r="I804" s="136"/>
      <c r="L804" s="32"/>
      <c r="M804" s="137"/>
      <c r="T804" s="51"/>
      <c r="AT804" s="17" t="s">
        <v>192</v>
      </c>
      <c r="AU804" s="17" t="s">
        <v>83</v>
      </c>
    </row>
    <row r="805" spans="2:51" s="12" customFormat="1" ht="12">
      <c r="B805" s="150"/>
      <c r="D805" s="134" t="s">
        <v>227</v>
      </c>
      <c r="E805" s="151" t="s">
        <v>19</v>
      </c>
      <c r="F805" s="152" t="s">
        <v>1171</v>
      </c>
      <c r="H805" s="153">
        <v>183.5</v>
      </c>
      <c r="I805" s="154"/>
      <c r="L805" s="150"/>
      <c r="M805" s="155"/>
      <c r="T805" s="156"/>
      <c r="AT805" s="151" t="s">
        <v>227</v>
      </c>
      <c r="AU805" s="151" t="s">
        <v>83</v>
      </c>
      <c r="AV805" s="12" t="s">
        <v>83</v>
      </c>
      <c r="AW805" s="12" t="s">
        <v>33</v>
      </c>
      <c r="AX805" s="12" t="s">
        <v>80</v>
      </c>
      <c r="AY805" s="151" t="s">
        <v>142</v>
      </c>
    </row>
    <row r="806" spans="2:65" s="1" customFormat="1" ht="16.5" customHeight="1">
      <c r="B806" s="32"/>
      <c r="C806" s="173" t="s">
        <v>1172</v>
      </c>
      <c r="D806" s="173" t="s">
        <v>619</v>
      </c>
      <c r="E806" s="174" t="s">
        <v>1173</v>
      </c>
      <c r="F806" s="175" t="s">
        <v>1174</v>
      </c>
      <c r="G806" s="176" t="s">
        <v>340</v>
      </c>
      <c r="H806" s="177">
        <v>0.061</v>
      </c>
      <c r="I806" s="178"/>
      <c r="J806" s="179">
        <f>ROUND(I806*H806,2)</f>
        <v>0</v>
      </c>
      <c r="K806" s="175" t="s">
        <v>189</v>
      </c>
      <c r="L806" s="180"/>
      <c r="M806" s="181" t="s">
        <v>19</v>
      </c>
      <c r="N806" s="182" t="s">
        <v>43</v>
      </c>
      <c r="P806" s="130">
        <f>O806*H806</f>
        <v>0</v>
      </c>
      <c r="Q806" s="130">
        <v>1</v>
      </c>
      <c r="R806" s="130">
        <f>Q806*H806</f>
        <v>0.061</v>
      </c>
      <c r="S806" s="130">
        <v>0</v>
      </c>
      <c r="T806" s="131">
        <f>S806*H806</f>
        <v>0</v>
      </c>
      <c r="AR806" s="132" t="s">
        <v>647</v>
      </c>
      <c r="AT806" s="132" t="s">
        <v>619</v>
      </c>
      <c r="AU806" s="132" t="s">
        <v>83</v>
      </c>
      <c r="AY806" s="17" t="s">
        <v>142</v>
      </c>
      <c r="BE806" s="133">
        <f>IF(N806="základní",J806,0)</f>
        <v>0</v>
      </c>
      <c r="BF806" s="133">
        <f>IF(N806="snížená",J806,0)</f>
        <v>0</v>
      </c>
      <c r="BG806" s="133">
        <f>IF(N806="zákl. přenesená",J806,0)</f>
        <v>0</v>
      </c>
      <c r="BH806" s="133">
        <f>IF(N806="sníž. přenesená",J806,0)</f>
        <v>0</v>
      </c>
      <c r="BI806" s="133">
        <f>IF(N806="nulová",J806,0)</f>
        <v>0</v>
      </c>
      <c r="BJ806" s="17" t="s">
        <v>80</v>
      </c>
      <c r="BK806" s="133">
        <f>ROUND(I806*H806,2)</f>
        <v>0</v>
      </c>
      <c r="BL806" s="17" t="s">
        <v>337</v>
      </c>
      <c r="BM806" s="132" t="s">
        <v>1175</v>
      </c>
    </row>
    <row r="807" spans="2:47" s="1" customFormat="1" ht="12">
      <c r="B807" s="32"/>
      <c r="D807" s="134" t="s">
        <v>148</v>
      </c>
      <c r="F807" s="135" t="s">
        <v>1174</v>
      </c>
      <c r="I807" s="136"/>
      <c r="L807" s="32"/>
      <c r="M807" s="137"/>
      <c r="T807" s="51"/>
      <c r="AT807" s="17" t="s">
        <v>148</v>
      </c>
      <c r="AU807" s="17" t="s">
        <v>83</v>
      </c>
    </row>
    <row r="808" spans="2:51" s="12" customFormat="1" ht="12">
      <c r="B808" s="150"/>
      <c r="D808" s="134" t="s">
        <v>227</v>
      </c>
      <c r="F808" s="152" t="s">
        <v>1176</v>
      </c>
      <c r="H808" s="153">
        <v>0.061</v>
      </c>
      <c r="I808" s="154"/>
      <c r="L808" s="150"/>
      <c r="M808" s="155"/>
      <c r="T808" s="156"/>
      <c r="AT808" s="151" t="s">
        <v>227</v>
      </c>
      <c r="AU808" s="151" t="s">
        <v>83</v>
      </c>
      <c r="AV808" s="12" t="s">
        <v>83</v>
      </c>
      <c r="AW808" s="12" t="s">
        <v>4</v>
      </c>
      <c r="AX808" s="12" t="s">
        <v>80</v>
      </c>
      <c r="AY808" s="151" t="s">
        <v>142</v>
      </c>
    </row>
    <row r="809" spans="2:65" s="1" customFormat="1" ht="24.15" customHeight="1">
      <c r="B809" s="32"/>
      <c r="C809" s="121" t="s">
        <v>1177</v>
      </c>
      <c r="D809" s="121" t="s">
        <v>143</v>
      </c>
      <c r="E809" s="122" t="s">
        <v>1178</v>
      </c>
      <c r="F809" s="123" t="s">
        <v>1179</v>
      </c>
      <c r="G809" s="124" t="s">
        <v>223</v>
      </c>
      <c r="H809" s="125">
        <v>183.5</v>
      </c>
      <c r="I809" s="126"/>
      <c r="J809" s="127">
        <f>ROUND(I809*H809,2)</f>
        <v>0</v>
      </c>
      <c r="K809" s="123" t="s">
        <v>189</v>
      </c>
      <c r="L809" s="32"/>
      <c r="M809" s="128" t="s">
        <v>19</v>
      </c>
      <c r="N809" s="129" t="s">
        <v>43</v>
      </c>
      <c r="P809" s="130">
        <f>O809*H809</f>
        <v>0</v>
      </c>
      <c r="Q809" s="130">
        <v>0.0004</v>
      </c>
      <c r="R809" s="130">
        <f>Q809*H809</f>
        <v>0.0734</v>
      </c>
      <c r="S809" s="130">
        <v>0</v>
      </c>
      <c r="T809" s="131">
        <f>S809*H809</f>
        <v>0</v>
      </c>
      <c r="AR809" s="132" t="s">
        <v>337</v>
      </c>
      <c r="AT809" s="132" t="s">
        <v>143</v>
      </c>
      <c r="AU809" s="132" t="s">
        <v>83</v>
      </c>
      <c r="AY809" s="17" t="s">
        <v>142</v>
      </c>
      <c r="BE809" s="133">
        <f>IF(N809="základní",J809,0)</f>
        <v>0</v>
      </c>
      <c r="BF809" s="133">
        <f>IF(N809="snížená",J809,0)</f>
        <v>0</v>
      </c>
      <c r="BG809" s="133">
        <f>IF(N809="zákl. přenesená",J809,0)</f>
        <v>0</v>
      </c>
      <c r="BH809" s="133">
        <f>IF(N809="sníž. přenesená",J809,0)</f>
        <v>0</v>
      </c>
      <c r="BI809" s="133">
        <f>IF(N809="nulová",J809,0)</f>
        <v>0</v>
      </c>
      <c r="BJ809" s="17" t="s">
        <v>80</v>
      </c>
      <c r="BK809" s="133">
        <f>ROUND(I809*H809,2)</f>
        <v>0</v>
      </c>
      <c r="BL809" s="17" t="s">
        <v>337</v>
      </c>
      <c r="BM809" s="132" t="s">
        <v>1180</v>
      </c>
    </row>
    <row r="810" spans="2:47" s="1" customFormat="1" ht="19.2">
      <c r="B810" s="32"/>
      <c r="D810" s="134" t="s">
        <v>148</v>
      </c>
      <c r="F810" s="135" t="s">
        <v>1181</v>
      </c>
      <c r="I810" s="136"/>
      <c r="L810" s="32"/>
      <c r="M810" s="137"/>
      <c r="T810" s="51"/>
      <c r="AT810" s="17" t="s">
        <v>148</v>
      </c>
      <c r="AU810" s="17" t="s">
        <v>83</v>
      </c>
    </row>
    <row r="811" spans="2:47" s="1" customFormat="1" ht="12">
      <c r="B811" s="32"/>
      <c r="D811" s="148" t="s">
        <v>192</v>
      </c>
      <c r="F811" s="149" t="s">
        <v>1182</v>
      </c>
      <c r="I811" s="136"/>
      <c r="L811" s="32"/>
      <c r="M811" s="137"/>
      <c r="T811" s="51"/>
      <c r="AT811" s="17" t="s">
        <v>192</v>
      </c>
      <c r="AU811" s="17" t="s">
        <v>83</v>
      </c>
    </row>
    <row r="812" spans="2:51" s="12" customFormat="1" ht="12">
      <c r="B812" s="150"/>
      <c r="D812" s="134" t="s">
        <v>227</v>
      </c>
      <c r="E812" s="151" t="s">
        <v>19</v>
      </c>
      <c r="F812" s="152" t="s">
        <v>1171</v>
      </c>
      <c r="H812" s="153">
        <v>183.5</v>
      </c>
      <c r="I812" s="154"/>
      <c r="L812" s="150"/>
      <c r="M812" s="155"/>
      <c r="T812" s="156"/>
      <c r="AT812" s="151" t="s">
        <v>227</v>
      </c>
      <c r="AU812" s="151" t="s">
        <v>83</v>
      </c>
      <c r="AV812" s="12" t="s">
        <v>83</v>
      </c>
      <c r="AW812" s="12" t="s">
        <v>33</v>
      </c>
      <c r="AX812" s="12" t="s">
        <v>80</v>
      </c>
      <c r="AY812" s="151" t="s">
        <v>142</v>
      </c>
    </row>
    <row r="813" spans="2:65" s="1" customFormat="1" ht="44.25" customHeight="1">
      <c r="B813" s="32"/>
      <c r="C813" s="173" t="s">
        <v>1183</v>
      </c>
      <c r="D813" s="173" t="s">
        <v>619</v>
      </c>
      <c r="E813" s="174" t="s">
        <v>1184</v>
      </c>
      <c r="F813" s="175" t="s">
        <v>1185</v>
      </c>
      <c r="G813" s="176" t="s">
        <v>223</v>
      </c>
      <c r="H813" s="177">
        <v>213.869</v>
      </c>
      <c r="I813" s="178"/>
      <c r="J813" s="179">
        <f>ROUND(I813*H813,2)</f>
        <v>0</v>
      </c>
      <c r="K813" s="175" t="s">
        <v>189</v>
      </c>
      <c r="L813" s="180"/>
      <c r="M813" s="181" t="s">
        <v>19</v>
      </c>
      <c r="N813" s="182" t="s">
        <v>43</v>
      </c>
      <c r="P813" s="130">
        <f>O813*H813</f>
        <v>0</v>
      </c>
      <c r="Q813" s="130">
        <v>0.0044</v>
      </c>
      <c r="R813" s="130">
        <f>Q813*H813</f>
        <v>0.9410236000000001</v>
      </c>
      <c r="S813" s="130">
        <v>0</v>
      </c>
      <c r="T813" s="131">
        <f>S813*H813</f>
        <v>0</v>
      </c>
      <c r="AR813" s="132" t="s">
        <v>647</v>
      </c>
      <c r="AT813" s="132" t="s">
        <v>619</v>
      </c>
      <c r="AU813" s="132" t="s">
        <v>83</v>
      </c>
      <c r="AY813" s="17" t="s">
        <v>142</v>
      </c>
      <c r="BE813" s="133">
        <f>IF(N813="základní",J813,0)</f>
        <v>0</v>
      </c>
      <c r="BF813" s="133">
        <f>IF(N813="snížená",J813,0)</f>
        <v>0</v>
      </c>
      <c r="BG813" s="133">
        <f>IF(N813="zákl. přenesená",J813,0)</f>
        <v>0</v>
      </c>
      <c r="BH813" s="133">
        <f>IF(N813="sníž. přenesená",J813,0)</f>
        <v>0</v>
      </c>
      <c r="BI813" s="133">
        <f>IF(N813="nulová",J813,0)</f>
        <v>0</v>
      </c>
      <c r="BJ813" s="17" t="s">
        <v>80</v>
      </c>
      <c r="BK813" s="133">
        <f>ROUND(I813*H813,2)</f>
        <v>0</v>
      </c>
      <c r="BL813" s="17" t="s">
        <v>337</v>
      </c>
      <c r="BM813" s="132" t="s">
        <v>1186</v>
      </c>
    </row>
    <row r="814" spans="2:47" s="1" customFormat="1" ht="28.8">
      <c r="B814" s="32"/>
      <c r="D814" s="134" t="s">
        <v>148</v>
      </c>
      <c r="F814" s="135" t="s">
        <v>1185</v>
      </c>
      <c r="I814" s="136"/>
      <c r="L814" s="32"/>
      <c r="M814" s="137"/>
      <c r="T814" s="51"/>
      <c r="AT814" s="17" t="s">
        <v>148</v>
      </c>
      <c r="AU814" s="17" t="s">
        <v>83</v>
      </c>
    </row>
    <row r="815" spans="2:51" s="12" customFormat="1" ht="12">
      <c r="B815" s="150"/>
      <c r="D815" s="134" t="s">
        <v>227</v>
      </c>
      <c r="F815" s="152" t="s">
        <v>1187</v>
      </c>
      <c r="H815" s="153">
        <v>213.869</v>
      </c>
      <c r="I815" s="154"/>
      <c r="L815" s="150"/>
      <c r="M815" s="155"/>
      <c r="T815" s="156"/>
      <c r="AT815" s="151" t="s">
        <v>227</v>
      </c>
      <c r="AU815" s="151" t="s">
        <v>83</v>
      </c>
      <c r="AV815" s="12" t="s">
        <v>83</v>
      </c>
      <c r="AW815" s="12" t="s">
        <v>4</v>
      </c>
      <c r="AX815" s="12" t="s">
        <v>80</v>
      </c>
      <c r="AY815" s="151" t="s">
        <v>142</v>
      </c>
    </row>
    <row r="816" spans="2:65" s="1" customFormat="1" ht="24.15" customHeight="1">
      <c r="B816" s="32"/>
      <c r="C816" s="121" t="s">
        <v>1188</v>
      </c>
      <c r="D816" s="121" t="s">
        <v>143</v>
      </c>
      <c r="E816" s="122" t="s">
        <v>1189</v>
      </c>
      <c r="F816" s="123" t="s">
        <v>1190</v>
      </c>
      <c r="G816" s="124" t="s">
        <v>340</v>
      </c>
      <c r="H816" s="125">
        <v>1.075</v>
      </c>
      <c r="I816" s="126"/>
      <c r="J816" s="127">
        <f>ROUND(I816*H816,2)</f>
        <v>0</v>
      </c>
      <c r="K816" s="123" t="s">
        <v>189</v>
      </c>
      <c r="L816" s="32"/>
      <c r="M816" s="128" t="s">
        <v>19</v>
      </c>
      <c r="N816" s="129" t="s">
        <v>43</v>
      </c>
      <c r="P816" s="130">
        <f>O816*H816</f>
        <v>0</v>
      </c>
      <c r="Q816" s="130">
        <v>0</v>
      </c>
      <c r="R816" s="130">
        <f>Q816*H816</f>
        <v>0</v>
      </c>
      <c r="S816" s="130">
        <v>0</v>
      </c>
      <c r="T816" s="131">
        <f>S816*H816</f>
        <v>0</v>
      </c>
      <c r="AR816" s="132" t="s">
        <v>337</v>
      </c>
      <c r="AT816" s="132" t="s">
        <v>143</v>
      </c>
      <c r="AU816" s="132" t="s">
        <v>83</v>
      </c>
      <c r="AY816" s="17" t="s">
        <v>142</v>
      </c>
      <c r="BE816" s="133">
        <f>IF(N816="základní",J816,0)</f>
        <v>0</v>
      </c>
      <c r="BF816" s="133">
        <f>IF(N816="snížená",J816,0)</f>
        <v>0</v>
      </c>
      <c r="BG816" s="133">
        <f>IF(N816="zákl. přenesená",J816,0)</f>
        <v>0</v>
      </c>
      <c r="BH816" s="133">
        <f>IF(N816="sníž. přenesená",J816,0)</f>
        <v>0</v>
      </c>
      <c r="BI816" s="133">
        <f>IF(N816="nulová",J816,0)</f>
        <v>0</v>
      </c>
      <c r="BJ816" s="17" t="s">
        <v>80</v>
      </c>
      <c r="BK816" s="133">
        <f>ROUND(I816*H816,2)</f>
        <v>0</v>
      </c>
      <c r="BL816" s="17" t="s">
        <v>337</v>
      </c>
      <c r="BM816" s="132" t="s">
        <v>1191</v>
      </c>
    </row>
    <row r="817" spans="2:47" s="1" customFormat="1" ht="28.8">
      <c r="B817" s="32"/>
      <c r="D817" s="134" t="s">
        <v>148</v>
      </c>
      <c r="F817" s="135" t="s">
        <v>1192</v>
      </c>
      <c r="I817" s="136"/>
      <c r="L817" s="32"/>
      <c r="M817" s="137"/>
      <c r="T817" s="51"/>
      <c r="AT817" s="17" t="s">
        <v>148</v>
      </c>
      <c r="AU817" s="17" t="s">
        <v>83</v>
      </c>
    </row>
    <row r="818" spans="2:47" s="1" customFormat="1" ht="12">
      <c r="B818" s="32"/>
      <c r="D818" s="148" t="s">
        <v>192</v>
      </c>
      <c r="F818" s="149" t="s">
        <v>1193</v>
      </c>
      <c r="I818" s="136"/>
      <c r="L818" s="32"/>
      <c r="M818" s="137"/>
      <c r="T818" s="51"/>
      <c r="AT818" s="17" t="s">
        <v>192</v>
      </c>
      <c r="AU818" s="17" t="s">
        <v>83</v>
      </c>
    </row>
    <row r="819" spans="2:63" s="10" customFormat="1" ht="22.95" customHeight="1">
      <c r="B819" s="111"/>
      <c r="D819" s="112" t="s">
        <v>71</v>
      </c>
      <c r="E819" s="146" t="s">
        <v>1194</v>
      </c>
      <c r="F819" s="146" t="s">
        <v>1195</v>
      </c>
      <c r="I819" s="114"/>
      <c r="J819" s="147">
        <f>BK819</f>
        <v>0</v>
      </c>
      <c r="L819" s="111"/>
      <c r="M819" s="116"/>
      <c r="P819" s="117">
        <f>SUM(P820:P830)</f>
        <v>0</v>
      </c>
      <c r="R819" s="117">
        <f>SUM(R820:R830)</f>
        <v>0.38292899999999996</v>
      </c>
      <c r="T819" s="118">
        <f>SUM(T820:T830)</f>
        <v>0</v>
      </c>
      <c r="AR819" s="112" t="s">
        <v>83</v>
      </c>
      <c r="AT819" s="119" t="s">
        <v>71</v>
      </c>
      <c r="AU819" s="119" t="s">
        <v>80</v>
      </c>
      <c r="AY819" s="112" t="s">
        <v>142</v>
      </c>
      <c r="BK819" s="120">
        <f>SUM(BK820:BK830)</f>
        <v>0</v>
      </c>
    </row>
    <row r="820" spans="2:65" s="1" customFormat="1" ht="24.15" customHeight="1">
      <c r="B820" s="32"/>
      <c r="C820" s="121" t="s">
        <v>1196</v>
      </c>
      <c r="D820" s="121" t="s">
        <v>143</v>
      </c>
      <c r="E820" s="122" t="s">
        <v>1197</v>
      </c>
      <c r="F820" s="123" t="s">
        <v>1198</v>
      </c>
      <c r="G820" s="124" t="s">
        <v>223</v>
      </c>
      <c r="H820" s="125">
        <v>41.85</v>
      </c>
      <c r="I820" s="126"/>
      <c r="J820" s="127">
        <f>ROUND(I820*H820,2)</f>
        <v>0</v>
      </c>
      <c r="K820" s="123" t="s">
        <v>189</v>
      </c>
      <c r="L820" s="32"/>
      <c r="M820" s="128" t="s">
        <v>19</v>
      </c>
      <c r="N820" s="129" t="s">
        <v>43</v>
      </c>
      <c r="P820" s="130">
        <f>O820*H820</f>
        <v>0</v>
      </c>
      <c r="Q820" s="130">
        <v>0.006</v>
      </c>
      <c r="R820" s="130">
        <f>Q820*H820</f>
        <v>0.2511</v>
      </c>
      <c r="S820" s="130">
        <v>0</v>
      </c>
      <c r="T820" s="131">
        <f>S820*H820</f>
        <v>0</v>
      </c>
      <c r="AR820" s="132" t="s">
        <v>337</v>
      </c>
      <c r="AT820" s="132" t="s">
        <v>143</v>
      </c>
      <c r="AU820" s="132" t="s">
        <v>83</v>
      </c>
      <c r="AY820" s="17" t="s">
        <v>142</v>
      </c>
      <c r="BE820" s="133">
        <f>IF(N820="základní",J820,0)</f>
        <v>0</v>
      </c>
      <c r="BF820" s="133">
        <f>IF(N820="snížená",J820,0)</f>
        <v>0</v>
      </c>
      <c r="BG820" s="133">
        <f>IF(N820="zákl. přenesená",J820,0)</f>
        <v>0</v>
      </c>
      <c r="BH820" s="133">
        <f>IF(N820="sníž. přenesená",J820,0)</f>
        <v>0</v>
      </c>
      <c r="BI820" s="133">
        <f>IF(N820="nulová",J820,0)</f>
        <v>0</v>
      </c>
      <c r="BJ820" s="17" t="s">
        <v>80</v>
      </c>
      <c r="BK820" s="133">
        <f>ROUND(I820*H820,2)</f>
        <v>0</v>
      </c>
      <c r="BL820" s="17" t="s">
        <v>337</v>
      </c>
      <c r="BM820" s="132" t="s">
        <v>1199</v>
      </c>
    </row>
    <row r="821" spans="2:47" s="1" customFormat="1" ht="19.2">
      <c r="B821" s="32"/>
      <c r="D821" s="134" t="s">
        <v>148</v>
      </c>
      <c r="F821" s="135" t="s">
        <v>1200</v>
      </c>
      <c r="I821" s="136"/>
      <c r="L821" s="32"/>
      <c r="M821" s="137"/>
      <c r="T821" s="51"/>
      <c r="AT821" s="17" t="s">
        <v>148</v>
      </c>
      <c r="AU821" s="17" t="s">
        <v>83</v>
      </c>
    </row>
    <row r="822" spans="2:47" s="1" customFormat="1" ht="12">
      <c r="B822" s="32"/>
      <c r="D822" s="148" t="s">
        <v>192</v>
      </c>
      <c r="F822" s="149" t="s">
        <v>1201</v>
      </c>
      <c r="I822" s="136"/>
      <c r="L822" s="32"/>
      <c r="M822" s="137"/>
      <c r="T822" s="51"/>
      <c r="AT822" s="17" t="s">
        <v>192</v>
      </c>
      <c r="AU822" s="17" t="s">
        <v>83</v>
      </c>
    </row>
    <row r="823" spans="2:51" s="13" customFormat="1" ht="12">
      <c r="B823" s="157"/>
      <c r="D823" s="134" t="s">
        <v>227</v>
      </c>
      <c r="E823" s="158" t="s">
        <v>19</v>
      </c>
      <c r="F823" s="159" t="s">
        <v>1202</v>
      </c>
      <c r="H823" s="158" t="s">
        <v>19</v>
      </c>
      <c r="I823" s="160"/>
      <c r="L823" s="157"/>
      <c r="M823" s="161"/>
      <c r="T823" s="162"/>
      <c r="AT823" s="158" t="s">
        <v>227</v>
      </c>
      <c r="AU823" s="158" t="s">
        <v>83</v>
      </c>
      <c r="AV823" s="13" t="s">
        <v>80</v>
      </c>
      <c r="AW823" s="13" t="s">
        <v>33</v>
      </c>
      <c r="AX823" s="13" t="s">
        <v>72</v>
      </c>
      <c r="AY823" s="158" t="s">
        <v>142</v>
      </c>
    </row>
    <row r="824" spans="2:51" s="12" customFormat="1" ht="12">
      <c r="B824" s="150"/>
      <c r="D824" s="134" t="s">
        <v>227</v>
      </c>
      <c r="E824" s="151" t="s">
        <v>19</v>
      </c>
      <c r="F824" s="152" t="s">
        <v>1203</v>
      </c>
      <c r="H824" s="153">
        <v>41.85</v>
      </c>
      <c r="I824" s="154"/>
      <c r="L824" s="150"/>
      <c r="M824" s="155"/>
      <c r="T824" s="156"/>
      <c r="AT824" s="151" t="s">
        <v>227</v>
      </c>
      <c r="AU824" s="151" t="s">
        <v>83</v>
      </c>
      <c r="AV824" s="12" t="s">
        <v>83</v>
      </c>
      <c r="AW824" s="12" t="s">
        <v>33</v>
      </c>
      <c r="AX824" s="12" t="s">
        <v>80</v>
      </c>
      <c r="AY824" s="151" t="s">
        <v>142</v>
      </c>
    </row>
    <row r="825" spans="2:65" s="1" customFormat="1" ht="24.15" customHeight="1">
      <c r="B825" s="32"/>
      <c r="C825" s="173" t="s">
        <v>1204</v>
      </c>
      <c r="D825" s="173" t="s">
        <v>619</v>
      </c>
      <c r="E825" s="174" t="s">
        <v>1205</v>
      </c>
      <c r="F825" s="175" t="s">
        <v>1206</v>
      </c>
      <c r="G825" s="176" t="s">
        <v>223</v>
      </c>
      <c r="H825" s="177">
        <v>43.943</v>
      </c>
      <c r="I825" s="178"/>
      <c r="J825" s="179">
        <f>ROUND(I825*H825,2)</f>
        <v>0</v>
      </c>
      <c r="K825" s="175" t="s">
        <v>189</v>
      </c>
      <c r="L825" s="180"/>
      <c r="M825" s="181" t="s">
        <v>19</v>
      </c>
      <c r="N825" s="182" t="s">
        <v>43</v>
      </c>
      <c r="P825" s="130">
        <f>O825*H825</f>
        <v>0</v>
      </c>
      <c r="Q825" s="130">
        <v>0.003</v>
      </c>
      <c r="R825" s="130">
        <f>Q825*H825</f>
        <v>0.131829</v>
      </c>
      <c r="S825" s="130">
        <v>0</v>
      </c>
      <c r="T825" s="131">
        <f>S825*H825</f>
        <v>0</v>
      </c>
      <c r="AR825" s="132" t="s">
        <v>647</v>
      </c>
      <c r="AT825" s="132" t="s">
        <v>619</v>
      </c>
      <c r="AU825" s="132" t="s">
        <v>83</v>
      </c>
      <c r="AY825" s="17" t="s">
        <v>142</v>
      </c>
      <c r="BE825" s="133">
        <f>IF(N825="základní",J825,0)</f>
        <v>0</v>
      </c>
      <c r="BF825" s="133">
        <f>IF(N825="snížená",J825,0)</f>
        <v>0</v>
      </c>
      <c r="BG825" s="133">
        <f>IF(N825="zákl. přenesená",J825,0)</f>
        <v>0</v>
      </c>
      <c r="BH825" s="133">
        <f>IF(N825="sníž. přenesená",J825,0)</f>
        <v>0</v>
      </c>
      <c r="BI825" s="133">
        <f>IF(N825="nulová",J825,0)</f>
        <v>0</v>
      </c>
      <c r="BJ825" s="17" t="s">
        <v>80</v>
      </c>
      <c r="BK825" s="133">
        <f>ROUND(I825*H825,2)</f>
        <v>0</v>
      </c>
      <c r="BL825" s="17" t="s">
        <v>337</v>
      </c>
      <c r="BM825" s="132" t="s">
        <v>1207</v>
      </c>
    </row>
    <row r="826" spans="2:47" s="1" customFormat="1" ht="19.2">
      <c r="B826" s="32"/>
      <c r="D826" s="134" t="s">
        <v>148</v>
      </c>
      <c r="F826" s="135" t="s">
        <v>1206</v>
      </c>
      <c r="I826" s="136"/>
      <c r="L826" s="32"/>
      <c r="M826" s="137"/>
      <c r="T826" s="51"/>
      <c r="AT826" s="17" t="s">
        <v>148</v>
      </c>
      <c r="AU826" s="17" t="s">
        <v>83</v>
      </c>
    </row>
    <row r="827" spans="2:51" s="12" customFormat="1" ht="12">
      <c r="B827" s="150"/>
      <c r="D827" s="134" t="s">
        <v>227</v>
      </c>
      <c r="F827" s="152" t="s">
        <v>1208</v>
      </c>
      <c r="H827" s="153">
        <v>43.943</v>
      </c>
      <c r="I827" s="154"/>
      <c r="L827" s="150"/>
      <c r="M827" s="155"/>
      <c r="T827" s="156"/>
      <c r="AT827" s="151" t="s">
        <v>227</v>
      </c>
      <c r="AU827" s="151" t="s">
        <v>83</v>
      </c>
      <c r="AV827" s="12" t="s">
        <v>83</v>
      </c>
      <c r="AW827" s="12" t="s">
        <v>4</v>
      </c>
      <c r="AX827" s="12" t="s">
        <v>80</v>
      </c>
      <c r="AY827" s="151" t="s">
        <v>142</v>
      </c>
    </row>
    <row r="828" spans="2:65" s="1" customFormat="1" ht="24.15" customHeight="1">
      <c r="B828" s="32"/>
      <c r="C828" s="121" t="s">
        <v>1209</v>
      </c>
      <c r="D828" s="121" t="s">
        <v>143</v>
      </c>
      <c r="E828" s="122" t="s">
        <v>1210</v>
      </c>
      <c r="F828" s="123" t="s">
        <v>1211</v>
      </c>
      <c r="G828" s="124" t="s">
        <v>340</v>
      </c>
      <c r="H828" s="125">
        <v>0.383</v>
      </c>
      <c r="I828" s="126"/>
      <c r="J828" s="127">
        <f>ROUND(I828*H828,2)</f>
        <v>0</v>
      </c>
      <c r="K828" s="123" t="s">
        <v>189</v>
      </c>
      <c r="L828" s="32"/>
      <c r="M828" s="128" t="s">
        <v>19</v>
      </c>
      <c r="N828" s="129" t="s">
        <v>43</v>
      </c>
      <c r="P828" s="130">
        <f>O828*H828</f>
        <v>0</v>
      </c>
      <c r="Q828" s="130">
        <v>0</v>
      </c>
      <c r="R828" s="130">
        <f>Q828*H828</f>
        <v>0</v>
      </c>
      <c r="S828" s="130">
        <v>0</v>
      </c>
      <c r="T828" s="131">
        <f>S828*H828</f>
        <v>0</v>
      </c>
      <c r="AR828" s="132" t="s">
        <v>337</v>
      </c>
      <c r="AT828" s="132" t="s">
        <v>143</v>
      </c>
      <c r="AU828" s="132" t="s">
        <v>83</v>
      </c>
      <c r="AY828" s="17" t="s">
        <v>142</v>
      </c>
      <c r="BE828" s="133">
        <f>IF(N828="základní",J828,0)</f>
        <v>0</v>
      </c>
      <c r="BF828" s="133">
        <f>IF(N828="snížená",J828,0)</f>
        <v>0</v>
      </c>
      <c r="BG828" s="133">
        <f>IF(N828="zákl. přenesená",J828,0)</f>
        <v>0</v>
      </c>
      <c r="BH828" s="133">
        <f>IF(N828="sníž. přenesená",J828,0)</f>
        <v>0</v>
      </c>
      <c r="BI828" s="133">
        <f>IF(N828="nulová",J828,0)</f>
        <v>0</v>
      </c>
      <c r="BJ828" s="17" t="s">
        <v>80</v>
      </c>
      <c r="BK828" s="133">
        <f>ROUND(I828*H828,2)</f>
        <v>0</v>
      </c>
      <c r="BL828" s="17" t="s">
        <v>337</v>
      </c>
      <c r="BM828" s="132" t="s">
        <v>1212</v>
      </c>
    </row>
    <row r="829" spans="2:47" s="1" customFormat="1" ht="28.8">
      <c r="B829" s="32"/>
      <c r="D829" s="134" t="s">
        <v>148</v>
      </c>
      <c r="F829" s="135" t="s">
        <v>1213</v>
      </c>
      <c r="I829" s="136"/>
      <c r="L829" s="32"/>
      <c r="M829" s="137"/>
      <c r="T829" s="51"/>
      <c r="AT829" s="17" t="s">
        <v>148</v>
      </c>
      <c r="AU829" s="17" t="s">
        <v>83</v>
      </c>
    </row>
    <row r="830" spans="2:47" s="1" customFormat="1" ht="12">
      <c r="B830" s="32"/>
      <c r="D830" s="148" t="s">
        <v>192</v>
      </c>
      <c r="F830" s="149" t="s">
        <v>1214</v>
      </c>
      <c r="I830" s="136"/>
      <c r="L830" s="32"/>
      <c r="M830" s="137"/>
      <c r="T830" s="51"/>
      <c r="AT830" s="17" t="s">
        <v>192</v>
      </c>
      <c r="AU830" s="17" t="s">
        <v>83</v>
      </c>
    </row>
    <row r="831" spans="2:63" s="10" customFormat="1" ht="22.95" customHeight="1">
      <c r="B831" s="111"/>
      <c r="D831" s="112" t="s">
        <v>71</v>
      </c>
      <c r="E831" s="146" t="s">
        <v>1215</v>
      </c>
      <c r="F831" s="146" t="s">
        <v>1216</v>
      </c>
      <c r="I831" s="114"/>
      <c r="J831" s="147">
        <f>BK831</f>
        <v>0</v>
      </c>
      <c r="L831" s="111"/>
      <c r="M831" s="116"/>
      <c r="P831" s="117">
        <f>SUM(P832:P857)</f>
        <v>0</v>
      </c>
      <c r="R831" s="117">
        <f>SUM(R832:R857)</f>
        <v>0.40467507</v>
      </c>
      <c r="T831" s="118">
        <f>SUM(T832:T857)</f>
        <v>0</v>
      </c>
      <c r="AR831" s="112" t="s">
        <v>83</v>
      </c>
      <c r="AT831" s="119" t="s">
        <v>71</v>
      </c>
      <c r="AU831" s="119" t="s">
        <v>80</v>
      </c>
      <c r="AY831" s="112" t="s">
        <v>142</v>
      </c>
      <c r="BK831" s="120">
        <f>SUM(BK832:BK857)</f>
        <v>0</v>
      </c>
    </row>
    <row r="832" spans="2:65" s="1" customFormat="1" ht="24.15" customHeight="1">
      <c r="B832" s="32"/>
      <c r="C832" s="121" t="s">
        <v>1217</v>
      </c>
      <c r="D832" s="121" t="s">
        <v>143</v>
      </c>
      <c r="E832" s="122" t="s">
        <v>1218</v>
      </c>
      <c r="F832" s="123" t="s">
        <v>1219</v>
      </c>
      <c r="G832" s="124" t="s">
        <v>223</v>
      </c>
      <c r="H832" s="125">
        <v>28.96</v>
      </c>
      <c r="I832" s="126"/>
      <c r="J832" s="127">
        <f>ROUND(I832*H832,2)</f>
        <v>0</v>
      </c>
      <c r="K832" s="123" t="s">
        <v>189</v>
      </c>
      <c r="L832" s="32"/>
      <c r="M832" s="128" t="s">
        <v>19</v>
      </c>
      <c r="N832" s="129" t="s">
        <v>43</v>
      </c>
      <c r="P832" s="130">
        <f>O832*H832</f>
        <v>0</v>
      </c>
      <c r="Q832" s="130">
        <v>0.01385</v>
      </c>
      <c r="R832" s="130">
        <f>Q832*H832</f>
        <v>0.401096</v>
      </c>
      <c r="S832" s="130">
        <v>0</v>
      </c>
      <c r="T832" s="131">
        <f>S832*H832</f>
        <v>0</v>
      </c>
      <c r="AR832" s="132" t="s">
        <v>337</v>
      </c>
      <c r="AT832" s="132" t="s">
        <v>143</v>
      </c>
      <c r="AU832" s="132" t="s">
        <v>83</v>
      </c>
      <c r="AY832" s="17" t="s">
        <v>142</v>
      </c>
      <c r="BE832" s="133">
        <f>IF(N832="základní",J832,0)</f>
        <v>0</v>
      </c>
      <c r="BF832" s="133">
        <f>IF(N832="snížená",J832,0)</f>
        <v>0</v>
      </c>
      <c r="BG832" s="133">
        <f>IF(N832="zákl. přenesená",J832,0)</f>
        <v>0</v>
      </c>
      <c r="BH832" s="133">
        <f>IF(N832="sníž. přenesená",J832,0)</f>
        <v>0</v>
      </c>
      <c r="BI832" s="133">
        <f>IF(N832="nulová",J832,0)</f>
        <v>0</v>
      </c>
      <c r="BJ832" s="17" t="s">
        <v>80</v>
      </c>
      <c r="BK832" s="133">
        <f>ROUND(I832*H832,2)</f>
        <v>0</v>
      </c>
      <c r="BL832" s="17" t="s">
        <v>337</v>
      </c>
      <c r="BM832" s="132" t="s">
        <v>1220</v>
      </c>
    </row>
    <row r="833" spans="2:47" s="1" customFormat="1" ht="38.4">
      <c r="B833" s="32"/>
      <c r="D833" s="134" t="s">
        <v>148</v>
      </c>
      <c r="F833" s="135" t="s">
        <v>1221</v>
      </c>
      <c r="I833" s="136"/>
      <c r="L833" s="32"/>
      <c r="M833" s="137"/>
      <c r="T833" s="51"/>
      <c r="AT833" s="17" t="s">
        <v>148</v>
      </c>
      <c r="AU833" s="17" t="s">
        <v>83</v>
      </c>
    </row>
    <row r="834" spans="2:47" s="1" customFormat="1" ht="12">
      <c r="B834" s="32"/>
      <c r="D834" s="148" t="s">
        <v>192</v>
      </c>
      <c r="F834" s="149" t="s">
        <v>1222</v>
      </c>
      <c r="I834" s="136"/>
      <c r="L834" s="32"/>
      <c r="M834" s="137"/>
      <c r="T834" s="51"/>
      <c r="AT834" s="17" t="s">
        <v>192</v>
      </c>
      <c r="AU834" s="17" t="s">
        <v>83</v>
      </c>
    </row>
    <row r="835" spans="2:51" s="12" customFormat="1" ht="12">
      <c r="B835" s="150"/>
      <c r="D835" s="134" t="s">
        <v>227</v>
      </c>
      <c r="E835" s="151" t="s">
        <v>19</v>
      </c>
      <c r="F835" s="152" t="s">
        <v>827</v>
      </c>
      <c r="H835" s="153">
        <v>2.69</v>
      </c>
      <c r="I835" s="154"/>
      <c r="L835" s="150"/>
      <c r="M835" s="155"/>
      <c r="T835" s="156"/>
      <c r="AT835" s="151" t="s">
        <v>227</v>
      </c>
      <c r="AU835" s="151" t="s">
        <v>83</v>
      </c>
      <c r="AV835" s="12" t="s">
        <v>83</v>
      </c>
      <c r="AW835" s="12" t="s">
        <v>33</v>
      </c>
      <c r="AX835" s="12" t="s">
        <v>72</v>
      </c>
      <c r="AY835" s="151" t="s">
        <v>142</v>
      </c>
    </row>
    <row r="836" spans="2:51" s="12" customFormat="1" ht="12">
      <c r="B836" s="150"/>
      <c r="D836" s="134" t="s">
        <v>227</v>
      </c>
      <c r="E836" s="151" t="s">
        <v>19</v>
      </c>
      <c r="F836" s="152" t="s">
        <v>828</v>
      </c>
      <c r="H836" s="153">
        <v>7.78</v>
      </c>
      <c r="I836" s="154"/>
      <c r="L836" s="150"/>
      <c r="M836" s="155"/>
      <c r="T836" s="156"/>
      <c r="AT836" s="151" t="s">
        <v>227</v>
      </c>
      <c r="AU836" s="151" t="s">
        <v>83</v>
      </c>
      <c r="AV836" s="12" t="s">
        <v>83</v>
      </c>
      <c r="AW836" s="12" t="s">
        <v>33</v>
      </c>
      <c r="AX836" s="12" t="s">
        <v>72</v>
      </c>
      <c r="AY836" s="151" t="s">
        <v>142</v>
      </c>
    </row>
    <row r="837" spans="2:51" s="12" customFormat="1" ht="12">
      <c r="B837" s="150"/>
      <c r="D837" s="134" t="s">
        <v>227</v>
      </c>
      <c r="E837" s="151" t="s">
        <v>19</v>
      </c>
      <c r="F837" s="152" t="s">
        <v>829</v>
      </c>
      <c r="H837" s="153">
        <v>11.25</v>
      </c>
      <c r="I837" s="154"/>
      <c r="L837" s="150"/>
      <c r="M837" s="155"/>
      <c r="T837" s="156"/>
      <c r="AT837" s="151" t="s">
        <v>227</v>
      </c>
      <c r="AU837" s="151" t="s">
        <v>83</v>
      </c>
      <c r="AV837" s="12" t="s">
        <v>83</v>
      </c>
      <c r="AW837" s="12" t="s">
        <v>33</v>
      </c>
      <c r="AX837" s="12" t="s">
        <v>72</v>
      </c>
      <c r="AY837" s="151" t="s">
        <v>142</v>
      </c>
    </row>
    <row r="838" spans="2:51" s="12" customFormat="1" ht="12">
      <c r="B838" s="150"/>
      <c r="D838" s="134" t="s">
        <v>227</v>
      </c>
      <c r="E838" s="151" t="s">
        <v>19</v>
      </c>
      <c r="F838" s="152" t="s">
        <v>830</v>
      </c>
      <c r="H838" s="153">
        <v>1.64</v>
      </c>
      <c r="I838" s="154"/>
      <c r="L838" s="150"/>
      <c r="M838" s="155"/>
      <c r="T838" s="156"/>
      <c r="AT838" s="151" t="s">
        <v>227</v>
      </c>
      <c r="AU838" s="151" t="s">
        <v>83</v>
      </c>
      <c r="AV838" s="12" t="s">
        <v>83</v>
      </c>
      <c r="AW838" s="12" t="s">
        <v>33</v>
      </c>
      <c r="AX838" s="12" t="s">
        <v>72</v>
      </c>
      <c r="AY838" s="151" t="s">
        <v>142</v>
      </c>
    </row>
    <row r="839" spans="2:51" s="12" customFormat="1" ht="12">
      <c r="B839" s="150"/>
      <c r="D839" s="134" t="s">
        <v>227</v>
      </c>
      <c r="E839" s="151" t="s">
        <v>19</v>
      </c>
      <c r="F839" s="152" t="s">
        <v>831</v>
      </c>
      <c r="H839" s="153">
        <v>1.64</v>
      </c>
      <c r="I839" s="154"/>
      <c r="L839" s="150"/>
      <c r="M839" s="155"/>
      <c r="T839" s="156"/>
      <c r="AT839" s="151" t="s">
        <v>227</v>
      </c>
      <c r="AU839" s="151" t="s">
        <v>83</v>
      </c>
      <c r="AV839" s="12" t="s">
        <v>83</v>
      </c>
      <c r="AW839" s="12" t="s">
        <v>33</v>
      </c>
      <c r="AX839" s="12" t="s">
        <v>72</v>
      </c>
      <c r="AY839" s="151" t="s">
        <v>142</v>
      </c>
    </row>
    <row r="840" spans="2:51" s="12" customFormat="1" ht="12">
      <c r="B840" s="150"/>
      <c r="D840" s="134" t="s">
        <v>227</v>
      </c>
      <c r="E840" s="151" t="s">
        <v>19</v>
      </c>
      <c r="F840" s="152" t="s">
        <v>832</v>
      </c>
      <c r="H840" s="153">
        <v>3.96</v>
      </c>
      <c r="I840" s="154"/>
      <c r="L840" s="150"/>
      <c r="M840" s="155"/>
      <c r="T840" s="156"/>
      <c r="AT840" s="151" t="s">
        <v>227</v>
      </c>
      <c r="AU840" s="151" t="s">
        <v>83</v>
      </c>
      <c r="AV840" s="12" t="s">
        <v>83</v>
      </c>
      <c r="AW840" s="12" t="s">
        <v>33</v>
      </c>
      <c r="AX840" s="12" t="s">
        <v>72</v>
      </c>
      <c r="AY840" s="151" t="s">
        <v>142</v>
      </c>
    </row>
    <row r="841" spans="2:51" s="14" customFormat="1" ht="12">
      <c r="B841" s="163"/>
      <c r="D841" s="134" t="s">
        <v>227</v>
      </c>
      <c r="E841" s="164" t="s">
        <v>19</v>
      </c>
      <c r="F841" s="165" t="s">
        <v>264</v>
      </c>
      <c r="H841" s="166">
        <v>28.96</v>
      </c>
      <c r="I841" s="167"/>
      <c r="L841" s="163"/>
      <c r="M841" s="168"/>
      <c r="T841" s="169"/>
      <c r="AT841" s="164" t="s">
        <v>227</v>
      </c>
      <c r="AU841" s="164" t="s">
        <v>83</v>
      </c>
      <c r="AV841" s="14" t="s">
        <v>141</v>
      </c>
      <c r="AW841" s="14" t="s">
        <v>33</v>
      </c>
      <c r="AX841" s="14" t="s">
        <v>80</v>
      </c>
      <c r="AY841" s="164" t="s">
        <v>142</v>
      </c>
    </row>
    <row r="842" spans="2:65" s="1" customFormat="1" ht="16.5" customHeight="1">
      <c r="B842" s="32"/>
      <c r="C842" s="121" t="s">
        <v>1223</v>
      </c>
      <c r="D842" s="121" t="s">
        <v>143</v>
      </c>
      <c r="E842" s="122" t="s">
        <v>1224</v>
      </c>
      <c r="F842" s="123" t="s">
        <v>1225</v>
      </c>
      <c r="G842" s="124" t="s">
        <v>223</v>
      </c>
      <c r="H842" s="125">
        <v>28.96</v>
      </c>
      <c r="I842" s="126"/>
      <c r="J842" s="127">
        <f>ROUND(I842*H842,2)</f>
        <v>0</v>
      </c>
      <c r="K842" s="123" t="s">
        <v>189</v>
      </c>
      <c r="L842" s="32"/>
      <c r="M842" s="128" t="s">
        <v>19</v>
      </c>
      <c r="N842" s="129" t="s">
        <v>43</v>
      </c>
      <c r="P842" s="130">
        <f>O842*H842</f>
        <v>0</v>
      </c>
      <c r="Q842" s="130">
        <v>0</v>
      </c>
      <c r="R842" s="130">
        <f>Q842*H842</f>
        <v>0</v>
      </c>
      <c r="S842" s="130">
        <v>0</v>
      </c>
      <c r="T842" s="131">
        <f>S842*H842</f>
        <v>0</v>
      </c>
      <c r="AR842" s="132" t="s">
        <v>337</v>
      </c>
      <c r="AT842" s="132" t="s">
        <v>143</v>
      </c>
      <c r="AU842" s="132" t="s">
        <v>83</v>
      </c>
      <c r="AY842" s="17" t="s">
        <v>142</v>
      </c>
      <c r="BE842" s="133">
        <f>IF(N842="základní",J842,0)</f>
        <v>0</v>
      </c>
      <c r="BF842" s="133">
        <f>IF(N842="snížená",J842,0)</f>
        <v>0</v>
      </c>
      <c r="BG842" s="133">
        <f>IF(N842="zákl. přenesená",J842,0)</f>
        <v>0</v>
      </c>
      <c r="BH842" s="133">
        <f>IF(N842="sníž. přenesená",J842,0)</f>
        <v>0</v>
      </c>
      <c r="BI842" s="133">
        <f>IF(N842="nulová",J842,0)</f>
        <v>0</v>
      </c>
      <c r="BJ842" s="17" t="s">
        <v>80</v>
      </c>
      <c r="BK842" s="133">
        <f>ROUND(I842*H842,2)</f>
        <v>0</v>
      </c>
      <c r="BL842" s="17" t="s">
        <v>337</v>
      </c>
      <c r="BM842" s="132" t="s">
        <v>1226</v>
      </c>
    </row>
    <row r="843" spans="2:47" s="1" customFormat="1" ht="28.8">
      <c r="B843" s="32"/>
      <c r="D843" s="134" t="s">
        <v>148</v>
      </c>
      <c r="F843" s="135" t="s">
        <v>1227</v>
      </c>
      <c r="I843" s="136"/>
      <c r="L843" s="32"/>
      <c r="M843" s="137"/>
      <c r="T843" s="51"/>
      <c r="AT843" s="17" t="s">
        <v>148</v>
      </c>
      <c r="AU843" s="17" t="s">
        <v>83</v>
      </c>
    </row>
    <row r="844" spans="2:47" s="1" customFormat="1" ht="12">
      <c r="B844" s="32"/>
      <c r="D844" s="148" t="s">
        <v>192</v>
      </c>
      <c r="F844" s="149" t="s">
        <v>1228</v>
      </c>
      <c r="I844" s="136"/>
      <c r="L844" s="32"/>
      <c r="M844" s="137"/>
      <c r="T844" s="51"/>
      <c r="AT844" s="17" t="s">
        <v>192</v>
      </c>
      <c r="AU844" s="17" t="s">
        <v>83</v>
      </c>
    </row>
    <row r="845" spans="2:51" s="12" customFormat="1" ht="12">
      <c r="B845" s="150"/>
      <c r="D845" s="134" t="s">
        <v>227</v>
      </c>
      <c r="E845" s="151" t="s">
        <v>19</v>
      </c>
      <c r="F845" s="152" t="s">
        <v>827</v>
      </c>
      <c r="H845" s="153">
        <v>2.69</v>
      </c>
      <c r="I845" s="154"/>
      <c r="L845" s="150"/>
      <c r="M845" s="155"/>
      <c r="T845" s="156"/>
      <c r="AT845" s="151" t="s">
        <v>227</v>
      </c>
      <c r="AU845" s="151" t="s">
        <v>83</v>
      </c>
      <c r="AV845" s="12" t="s">
        <v>83</v>
      </c>
      <c r="AW845" s="12" t="s">
        <v>33</v>
      </c>
      <c r="AX845" s="12" t="s">
        <v>72</v>
      </c>
      <c r="AY845" s="151" t="s">
        <v>142</v>
      </c>
    </row>
    <row r="846" spans="2:51" s="12" customFormat="1" ht="12">
      <c r="B846" s="150"/>
      <c r="D846" s="134" t="s">
        <v>227</v>
      </c>
      <c r="E846" s="151" t="s">
        <v>19</v>
      </c>
      <c r="F846" s="152" t="s">
        <v>828</v>
      </c>
      <c r="H846" s="153">
        <v>7.78</v>
      </c>
      <c r="I846" s="154"/>
      <c r="L846" s="150"/>
      <c r="M846" s="155"/>
      <c r="T846" s="156"/>
      <c r="AT846" s="151" t="s">
        <v>227</v>
      </c>
      <c r="AU846" s="151" t="s">
        <v>83</v>
      </c>
      <c r="AV846" s="12" t="s">
        <v>83</v>
      </c>
      <c r="AW846" s="12" t="s">
        <v>33</v>
      </c>
      <c r="AX846" s="12" t="s">
        <v>72</v>
      </c>
      <c r="AY846" s="151" t="s">
        <v>142</v>
      </c>
    </row>
    <row r="847" spans="2:51" s="12" customFormat="1" ht="12">
      <c r="B847" s="150"/>
      <c r="D847" s="134" t="s">
        <v>227</v>
      </c>
      <c r="E847" s="151" t="s">
        <v>19</v>
      </c>
      <c r="F847" s="152" t="s">
        <v>829</v>
      </c>
      <c r="H847" s="153">
        <v>11.25</v>
      </c>
      <c r="I847" s="154"/>
      <c r="L847" s="150"/>
      <c r="M847" s="155"/>
      <c r="T847" s="156"/>
      <c r="AT847" s="151" t="s">
        <v>227</v>
      </c>
      <c r="AU847" s="151" t="s">
        <v>83</v>
      </c>
      <c r="AV847" s="12" t="s">
        <v>83</v>
      </c>
      <c r="AW847" s="12" t="s">
        <v>33</v>
      </c>
      <c r="AX847" s="12" t="s">
        <v>72</v>
      </c>
      <c r="AY847" s="151" t="s">
        <v>142</v>
      </c>
    </row>
    <row r="848" spans="2:51" s="12" customFormat="1" ht="12">
      <c r="B848" s="150"/>
      <c r="D848" s="134" t="s">
        <v>227</v>
      </c>
      <c r="E848" s="151" t="s">
        <v>19</v>
      </c>
      <c r="F848" s="152" t="s">
        <v>830</v>
      </c>
      <c r="H848" s="153">
        <v>1.64</v>
      </c>
      <c r="I848" s="154"/>
      <c r="L848" s="150"/>
      <c r="M848" s="155"/>
      <c r="T848" s="156"/>
      <c r="AT848" s="151" t="s">
        <v>227</v>
      </c>
      <c r="AU848" s="151" t="s">
        <v>83</v>
      </c>
      <c r="AV848" s="12" t="s">
        <v>83</v>
      </c>
      <c r="AW848" s="12" t="s">
        <v>33</v>
      </c>
      <c r="AX848" s="12" t="s">
        <v>72</v>
      </c>
      <c r="AY848" s="151" t="s">
        <v>142</v>
      </c>
    </row>
    <row r="849" spans="2:51" s="12" customFormat="1" ht="12">
      <c r="B849" s="150"/>
      <c r="D849" s="134" t="s">
        <v>227</v>
      </c>
      <c r="E849" s="151" t="s">
        <v>19</v>
      </c>
      <c r="F849" s="152" t="s">
        <v>831</v>
      </c>
      <c r="H849" s="153">
        <v>1.64</v>
      </c>
      <c r="I849" s="154"/>
      <c r="L849" s="150"/>
      <c r="M849" s="155"/>
      <c r="T849" s="156"/>
      <c r="AT849" s="151" t="s">
        <v>227</v>
      </c>
      <c r="AU849" s="151" t="s">
        <v>83</v>
      </c>
      <c r="AV849" s="12" t="s">
        <v>83</v>
      </c>
      <c r="AW849" s="12" t="s">
        <v>33</v>
      </c>
      <c r="AX849" s="12" t="s">
        <v>72</v>
      </c>
      <c r="AY849" s="151" t="s">
        <v>142</v>
      </c>
    </row>
    <row r="850" spans="2:51" s="12" customFormat="1" ht="12">
      <c r="B850" s="150"/>
      <c r="D850" s="134" t="s">
        <v>227</v>
      </c>
      <c r="E850" s="151" t="s">
        <v>19</v>
      </c>
      <c r="F850" s="152" t="s">
        <v>832</v>
      </c>
      <c r="H850" s="153">
        <v>3.96</v>
      </c>
      <c r="I850" s="154"/>
      <c r="L850" s="150"/>
      <c r="M850" s="155"/>
      <c r="T850" s="156"/>
      <c r="AT850" s="151" t="s">
        <v>227</v>
      </c>
      <c r="AU850" s="151" t="s">
        <v>83</v>
      </c>
      <c r="AV850" s="12" t="s">
        <v>83</v>
      </c>
      <c r="AW850" s="12" t="s">
        <v>33</v>
      </c>
      <c r="AX850" s="12" t="s">
        <v>72</v>
      </c>
      <c r="AY850" s="151" t="s">
        <v>142</v>
      </c>
    </row>
    <row r="851" spans="2:51" s="14" customFormat="1" ht="12">
      <c r="B851" s="163"/>
      <c r="D851" s="134" t="s">
        <v>227</v>
      </c>
      <c r="E851" s="164" t="s">
        <v>19</v>
      </c>
      <c r="F851" s="165" t="s">
        <v>264</v>
      </c>
      <c r="H851" s="166">
        <v>28.96</v>
      </c>
      <c r="I851" s="167"/>
      <c r="L851" s="163"/>
      <c r="M851" s="168"/>
      <c r="T851" s="169"/>
      <c r="AT851" s="164" t="s">
        <v>227</v>
      </c>
      <c r="AU851" s="164" t="s">
        <v>83</v>
      </c>
      <c r="AV851" s="14" t="s">
        <v>141</v>
      </c>
      <c r="AW851" s="14" t="s">
        <v>33</v>
      </c>
      <c r="AX851" s="14" t="s">
        <v>80</v>
      </c>
      <c r="AY851" s="164" t="s">
        <v>142</v>
      </c>
    </row>
    <row r="852" spans="2:65" s="1" customFormat="1" ht="24.15" customHeight="1">
      <c r="B852" s="32"/>
      <c r="C852" s="173" t="s">
        <v>1229</v>
      </c>
      <c r="D852" s="173" t="s">
        <v>619</v>
      </c>
      <c r="E852" s="174" t="s">
        <v>1230</v>
      </c>
      <c r="F852" s="175" t="s">
        <v>1231</v>
      </c>
      <c r="G852" s="176" t="s">
        <v>223</v>
      </c>
      <c r="H852" s="177">
        <v>32.537</v>
      </c>
      <c r="I852" s="178"/>
      <c r="J852" s="179">
        <f>ROUND(I852*H852,2)</f>
        <v>0</v>
      </c>
      <c r="K852" s="175" t="s">
        <v>189</v>
      </c>
      <c r="L852" s="180"/>
      <c r="M852" s="181" t="s">
        <v>19</v>
      </c>
      <c r="N852" s="182" t="s">
        <v>43</v>
      </c>
      <c r="P852" s="130">
        <f>O852*H852</f>
        <v>0</v>
      </c>
      <c r="Q852" s="130">
        <v>0.00011</v>
      </c>
      <c r="R852" s="130">
        <f>Q852*H852</f>
        <v>0.00357907</v>
      </c>
      <c r="S852" s="130">
        <v>0</v>
      </c>
      <c r="T852" s="131">
        <f>S852*H852</f>
        <v>0</v>
      </c>
      <c r="AR852" s="132" t="s">
        <v>647</v>
      </c>
      <c r="AT852" s="132" t="s">
        <v>619</v>
      </c>
      <c r="AU852" s="132" t="s">
        <v>83</v>
      </c>
      <c r="AY852" s="17" t="s">
        <v>142</v>
      </c>
      <c r="BE852" s="133">
        <f>IF(N852="základní",J852,0)</f>
        <v>0</v>
      </c>
      <c r="BF852" s="133">
        <f>IF(N852="snížená",J852,0)</f>
        <v>0</v>
      </c>
      <c r="BG852" s="133">
        <f>IF(N852="zákl. přenesená",J852,0)</f>
        <v>0</v>
      </c>
      <c r="BH852" s="133">
        <f>IF(N852="sníž. přenesená",J852,0)</f>
        <v>0</v>
      </c>
      <c r="BI852" s="133">
        <f>IF(N852="nulová",J852,0)</f>
        <v>0</v>
      </c>
      <c r="BJ852" s="17" t="s">
        <v>80</v>
      </c>
      <c r="BK852" s="133">
        <f>ROUND(I852*H852,2)</f>
        <v>0</v>
      </c>
      <c r="BL852" s="17" t="s">
        <v>337</v>
      </c>
      <c r="BM852" s="132" t="s">
        <v>1232</v>
      </c>
    </row>
    <row r="853" spans="2:47" s="1" customFormat="1" ht="19.2">
      <c r="B853" s="32"/>
      <c r="D853" s="134" t="s">
        <v>148</v>
      </c>
      <c r="F853" s="135" t="s">
        <v>1231</v>
      </c>
      <c r="I853" s="136"/>
      <c r="L853" s="32"/>
      <c r="M853" s="137"/>
      <c r="T853" s="51"/>
      <c r="AT853" s="17" t="s">
        <v>148</v>
      </c>
      <c r="AU853" s="17" t="s">
        <v>83</v>
      </c>
    </row>
    <row r="854" spans="2:51" s="12" customFormat="1" ht="12">
      <c r="B854" s="150"/>
      <c r="D854" s="134" t="s">
        <v>227</v>
      </c>
      <c r="F854" s="152" t="s">
        <v>1233</v>
      </c>
      <c r="H854" s="153">
        <v>32.537</v>
      </c>
      <c r="I854" s="154"/>
      <c r="L854" s="150"/>
      <c r="M854" s="155"/>
      <c r="T854" s="156"/>
      <c r="AT854" s="151" t="s">
        <v>227</v>
      </c>
      <c r="AU854" s="151" t="s">
        <v>83</v>
      </c>
      <c r="AV854" s="12" t="s">
        <v>83</v>
      </c>
      <c r="AW854" s="12" t="s">
        <v>4</v>
      </c>
      <c r="AX854" s="12" t="s">
        <v>80</v>
      </c>
      <c r="AY854" s="151" t="s">
        <v>142</v>
      </c>
    </row>
    <row r="855" spans="2:65" s="1" customFormat="1" ht="24.15" customHeight="1">
      <c r="B855" s="32"/>
      <c r="C855" s="121" t="s">
        <v>1234</v>
      </c>
      <c r="D855" s="121" t="s">
        <v>143</v>
      </c>
      <c r="E855" s="122" t="s">
        <v>1235</v>
      </c>
      <c r="F855" s="123" t="s">
        <v>1236</v>
      </c>
      <c r="G855" s="124" t="s">
        <v>340</v>
      </c>
      <c r="H855" s="125">
        <v>0.405</v>
      </c>
      <c r="I855" s="126"/>
      <c r="J855" s="127">
        <f>ROUND(I855*H855,2)</f>
        <v>0</v>
      </c>
      <c r="K855" s="123" t="s">
        <v>189</v>
      </c>
      <c r="L855" s="32"/>
      <c r="M855" s="128" t="s">
        <v>19</v>
      </c>
      <c r="N855" s="129" t="s">
        <v>43</v>
      </c>
      <c r="P855" s="130">
        <f>O855*H855</f>
        <v>0</v>
      </c>
      <c r="Q855" s="130">
        <v>0</v>
      </c>
      <c r="R855" s="130">
        <f>Q855*H855</f>
        <v>0</v>
      </c>
      <c r="S855" s="130">
        <v>0</v>
      </c>
      <c r="T855" s="131">
        <f>S855*H855</f>
        <v>0</v>
      </c>
      <c r="AR855" s="132" t="s">
        <v>337</v>
      </c>
      <c r="AT855" s="132" t="s">
        <v>143</v>
      </c>
      <c r="AU855" s="132" t="s">
        <v>83</v>
      </c>
      <c r="AY855" s="17" t="s">
        <v>142</v>
      </c>
      <c r="BE855" s="133">
        <f>IF(N855="základní",J855,0)</f>
        <v>0</v>
      </c>
      <c r="BF855" s="133">
        <f>IF(N855="snížená",J855,0)</f>
        <v>0</v>
      </c>
      <c r="BG855" s="133">
        <f>IF(N855="zákl. přenesená",J855,0)</f>
        <v>0</v>
      </c>
      <c r="BH855" s="133">
        <f>IF(N855="sníž. přenesená",J855,0)</f>
        <v>0</v>
      </c>
      <c r="BI855" s="133">
        <f>IF(N855="nulová",J855,0)</f>
        <v>0</v>
      </c>
      <c r="BJ855" s="17" t="s">
        <v>80</v>
      </c>
      <c r="BK855" s="133">
        <f>ROUND(I855*H855,2)</f>
        <v>0</v>
      </c>
      <c r="BL855" s="17" t="s">
        <v>337</v>
      </c>
      <c r="BM855" s="132" t="s">
        <v>1237</v>
      </c>
    </row>
    <row r="856" spans="2:47" s="1" customFormat="1" ht="48">
      <c r="B856" s="32"/>
      <c r="D856" s="134" t="s">
        <v>148</v>
      </c>
      <c r="F856" s="135" t="s">
        <v>1238</v>
      </c>
      <c r="I856" s="136"/>
      <c r="L856" s="32"/>
      <c r="M856" s="137"/>
      <c r="T856" s="51"/>
      <c r="AT856" s="17" t="s">
        <v>148</v>
      </c>
      <c r="AU856" s="17" t="s">
        <v>83</v>
      </c>
    </row>
    <row r="857" spans="2:47" s="1" customFormat="1" ht="12">
      <c r="B857" s="32"/>
      <c r="D857" s="148" t="s">
        <v>192</v>
      </c>
      <c r="F857" s="149" t="s">
        <v>1239</v>
      </c>
      <c r="I857" s="136"/>
      <c r="L857" s="32"/>
      <c r="M857" s="137"/>
      <c r="T857" s="51"/>
      <c r="AT857" s="17" t="s">
        <v>192</v>
      </c>
      <c r="AU857" s="17" t="s">
        <v>83</v>
      </c>
    </row>
    <row r="858" spans="2:63" s="10" customFormat="1" ht="22.95" customHeight="1">
      <c r="B858" s="111"/>
      <c r="D858" s="112" t="s">
        <v>71</v>
      </c>
      <c r="E858" s="146" t="s">
        <v>1240</v>
      </c>
      <c r="F858" s="146" t="s">
        <v>1241</v>
      </c>
      <c r="I858" s="114"/>
      <c r="J858" s="147">
        <f>BK858</f>
        <v>0</v>
      </c>
      <c r="L858" s="111"/>
      <c r="M858" s="116"/>
      <c r="P858" s="117">
        <f>SUM(P859:P877)</f>
        <v>0</v>
      </c>
      <c r="R858" s="117">
        <f>SUM(R859:R877)</f>
        <v>0.097295</v>
      </c>
      <c r="T858" s="118">
        <f>SUM(T859:T877)</f>
        <v>0</v>
      </c>
      <c r="AR858" s="112" t="s">
        <v>83</v>
      </c>
      <c r="AT858" s="119" t="s">
        <v>71</v>
      </c>
      <c r="AU858" s="119" t="s">
        <v>80</v>
      </c>
      <c r="AY858" s="112" t="s">
        <v>142</v>
      </c>
      <c r="BK858" s="120">
        <f>SUM(BK859:BK877)</f>
        <v>0</v>
      </c>
    </row>
    <row r="859" spans="2:65" s="1" customFormat="1" ht="24.15" customHeight="1">
      <c r="B859" s="32"/>
      <c r="C859" s="121" t="s">
        <v>1242</v>
      </c>
      <c r="D859" s="121" t="s">
        <v>143</v>
      </c>
      <c r="E859" s="122" t="s">
        <v>1243</v>
      </c>
      <c r="F859" s="123" t="s">
        <v>1244</v>
      </c>
      <c r="G859" s="124" t="s">
        <v>303</v>
      </c>
      <c r="H859" s="125">
        <v>13.5</v>
      </c>
      <c r="I859" s="126"/>
      <c r="J859" s="127">
        <f>ROUND(I859*H859,2)</f>
        <v>0</v>
      </c>
      <c r="K859" s="123" t="s">
        <v>189</v>
      </c>
      <c r="L859" s="32"/>
      <c r="M859" s="128" t="s">
        <v>19</v>
      </c>
      <c r="N859" s="129" t="s">
        <v>43</v>
      </c>
      <c r="P859" s="130">
        <f>O859*H859</f>
        <v>0</v>
      </c>
      <c r="Q859" s="130">
        <v>0.00039</v>
      </c>
      <c r="R859" s="130">
        <f>Q859*H859</f>
        <v>0.005265</v>
      </c>
      <c r="S859" s="130">
        <v>0</v>
      </c>
      <c r="T859" s="131">
        <f>S859*H859</f>
        <v>0</v>
      </c>
      <c r="AR859" s="132" t="s">
        <v>337</v>
      </c>
      <c r="AT859" s="132" t="s">
        <v>143</v>
      </c>
      <c r="AU859" s="132" t="s">
        <v>83</v>
      </c>
      <c r="AY859" s="17" t="s">
        <v>142</v>
      </c>
      <c r="BE859" s="133">
        <f>IF(N859="základní",J859,0)</f>
        <v>0</v>
      </c>
      <c r="BF859" s="133">
        <f>IF(N859="snížená",J859,0)</f>
        <v>0</v>
      </c>
      <c r="BG859" s="133">
        <f>IF(N859="zákl. přenesená",J859,0)</f>
        <v>0</v>
      </c>
      <c r="BH859" s="133">
        <f>IF(N859="sníž. přenesená",J859,0)</f>
        <v>0</v>
      </c>
      <c r="BI859" s="133">
        <f>IF(N859="nulová",J859,0)</f>
        <v>0</v>
      </c>
      <c r="BJ859" s="17" t="s">
        <v>80</v>
      </c>
      <c r="BK859" s="133">
        <f>ROUND(I859*H859,2)</f>
        <v>0</v>
      </c>
      <c r="BL859" s="17" t="s">
        <v>337</v>
      </c>
      <c r="BM859" s="132" t="s">
        <v>1245</v>
      </c>
    </row>
    <row r="860" spans="2:47" s="1" customFormat="1" ht="19.2">
      <c r="B860" s="32"/>
      <c r="D860" s="134" t="s">
        <v>148</v>
      </c>
      <c r="F860" s="135" t="s">
        <v>1246</v>
      </c>
      <c r="I860" s="136"/>
      <c r="L860" s="32"/>
      <c r="M860" s="137"/>
      <c r="T860" s="51"/>
      <c r="AT860" s="17" t="s">
        <v>148</v>
      </c>
      <c r="AU860" s="17" t="s">
        <v>83</v>
      </c>
    </row>
    <row r="861" spans="2:47" s="1" customFormat="1" ht="12">
      <c r="B861" s="32"/>
      <c r="D861" s="148" t="s">
        <v>192</v>
      </c>
      <c r="F861" s="149" t="s">
        <v>1247</v>
      </c>
      <c r="I861" s="136"/>
      <c r="L861" s="32"/>
      <c r="M861" s="137"/>
      <c r="T861" s="51"/>
      <c r="AT861" s="17" t="s">
        <v>192</v>
      </c>
      <c r="AU861" s="17" t="s">
        <v>83</v>
      </c>
    </row>
    <row r="862" spans="2:51" s="13" customFormat="1" ht="12">
      <c r="B862" s="157"/>
      <c r="D862" s="134" t="s">
        <v>227</v>
      </c>
      <c r="E862" s="158" t="s">
        <v>19</v>
      </c>
      <c r="F862" s="159" t="s">
        <v>1248</v>
      </c>
      <c r="H862" s="158" t="s">
        <v>19</v>
      </c>
      <c r="I862" s="160"/>
      <c r="L862" s="157"/>
      <c r="M862" s="161"/>
      <c r="T862" s="162"/>
      <c r="AT862" s="158" t="s">
        <v>227</v>
      </c>
      <c r="AU862" s="158" t="s">
        <v>83</v>
      </c>
      <c r="AV862" s="13" t="s">
        <v>80</v>
      </c>
      <c r="AW862" s="13" t="s">
        <v>33</v>
      </c>
      <c r="AX862" s="13" t="s">
        <v>72</v>
      </c>
      <c r="AY862" s="158" t="s">
        <v>142</v>
      </c>
    </row>
    <row r="863" spans="2:51" s="12" customFormat="1" ht="12">
      <c r="B863" s="150"/>
      <c r="D863" s="134" t="s">
        <v>227</v>
      </c>
      <c r="E863" s="151" t="s">
        <v>19</v>
      </c>
      <c r="F863" s="152" t="s">
        <v>1249</v>
      </c>
      <c r="H863" s="153">
        <v>13.5</v>
      </c>
      <c r="I863" s="154"/>
      <c r="L863" s="150"/>
      <c r="M863" s="155"/>
      <c r="T863" s="156"/>
      <c r="AT863" s="151" t="s">
        <v>227</v>
      </c>
      <c r="AU863" s="151" t="s">
        <v>83</v>
      </c>
      <c r="AV863" s="12" t="s">
        <v>83</v>
      </c>
      <c r="AW863" s="12" t="s">
        <v>33</v>
      </c>
      <c r="AX863" s="12" t="s">
        <v>80</v>
      </c>
      <c r="AY863" s="151" t="s">
        <v>142</v>
      </c>
    </row>
    <row r="864" spans="2:65" s="1" customFormat="1" ht="24.15" customHeight="1">
      <c r="B864" s="32"/>
      <c r="C864" s="121" t="s">
        <v>1250</v>
      </c>
      <c r="D864" s="121" t="s">
        <v>143</v>
      </c>
      <c r="E864" s="122" t="s">
        <v>1251</v>
      </c>
      <c r="F864" s="123" t="s">
        <v>1252</v>
      </c>
      <c r="G864" s="124" t="s">
        <v>303</v>
      </c>
      <c r="H864" s="125">
        <v>34.6</v>
      </c>
      <c r="I864" s="126"/>
      <c r="J864" s="127">
        <f>ROUND(I864*H864,2)</f>
        <v>0</v>
      </c>
      <c r="K864" s="123" t="s">
        <v>189</v>
      </c>
      <c r="L864" s="32"/>
      <c r="M864" s="128" t="s">
        <v>19</v>
      </c>
      <c r="N864" s="129" t="s">
        <v>43</v>
      </c>
      <c r="P864" s="130">
        <f>O864*H864</f>
        <v>0</v>
      </c>
      <c r="Q864" s="130">
        <v>0.00169</v>
      </c>
      <c r="R864" s="130">
        <f>Q864*H864</f>
        <v>0.058474000000000005</v>
      </c>
      <c r="S864" s="130">
        <v>0</v>
      </c>
      <c r="T864" s="131">
        <f>S864*H864</f>
        <v>0</v>
      </c>
      <c r="AR864" s="132" t="s">
        <v>337</v>
      </c>
      <c r="AT864" s="132" t="s">
        <v>143</v>
      </c>
      <c r="AU864" s="132" t="s">
        <v>83</v>
      </c>
      <c r="AY864" s="17" t="s">
        <v>142</v>
      </c>
      <c r="BE864" s="133">
        <f>IF(N864="základní",J864,0)</f>
        <v>0</v>
      </c>
      <c r="BF864" s="133">
        <f>IF(N864="snížená",J864,0)</f>
        <v>0</v>
      </c>
      <c r="BG864" s="133">
        <f>IF(N864="zákl. přenesená",J864,0)</f>
        <v>0</v>
      </c>
      <c r="BH864" s="133">
        <f>IF(N864="sníž. přenesená",J864,0)</f>
        <v>0</v>
      </c>
      <c r="BI864" s="133">
        <f>IF(N864="nulová",J864,0)</f>
        <v>0</v>
      </c>
      <c r="BJ864" s="17" t="s">
        <v>80</v>
      </c>
      <c r="BK864" s="133">
        <f>ROUND(I864*H864,2)</f>
        <v>0</v>
      </c>
      <c r="BL864" s="17" t="s">
        <v>337</v>
      </c>
      <c r="BM864" s="132" t="s">
        <v>1253</v>
      </c>
    </row>
    <row r="865" spans="2:47" s="1" customFormat="1" ht="19.2">
      <c r="B865" s="32"/>
      <c r="D865" s="134" t="s">
        <v>148</v>
      </c>
      <c r="F865" s="135" t="s">
        <v>1254</v>
      </c>
      <c r="I865" s="136"/>
      <c r="L865" s="32"/>
      <c r="M865" s="137"/>
      <c r="T865" s="51"/>
      <c r="AT865" s="17" t="s">
        <v>148</v>
      </c>
      <c r="AU865" s="17" t="s">
        <v>83</v>
      </c>
    </row>
    <row r="866" spans="2:47" s="1" customFormat="1" ht="12">
      <c r="B866" s="32"/>
      <c r="D866" s="148" t="s">
        <v>192</v>
      </c>
      <c r="F866" s="149" t="s">
        <v>1255</v>
      </c>
      <c r="I866" s="136"/>
      <c r="L866" s="32"/>
      <c r="M866" s="137"/>
      <c r="T866" s="51"/>
      <c r="AT866" s="17" t="s">
        <v>192</v>
      </c>
      <c r="AU866" s="17" t="s">
        <v>83</v>
      </c>
    </row>
    <row r="867" spans="2:51" s="12" customFormat="1" ht="12">
      <c r="B867" s="150"/>
      <c r="D867" s="134" t="s">
        <v>227</v>
      </c>
      <c r="E867" s="151" t="s">
        <v>19</v>
      </c>
      <c r="F867" s="152" t="s">
        <v>1256</v>
      </c>
      <c r="H867" s="153">
        <v>34.6</v>
      </c>
      <c r="I867" s="154"/>
      <c r="L867" s="150"/>
      <c r="M867" s="155"/>
      <c r="T867" s="156"/>
      <c r="AT867" s="151" t="s">
        <v>227</v>
      </c>
      <c r="AU867" s="151" t="s">
        <v>83</v>
      </c>
      <c r="AV867" s="12" t="s">
        <v>83</v>
      </c>
      <c r="AW867" s="12" t="s">
        <v>33</v>
      </c>
      <c r="AX867" s="12" t="s">
        <v>80</v>
      </c>
      <c r="AY867" s="151" t="s">
        <v>142</v>
      </c>
    </row>
    <row r="868" spans="2:65" s="1" customFormat="1" ht="24.15" customHeight="1">
      <c r="B868" s="32"/>
      <c r="C868" s="121" t="s">
        <v>1257</v>
      </c>
      <c r="D868" s="121" t="s">
        <v>143</v>
      </c>
      <c r="E868" s="122" t="s">
        <v>1258</v>
      </c>
      <c r="F868" s="123" t="s">
        <v>1259</v>
      </c>
      <c r="G868" s="124" t="s">
        <v>577</v>
      </c>
      <c r="H868" s="125">
        <v>4</v>
      </c>
      <c r="I868" s="126"/>
      <c r="J868" s="127">
        <f>ROUND(I868*H868,2)</f>
        <v>0</v>
      </c>
      <c r="K868" s="123" t="s">
        <v>189</v>
      </c>
      <c r="L868" s="32"/>
      <c r="M868" s="128" t="s">
        <v>19</v>
      </c>
      <c r="N868" s="129" t="s">
        <v>43</v>
      </c>
      <c r="P868" s="130">
        <f>O868*H868</f>
        <v>0</v>
      </c>
      <c r="Q868" s="130">
        <v>0.00036</v>
      </c>
      <c r="R868" s="130">
        <f>Q868*H868</f>
        <v>0.00144</v>
      </c>
      <c r="S868" s="130">
        <v>0</v>
      </c>
      <c r="T868" s="131">
        <f>S868*H868</f>
        <v>0</v>
      </c>
      <c r="AR868" s="132" t="s">
        <v>337</v>
      </c>
      <c r="AT868" s="132" t="s">
        <v>143</v>
      </c>
      <c r="AU868" s="132" t="s">
        <v>83</v>
      </c>
      <c r="AY868" s="17" t="s">
        <v>142</v>
      </c>
      <c r="BE868" s="133">
        <f>IF(N868="základní",J868,0)</f>
        <v>0</v>
      </c>
      <c r="BF868" s="133">
        <f>IF(N868="snížená",J868,0)</f>
        <v>0</v>
      </c>
      <c r="BG868" s="133">
        <f>IF(N868="zákl. přenesená",J868,0)</f>
        <v>0</v>
      </c>
      <c r="BH868" s="133">
        <f>IF(N868="sníž. přenesená",J868,0)</f>
        <v>0</v>
      </c>
      <c r="BI868" s="133">
        <f>IF(N868="nulová",J868,0)</f>
        <v>0</v>
      </c>
      <c r="BJ868" s="17" t="s">
        <v>80</v>
      </c>
      <c r="BK868" s="133">
        <f>ROUND(I868*H868,2)</f>
        <v>0</v>
      </c>
      <c r="BL868" s="17" t="s">
        <v>337</v>
      </c>
      <c r="BM868" s="132" t="s">
        <v>1260</v>
      </c>
    </row>
    <row r="869" spans="2:47" s="1" customFormat="1" ht="28.8">
      <c r="B869" s="32"/>
      <c r="D869" s="134" t="s">
        <v>148</v>
      </c>
      <c r="F869" s="135" t="s">
        <v>1261</v>
      </c>
      <c r="I869" s="136"/>
      <c r="L869" s="32"/>
      <c r="M869" s="137"/>
      <c r="T869" s="51"/>
      <c r="AT869" s="17" t="s">
        <v>148</v>
      </c>
      <c r="AU869" s="17" t="s">
        <v>83</v>
      </c>
    </row>
    <row r="870" spans="2:47" s="1" customFormat="1" ht="12">
      <c r="B870" s="32"/>
      <c r="D870" s="148" t="s">
        <v>192</v>
      </c>
      <c r="F870" s="149" t="s">
        <v>1262</v>
      </c>
      <c r="I870" s="136"/>
      <c r="L870" s="32"/>
      <c r="M870" s="137"/>
      <c r="T870" s="51"/>
      <c r="AT870" s="17" t="s">
        <v>192</v>
      </c>
      <c r="AU870" s="17" t="s">
        <v>83</v>
      </c>
    </row>
    <row r="871" spans="2:65" s="1" customFormat="1" ht="24.15" customHeight="1">
      <c r="B871" s="32"/>
      <c r="C871" s="121" t="s">
        <v>1263</v>
      </c>
      <c r="D871" s="121" t="s">
        <v>143</v>
      </c>
      <c r="E871" s="122" t="s">
        <v>1264</v>
      </c>
      <c r="F871" s="123" t="s">
        <v>1265</v>
      </c>
      <c r="G871" s="124" t="s">
        <v>303</v>
      </c>
      <c r="H871" s="125">
        <v>14.8</v>
      </c>
      <c r="I871" s="126"/>
      <c r="J871" s="127">
        <f>ROUND(I871*H871,2)</f>
        <v>0</v>
      </c>
      <c r="K871" s="123" t="s">
        <v>189</v>
      </c>
      <c r="L871" s="32"/>
      <c r="M871" s="128" t="s">
        <v>19</v>
      </c>
      <c r="N871" s="129" t="s">
        <v>43</v>
      </c>
      <c r="P871" s="130">
        <f>O871*H871</f>
        <v>0</v>
      </c>
      <c r="Q871" s="130">
        <v>0.00217</v>
      </c>
      <c r="R871" s="130">
        <f>Q871*H871</f>
        <v>0.032116000000000006</v>
      </c>
      <c r="S871" s="130">
        <v>0</v>
      </c>
      <c r="T871" s="131">
        <f>S871*H871</f>
        <v>0</v>
      </c>
      <c r="AR871" s="132" t="s">
        <v>337</v>
      </c>
      <c r="AT871" s="132" t="s">
        <v>143</v>
      </c>
      <c r="AU871" s="132" t="s">
        <v>83</v>
      </c>
      <c r="AY871" s="17" t="s">
        <v>142</v>
      </c>
      <c r="BE871" s="133">
        <f>IF(N871="základní",J871,0)</f>
        <v>0</v>
      </c>
      <c r="BF871" s="133">
        <f>IF(N871="snížená",J871,0)</f>
        <v>0</v>
      </c>
      <c r="BG871" s="133">
        <f>IF(N871="zákl. přenesená",J871,0)</f>
        <v>0</v>
      </c>
      <c r="BH871" s="133">
        <f>IF(N871="sníž. přenesená",J871,0)</f>
        <v>0</v>
      </c>
      <c r="BI871" s="133">
        <f>IF(N871="nulová",J871,0)</f>
        <v>0</v>
      </c>
      <c r="BJ871" s="17" t="s">
        <v>80</v>
      </c>
      <c r="BK871" s="133">
        <f>ROUND(I871*H871,2)</f>
        <v>0</v>
      </c>
      <c r="BL871" s="17" t="s">
        <v>337</v>
      </c>
      <c r="BM871" s="132" t="s">
        <v>1266</v>
      </c>
    </row>
    <row r="872" spans="2:47" s="1" customFormat="1" ht="19.2">
      <c r="B872" s="32"/>
      <c r="D872" s="134" t="s">
        <v>148</v>
      </c>
      <c r="F872" s="135" t="s">
        <v>1267</v>
      </c>
      <c r="I872" s="136"/>
      <c r="L872" s="32"/>
      <c r="M872" s="137"/>
      <c r="T872" s="51"/>
      <c r="AT872" s="17" t="s">
        <v>148</v>
      </c>
      <c r="AU872" s="17" t="s">
        <v>83</v>
      </c>
    </row>
    <row r="873" spans="2:47" s="1" customFormat="1" ht="12">
      <c r="B873" s="32"/>
      <c r="D873" s="148" t="s">
        <v>192</v>
      </c>
      <c r="F873" s="149" t="s">
        <v>1268</v>
      </c>
      <c r="I873" s="136"/>
      <c r="L873" s="32"/>
      <c r="M873" s="137"/>
      <c r="T873" s="51"/>
      <c r="AT873" s="17" t="s">
        <v>192</v>
      </c>
      <c r="AU873" s="17" t="s">
        <v>83</v>
      </c>
    </row>
    <row r="874" spans="2:51" s="12" customFormat="1" ht="12">
      <c r="B874" s="150"/>
      <c r="D874" s="134" t="s">
        <v>227</v>
      </c>
      <c r="E874" s="151" t="s">
        <v>19</v>
      </c>
      <c r="F874" s="152" t="s">
        <v>1269</v>
      </c>
      <c r="H874" s="153">
        <v>14.8</v>
      </c>
      <c r="I874" s="154"/>
      <c r="L874" s="150"/>
      <c r="M874" s="155"/>
      <c r="T874" s="156"/>
      <c r="AT874" s="151" t="s">
        <v>227</v>
      </c>
      <c r="AU874" s="151" t="s">
        <v>83</v>
      </c>
      <c r="AV874" s="12" t="s">
        <v>83</v>
      </c>
      <c r="AW874" s="12" t="s">
        <v>33</v>
      </c>
      <c r="AX874" s="12" t="s">
        <v>80</v>
      </c>
      <c r="AY874" s="151" t="s">
        <v>142</v>
      </c>
    </row>
    <row r="875" spans="2:65" s="1" customFormat="1" ht="24.15" customHeight="1">
      <c r="B875" s="32"/>
      <c r="C875" s="121" t="s">
        <v>1270</v>
      </c>
      <c r="D875" s="121" t="s">
        <v>143</v>
      </c>
      <c r="E875" s="122" t="s">
        <v>1271</v>
      </c>
      <c r="F875" s="123" t="s">
        <v>1272</v>
      </c>
      <c r="G875" s="124" t="s">
        <v>340</v>
      </c>
      <c r="H875" s="125">
        <v>0.097</v>
      </c>
      <c r="I875" s="126"/>
      <c r="J875" s="127">
        <f>ROUND(I875*H875,2)</f>
        <v>0</v>
      </c>
      <c r="K875" s="123" t="s">
        <v>189</v>
      </c>
      <c r="L875" s="32"/>
      <c r="M875" s="128" t="s">
        <v>19</v>
      </c>
      <c r="N875" s="129" t="s">
        <v>43</v>
      </c>
      <c r="P875" s="130">
        <f>O875*H875</f>
        <v>0</v>
      </c>
      <c r="Q875" s="130">
        <v>0</v>
      </c>
      <c r="R875" s="130">
        <f>Q875*H875</f>
        <v>0</v>
      </c>
      <c r="S875" s="130">
        <v>0</v>
      </c>
      <c r="T875" s="131">
        <f>S875*H875</f>
        <v>0</v>
      </c>
      <c r="AR875" s="132" t="s">
        <v>337</v>
      </c>
      <c r="AT875" s="132" t="s">
        <v>143</v>
      </c>
      <c r="AU875" s="132" t="s">
        <v>83</v>
      </c>
      <c r="AY875" s="17" t="s">
        <v>142</v>
      </c>
      <c r="BE875" s="133">
        <f>IF(N875="základní",J875,0)</f>
        <v>0</v>
      </c>
      <c r="BF875" s="133">
        <f>IF(N875="snížená",J875,0)</f>
        <v>0</v>
      </c>
      <c r="BG875" s="133">
        <f>IF(N875="zákl. přenesená",J875,0)</f>
        <v>0</v>
      </c>
      <c r="BH875" s="133">
        <f>IF(N875="sníž. přenesená",J875,0)</f>
        <v>0</v>
      </c>
      <c r="BI875" s="133">
        <f>IF(N875="nulová",J875,0)</f>
        <v>0</v>
      </c>
      <c r="BJ875" s="17" t="s">
        <v>80</v>
      </c>
      <c r="BK875" s="133">
        <f>ROUND(I875*H875,2)</f>
        <v>0</v>
      </c>
      <c r="BL875" s="17" t="s">
        <v>337</v>
      </c>
      <c r="BM875" s="132" t="s">
        <v>1273</v>
      </c>
    </row>
    <row r="876" spans="2:47" s="1" customFormat="1" ht="28.8">
      <c r="B876" s="32"/>
      <c r="D876" s="134" t="s">
        <v>148</v>
      </c>
      <c r="F876" s="135" t="s">
        <v>1274</v>
      </c>
      <c r="I876" s="136"/>
      <c r="L876" s="32"/>
      <c r="M876" s="137"/>
      <c r="T876" s="51"/>
      <c r="AT876" s="17" t="s">
        <v>148</v>
      </c>
      <c r="AU876" s="17" t="s">
        <v>83</v>
      </c>
    </row>
    <row r="877" spans="2:47" s="1" customFormat="1" ht="12">
      <c r="B877" s="32"/>
      <c r="D877" s="148" t="s">
        <v>192</v>
      </c>
      <c r="F877" s="149" t="s">
        <v>1275</v>
      </c>
      <c r="I877" s="136"/>
      <c r="L877" s="32"/>
      <c r="M877" s="137"/>
      <c r="T877" s="51"/>
      <c r="AT877" s="17" t="s">
        <v>192</v>
      </c>
      <c r="AU877" s="17" t="s">
        <v>83</v>
      </c>
    </row>
    <row r="878" spans="2:63" s="10" customFormat="1" ht="22.95" customHeight="1">
      <c r="B878" s="111"/>
      <c r="D878" s="112" t="s">
        <v>71</v>
      </c>
      <c r="E878" s="146" t="s">
        <v>1276</v>
      </c>
      <c r="F878" s="146" t="s">
        <v>1277</v>
      </c>
      <c r="I878" s="114"/>
      <c r="J878" s="147">
        <f>BK878</f>
        <v>0</v>
      </c>
      <c r="L878" s="111"/>
      <c r="M878" s="116"/>
      <c r="P878" s="117">
        <f>SUM(P879:P941)</f>
        <v>0</v>
      </c>
      <c r="R878" s="117">
        <f>SUM(R879:R941)</f>
        <v>1.6863305</v>
      </c>
      <c r="T878" s="118">
        <f>SUM(T879:T941)</f>
        <v>0</v>
      </c>
      <c r="AR878" s="112" t="s">
        <v>83</v>
      </c>
      <c r="AT878" s="119" t="s">
        <v>71</v>
      </c>
      <c r="AU878" s="119" t="s">
        <v>80</v>
      </c>
      <c r="AY878" s="112" t="s">
        <v>142</v>
      </c>
      <c r="BK878" s="120">
        <f>SUM(BK879:BK941)</f>
        <v>0</v>
      </c>
    </row>
    <row r="879" spans="2:65" s="1" customFormat="1" ht="24.15" customHeight="1">
      <c r="B879" s="32"/>
      <c r="C879" s="121" t="s">
        <v>1278</v>
      </c>
      <c r="D879" s="121" t="s">
        <v>143</v>
      </c>
      <c r="E879" s="122" t="s">
        <v>1279</v>
      </c>
      <c r="F879" s="123" t="s">
        <v>1280</v>
      </c>
      <c r="G879" s="124" t="s">
        <v>223</v>
      </c>
      <c r="H879" s="125">
        <v>3.9</v>
      </c>
      <c r="I879" s="126"/>
      <c r="J879" s="127">
        <f>ROUND(I879*H879,2)</f>
        <v>0</v>
      </c>
      <c r="K879" s="123" t="s">
        <v>189</v>
      </c>
      <c r="L879" s="32"/>
      <c r="M879" s="128" t="s">
        <v>19</v>
      </c>
      <c r="N879" s="129" t="s">
        <v>43</v>
      </c>
      <c r="P879" s="130">
        <f>O879*H879</f>
        <v>0</v>
      </c>
      <c r="Q879" s="130">
        <v>0.00026</v>
      </c>
      <c r="R879" s="130">
        <f>Q879*H879</f>
        <v>0.001014</v>
      </c>
      <c r="S879" s="130">
        <v>0</v>
      </c>
      <c r="T879" s="131">
        <f>S879*H879</f>
        <v>0</v>
      </c>
      <c r="AR879" s="132" t="s">
        <v>337</v>
      </c>
      <c r="AT879" s="132" t="s">
        <v>143</v>
      </c>
      <c r="AU879" s="132" t="s">
        <v>83</v>
      </c>
      <c r="AY879" s="17" t="s">
        <v>142</v>
      </c>
      <c r="BE879" s="133">
        <f>IF(N879="základní",J879,0)</f>
        <v>0</v>
      </c>
      <c r="BF879" s="133">
        <f>IF(N879="snížená",J879,0)</f>
        <v>0</v>
      </c>
      <c r="BG879" s="133">
        <f>IF(N879="zákl. přenesená",J879,0)</f>
        <v>0</v>
      </c>
      <c r="BH879" s="133">
        <f>IF(N879="sníž. přenesená",J879,0)</f>
        <v>0</v>
      </c>
      <c r="BI879" s="133">
        <f>IF(N879="nulová",J879,0)</f>
        <v>0</v>
      </c>
      <c r="BJ879" s="17" t="s">
        <v>80</v>
      </c>
      <c r="BK879" s="133">
        <f>ROUND(I879*H879,2)</f>
        <v>0</v>
      </c>
      <c r="BL879" s="17" t="s">
        <v>337</v>
      </c>
      <c r="BM879" s="132" t="s">
        <v>1281</v>
      </c>
    </row>
    <row r="880" spans="2:47" s="1" customFormat="1" ht="19.2">
      <c r="B880" s="32"/>
      <c r="D880" s="134" t="s">
        <v>148</v>
      </c>
      <c r="F880" s="135" t="s">
        <v>1282</v>
      </c>
      <c r="I880" s="136"/>
      <c r="L880" s="32"/>
      <c r="M880" s="137"/>
      <c r="T880" s="51"/>
      <c r="AT880" s="17" t="s">
        <v>148</v>
      </c>
      <c r="AU880" s="17" t="s">
        <v>83</v>
      </c>
    </row>
    <row r="881" spans="2:47" s="1" customFormat="1" ht="12">
      <c r="B881" s="32"/>
      <c r="D881" s="148" t="s">
        <v>192</v>
      </c>
      <c r="F881" s="149" t="s">
        <v>1283</v>
      </c>
      <c r="I881" s="136"/>
      <c r="L881" s="32"/>
      <c r="M881" s="137"/>
      <c r="T881" s="51"/>
      <c r="AT881" s="17" t="s">
        <v>192</v>
      </c>
      <c r="AU881" s="17" t="s">
        <v>83</v>
      </c>
    </row>
    <row r="882" spans="2:51" s="13" customFormat="1" ht="12">
      <c r="B882" s="157"/>
      <c r="D882" s="134" t="s">
        <v>227</v>
      </c>
      <c r="E882" s="158" t="s">
        <v>19</v>
      </c>
      <c r="F882" s="159" t="s">
        <v>919</v>
      </c>
      <c r="H882" s="158" t="s">
        <v>19</v>
      </c>
      <c r="I882" s="160"/>
      <c r="L882" s="157"/>
      <c r="M882" s="161"/>
      <c r="T882" s="162"/>
      <c r="AT882" s="158" t="s">
        <v>227</v>
      </c>
      <c r="AU882" s="158" t="s">
        <v>83</v>
      </c>
      <c r="AV882" s="13" t="s">
        <v>80</v>
      </c>
      <c r="AW882" s="13" t="s">
        <v>33</v>
      </c>
      <c r="AX882" s="13" t="s">
        <v>72</v>
      </c>
      <c r="AY882" s="158" t="s">
        <v>142</v>
      </c>
    </row>
    <row r="883" spans="2:51" s="12" customFormat="1" ht="12">
      <c r="B883" s="150"/>
      <c r="D883" s="134" t="s">
        <v>227</v>
      </c>
      <c r="E883" s="151" t="s">
        <v>19</v>
      </c>
      <c r="F883" s="152" t="s">
        <v>1284</v>
      </c>
      <c r="H883" s="153">
        <v>3.9</v>
      </c>
      <c r="I883" s="154"/>
      <c r="L883" s="150"/>
      <c r="M883" s="155"/>
      <c r="T883" s="156"/>
      <c r="AT883" s="151" t="s">
        <v>227</v>
      </c>
      <c r="AU883" s="151" t="s">
        <v>83</v>
      </c>
      <c r="AV883" s="12" t="s">
        <v>83</v>
      </c>
      <c r="AW883" s="12" t="s">
        <v>33</v>
      </c>
      <c r="AX883" s="12" t="s">
        <v>80</v>
      </c>
      <c r="AY883" s="151" t="s">
        <v>142</v>
      </c>
    </row>
    <row r="884" spans="2:65" s="1" customFormat="1" ht="24.15" customHeight="1">
      <c r="B884" s="32"/>
      <c r="C884" s="173" t="s">
        <v>1285</v>
      </c>
      <c r="D884" s="173" t="s">
        <v>619</v>
      </c>
      <c r="E884" s="174" t="s">
        <v>1286</v>
      </c>
      <c r="F884" s="175" t="s">
        <v>1287</v>
      </c>
      <c r="G884" s="176" t="s">
        <v>223</v>
      </c>
      <c r="H884" s="177">
        <v>3.9</v>
      </c>
      <c r="I884" s="178"/>
      <c r="J884" s="179">
        <f>ROUND(I884*H884,2)</f>
        <v>0</v>
      </c>
      <c r="K884" s="175" t="s">
        <v>189</v>
      </c>
      <c r="L884" s="180"/>
      <c r="M884" s="181" t="s">
        <v>19</v>
      </c>
      <c r="N884" s="182" t="s">
        <v>43</v>
      </c>
      <c r="P884" s="130">
        <f>O884*H884</f>
        <v>0</v>
      </c>
      <c r="Q884" s="130">
        <v>0.02639</v>
      </c>
      <c r="R884" s="130">
        <f>Q884*H884</f>
        <v>0.102921</v>
      </c>
      <c r="S884" s="130">
        <v>0</v>
      </c>
      <c r="T884" s="131">
        <f>S884*H884</f>
        <v>0</v>
      </c>
      <c r="AR884" s="132" t="s">
        <v>647</v>
      </c>
      <c r="AT884" s="132" t="s">
        <v>619</v>
      </c>
      <c r="AU884" s="132" t="s">
        <v>83</v>
      </c>
      <c r="AY884" s="17" t="s">
        <v>142</v>
      </c>
      <c r="BE884" s="133">
        <f>IF(N884="základní",J884,0)</f>
        <v>0</v>
      </c>
      <c r="BF884" s="133">
        <f>IF(N884="snížená",J884,0)</f>
        <v>0</v>
      </c>
      <c r="BG884" s="133">
        <f>IF(N884="zákl. přenesená",J884,0)</f>
        <v>0</v>
      </c>
      <c r="BH884" s="133">
        <f>IF(N884="sníž. přenesená",J884,0)</f>
        <v>0</v>
      </c>
      <c r="BI884" s="133">
        <f>IF(N884="nulová",J884,0)</f>
        <v>0</v>
      </c>
      <c r="BJ884" s="17" t="s">
        <v>80</v>
      </c>
      <c r="BK884" s="133">
        <f>ROUND(I884*H884,2)</f>
        <v>0</v>
      </c>
      <c r="BL884" s="17" t="s">
        <v>337</v>
      </c>
      <c r="BM884" s="132" t="s">
        <v>1288</v>
      </c>
    </row>
    <row r="885" spans="2:47" s="1" customFormat="1" ht="19.2">
      <c r="B885" s="32"/>
      <c r="D885" s="134" t="s">
        <v>148</v>
      </c>
      <c r="F885" s="135" t="s">
        <v>1287</v>
      </c>
      <c r="I885" s="136"/>
      <c r="L885" s="32"/>
      <c r="M885" s="137"/>
      <c r="T885" s="51"/>
      <c r="AT885" s="17" t="s">
        <v>148</v>
      </c>
      <c r="AU885" s="17" t="s">
        <v>83</v>
      </c>
    </row>
    <row r="886" spans="2:65" s="1" customFormat="1" ht="24.15" customHeight="1">
      <c r="B886" s="32"/>
      <c r="C886" s="121" t="s">
        <v>1289</v>
      </c>
      <c r="D886" s="121" t="s">
        <v>143</v>
      </c>
      <c r="E886" s="122" t="s">
        <v>1290</v>
      </c>
      <c r="F886" s="123" t="s">
        <v>1291</v>
      </c>
      <c r="G886" s="124" t="s">
        <v>223</v>
      </c>
      <c r="H886" s="125">
        <v>23.625</v>
      </c>
      <c r="I886" s="126"/>
      <c r="J886" s="127">
        <f>ROUND(I886*H886,2)</f>
        <v>0</v>
      </c>
      <c r="K886" s="123" t="s">
        <v>189</v>
      </c>
      <c r="L886" s="32"/>
      <c r="M886" s="128" t="s">
        <v>19</v>
      </c>
      <c r="N886" s="129" t="s">
        <v>43</v>
      </c>
      <c r="P886" s="130">
        <f>O886*H886</f>
        <v>0</v>
      </c>
      <c r="Q886" s="130">
        <v>0.00027</v>
      </c>
      <c r="R886" s="130">
        <f>Q886*H886</f>
        <v>0.00637875</v>
      </c>
      <c r="S886" s="130">
        <v>0</v>
      </c>
      <c r="T886" s="131">
        <f>S886*H886</f>
        <v>0</v>
      </c>
      <c r="AR886" s="132" t="s">
        <v>337</v>
      </c>
      <c r="AT886" s="132" t="s">
        <v>143</v>
      </c>
      <c r="AU886" s="132" t="s">
        <v>83</v>
      </c>
      <c r="AY886" s="17" t="s">
        <v>142</v>
      </c>
      <c r="BE886" s="133">
        <f>IF(N886="základní",J886,0)</f>
        <v>0</v>
      </c>
      <c r="BF886" s="133">
        <f>IF(N886="snížená",J886,0)</f>
        <v>0</v>
      </c>
      <c r="BG886" s="133">
        <f>IF(N886="zákl. přenesená",J886,0)</f>
        <v>0</v>
      </c>
      <c r="BH886" s="133">
        <f>IF(N886="sníž. přenesená",J886,0)</f>
        <v>0</v>
      </c>
      <c r="BI886" s="133">
        <f>IF(N886="nulová",J886,0)</f>
        <v>0</v>
      </c>
      <c r="BJ886" s="17" t="s">
        <v>80</v>
      </c>
      <c r="BK886" s="133">
        <f>ROUND(I886*H886,2)</f>
        <v>0</v>
      </c>
      <c r="BL886" s="17" t="s">
        <v>337</v>
      </c>
      <c r="BM886" s="132" t="s">
        <v>1292</v>
      </c>
    </row>
    <row r="887" spans="2:47" s="1" customFormat="1" ht="19.2">
      <c r="B887" s="32"/>
      <c r="D887" s="134" t="s">
        <v>148</v>
      </c>
      <c r="F887" s="135" t="s">
        <v>1293</v>
      </c>
      <c r="I887" s="136"/>
      <c r="L887" s="32"/>
      <c r="M887" s="137"/>
      <c r="T887" s="51"/>
      <c r="AT887" s="17" t="s">
        <v>148</v>
      </c>
      <c r="AU887" s="17" t="s">
        <v>83</v>
      </c>
    </row>
    <row r="888" spans="2:47" s="1" customFormat="1" ht="12">
      <c r="B888" s="32"/>
      <c r="D888" s="148" t="s">
        <v>192</v>
      </c>
      <c r="F888" s="149" t="s">
        <v>1294</v>
      </c>
      <c r="I888" s="136"/>
      <c r="L888" s="32"/>
      <c r="M888" s="137"/>
      <c r="T888" s="51"/>
      <c r="AT888" s="17" t="s">
        <v>192</v>
      </c>
      <c r="AU888" s="17" t="s">
        <v>83</v>
      </c>
    </row>
    <row r="889" spans="2:51" s="12" customFormat="1" ht="12">
      <c r="B889" s="150"/>
      <c r="D889" s="134" t="s">
        <v>227</v>
      </c>
      <c r="E889" s="151" t="s">
        <v>19</v>
      </c>
      <c r="F889" s="152" t="s">
        <v>1295</v>
      </c>
      <c r="H889" s="153">
        <v>23.625</v>
      </c>
      <c r="I889" s="154"/>
      <c r="L889" s="150"/>
      <c r="M889" s="155"/>
      <c r="T889" s="156"/>
      <c r="AT889" s="151" t="s">
        <v>227</v>
      </c>
      <c r="AU889" s="151" t="s">
        <v>83</v>
      </c>
      <c r="AV889" s="12" t="s">
        <v>83</v>
      </c>
      <c r="AW889" s="12" t="s">
        <v>33</v>
      </c>
      <c r="AX889" s="12" t="s">
        <v>80</v>
      </c>
      <c r="AY889" s="151" t="s">
        <v>142</v>
      </c>
    </row>
    <row r="890" spans="2:65" s="1" customFormat="1" ht="24.15" customHeight="1">
      <c r="B890" s="32"/>
      <c r="C890" s="173" t="s">
        <v>1296</v>
      </c>
      <c r="D890" s="173" t="s">
        <v>619</v>
      </c>
      <c r="E890" s="174" t="s">
        <v>1297</v>
      </c>
      <c r="F890" s="175" t="s">
        <v>1298</v>
      </c>
      <c r="G890" s="176" t="s">
        <v>223</v>
      </c>
      <c r="H890" s="177">
        <v>23.625</v>
      </c>
      <c r="I890" s="178"/>
      <c r="J890" s="179">
        <f>ROUND(I890*H890,2)</f>
        <v>0</v>
      </c>
      <c r="K890" s="175" t="s">
        <v>189</v>
      </c>
      <c r="L890" s="180"/>
      <c r="M890" s="181" t="s">
        <v>19</v>
      </c>
      <c r="N890" s="182" t="s">
        <v>43</v>
      </c>
      <c r="P890" s="130">
        <f>O890*H890</f>
        <v>0</v>
      </c>
      <c r="Q890" s="130">
        <v>0.03681</v>
      </c>
      <c r="R890" s="130">
        <f>Q890*H890</f>
        <v>0.8696362500000001</v>
      </c>
      <c r="S890" s="130">
        <v>0</v>
      </c>
      <c r="T890" s="131">
        <f>S890*H890</f>
        <v>0</v>
      </c>
      <c r="AR890" s="132" t="s">
        <v>647</v>
      </c>
      <c r="AT890" s="132" t="s">
        <v>619</v>
      </c>
      <c r="AU890" s="132" t="s">
        <v>83</v>
      </c>
      <c r="AY890" s="17" t="s">
        <v>142</v>
      </c>
      <c r="BE890" s="133">
        <f>IF(N890="základní",J890,0)</f>
        <v>0</v>
      </c>
      <c r="BF890" s="133">
        <f>IF(N890="snížená",J890,0)</f>
        <v>0</v>
      </c>
      <c r="BG890" s="133">
        <f>IF(N890="zákl. přenesená",J890,0)</f>
        <v>0</v>
      </c>
      <c r="BH890" s="133">
        <f>IF(N890="sníž. přenesená",J890,0)</f>
        <v>0</v>
      </c>
      <c r="BI890" s="133">
        <f>IF(N890="nulová",J890,0)</f>
        <v>0</v>
      </c>
      <c r="BJ890" s="17" t="s">
        <v>80</v>
      </c>
      <c r="BK890" s="133">
        <f>ROUND(I890*H890,2)</f>
        <v>0</v>
      </c>
      <c r="BL890" s="17" t="s">
        <v>337</v>
      </c>
      <c r="BM890" s="132" t="s">
        <v>1299</v>
      </c>
    </row>
    <row r="891" spans="2:47" s="1" customFormat="1" ht="19.2">
      <c r="B891" s="32"/>
      <c r="D891" s="134" t="s">
        <v>148</v>
      </c>
      <c r="F891" s="135" t="s">
        <v>1298</v>
      </c>
      <c r="I891" s="136"/>
      <c r="L891" s="32"/>
      <c r="M891" s="137"/>
      <c r="T891" s="51"/>
      <c r="AT891" s="17" t="s">
        <v>148</v>
      </c>
      <c r="AU891" s="17" t="s">
        <v>83</v>
      </c>
    </row>
    <row r="892" spans="2:65" s="1" customFormat="1" ht="24.15" customHeight="1">
      <c r="B892" s="32"/>
      <c r="C892" s="121" t="s">
        <v>1300</v>
      </c>
      <c r="D892" s="121" t="s">
        <v>143</v>
      </c>
      <c r="E892" s="122" t="s">
        <v>1301</v>
      </c>
      <c r="F892" s="123" t="s">
        <v>1302</v>
      </c>
      <c r="G892" s="124" t="s">
        <v>577</v>
      </c>
      <c r="H892" s="125">
        <v>2</v>
      </c>
      <c r="I892" s="126"/>
      <c r="J892" s="127">
        <f>ROUND(I892*H892,2)</f>
        <v>0</v>
      </c>
      <c r="K892" s="123" t="s">
        <v>189</v>
      </c>
      <c r="L892" s="32"/>
      <c r="M892" s="128" t="s">
        <v>19</v>
      </c>
      <c r="N892" s="129" t="s">
        <v>43</v>
      </c>
      <c r="P892" s="130">
        <f>O892*H892</f>
        <v>0</v>
      </c>
      <c r="Q892" s="130">
        <v>0</v>
      </c>
      <c r="R892" s="130">
        <f>Q892*H892</f>
        <v>0</v>
      </c>
      <c r="S892" s="130">
        <v>0</v>
      </c>
      <c r="T892" s="131">
        <f>S892*H892</f>
        <v>0</v>
      </c>
      <c r="AR892" s="132" t="s">
        <v>337</v>
      </c>
      <c r="AT892" s="132" t="s">
        <v>143</v>
      </c>
      <c r="AU892" s="132" t="s">
        <v>83</v>
      </c>
      <c r="AY892" s="17" t="s">
        <v>142</v>
      </c>
      <c r="BE892" s="133">
        <f>IF(N892="základní",J892,0)</f>
        <v>0</v>
      </c>
      <c r="BF892" s="133">
        <f>IF(N892="snížená",J892,0)</f>
        <v>0</v>
      </c>
      <c r="BG892" s="133">
        <f>IF(N892="zákl. přenesená",J892,0)</f>
        <v>0</v>
      </c>
      <c r="BH892" s="133">
        <f>IF(N892="sníž. přenesená",J892,0)</f>
        <v>0</v>
      </c>
      <c r="BI892" s="133">
        <f>IF(N892="nulová",J892,0)</f>
        <v>0</v>
      </c>
      <c r="BJ892" s="17" t="s">
        <v>80</v>
      </c>
      <c r="BK892" s="133">
        <f>ROUND(I892*H892,2)</f>
        <v>0</v>
      </c>
      <c r="BL892" s="17" t="s">
        <v>337</v>
      </c>
      <c r="BM892" s="132" t="s">
        <v>1303</v>
      </c>
    </row>
    <row r="893" spans="2:47" s="1" customFormat="1" ht="28.8">
      <c r="B893" s="32"/>
      <c r="D893" s="134" t="s">
        <v>148</v>
      </c>
      <c r="F893" s="135" t="s">
        <v>1304</v>
      </c>
      <c r="I893" s="136"/>
      <c r="L893" s="32"/>
      <c r="M893" s="137"/>
      <c r="T893" s="51"/>
      <c r="AT893" s="17" t="s">
        <v>148</v>
      </c>
      <c r="AU893" s="17" t="s">
        <v>83</v>
      </c>
    </row>
    <row r="894" spans="2:47" s="1" customFormat="1" ht="12">
      <c r="B894" s="32"/>
      <c r="D894" s="148" t="s">
        <v>192</v>
      </c>
      <c r="F894" s="149" t="s">
        <v>1305</v>
      </c>
      <c r="I894" s="136"/>
      <c r="L894" s="32"/>
      <c r="M894" s="137"/>
      <c r="T894" s="51"/>
      <c r="AT894" s="17" t="s">
        <v>192</v>
      </c>
      <c r="AU894" s="17" t="s">
        <v>83</v>
      </c>
    </row>
    <row r="895" spans="2:51" s="12" customFormat="1" ht="12">
      <c r="B895" s="150"/>
      <c r="D895" s="134" t="s">
        <v>227</v>
      </c>
      <c r="E895" s="151" t="s">
        <v>19</v>
      </c>
      <c r="F895" s="152" t="s">
        <v>1306</v>
      </c>
      <c r="H895" s="153">
        <v>2</v>
      </c>
      <c r="I895" s="154"/>
      <c r="L895" s="150"/>
      <c r="M895" s="155"/>
      <c r="T895" s="156"/>
      <c r="AT895" s="151" t="s">
        <v>227</v>
      </c>
      <c r="AU895" s="151" t="s">
        <v>83</v>
      </c>
      <c r="AV895" s="12" t="s">
        <v>83</v>
      </c>
      <c r="AW895" s="12" t="s">
        <v>33</v>
      </c>
      <c r="AX895" s="12" t="s">
        <v>80</v>
      </c>
      <c r="AY895" s="151" t="s">
        <v>142</v>
      </c>
    </row>
    <row r="896" spans="2:65" s="1" customFormat="1" ht="24.15" customHeight="1">
      <c r="B896" s="32"/>
      <c r="C896" s="173" t="s">
        <v>1307</v>
      </c>
      <c r="D896" s="173" t="s">
        <v>619</v>
      </c>
      <c r="E896" s="174" t="s">
        <v>1308</v>
      </c>
      <c r="F896" s="175" t="s">
        <v>1309</v>
      </c>
      <c r="G896" s="176" t="s">
        <v>577</v>
      </c>
      <c r="H896" s="177">
        <v>2</v>
      </c>
      <c r="I896" s="178"/>
      <c r="J896" s="179">
        <f>ROUND(I896*H896,2)</f>
        <v>0</v>
      </c>
      <c r="K896" s="175" t="s">
        <v>189</v>
      </c>
      <c r="L896" s="180"/>
      <c r="M896" s="181" t="s">
        <v>19</v>
      </c>
      <c r="N896" s="182" t="s">
        <v>43</v>
      </c>
      <c r="P896" s="130">
        <f>O896*H896</f>
        <v>0</v>
      </c>
      <c r="Q896" s="130">
        <v>0.0175</v>
      </c>
      <c r="R896" s="130">
        <f>Q896*H896</f>
        <v>0.035</v>
      </c>
      <c r="S896" s="130">
        <v>0</v>
      </c>
      <c r="T896" s="131">
        <f>S896*H896</f>
        <v>0</v>
      </c>
      <c r="AR896" s="132" t="s">
        <v>647</v>
      </c>
      <c r="AT896" s="132" t="s">
        <v>619</v>
      </c>
      <c r="AU896" s="132" t="s">
        <v>83</v>
      </c>
      <c r="AY896" s="17" t="s">
        <v>142</v>
      </c>
      <c r="BE896" s="133">
        <f>IF(N896="základní",J896,0)</f>
        <v>0</v>
      </c>
      <c r="BF896" s="133">
        <f>IF(N896="snížená",J896,0)</f>
        <v>0</v>
      </c>
      <c r="BG896" s="133">
        <f>IF(N896="zákl. přenesená",J896,0)</f>
        <v>0</v>
      </c>
      <c r="BH896" s="133">
        <f>IF(N896="sníž. přenesená",J896,0)</f>
        <v>0</v>
      </c>
      <c r="BI896" s="133">
        <f>IF(N896="nulová",J896,0)</f>
        <v>0</v>
      </c>
      <c r="BJ896" s="17" t="s">
        <v>80</v>
      </c>
      <c r="BK896" s="133">
        <f>ROUND(I896*H896,2)</f>
        <v>0</v>
      </c>
      <c r="BL896" s="17" t="s">
        <v>337</v>
      </c>
      <c r="BM896" s="132" t="s">
        <v>1310</v>
      </c>
    </row>
    <row r="897" spans="2:47" s="1" customFormat="1" ht="19.2">
      <c r="B897" s="32"/>
      <c r="D897" s="134" t="s">
        <v>148</v>
      </c>
      <c r="F897" s="135" t="s">
        <v>1309</v>
      </c>
      <c r="I897" s="136"/>
      <c r="L897" s="32"/>
      <c r="M897" s="137"/>
      <c r="T897" s="51"/>
      <c r="AT897" s="17" t="s">
        <v>148</v>
      </c>
      <c r="AU897" s="17" t="s">
        <v>83</v>
      </c>
    </row>
    <row r="898" spans="2:65" s="1" customFormat="1" ht="16.5" customHeight="1">
      <c r="B898" s="32"/>
      <c r="C898" s="173" t="s">
        <v>1311</v>
      </c>
      <c r="D898" s="173" t="s">
        <v>619</v>
      </c>
      <c r="E898" s="174" t="s">
        <v>1312</v>
      </c>
      <c r="F898" s="175" t="s">
        <v>1313</v>
      </c>
      <c r="G898" s="176" t="s">
        <v>577</v>
      </c>
      <c r="H898" s="177">
        <v>2</v>
      </c>
      <c r="I898" s="178"/>
      <c r="J898" s="179">
        <f>ROUND(I898*H898,2)</f>
        <v>0</v>
      </c>
      <c r="K898" s="175" t="s">
        <v>189</v>
      </c>
      <c r="L898" s="180"/>
      <c r="M898" s="181" t="s">
        <v>19</v>
      </c>
      <c r="N898" s="182" t="s">
        <v>43</v>
      </c>
      <c r="P898" s="130">
        <f>O898*H898</f>
        <v>0</v>
      </c>
      <c r="Q898" s="130">
        <v>0.0022</v>
      </c>
      <c r="R898" s="130">
        <f>Q898*H898</f>
        <v>0.0044</v>
      </c>
      <c r="S898" s="130">
        <v>0</v>
      </c>
      <c r="T898" s="131">
        <f>S898*H898</f>
        <v>0</v>
      </c>
      <c r="AR898" s="132" t="s">
        <v>647</v>
      </c>
      <c r="AT898" s="132" t="s">
        <v>619</v>
      </c>
      <c r="AU898" s="132" t="s">
        <v>83</v>
      </c>
      <c r="AY898" s="17" t="s">
        <v>142</v>
      </c>
      <c r="BE898" s="133">
        <f>IF(N898="základní",J898,0)</f>
        <v>0</v>
      </c>
      <c r="BF898" s="133">
        <f>IF(N898="snížená",J898,0)</f>
        <v>0</v>
      </c>
      <c r="BG898" s="133">
        <f>IF(N898="zákl. přenesená",J898,0)</f>
        <v>0</v>
      </c>
      <c r="BH898" s="133">
        <f>IF(N898="sníž. přenesená",J898,0)</f>
        <v>0</v>
      </c>
      <c r="BI898" s="133">
        <f>IF(N898="nulová",J898,0)</f>
        <v>0</v>
      </c>
      <c r="BJ898" s="17" t="s">
        <v>80</v>
      </c>
      <c r="BK898" s="133">
        <f>ROUND(I898*H898,2)</f>
        <v>0</v>
      </c>
      <c r="BL898" s="17" t="s">
        <v>337</v>
      </c>
      <c r="BM898" s="132" t="s">
        <v>1314</v>
      </c>
    </row>
    <row r="899" spans="2:47" s="1" customFormat="1" ht="12">
      <c r="B899" s="32"/>
      <c r="D899" s="134" t="s">
        <v>148</v>
      </c>
      <c r="F899" s="135" t="s">
        <v>1313</v>
      </c>
      <c r="I899" s="136"/>
      <c r="L899" s="32"/>
      <c r="M899" s="137"/>
      <c r="T899" s="51"/>
      <c r="AT899" s="17" t="s">
        <v>148</v>
      </c>
      <c r="AU899" s="17" t="s">
        <v>83</v>
      </c>
    </row>
    <row r="900" spans="2:65" s="1" customFormat="1" ht="24.15" customHeight="1">
      <c r="B900" s="32"/>
      <c r="C900" s="121" t="s">
        <v>1315</v>
      </c>
      <c r="D900" s="121" t="s">
        <v>143</v>
      </c>
      <c r="E900" s="122" t="s">
        <v>1316</v>
      </c>
      <c r="F900" s="123" t="s">
        <v>1317</v>
      </c>
      <c r="G900" s="124" t="s">
        <v>577</v>
      </c>
      <c r="H900" s="125">
        <v>4</v>
      </c>
      <c r="I900" s="126"/>
      <c r="J900" s="127">
        <f>ROUND(I900*H900,2)</f>
        <v>0</v>
      </c>
      <c r="K900" s="123" t="s">
        <v>189</v>
      </c>
      <c r="L900" s="32"/>
      <c r="M900" s="128" t="s">
        <v>19</v>
      </c>
      <c r="N900" s="129" t="s">
        <v>43</v>
      </c>
      <c r="P900" s="130">
        <f>O900*H900</f>
        <v>0</v>
      </c>
      <c r="Q900" s="130">
        <v>0</v>
      </c>
      <c r="R900" s="130">
        <f>Q900*H900</f>
        <v>0</v>
      </c>
      <c r="S900" s="130">
        <v>0</v>
      </c>
      <c r="T900" s="131">
        <f>S900*H900</f>
        <v>0</v>
      </c>
      <c r="AR900" s="132" t="s">
        <v>337</v>
      </c>
      <c r="AT900" s="132" t="s">
        <v>143</v>
      </c>
      <c r="AU900" s="132" t="s">
        <v>83</v>
      </c>
      <c r="AY900" s="17" t="s">
        <v>142</v>
      </c>
      <c r="BE900" s="133">
        <f>IF(N900="základní",J900,0)</f>
        <v>0</v>
      </c>
      <c r="BF900" s="133">
        <f>IF(N900="snížená",J900,0)</f>
        <v>0</v>
      </c>
      <c r="BG900" s="133">
        <f>IF(N900="zákl. přenesená",J900,0)</f>
        <v>0</v>
      </c>
      <c r="BH900" s="133">
        <f>IF(N900="sníž. přenesená",J900,0)</f>
        <v>0</v>
      </c>
      <c r="BI900" s="133">
        <f>IF(N900="nulová",J900,0)</f>
        <v>0</v>
      </c>
      <c r="BJ900" s="17" t="s">
        <v>80</v>
      </c>
      <c r="BK900" s="133">
        <f>ROUND(I900*H900,2)</f>
        <v>0</v>
      </c>
      <c r="BL900" s="17" t="s">
        <v>337</v>
      </c>
      <c r="BM900" s="132" t="s">
        <v>1318</v>
      </c>
    </row>
    <row r="901" spans="2:47" s="1" customFormat="1" ht="28.8">
      <c r="B901" s="32"/>
      <c r="D901" s="134" t="s">
        <v>148</v>
      </c>
      <c r="F901" s="135" t="s">
        <v>1319</v>
      </c>
      <c r="I901" s="136"/>
      <c r="L901" s="32"/>
      <c r="M901" s="137"/>
      <c r="T901" s="51"/>
      <c r="AT901" s="17" t="s">
        <v>148</v>
      </c>
      <c r="AU901" s="17" t="s">
        <v>83</v>
      </c>
    </row>
    <row r="902" spans="2:47" s="1" customFormat="1" ht="12">
      <c r="B902" s="32"/>
      <c r="D902" s="148" t="s">
        <v>192</v>
      </c>
      <c r="F902" s="149" t="s">
        <v>1320</v>
      </c>
      <c r="I902" s="136"/>
      <c r="L902" s="32"/>
      <c r="M902" s="137"/>
      <c r="T902" s="51"/>
      <c r="AT902" s="17" t="s">
        <v>192</v>
      </c>
      <c r="AU902" s="17" t="s">
        <v>83</v>
      </c>
    </row>
    <row r="903" spans="2:51" s="12" customFormat="1" ht="12">
      <c r="B903" s="150"/>
      <c r="D903" s="134" t="s">
        <v>227</v>
      </c>
      <c r="E903" s="151" t="s">
        <v>19</v>
      </c>
      <c r="F903" s="152" t="s">
        <v>1088</v>
      </c>
      <c r="H903" s="153">
        <v>4</v>
      </c>
      <c r="I903" s="154"/>
      <c r="L903" s="150"/>
      <c r="M903" s="155"/>
      <c r="T903" s="156"/>
      <c r="AT903" s="151" t="s">
        <v>227</v>
      </c>
      <c r="AU903" s="151" t="s">
        <v>83</v>
      </c>
      <c r="AV903" s="12" t="s">
        <v>83</v>
      </c>
      <c r="AW903" s="12" t="s">
        <v>33</v>
      </c>
      <c r="AX903" s="12" t="s">
        <v>80</v>
      </c>
      <c r="AY903" s="151" t="s">
        <v>142</v>
      </c>
    </row>
    <row r="904" spans="2:65" s="1" customFormat="1" ht="24.15" customHeight="1">
      <c r="B904" s="32"/>
      <c r="C904" s="173" t="s">
        <v>1321</v>
      </c>
      <c r="D904" s="173" t="s">
        <v>619</v>
      </c>
      <c r="E904" s="174" t="s">
        <v>1322</v>
      </c>
      <c r="F904" s="175" t="s">
        <v>1323</v>
      </c>
      <c r="G904" s="176" t="s">
        <v>577</v>
      </c>
      <c r="H904" s="177">
        <v>4</v>
      </c>
      <c r="I904" s="178"/>
      <c r="J904" s="179">
        <f>ROUND(I904*H904,2)</f>
        <v>0</v>
      </c>
      <c r="K904" s="175" t="s">
        <v>189</v>
      </c>
      <c r="L904" s="180"/>
      <c r="M904" s="181" t="s">
        <v>19</v>
      </c>
      <c r="N904" s="182" t="s">
        <v>43</v>
      </c>
      <c r="P904" s="130">
        <f>O904*H904</f>
        <v>0</v>
      </c>
      <c r="Q904" s="130">
        <v>0.0205</v>
      </c>
      <c r="R904" s="130">
        <f>Q904*H904</f>
        <v>0.082</v>
      </c>
      <c r="S904" s="130">
        <v>0</v>
      </c>
      <c r="T904" s="131">
        <f>S904*H904</f>
        <v>0</v>
      </c>
      <c r="AR904" s="132" t="s">
        <v>647</v>
      </c>
      <c r="AT904" s="132" t="s">
        <v>619</v>
      </c>
      <c r="AU904" s="132" t="s">
        <v>83</v>
      </c>
      <c r="AY904" s="17" t="s">
        <v>142</v>
      </c>
      <c r="BE904" s="133">
        <f>IF(N904="základní",J904,0)</f>
        <v>0</v>
      </c>
      <c r="BF904" s="133">
        <f>IF(N904="snížená",J904,0)</f>
        <v>0</v>
      </c>
      <c r="BG904" s="133">
        <f>IF(N904="zákl. přenesená",J904,0)</f>
        <v>0</v>
      </c>
      <c r="BH904" s="133">
        <f>IF(N904="sníž. přenesená",J904,0)</f>
        <v>0</v>
      </c>
      <c r="BI904" s="133">
        <f>IF(N904="nulová",J904,0)</f>
        <v>0</v>
      </c>
      <c r="BJ904" s="17" t="s">
        <v>80</v>
      </c>
      <c r="BK904" s="133">
        <f>ROUND(I904*H904,2)</f>
        <v>0</v>
      </c>
      <c r="BL904" s="17" t="s">
        <v>337</v>
      </c>
      <c r="BM904" s="132" t="s">
        <v>1324</v>
      </c>
    </row>
    <row r="905" spans="2:47" s="1" customFormat="1" ht="19.2">
      <c r="B905" s="32"/>
      <c r="D905" s="134" t="s">
        <v>148</v>
      </c>
      <c r="F905" s="135" t="s">
        <v>1323</v>
      </c>
      <c r="I905" s="136"/>
      <c r="L905" s="32"/>
      <c r="M905" s="137"/>
      <c r="T905" s="51"/>
      <c r="AT905" s="17" t="s">
        <v>148</v>
      </c>
      <c r="AU905" s="17" t="s">
        <v>83</v>
      </c>
    </row>
    <row r="906" spans="2:65" s="1" customFormat="1" ht="16.5" customHeight="1">
      <c r="B906" s="32"/>
      <c r="C906" s="173" t="s">
        <v>1325</v>
      </c>
      <c r="D906" s="173" t="s">
        <v>619</v>
      </c>
      <c r="E906" s="174" t="s">
        <v>1312</v>
      </c>
      <c r="F906" s="175" t="s">
        <v>1313</v>
      </c>
      <c r="G906" s="176" t="s">
        <v>577</v>
      </c>
      <c r="H906" s="177">
        <v>4</v>
      </c>
      <c r="I906" s="178"/>
      <c r="J906" s="179">
        <f>ROUND(I906*H906,2)</f>
        <v>0</v>
      </c>
      <c r="K906" s="175" t="s">
        <v>189</v>
      </c>
      <c r="L906" s="180"/>
      <c r="M906" s="181" t="s">
        <v>19</v>
      </c>
      <c r="N906" s="182" t="s">
        <v>43</v>
      </c>
      <c r="P906" s="130">
        <f>O906*H906</f>
        <v>0</v>
      </c>
      <c r="Q906" s="130">
        <v>0.0022</v>
      </c>
      <c r="R906" s="130">
        <f>Q906*H906</f>
        <v>0.0088</v>
      </c>
      <c r="S906" s="130">
        <v>0</v>
      </c>
      <c r="T906" s="131">
        <f>S906*H906</f>
        <v>0</v>
      </c>
      <c r="AR906" s="132" t="s">
        <v>647</v>
      </c>
      <c r="AT906" s="132" t="s">
        <v>619</v>
      </c>
      <c r="AU906" s="132" t="s">
        <v>83</v>
      </c>
      <c r="AY906" s="17" t="s">
        <v>142</v>
      </c>
      <c r="BE906" s="133">
        <f>IF(N906="základní",J906,0)</f>
        <v>0</v>
      </c>
      <c r="BF906" s="133">
        <f>IF(N906="snížená",J906,0)</f>
        <v>0</v>
      </c>
      <c r="BG906" s="133">
        <f>IF(N906="zákl. přenesená",J906,0)</f>
        <v>0</v>
      </c>
      <c r="BH906" s="133">
        <f>IF(N906="sníž. přenesená",J906,0)</f>
        <v>0</v>
      </c>
      <c r="BI906" s="133">
        <f>IF(N906="nulová",J906,0)</f>
        <v>0</v>
      </c>
      <c r="BJ906" s="17" t="s">
        <v>80</v>
      </c>
      <c r="BK906" s="133">
        <f>ROUND(I906*H906,2)</f>
        <v>0</v>
      </c>
      <c r="BL906" s="17" t="s">
        <v>337</v>
      </c>
      <c r="BM906" s="132" t="s">
        <v>1326</v>
      </c>
    </row>
    <row r="907" spans="2:47" s="1" customFormat="1" ht="12">
      <c r="B907" s="32"/>
      <c r="D907" s="134" t="s">
        <v>148</v>
      </c>
      <c r="F907" s="135" t="s">
        <v>1313</v>
      </c>
      <c r="I907" s="136"/>
      <c r="L907" s="32"/>
      <c r="M907" s="137"/>
      <c r="T907" s="51"/>
      <c r="AT907" s="17" t="s">
        <v>148</v>
      </c>
      <c r="AU907" s="17" t="s">
        <v>83</v>
      </c>
    </row>
    <row r="908" spans="2:65" s="1" customFormat="1" ht="24.15" customHeight="1">
      <c r="B908" s="32"/>
      <c r="C908" s="121" t="s">
        <v>1327</v>
      </c>
      <c r="D908" s="121" t="s">
        <v>143</v>
      </c>
      <c r="E908" s="122" t="s">
        <v>1328</v>
      </c>
      <c r="F908" s="123" t="s">
        <v>1329</v>
      </c>
      <c r="G908" s="124" t="s">
        <v>577</v>
      </c>
      <c r="H908" s="125">
        <v>1</v>
      </c>
      <c r="I908" s="126"/>
      <c r="J908" s="127">
        <f>ROUND(I908*H908,2)</f>
        <v>0</v>
      </c>
      <c r="K908" s="123" t="s">
        <v>189</v>
      </c>
      <c r="L908" s="32"/>
      <c r="M908" s="128" t="s">
        <v>19</v>
      </c>
      <c r="N908" s="129" t="s">
        <v>43</v>
      </c>
      <c r="P908" s="130">
        <f>O908*H908</f>
        <v>0</v>
      </c>
      <c r="Q908" s="130">
        <v>0.00092</v>
      </c>
      <c r="R908" s="130">
        <f>Q908*H908</f>
        <v>0.00092</v>
      </c>
      <c r="S908" s="130">
        <v>0</v>
      </c>
      <c r="T908" s="131">
        <f>S908*H908</f>
        <v>0</v>
      </c>
      <c r="AR908" s="132" t="s">
        <v>337</v>
      </c>
      <c r="AT908" s="132" t="s">
        <v>143</v>
      </c>
      <c r="AU908" s="132" t="s">
        <v>83</v>
      </c>
      <c r="AY908" s="17" t="s">
        <v>142</v>
      </c>
      <c r="BE908" s="133">
        <f>IF(N908="základní",J908,0)</f>
        <v>0</v>
      </c>
      <c r="BF908" s="133">
        <f>IF(N908="snížená",J908,0)</f>
        <v>0</v>
      </c>
      <c r="BG908" s="133">
        <f>IF(N908="zákl. přenesená",J908,0)</f>
        <v>0</v>
      </c>
      <c r="BH908" s="133">
        <f>IF(N908="sníž. přenesená",J908,0)</f>
        <v>0</v>
      </c>
      <c r="BI908" s="133">
        <f>IF(N908="nulová",J908,0)</f>
        <v>0</v>
      </c>
      <c r="BJ908" s="17" t="s">
        <v>80</v>
      </c>
      <c r="BK908" s="133">
        <f>ROUND(I908*H908,2)</f>
        <v>0</v>
      </c>
      <c r="BL908" s="17" t="s">
        <v>337</v>
      </c>
      <c r="BM908" s="132" t="s">
        <v>1330</v>
      </c>
    </row>
    <row r="909" spans="2:47" s="1" customFormat="1" ht="19.2">
      <c r="B909" s="32"/>
      <c r="D909" s="134" t="s">
        <v>148</v>
      </c>
      <c r="F909" s="135" t="s">
        <v>1331</v>
      </c>
      <c r="I909" s="136"/>
      <c r="L909" s="32"/>
      <c r="M909" s="137"/>
      <c r="T909" s="51"/>
      <c r="AT909" s="17" t="s">
        <v>148</v>
      </c>
      <c r="AU909" s="17" t="s">
        <v>83</v>
      </c>
    </row>
    <row r="910" spans="2:47" s="1" customFormat="1" ht="12">
      <c r="B910" s="32"/>
      <c r="D910" s="148" t="s">
        <v>192</v>
      </c>
      <c r="F910" s="149" t="s">
        <v>1332</v>
      </c>
      <c r="I910" s="136"/>
      <c r="L910" s="32"/>
      <c r="M910" s="137"/>
      <c r="T910" s="51"/>
      <c r="AT910" s="17" t="s">
        <v>192</v>
      </c>
      <c r="AU910" s="17" t="s">
        <v>83</v>
      </c>
    </row>
    <row r="911" spans="2:51" s="12" customFormat="1" ht="12">
      <c r="B911" s="150"/>
      <c r="D911" s="134" t="s">
        <v>227</v>
      </c>
      <c r="E911" s="151" t="s">
        <v>19</v>
      </c>
      <c r="F911" s="152" t="s">
        <v>1333</v>
      </c>
      <c r="H911" s="153">
        <v>1</v>
      </c>
      <c r="I911" s="154"/>
      <c r="L911" s="150"/>
      <c r="M911" s="155"/>
      <c r="T911" s="156"/>
      <c r="AT911" s="151" t="s">
        <v>227</v>
      </c>
      <c r="AU911" s="151" t="s">
        <v>83</v>
      </c>
      <c r="AV911" s="12" t="s">
        <v>83</v>
      </c>
      <c r="AW911" s="12" t="s">
        <v>33</v>
      </c>
      <c r="AX911" s="12" t="s">
        <v>80</v>
      </c>
      <c r="AY911" s="151" t="s">
        <v>142</v>
      </c>
    </row>
    <row r="912" spans="2:65" s="1" customFormat="1" ht="24.15" customHeight="1">
      <c r="B912" s="32"/>
      <c r="C912" s="173" t="s">
        <v>1334</v>
      </c>
      <c r="D912" s="173" t="s">
        <v>619</v>
      </c>
      <c r="E912" s="174" t="s">
        <v>1335</v>
      </c>
      <c r="F912" s="175" t="s">
        <v>1336</v>
      </c>
      <c r="G912" s="176" t="s">
        <v>223</v>
      </c>
      <c r="H912" s="177">
        <v>2.15</v>
      </c>
      <c r="I912" s="178"/>
      <c r="J912" s="179">
        <f>ROUND(I912*H912,2)</f>
        <v>0</v>
      </c>
      <c r="K912" s="175" t="s">
        <v>189</v>
      </c>
      <c r="L912" s="180"/>
      <c r="M912" s="181" t="s">
        <v>19</v>
      </c>
      <c r="N912" s="182" t="s">
        <v>43</v>
      </c>
      <c r="P912" s="130">
        <f>O912*H912</f>
        <v>0</v>
      </c>
      <c r="Q912" s="130">
        <v>0.02544</v>
      </c>
      <c r="R912" s="130">
        <f>Q912*H912</f>
        <v>0.054696</v>
      </c>
      <c r="S912" s="130">
        <v>0</v>
      </c>
      <c r="T912" s="131">
        <f>S912*H912</f>
        <v>0</v>
      </c>
      <c r="AR912" s="132" t="s">
        <v>647</v>
      </c>
      <c r="AT912" s="132" t="s">
        <v>619</v>
      </c>
      <c r="AU912" s="132" t="s">
        <v>83</v>
      </c>
      <c r="AY912" s="17" t="s">
        <v>142</v>
      </c>
      <c r="BE912" s="133">
        <f>IF(N912="základní",J912,0)</f>
        <v>0</v>
      </c>
      <c r="BF912" s="133">
        <f>IF(N912="snížená",J912,0)</f>
        <v>0</v>
      </c>
      <c r="BG912" s="133">
        <f>IF(N912="zákl. přenesená",J912,0)</f>
        <v>0</v>
      </c>
      <c r="BH912" s="133">
        <f>IF(N912="sníž. přenesená",J912,0)</f>
        <v>0</v>
      </c>
      <c r="BI912" s="133">
        <f>IF(N912="nulová",J912,0)</f>
        <v>0</v>
      </c>
      <c r="BJ912" s="17" t="s">
        <v>80</v>
      </c>
      <c r="BK912" s="133">
        <f>ROUND(I912*H912,2)</f>
        <v>0</v>
      </c>
      <c r="BL912" s="17" t="s">
        <v>337</v>
      </c>
      <c r="BM912" s="132" t="s">
        <v>1337</v>
      </c>
    </row>
    <row r="913" spans="2:47" s="1" customFormat="1" ht="19.2">
      <c r="B913" s="32"/>
      <c r="D913" s="134" t="s">
        <v>148</v>
      </c>
      <c r="F913" s="135" t="s">
        <v>1336</v>
      </c>
      <c r="I913" s="136"/>
      <c r="L913" s="32"/>
      <c r="M913" s="137"/>
      <c r="T913" s="51"/>
      <c r="AT913" s="17" t="s">
        <v>148</v>
      </c>
      <c r="AU913" s="17" t="s">
        <v>83</v>
      </c>
    </row>
    <row r="914" spans="2:51" s="12" customFormat="1" ht="12">
      <c r="B914" s="150"/>
      <c r="D914" s="134" t="s">
        <v>227</v>
      </c>
      <c r="E914" s="151" t="s">
        <v>19</v>
      </c>
      <c r="F914" s="152" t="s">
        <v>1338</v>
      </c>
      <c r="H914" s="153">
        <v>2.15</v>
      </c>
      <c r="I914" s="154"/>
      <c r="L914" s="150"/>
      <c r="M914" s="155"/>
      <c r="T914" s="156"/>
      <c r="AT914" s="151" t="s">
        <v>227</v>
      </c>
      <c r="AU914" s="151" t="s">
        <v>83</v>
      </c>
      <c r="AV914" s="12" t="s">
        <v>83</v>
      </c>
      <c r="AW914" s="12" t="s">
        <v>33</v>
      </c>
      <c r="AX914" s="12" t="s">
        <v>80</v>
      </c>
      <c r="AY914" s="151" t="s">
        <v>142</v>
      </c>
    </row>
    <row r="915" spans="2:65" s="1" customFormat="1" ht="24.15" customHeight="1">
      <c r="B915" s="32"/>
      <c r="C915" s="121" t="s">
        <v>1339</v>
      </c>
      <c r="D915" s="121" t="s">
        <v>143</v>
      </c>
      <c r="E915" s="122" t="s">
        <v>1340</v>
      </c>
      <c r="F915" s="123" t="s">
        <v>1341</v>
      </c>
      <c r="G915" s="124" t="s">
        <v>577</v>
      </c>
      <c r="H915" s="125">
        <v>2</v>
      </c>
      <c r="I915" s="126"/>
      <c r="J915" s="127">
        <f>ROUND(I915*H915,2)</f>
        <v>0</v>
      </c>
      <c r="K915" s="123" t="s">
        <v>189</v>
      </c>
      <c r="L915" s="32"/>
      <c r="M915" s="128" t="s">
        <v>19</v>
      </c>
      <c r="N915" s="129" t="s">
        <v>43</v>
      </c>
      <c r="P915" s="130">
        <f>O915*H915</f>
        <v>0</v>
      </c>
      <c r="Q915" s="130">
        <v>0.00086</v>
      </c>
      <c r="R915" s="130">
        <f>Q915*H915</f>
        <v>0.00172</v>
      </c>
      <c r="S915" s="130">
        <v>0</v>
      </c>
      <c r="T915" s="131">
        <f>S915*H915</f>
        <v>0</v>
      </c>
      <c r="AR915" s="132" t="s">
        <v>337</v>
      </c>
      <c r="AT915" s="132" t="s">
        <v>143</v>
      </c>
      <c r="AU915" s="132" t="s">
        <v>83</v>
      </c>
      <c r="AY915" s="17" t="s">
        <v>142</v>
      </c>
      <c r="BE915" s="133">
        <f>IF(N915="základní",J915,0)</f>
        <v>0</v>
      </c>
      <c r="BF915" s="133">
        <f>IF(N915="snížená",J915,0)</f>
        <v>0</v>
      </c>
      <c r="BG915" s="133">
        <f>IF(N915="zákl. přenesená",J915,0)</f>
        <v>0</v>
      </c>
      <c r="BH915" s="133">
        <f>IF(N915="sníž. přenesená",J915,0)</f>
        <v>0</v>
      </c>
      <c r="BI915" s="133">
        <f>IF(N915="nulová",J915,0)</f>
        <v>0</v>
      </c>
      <c r="BJ915" s="17" t="s">
        <v>80</v>
      </c>
      <c r="BK915" s="133">
        <f>ROUND(I915*H915,2)</f>
        <v>0</v>
      </c>
      <c r="BL915" s="17" t="s">
        <v>337</v>
      </c>
      <c r="BM915" s="132" t="s">
        <v>1342</v>
      </c>
    </row>
    <row r="916" spans="2:47" s="1" customFormat="1" ht="19.2">
      <c r="B916" s="32"/>
      <c r="D916" s="134" t="s">
        <v>148</v>
      </c>
      <c r="F916" s="135" t="s">
        <v>1343</v>
      </c>
      <c r="I916" s="136"/>
      <c r="L916" s="32"/>
      <c r="M916" s="137"/>
      <c r="T916" s="51"/>
      <c r="AT916" s="17" t="s">
        <v>148</v>
      </c>
      <c r="AU916" s="17" t="s">
        <v>83</v>
      </c>
    </row>
    <row r="917" spans="2:47" s="1" customFormat="1" ht="12">
      <c r="B917" s="32"/>
      <c r="D917" s="148" t="s">
        <v>192</v>
      </c>
      <c r="F917" s="149" t="s">
        <v>1344</v>
      </c>
      <c r="I917" s="136"/>
      <c r="L917" s="32"/>
      <c r="M917" s="137"/>
      <c r="T917" s="51"/>
      <c r="AT917" s="17" t="s">
        <v>192</v>
      </c>
      <c r="AU917" s="17" t="s">
        <v>83</v>
      </c>
    </row>
    <row r="918" spans="2:51" s="12" customFormat="1" ht="12">
      <c r="B918" s="150"/>
      <c r="D918" s="134" t="s">
        <v>227</v>
      </c>
      <c r="E918" s="151" t="s">
        <v>19</v>
      </c>
      <c r="F918" s="152" t="s">
        <v>1345</v>
      </c>
      <c r="H918" s="153">
        <v>2</v>
      </c>
      <c r="I918" s="154"/>
      <c r="L918" s="150"/>
      <c r="M918" s="155"/>
      <c r="T918" s="156"/>
      <c r="AT918" s="151" t="s">
        <v>227</v>
      </c>
      <c r="AU918" s="151" t="s">
        <v>83</v>
      </c>
      <c r="AV918" s="12" t="s">
        <v>83</v>
      </c>
      <c r="AW918" s="12" t="s">
        <v>33</v>
      </c>
      <c r="AX918" s="12" t="s">
        <v>80</v>
      </c>
      <c r="AY918" s="151" t="s">
        <v>142</v>
      </c>
    </row>
    <row r="919" spans="2:65" s="1" customFormat="1" ht="24.15" customHeight="1">
      <c r="B919" s="32"/>
      <c r="C919" s="173" t="s">
        <v>1346</v>
      </c>
      <c r="D919" s="173" t="s">
        <v>619</v>
      </c>
      <c r="E919" s="174" t="s">
        <v>1347</v>
      </c>
      <c r="F919" s="175" t="s">
        <v>1348</v>
      </c>
      <c r="G919" s="176" t="s">
        <v>223</v>
      </c>
      <c r="H919" s="177">
        <v>7.95</v>
      </c>
      <c r="I919" s="178"/>
      <c r="J919" s="179">
        <f>ROUND(I919*H919,2)</f>
        <v>0</v>
      </c>
      <c r="K919" s="175" t="s">
        <v>189</v>
      </c>
      <c r="L919" s="180"/>
      <c r="M919" s="181" t="s">
        <v>19</v>
      </c>
      <c r="N919" s="182" t="s">
        <v>43</v>
      </c>
      <c r="P919" s="130">
        <f>O919*H919</f>
        <v>0</v>
      </c>
      <c r="Q919" s="130">
        <v>0.04021</v>
      </c>
      <c r="R919" s="130">
        <f>Q919*H919</f>
        <v>0.31966950000000005</v>
      </c>
      <c r="S919" s="130">
        <v>0</v>
      </c>
      <c r="T919" s="131">
        <f>S919*H919</f>
        <v>0</v>
      </c>
      <c r="AR919" s="132" t="s">
        <v>647</v>
      </c>
      <c r="AT919" s="132" t="s">
        <v>619</v>
      </c>
      <c r="AU919" s="132" t="s">
        <v>83</v>
      </c>
      <c r="AY919" s="17" t="s">
        <v>142</v>
      </c>
      <c r="BE919" s="133">
        <f>IF(N919="základní",J919,0)</f>
        <v>0</v>
      </c>
      <c r="BF919" s="133">
        <f>IF(N919="snížená",J919,0)</f>
        <v>0</v>
      </c>
      <c r="BG919" s="133">
        <f>IF(N919="zákl. přenesená",J919,0)</f>
        <v>0</v>
      </c>
      <c r="BH919" s="133">
        <f>IF(N919="sníž. přenesená",J919,0)</f>
        <v>0</v>
      </c>
      <c r="BI919" s="133">
        <f>IF(N919="nulová",J919,0)</f>
        <v>0</v>
      </c>
      <c r="BJ919" s="17" t="s">
        <v>80</v>
      </c>
      <c r="BK919" s="133">
        <f>ROUND(I919*H919,2)</f>
        <v>0</v>
      </c>
      <c r="BL919" s="17" t="s">
        <v>337</v>
      </c>
      <c r="BM919" s="132" t="s">
        <v>1349</v>
      </c>
    </row>
    <row r="920" spans="2:47" s="1" customFormat="1" ht="19.2">
      <c r="B920" s="32"/>
      <c r="D920" s="134" t="s">
        <v>148</v>
      </c>
      <c r="F920" s="135" t="s">
        <v>1348</v>
      </c>
      <c r="I920" s="136"/>
      <c r="L920" s="32"/>
      <c r="M920" s="137"/>
      <c r="T920" s="51"/>
      <c r="AT920" s="17" t="s">
        <v>148</v>
      </c>
      <c r="AU920" s="17" t="s">
        <v>83</v>
      </c>
    </row>
    <row r="921" spans="2:51" s="12" customFormat="1" ht="12">
      <c r="B921" s="150"/>
      <c r="D921" s="134" t="s">
        <v>227</v>
      </c>
      <c r="E921" s="151" t="s">
        <v>19</v>
      </c>
      <c r="F921" s="152" t="s">
        <v>1350</v>
      </c>
      <c r="H921" s="153">
        <v>7.95</v>
      </c>
      <c r="I921" s="154"/>
      <c r="L921" s="150"/>
      <c r="M921" s="155"/>
      <c r="T921" s="156"/>
      <c r="AT921" s="151" t="s">
        <v>227</v>
      </c>
      <c r="AU921" s="151" t="s">
        <v>83</v>
      </c>
      <c r="AV921" s="12" t="s">
        <v>83</v>
      </c>
      <c r="AW921" s="12" t="s">
        <v>33</v>
      </c>
      <c r="AX921" s="12" t="s">
        <v>80</v>
      </c>
      <c r="AY921" s="151" t="s">
        <v>142</v>
      </c>
    </row>
    <row r="922" spans="2:65" s="1" customFormat="1" ht="21.75" customHeight="1">
      <c r="B922" s="32"/>
      <c r="C922" s="121" t="s">
        <v>1351</v>
      </c>
      <c r="D922" s="121" t="s">
        <v>143</v>
      </c>
      <c r="E922" s="122" t="s">
        <v>1352</v>
      </c>
      <c r="F922" s="123" t="s">
        <v>1353</v>
      </c>
      <c r="G922" s="124" t="s">
        <v>577</v>
      </c>
      <c r="H922" s="125">
        <v>4</v>
      </c>
      <c r="I922" s="126"/>
      <c r="J922" s="127">
        <f>ROUND(I922*H922,2)</f>
        <v>0</v>
      </c>
      <c r="K922" s="123" t="s">
        <v>189</v>
      </c>
      <c r="L922" s="32"/>
      <c r="M922" s="128" t="s">
        <v>19</v>
      </c>
      <c r="N922" s="129" t="s">
        <v>43</v>
      </c>
      <c r="P922" s="130">
        <f>O922*H922</f>
        <v>0</v>
      </c>
      <c r="Q922" s="130">
        <v>0.00026</v>
      </c>
      <c r="R922" s="130">
        <f>Q922*H922</f>
        <v>0.00104</v>
      </c>
      <c r="S922" s="130">
        <v>0</v>
      </c>
      <c r="T922" s="131">
        <f>S922*H922</f>
        <v>0</v>
      </c>
      <c r="AR922" s="132" t="s">
        <v>337</v>
      </c>
      <c r="AT922" s="132" t="s">
        <v>143</v>
      </c>
      <c r="AU922" s="132" t="s">
        <v>83</v>
      </c>
      <c r="AY922" s="17" t="s">
        <v>142</v>
      </c>
      <c r="BE922" s="133">
        <f>IF(N922="základní",J922,0)</f>
        <v>0</v>
      </c>
      <c r="BF922" s="133">
        <f>IF(N922="snížená",J922,0)</f>
        <v>0</v>
      </c>
      <c r="BG922" s="133">
        <f>IF(N922="zákl. přenesená",J922,0)</f>
        <v>0</v>
      </c>
      <c r="BH922" s="133">
        <f>IF(N922="sníž. přenesená",J922,0)</f>
        <v>0</v>
      </c>
      <c r="BI922" s="133">
        <f>IF(N922="nulová",J922,0)</f>
        <v>0</v>
      </c>
      <c r="BJ922" s="17" t="s">
        <v>80</v>
      </c>
      <c r="BK922" s="133">
        <f>ROUND(I922*H922,2)</f>
        <v>0</v>
      </c>
      <c r="BL922" s="17" t="s">
        <v>337</v>
      </c>
      <c r="BM922" s="132" t="s">
        <v>1354</v>
      </c>
    </row>
    <row r="923" spans="2:47" s="1" customFormat="1" ht="38.4">
      <c r="B923" s="32"/>
      <c r="D923" s="134" t="s">
        <v>148</v>
      </c>
      <c r="F923" s="135" t="s">
        <v>1355</v>
      </c>
      <c r="I923" s="136"/>
      <c r="L923" s="32"/>
      <c r="M923" s="137"/>
      <c r="T923" s="51"/>
      <c r="AT923" s="17" t="s">
        <v>148</v>
      </c>
      <c r="AU923" s="17" t="s">
        <v>83</v>
      </c>
    </row>
    <row r="924" spans="2:47" s="1" customFormat="1" ht="12">
      <c r="B924" s="32"/>
      <c r="D924" s="148" t="s">
        <v>192</v>
      </c>
      <c r="F924" s="149" t="s">
        <v>1356</v>
      </c>
      <c r="I924" s="136"/>
      <c r="L924" s="32"/>
      <c r="M924" s="137"/>
      <c r="T924" s="51"/>
      <c r="AT924" s="17" t="s">
        <v>192</v>
      </c>
      <c r="AU924" s="17" t="s">
        <v>83</v>
      </c>
    </row>
    <row r="925" spans="2:51" s="12" customFormat="1" ht="12">
      <c r="B925" s="150"/>
      <c r="D925" s="134" t="s">
        <v>227</v>
      </c>
      <c r="E925" s="151" t="s">
        <v>19</v>
      </c>
      <c r="F925" s="152" t="s">
        <v>1357</v>
      </c>
      <c r="H925" s="153">
        <v>4</v>
      </c>
      <c r="I925" s="154"/>
      <c r="L925" s="150"/>
      <c r="M925" s="155"/>
      <c r="T925" s="156"/>
      <c r="AT925" s="151" t="s">
        <v>227</v>
      </c>
      <c r="AU925" s="151" t="s">
        <v>83</v>
      </c>
      <c r="AV925" s="12" t="s">
        <v>83</v>
      </c>
      <c r="AW925" s="12" t="s">
        <v>33</v>
      </c>
      <c r="AX925" s="12" t="s">
        <v>80</v>
      </c>
      <c r="AY925" s="151" t="s">
        <v>142</v>
      </c>
    </row>
    <row r="926" spans="2:65" s="1" customFormat="1" ht="24.15" customHeight="1">
      <c r="B926" s="32"/>
      <c r="C926" s="173" t="s">
        <v>1358</v>
      </c>
      <c r="D926" s="173" t="s">
        <v>619</v>
      </c>
      <c r="E926" s="174" t="s">
        <v>1359</v>
      </c>
      <c r="F926" s="175" t="s">
        <v>1360</v>
      </c>
      <c r="G926" s="176" t="s">
        <v>577</v>
      </c>
      <c r="H926" s="177">
        <v>4</v>
      </c>
      <c r="I926" s="178"/>
      <c r="J926" s="179">
        <f>ROUND(I926*H926,2)</f>
        <v>0</v>
      </c>
      <c r="K926" s="175" t="s">
        <v>189</v>
      </c>
      <c r="L926" s="180"/>
      <c r="M926" s="181" t="s">
        <v>19</v>
      </c>
      <c r="N926" s="182" t="s">
        <v>43</v>
      </c>
      <c r="P926" s="130">
        <f>O926*H926</f>
        <v>0</v>
      </c>
      <c r="Q926" s="130">
        <v>0.045</v>
      </c>
      <c r="R926" s="130">
        <f>Q926*H926</f>
        <v>0.18</v>
      </c>
      <c r="S926" s="130">
        <v>0</v>
      </c>
      <c r="T926" s="131">
        <f>S926*H926</f>
        <v>0</v>
      </c>
      <c r="AR926" s="132" t="s">
        <v>647</v>
      </c>
      <c r="AT926" s="132" t="s">
        <v>619</v>
      </c>
      <c r="AU926" s="132" t="s">
        <v>83</v>
      </c>
      <c r="AY926" s="17" t="s">
        <v>142</v>
      </c>
      <c r="BE926" s="133">
        <f>IF(N926="základní",J926,0)</f>
        <v>0</v>
      </c>
      <c r="BF926" s="133">
        <f>IF(N926="snížená",J926,0)</f>
        <v>0</v>
      </c>
      <c r="BG926" s="133">
        <f>IF(N926="zákl. přenesená",J926,0)</f>
        <v>0</v>
      </c>
      <c r="BH926" s="133">
        <f>IF(N926="sníž. přenesená",J926,0)</f>
        <v>0</v>
      </c>
      <c r="BI926" s="133">
        <f>IF(N926="nulová",J926,0)</f>
        <v>0</v>
      </c>
      <c r="BJ926" s="17" t="s">
        <v>80</v>
      </c>
      <c r="BK926" s="133">
        <f>ROUND(I926*H926,2)</f>
        <v>0</v>
      </c>
      <c r="BL926" s="17" t="s">
        <v>337</v>
      </c>
      <c r="BM926" s="132" t="s">
        <v>1361</v>
      </c>
    </row>
    <row r="927" spans="2:47" s="1" customFormat="1" ht="19.2">
      <c r="B927" s="32"/>
      <c r="D927" s="134" t="s">
        <v>148</v>
      </c>
      <c r="F927" s="135" t="s">
        <v>1360</v>
      </c>
      <c r="I927" s="136"/>
      <c r="L927" s="32"/>
      <c r="M927" s="137"/>
      <c r="T927" s="51"/>
      <c r="AT927" s="17" t="s">
        <v>148</v>
      </c>
      <c r="AU927" s="17" t="s">
        <v>83</v>
      </c>
    </row>
    <row r="928" spans="2:65" s="1" customFormat="1" ht="24.15" customHeight="1">
      <c r="B928" s="32"/>
      <c r="C928" s="121" t="s">
        <v>1362</v>
      </c>
      <c r="D928" s="121" t="s">
        <v>143</v>
      </c>
      <c r="E928" s="122" t="s">
        <v>1363</v>
      </c>
      <c r="F928" s="123" t="s">
        <v>1364</v>
      </c>
      <c r="G928" s="124" t="s">
        <v>577</v>
      </c>
      <c r="H928" s="125">
        <v>9</v>
      </c>
      <c r="I928" s="126"/>
      <c r="J928" s="127">
        <f>ROUND(I928*H928,2)</f>
        <v>0</v>
      </c>
      <c r="K928" s="123" t="s">
        <v>189</v>
      </c>
      <c r="L928" s="32"/>
      <c r="M928" s="128" t="s">
        <v>19</v>
      </c>
      <c r="N928" s="129" t="s">
        <v>43</v>
      </c>
      <c r="P928" s="130">
        <f>O928*H928</f>
        <v>0</v>
      </c>
      <c r="Q928" s="130">
        <v>0</v>
      </c>
      <c r="R928" s="130">
        <f>Q928*H928</f>
        <v>0</v>
      </c>
      <c r="S928" s="130">
        <v>0</v>
      </c>
      <c r="T928" s="131">
        <f>S928*H928</f>
        <v>0</v>
      </c>
      <c r="AR928" s="132" t="s">
        <v>337</v>
      </c>
      <c r="AT928" s="132" t="s">
        <v>143</v>
      </c>
      <c r="AU928" s="132" t="s">
        <v>83</v>
      </c>
      <c r="AY928" s="17" t="s">
        <v>142</v>
      </c>
      <c r="BE928" s="133">
        <f>IF(N928="základní",J928,0)</f>
        <v>0</v>
      </c>
      <c r="BF928" s="133">
        <f>IF(N928="snížená",J928,0)</f>
        <v>0</v>
      </c>
      <c r="BG928" s="133">
        <f>IF(N928="zákl. přenesená",J928,0)</f>
        <v>0</v>
      </c>
      <c r="BH928" s="133">
        <f>IF(N928="sníž. přenesená",J928,0)</f>
        <v>0</v>
      </c>
      <c r="BI928" s="133">
        <f>IF(N928="nulová",J928,0)</f>
        <v>0</v>
      </c>
      <c r="BJ928" s="17" t="s">
        <v>80</v>
      </c>
      <c r="BK928" s="133">
        <f>ROUND(I928*H928,2)</f>
        <v>0</v>
      </c>
      <c r="BL928" s="17" t="s">
        <v>337</v>
      </c>
      <c r="BM928" s="132" t="s">
        <v>1365</v>
      </c>
    </row>
    <row r="929" spans="2:47" s="1" customFormat="1" ht="28.8">
      <c r="B929" s="32"/>
      <c r="D929" s="134" t="s">
        <v>148</v>
      </c>
      <c r="F929" s="135" t="s">
        <v>1366</v>
      </c>
      <c r="I929" s="136"/>
      <c r="L929" s="32"/>
      <c r="M929" s="137"/>
      <c r="T929" s="51"/>
      <c r="AT929" s="17" t="s">
        <v>148</v>
      </c>
      <c r="AU929" s="17" t="s">
        <v>83</v>
      </c>
    </row>
    <row r="930" spans="2:47" s="1" customFormat="1" ht="12">
      <c r="B930" s="32"/>
      <c r="D930" s="148" t="s">
        <v>192</v>
      </c>
      <c r="F930" s="149" t="s">
        <v>1367</v>
      </c>
      <c r="I930" s="136"/>
      <c r="L930" s="32"/>
      <c r="M930" s="137"/>
      <c r="T930" s="51"/>
      <c r="AT930" s="17" t="s">
        <v>192</v>
      </c>
      <c r="AU930" s="17" t="s">
        <v>83</v>
      </c>
    </row>
    <row r="931" spans="2:51" s="13" customFormat="1" ht="12">
      <c r="B931" s="157"/>
      <c r="D931" s="134" t="s">
        <v>227</v>
      </c>
      <c r="E931" s="158" t="s">
        <v>19</v>
      </c>
      <c r="F931" s="159" t="s">
        <v>1248</v>
      </c>
      <c r="H931" s="158" t="s">
        <v>19</v>
      </c>
      <c r="I931" s="160"/>
      <c r="L931" s="157"/>
      <c r="M931" s="161"/>
      <c r="T931" s="162"/>
      <c r="AT931" s="158" t="s">
        <v>227</v>
      </c>
      <c r="AU931" s="158" t="s">
        <v>83</v>
      </c>
      <c r="AV931" s="13" t="s">
        <v>80</v>
      </c>
      <c r="AW931" s="13" t="s">
        <v>33</v>
      </c>
      <c r="AX931" s="13" t="s">
        <v>72</v>
      </c>
      <c r="AY931" s="158" t="s">
        <v>142</v>
      </c>
    </row>
    <row r="932" spans="2:51" s="12" customFormat="1" ht="12">
      <c r="B932" s="150"/>
      <c r="D932" s="134" t="s">
        <v>227</v>
      </c>
      <c r="E932" s="151" t="s">
        <v>19</v>
      </c>
      <c r="F932" s="152" t="s">
        <v>229</v>
      </c>
      <c r="H932" s="153">
        <v>9</v>
      </c>
      <c r="I932" s="154"/>
      <c r="L932" s="150"/>
      <c r="M932" s="155"/>
      <c r="T932" s="156"/>
      <c r="AT932" s="151" t="s">
        <v>227</v>
      </c>
      <c r="AU932" s="151" t="s">
        <v>83</v>
      </c>
      <c r="AV932" s="12" t="s">
        <v>83</v>
      </c>
      <c r="AW932" s="12" t="s">
        <v>33</v>
      </c>
      <c r="AX932" s="12" t="s">
        <v>80</v>
      </c>
      <c r="AY932" s="151" t="s">
        <v>142</v>
      </c>
    </row>
    <row r="933" spans="2:65" s="1" customFormat="1" ht="21.75" customHeight="1">
      <c r="B933" s="32"/>
      <c r="C933" s="173" t="s">
        <v>1368</v>
      </c>
      <c r="D933" s="173" t="s">
        <v>619</v>
      </c>
      <c r="E933" s="174" t="s">
        <v>1369</v>
      </c>
      <c r="F933" s="175" t="s">
        <v>1370</v>
      </c>
      <c r="G933" s="176" t="s">
        <v>303</v>
      </c>
      <c r="H933" s="177">
        <v>14.85</v>
      </c>
      <c r="I933" s="178"/>
      <c r="J933" s="179">
        <f>ROUND(I933*H933,2)</f>
        <v>0</v>
      </c>
      <c r="K933" s="175" t="s">
        <v>189</v>
      </c>
      <c r="L933" s="180"/>
      <c r="M933" s="181" t="s">
        <v>19</v>
      </c>
      <c r="N933" s="182" t="s">
        <v>43</v>
      </c>
      <c r="P933" s="130">
        <f>O933*H933</f>
        <v>0</v>
      </c>
      <c r="Q933" s="130">
        <v>0.0011</v>
      </c>
      <c r="R933" s="130">
        <f>Q933*H933</f>
        <v>0.016335000000000002</v>
      </c>
      <c r="S933" s="130">
        <v>0</v>
      </c>
      <c r="T933" s="131">
        <f>S933*H933</f>
        <v>0</v>
      </c>
      <c r="AR933" s="132" t="s">
        <v>647</v>
      </c>
      <c r="AT933" s="132" t="s">
        <v>619</v>
      </c>
      <c r="AU933" s="132" t="s">
        <v>83</v>
      </c>
      <c r="AY933" s="17" t="s">
        <v>142</v>
      </c>
      <c r="BE933" s="133">
        <f>IF(N933="základní",J933,0)</f>
        <v>0</v>
      </c>
      <c r="BF933" s="133">
        <f>IF(N933="snížená",J933,0)</f>
        <v>0</v>
      </c>
      <c r="BG933" s="133">
        <f>IF(N933="zákl. přenesená",J933,0)</f>
        <v>0</v>
      </c>
      <c r="BH933" s="133">
        <f>IF(N933="sníž. přenesená",J933,0)</f>
        <v>0</v>
      </c>
      <c r="BI933" s="133">
        <f>IF(N933="nulová",J933,0)</f>
        <v>0</v>
      </c>
      <c r="BJ933" s="17" t="s">
        <v>80</v>
      </c>
      <c r="BK933" s="133">
        <f>ROUND(I933*H933,2)</f>
        <v>0</v>
      </c>
      <c r="BL933" s="17" t="s">
        <v>337</v>
      </c>
      <c r="BM933" s="132" t="s">
        <v>1371</v>
      </c>
    </row>
    <row r="934" spans="2:47" s="1" customFormat="1" ht="12">
      <c r="B934" s="32"/>
      <c r="D934" s="134" t="s">
        <v>148</v>
      </c>
      <c r="F934" s="135" t="s">
        <v>1370</v>
      </c>
      <c r="I934" s="136"/>
      <c r="L934" s="32"/>
      <c r="M934" s="137"/>
      <c r="T934" s="51"/>
      <c r="AT934" s="17" t="s">
        <v>148</v>
      </c>
      <c r="AU934" s="17" t="s">
        <v>83</v>
      </c>
    </row>
    <row r="935" spans="2:51" s="12" customFormat="1" ht="12">
      <c r="B935" s="150"/>
      <c r="D935" s="134" t="s">
        <v>227</v>
      </c>
      <c r="E935" s="151" t="s">
        <v>19</v>
      </c>
      <c r="F935" s="152" t="s">
        <v>1249</v>
      </c>
      <c r="H935" s="153">
        <v>13.5</v>
      </c>
      <c r="I935" s="154"/>
      <c r="L935" s="150"/>
      <c r="M935" s="155"/>
      <c r="T935" s="156"/>
      <c r="AT935" s="151" t="s">
        <v>227</v>
      </c>
      <c r="AU935" s="151" t="s">
        <v>83</v>
      </c>
      <c r="AV935" s="12" t="s">
        <v>83</v>
      </c>
      <c r="AW935" s="12" t="s">
        <v>33</v>
      </c>
      <c r="AX935" s="12" t="s">
        <v>80</v>
      </c>
      <c r="AY935" s="151" t="s">
        <v>142</v>
      </c>
    </row>
    <row r="936" spans="2:51" s="12" customFormat="1" ht="12">
      <c r="B936" s="150"/>
      <c r="D936" s="134" t="s">
        <v>227</v>
      </c>
      <c r="F936" s="152" t="s">
        <v>1372</v>
      </c>
      <c r="H936" s="153">
        <v>14.85</v>
      </c>
      <c r="I936" s="154"/>
      <c r="L936" s="150"/>
      <c r="M936" s="155"/>
      <c r="T936" s="156"/>
      <c r="AT936" s="151" t="s">
        <v>227</v>
      </c>
      <c r="AU936" s="151" t="s">
        <v>83</v>
      </c>
      <c r="AV936" s="12" t="s">
        <v>83</v>
      </c>
      <c r="AW936" s="12" t="s">
        <v>4</v>
      </c>
      <c r="AX936" s="12" t="s">
        <v>80</v>
      </c>
      <c r="AY936" s="151" t="s">
        <v>142</v>
      </c>
    </row>
    <row r="937" spans="2:65" s="1" customFormat="1" ht="16.5" customHeight="1">
      <c r="B937" s="32"/>
      <c r="C937" s="173" t="s">
        <v>1373</v>
      </c>
      <c r="D937" s="173" t="s">
        <v>619</v>
      </c>
      <c r="E937" s="174" t="s">
        <v>1374</v>
      </c>
      <c r="F937" s="175" t="s">
        <v>1375</v>
      </c>
      <c r="G937" s="176" t="s">
        <v>1376</v>
      </c>
      <c r="H937" s="177">
        <v>9</v>
      </c>
      <c r="I937" s="178"/>
      <c r="J937" s="179">
        <f>ROUND(I937*H937,2)</f>
        <v>0</v>
      </c>
      <c r="K937" s="175" t="s">
        <v>189</v>
      </c>
      <c r="L937" s="180"/>
      <c r="M937" s="181" t="s">
        <v>19</v>
      </c>
      <c r="N937" s="182" t="s">
        <v>43</v>
      </c>
      <c r="P937" s="130">
        <f>O937*H937</f>
        <v>0</v>
      </c>
      <c r="Q937" s="130">
        <v>0.0002</v>
      </c>
      <c r="R937" s="130">
        <f>Q937*H937</f>
        <v>0.0018000000000000002</v>
      </c>
      <c r="S937" s="130">
        <v>0</v>
      </c>
      <c r="T937" s="131">
        <f>S937*H937</f>
        <v>0</v>
      </c>
      <c r="AR937" s="132" t="s">
        <v>647</v>
      </c>
      <c r="AT937" s="132" t="s">
        <v>619</v>
      </c>
      <c r="AU937" s="132" t="s">
        <v>83</v>
      </c>
      <c r="AY937" s="17" t="s">
        <v>142</v>
      </c>
      <c r="BE937" s="133">
        <f>IF(N937="základní",J937,0)</f>
        <v>0</v>
      </c>
      <c r="BF937" s="133">
        <f>IF(N937="snížená",J937,0)</f>
        <v>0</v>
      </c>
      <c r="BG937" s="133">
        <f>IF(N937="zákl. přenesená",J937,0)</f>
        <v>0</v>
      </c>
      <c r="BH937" s="133">
        <f>IF(N937="sníž. přenesená",J937,0)</f>
        <v>0</v>
      </c>
      <c r="BI937" s="133">
        <f>IF(N937="nulová",J937,0)</f>
        <v>0</v>
      </c>
      <c r="BJ937" s="17" t="s">
        <v>80</v>
      </c>
      <c r="BK937" s="133">
        <f>ROUND(I937*H937,2)</f>
        <v>0</v>
      </c>
      <c r="BL937" s="17" t="s">
        <v>337</v>
      </c>
      <c r="BM937" s="132" t="s">
        <v>1377</v>
      </c>
    </row>
    <row r="938" spans="2:47" s="1" customFormat="1" ht="12">
      <c r="B938" s="32"/>
      <c r="D938" s="134" t="s">
        <v>148</v>
      </c>
      <c r="F938" s="135" t="s">
        <v>1375</v>
      </c>
      <c r="I938" s="136"/>
      <c r="L938" s="32"/>
      <c r="M938" s="137"/>
      <c r="T938" s="51"/>
      <c r="AT938" s="17" t="s">
        <v>148</v>
      </c>
      <c r="AU938" s="17" t="s">
        <v>83</v>
      </c>
    </row>
    <row r="939" spans="2:65" s="1" customFormat="1" ht="24.15" customHeight="1">
      <c r="B939" s="32"/>
      <c r="C939" s="121" t="s">
        <v>1378</v>
      </c>
      <c r="D939" s="121" t="s">
        <v>143</v>
      </c>
      <c r="E939" s="122" t="s">
        <v>1379</v>
      </c>
      <c r="F939" s="123" t="s">
        <v>1380</v>
      </c>
      <c r="G939" s="124" t="s">
        <v>340</v>
      </c>
      <c r="H939" s="125">
        <v>1.686</v>
      </c>
      <c r="I939" s="126"/>
      <c r="J939" s="127">
        <f>ROUND(I939*H939,2)</f>
        <v>0</v>
      </c>
      <c r="K939" s="123" t="s">
        <v>189</v>
      </c>
      <c r="L939" s="32"/>
      <c r="M939" s="128" t="s">
        <v>19</v>
      </c>
      <c r="N939" s="129" t="s">
        <v>43</v>
      </c>
      <c r="P939" s="130">
        <f>O939*H939</f>
        <v>0</v>
      </c>
      <c r="Q939" s="130">
        <v>0</v>
      </c>
      <c r="R939" s="130">
        <f>Q939*H939</f>
        <v>0</v>
      </c>
      <c r="S939" s="130">
        <v>0</v>
      </c>
      <c r="T939" s="131">
        <f>S939*H939</f>
        <v>0</v>
      </c>
      <c r="AR939" s="132" t="s">
        <v>337</v>
      </c>
      <c r="AT939" s="132" t="s">
        <v>143</v>
      </c>
      <c r="AU939" s="132" t="s">
        <v>83</v>
      </c>
      <c r="AY939" s="17" t="s">
        <v>142</v>
      </c>
      <c r="BE939" s="133">
        <f>IF(N939="základní",J939,0)</f>
        <v>0</v>
      </c>
      <c r="BF939" s="133">
        <f>IF(N939="snížená",J939,0)</f>
        <v>0</v>
      </c>
      <c r="BG939" s="133">
        <f>IF(N939="zákl. přenesená",J939,0)</f>
        <v>0</v>
      </c>
      <c r="BH939" s="133">
        <f>IF(N939="sníž. přenesená",J939,0)</f>
        <v>0</v>
      </c>
      <c r="BI939" s="133">
        <f>IF(N939="nulová",J939,0)</f>
        <v>0</v>
      </c>
      <c r="BJ939" s="17" t="s">
        <v>80</v>
      </c>
      <c r="BK939" s="133">
        <f>ROUND(I939*H939,2)</f>
        <v>0</v>
      </c>
      <c r="BL939" s="17" t="s">
        <v>337</v>
      </c>
      <c r="BM939" s="132" t="s">
        <v>1381</v>
      </c>
    </row>
    <row r="940" spans="2:47" s="1" customFormat="1" ht="28.8">
      <c r="B940" s="32"/>
      <c r="D940" s="134" t="s">
        <v>148</v>
      </c>
      <c r="F940" s="135" t="s">
        <v>1382</v>
      </c>
      <c r="I940" s="136"/>
      <c r="L940" s="32"/>
      <c r="M940" s="137"/>
      <c r="T940" s="51"/>
      <c r="AT940" s="17" t="s">
        <v>148</v>
      </c>
      <c r="AU940" s="17" t="s">
        <v>83</v>
      </c>
    </row>
    <row r="941" spans="2:47" s="1" customFormat="1" ht="12">
      <c r="B941" s="32"/>
      <c r="D941" s="148" t="s">
        <v>192</v>
      </c>
      <c r="F941" s="149" t="s">
        <v>1383</v>
      </c>
      <c r="I941" s="136"/>
      <c r="L941" s="32"/>
      <c r="M941" s="137"/>
      <c r="T941" s="51"/>
      <c r="AT941" s="17" t="s">
        <v>192</v>
      </c>
      <c r="AU941" s="17" t="s">
        <v>83</v>
      </c>
    </row>
    <row r="942" spans="2:63" s="10" customFormat="1" ht="22.95" customHeight="1">
      <c r="B942" s="111"/>
      <c r="D942" s="112" t="s">
        <v>71</v>
      </c>
      <c r="E942" s="146" t="s">
        <v>416</v>
      </c>
      <c r="F942" s="146" t="s">
        <v>417</v>
      </c>
      <c r="I942" s="114"/>
      <c r="J942" s="147">
        <f>BK942</f>
        <v>0</v>
      </c>
      <c r="L942" s="111"/>
      <c r="M942" s="116"/>
      <c r="P942" s="117">
        <f>SUM(P943:P967)</f>
        <v>0</v>
      </c>
      <c r="R942" s="117">
        <f>SUM(R943:R967)</f>
        <v>0.1317845</v>
      </c>
      <c r="T942" s="118">
        <f>SUM(T943:T967)</f>
        <v>0</v>
      </c>
      <c r="AR942" s="112" t="s">
        <v>83</v>
      </c>
      <c r="AT942" s="119" t="s">
        <v>71</v>
      </c>
      <c r="AU942" s="119" t="s">
        <v>80</v>
      </c>
      <c r="AY942" s="112" t="s">
        <v>142</v>
      </c>
      <c r="BK942" s="120">
        <f>SUM(BK943:BK967)</f>
        <v>0</v>
      </c>
    </row>
    <row r="943" spans="2:65" s="1" customFormat="1" ht="24.15" customHeight="1">
      <c r="B943" s="32"/>
      <c r="C943" s="121" t="s">
        <v>1384</v>
      </c>
      <c r="D943" s="121" t="s">
        <v>143</v>
      </c>
      <c r="E943" s="122" t="s">
        <v>1385</v>
      </c>
      <c r="F943" s="123" t="s">
        <v>1386</v>
      </c>
      <c r="G943" s="124" t="s">
        <v>577</v>
      </c>
      <c r="H943" s="125">
        <v>1</v>
      </c>
      <c r="I943" s="126"/>
      <c r="J943" s="127">
        <f>ROUND(I943*H943,2)</f>
        <v>0</v>
      </c>
      <c r="K943" s="123" t="s">
        <v>189</v>
      </c>
      <c r="L943" s="32"/>
      <c r="M943" s="128" t="s">
        <v>19</v>
      </c>
      <c r="N943" s="129" t="s">
        <v>43</v>
      </c>
      <c r="P943" s="130">
        <f>O943*H943</f>
        <v>0</v>
      </c>
      <c r="Q943" s="130">
        <v>0</v>
      </c>
      <c r="R943" s="130">
        <f>Q943*H943</f>
        <v>0</v>
      </c>
      <c r="S943" s="130">
        <v>0</v>
      </c>
      <c r="T943" s="131">
        <f>S943*H943</f>
        <v>0</v>
      </c>
      <c r="AR943" s="132" t="s">
        <v>337</v>
      </c>
      <c r="AT943" s="132" t="s">
        <v>143</v>
      </c>
      <c r="AU943" s="132" t="s">
        <v>83</v>
      </c>
      <c r="AY943" s="17" t="s">
        <v>142</v>
      </c>
      <c r="BE943" s="133">
        <f>IF(N943="základní",J943,0)</f>
        <v>0</v>
      </c>
      <c r="BF943" s="133">
        <f>IF(N943="snížená",J943,0)</f>
        <v>0</v>
      </c>
      <c r="BG943" s="133">
        <f>IF(N943="zákl. přenesená",J943,0)</f>
        <v>0</v>
      </c>
      <c r="BH943" s="133">
        <f>IF(N943="sníž. přenesená",J943,0)</f>
        <v>0</v>
      </c>
      <c r="BI943" s="133">
        <f>IF(N943="nulová",J943,0)</f>
        <v>0</v>
      </c>
      <c r="BJ943" s="17" t="s">
        <v>80</v>
      </c>
      <c r="BK943" s="133">
        <f>ROUND(I943*H943,2)</f>
        <v>0</v>
      </c>
      <c r="BL943" s="17" t="s">
        <v>337</v>
      </c>
      <c r="BM943" s="132" t="s">
        <v>1387</v>
      </c>
    </row>
    <row r="944" spans="2:47" s="1" customFormat="1" ht="19.2">
      <c r="B944" s="32"/>
      <c r="D944" s="134" t="s">
        <v>148</v>
      </c>
      <c r="F944" s="135" t="s">
        <v>1388</v>
      </c>
      <c r="I944" s="136"/>
      <c r="L944" s="32"/>
      <c r="M944" s="137"/>
      <c r="T944" s="51"/>
      <c r="AT944" s="17" t="s">
        <v>148</v>
      </c>
      <c r="AU944" s="17" t="s">
        <v>83</v>
      </c>
    </row>
    <row r="945" spans="2:47" s="1" customFormat="1" ht="12">
      <c r="B945" s="32"/>
      <c r="D945" s="148" t="s">
        <v>192</v>
      </c>
      <c r="F945" s="149" t="s">
        <v>1389</v>
      </c>
      <c r="I945" s="136"/>
      <c r="L945" s="32"/>
      <c r="M945" s="137"/>
      <c r="T945" s="51"/>
      <c r="AT945" s="17" t="s">
        <v>192</v>
      </c>
      <c r="AU945" s="17" t="s">
        <v>83</v>
      </c>
    </row>
    <row r="946" spans="2:65" s="1" customFormat="1" ht="16.5" customHeight="1">
      <c r="B946" s="32"/>
      <c r="C946" s="173" t="s">
        <v>1390</v>
      </c>
      <c r="D946" s="173" t="s">
        <v>619</v>
      </c>
      <c r="E946" s="174" t="s">
        <v>1391</v>
      </c>
      <c r="F946" s="175" t="s">
        <v>1392</v>
      </c>
      <c r="G946" s="176" t="s">
        <v>577</v>
      </c>
      <c r="H946" s="177">
        <v>1</v>
      </c>
      <c r="I946" s="178"/>
      <c r="J946" s="179">
        <f>ROUND(I946*H946,2)</f>
        <v>0</v>
      </c>
      <c r="K946" s="175" t="s">
        <v>19</v>
      </c>
      <c r="L946" s="180"/>
      <c r="M946" s="181" t="s">
        <v>19</v>
      </c>
      <c r="N946" s="182" t="s">
        <v>43</v>
      </c>
      <c r="P946" s="130">
        <f>O946*H946</f>
        <v>0</v>
      </c>
      <c r="Q946" s="130">
        <v>0.1176</v>
      </c>
      <c r="R946" s="130">
        <f>Q946*H946</f>
        <v>0.1176</v>
      </c>
      <c r="S946" s="130">
        <v>0</v>
      </c>
      <c r="T946" s="131">
        <f>S946*H946</f>
        <v>0</v>
      </c>
      <c r="AR946" s="132" t="s">
        <v>647</v>
      </c>
      <c r="AT946" s="132" t="s">
        <v>619</v>
      </c>
      <c r="AU946" s="132" t="s">
        <v>83</v>
      </c>
      <c r="AY946" s="17" t="s">
        <v>142</v>
      </c>
      <c r="BE946" s="133">
        <f>IF(N946="základní",J946,0)</f>
        <v>0</v>
      </c>
      <c r="BF946" s="133">
        <f>IF(N946="snížená",J946,0)</f>
        <v>0</v>
      </c>
      <c r="BG946" s="133">
        <f>IF(N946="zákl. přenesená",J946,0)</f>
        <v>0</v>
      </c>
      <c r="BH946" s="133">
        <f>IF(N946="sníž. přenesená",J946,0)</f>
        <v>0</v>
      </c>
      <c r="BI946" s="133">
        <f>IF(N946="nulová",J946,0)</f>
        <v>0</v>
      </c>
      <c r="BJ946" s="17" t="s">
        <v>80</v>
      </c>
      <c r="BK946" s="133">
        <f>ROUND(I946*H946,2)</f>
        <v>0</v>
      </c>
      <c r="BL946" s="17" t="s">
        <v>337</v>
      </c>
      <c r="BM946" s="132" t="s">
        <v>1393</v>
      </c>
    </row>
    <row r="947" spans="2:47" s="1" customFormat="1" ht="12">
      <c r="B947" s="32"/>
      <c r="D947" s="134" t="s">
        <v>148</v>
      </c>
      <c r="F947" s="135" t="s">
        <v>1392</v>
      </c>
      <c r="I947" s="136"/>
      <c r="L947" s="32"/>
      <c r="M947" s="137"/>
      <c r="T947" s="51"/>
      <c r="AT947" s="17" t="s">
        <v>148</v>
      </c>
      <c r="AU947" s="17" t="s">
        <v>83</v>
      </c>
    </row>
    <row r="948" spans="2:65" s="1" customFormat="1" ht="21.75" customHeight="1">
      <c r="B948" s="32"/>
      <c r="C948" s="121" t="s">
        <v>1394</v>
      </c>
      <c r="D948" s="121" t="s">
        <v>143</v>
      </c>
      <c r="E948" s="122" t="s">
        <v>1395</v>
      </c>
      <c r="F948" s="123" t="s">
        <v>1396</v>
      </c>
      <c r="G948" s="124" t="s">
        <v>577</v>
      </c>
      <c r="H948" s="125">
        <v>1</v>
      </c>
      <c r="I948" s="126"/>
      <c r="J948" s="127">
        <f>ROUND(I948*H948,2)</f>
        <v>0</v>
      </c>
      <c r="K948" s="123" t="s">
        <v>189</v>
      </c>
      <c r="L948" s="32"/>
      <c r="M948" s="128" t="s">
        <v>19</v>
      </c>
      <c r="N948" s="129" t="s">
        <v>43</v>
      </c>
      <c r="P948" s="130">
        <f>O948*H948</f>
        <v>0</v>
      </c>
      <c r="Q948" s="130">
        <v>0</v>
      </c>
      <c r="R948" s="130">
        <f>Q948*H948</f>
        <v>0</v>
      </c>
      <c r="S948" s="130">
        <v>0</v>
      </c>
      <c r="T948" s="131">
        <f>S948*H948</f>
        <v>0</v>
      </c>
      <c r="AR948" s="132" t="s">
        <v>337</v>
      </c>
      <c r="AT948" s="132" t="s">
        <v>143</v>
      </c>
      <c r="AU948" s="132" t="s">
        <v>83</v>
      </c>
      <c r="AY948" s="17" t="s">
        <v>142</v>
      </c>
      <c r="BE948" s="133">
        <f>IF(N948="základní",J948,0)</f>
        <v>0</v>
      </c>
      <c r="BF948" s="133">
        <f>IF(N948="snížená",J948,0)</f>
        <v>0</v>
      </c>
      <c r="BG948" s="133">
        <f>IF(N948="zákl. přenesená",J948,0)</f>
        <v>0</v>
      </c>
      <c r="BH948" s="133">
        <f>IF(N948="sníž. přenesená",J948,0)</f>
        <v>0</v>
      </c>
      <c r="BI948" s="133">
        <f>IF(N948="nulová",J948,0)</f>
        <v>0</v>
      </c>
      <c r="BJ948" s="17" t="s">
        <v>80</v>
      </c>
      <c r="BK948" s="133">
        <f>ROUND(I948*H948,2)</f>
        <v>0</v>
      </c>
      <c r="BL948" s="17" t="s">
        <v>337</v>
      </c>
      <c r="BM948" s="132" t="s">
        <v>1397</v>
      </c>
    </row>
    <row r="949" spans="2:47" s="1" customFormat="1" ht="19.2">
      <c r="B949" s="32"/>
      <c r="D949" s="134" t="s">
        <v>148</v>
      </c>
      <c r="F949" s="135" t="s">
        <v>1398</v>
      </c>
      <c r="I949" s="136"/>
      <c r="L949" s="32"/>
      <c r="M949" s="137"/>
      <c r="T949" s="51"/>
      <c r="AT949" s="17" t="s">
        <v>148</v>
      </c>
      <c r="AU949" s="17" t="s">
        <v>83</v>
      </c>
    </row>
    <row r="950" spans="2:47" s="1" customFormat="1" ht="12">
      <c r="B950" s="32"/>
      <c r="D950" s="148" t="s">
        <v>192</v>
      </c>
      <c r="F950" s="149" t="s">
        <v>1399</v>
      </c>
      <c r="I950" s="136"/>
      <c r="L950" s="32"/>
      <c r="M950" s="137"/>
      <c r="T950" s="51"/>
      <c r="AT950" s="17" t="s">
        <v>192</v>
      </c>
      <c r="AU950" s="17" t="s">
        <v>83</v>
      </c>
    </row>
    <row r="951" spans="2:65" s="1" customFormat="1" ht="24.15" customHeight="1">
      <c r="B951" s="32"/>
      <c r="C951" s="173" t="s">
        <v>1400</v>
      </c>
      <c r="D951" s="173" t="s">
        <v>619</v>
      </c>
      <c r="E951" s="174" t="s">
        <v>1401</v>
      </c>
      <c r="F951" s="175" t="s">
        <v>1402</v>
      </c>
      <c r="G951" s="176" t="s">
        <v>577</v>
      </c>
      <c r="H951" s="177">
        <v>1</v>
      </c>
      <c r="I951" s="178"/>
      <c r="J951" s="179">
        <f>ROUND(I951*H951,2)</f>
        <v>0</v>
      </c>
      <c r="K951" s="175" t="s">
        <v>189</v>
      </c>
      <c r="L951" s="180"/>
      <c r="M951" s="181" t="s">
        <v>19</v>
      </c>
      <c r="N951" s="182" t="s">
        <v>43</v>
      </c>
      <c r="P951" s="130">
        <f>O951*H951</f>
        <v>0</v>
      </c>
      <c r="Q951" s="130">
        <v>0.002</v>
      </c>
      <c r="R951" s="130">
        <f>Q951*H951</f>
        <v>0.002</v>
      </c>
      <c r="S951" s="130">
        <v>0</v>
      </c>
      <c r="T951" s="131">
        <f>S951*H951</f>
        <v>0</v>
      </c>
      <c r="AR951" s="132" t="s">
        <v>647</v>
      </c>
      <c r="AT951" s="132" t="s">
        <v>619</v>
      </c>
      <c r="AU951" s="132" t="s">
        <v>83</v>
      </c>
      <c r="AY951" s="17" t="s">
        <v>142</v>
      </c>
      <c r="BE951" s="133">
        <f>IF(N951="základní",J951,0)</f>
        <v>0</v>
      </c>
      <c r="BF951" s="133">
        <f>IF(N951="snížená",J951,0)</f>
        <v>0</v>
      </c>
      <c r="BG951" s="133">
        <f>IF(N951="zákl. přenesená",J951,0)</f>
        <v>0</v>
      </c>
      <c r="BH951" s="133">
        <f>IF(N951="sníž. přenesená",J951,0)</f>
        <v>0</v>
      </c>
      <c r="BI951" s="133">
        <f>IF(N951="nulová",J951,0)</f>
        <v>0</v>
      </c>
      <c r="BJ951" s="17" t="s">
        <v>80</v>
      </c>
      <c r="BK951" s="133">
        <f>ROUND(I951*H951,2)</f>
        <v>0</v>
      </c>
      <c r="BL951" s="17" t="s">
        <v>337</v>
      </c>
      <c r="BM951" s="132" t="s">
        <v>1403</v>
      </c>
    </row>
    <row r="952" spans="2:47" s="1" customFormat="1" ht="12">
      <c r="B952" s="32"/>
      <c r="D952" s="134" t="s">
        <v>148</v>
      </c>
      <c r="F952" s="135" t="s">
        <v>1402</v>
      </c>
      <c r="I952" s="136"/>
      <c r="L952" s="32"/>
      <c r="M952" s="137"/>
      <c r="T952" s="51"/>
      <c r="AT952" s="17" t="s">
        <v>148</v>
      </c>
      <c r="AU952" s="17" t="s">
        <v>83</v>
      </c>
    </row>
    <row r="953" spans="2:65" s="1" customFormat="1" ht="24.15" customHeight="1">
      <c r="B953" s="32"/>
      <c r="C953" s="121" t="s">
        <v>1404</v>
      </c>
      <c r="D953" s="121" t="s">
        <v>143</v>
      </c>
      <c r="E953" s="122" t="s">
        <v>1405</v>
      </c>
      <c r="F953" s="123" t="s">
        <v>1406</v>
      </c>
      <c r="G953" s="124" t="s">
        <v>577</v>
      </c>
      <c r="H953" s="125">
        <v>1</v>
      </c>
      <c r="I953" s="126"/>
      <c r="J953" s="127">
        <f>ROUND(I953*H953,2)</f>
        <v>0</v>
      </c>
      <c r="K953" s="123" t="s">
        <v>189</v>
      </c>
      <c r="L953" s="32"/>
      <c r="M953" s="128" t="s">
        <v>19</v>
      </c>
      <c r="N953" s="129" t="s">
        <v>43</v>
      </c>
      <c r="P953" s="130">
        <f>O953*H953</f>
        <v>0</v>
      </c>
      <c r="Q953" s="130">
        <v>0</v>
      </c>
      <c r="R953" s="130">
        <f>Q953*H953</f>
        <v>0</v>
      </c>
      <c r="S953" s="130">
        <v>0</v>
      </c>
      <c r="T953" s="131">
        <f>S953*H953</f>
        <v>0</v>
      </c>
      <c r="AR953" s="132" t="s">
        <v>337</v>
      </c>
      <c r="AT953" s="132" t="s">
        <v>143</v>
      </c>
      <c r="AU953" s="132" t="s">
        <v>83</v>
      </c>
      <c r="AY953" s="17" t="s">
        <v>142</v>
      </c>
      <c r="BE953" s="133">
        <f>IF(N953="základní",J953,0)</f>
        <v>0</v>
      </c>
      <c r="BF953" s="133">
        <f>IF(N953="snížená",J953,0)</f>
        <v>0</v>
      </c>
      <c r="BG953" s="133">
        <f>IF(N953="zákl. přenesená",J953,0)</f>
        <v>0</v>
      </c>
      <c r="BH953" s="133">
        <f>IF(N953="sníž. přenesená",J953,0)</f>
        <v>0</v>
      </c>
      <c r="BI953" s="133">
        <f>IF(N953="nulová",J953,0)</f>
        <v>0</v>
      </c>
      <c r="BJ953" s="17" t="s">
        <v>80</v>
      </c>
      <c r="BK953" s="133">
        <f>ROUND(I953*H953,2)</f>
        <v>0</v>
      </c>
      <c r="BL953" s="17" t="s">
        <v>337</v>
      </c>
      <c r="BM953" s="132" t="s">
        <v>1407</v>
      </c>
    </row>
    <row r="954" spans="2:47" s="1" customFormat="1" ht="19.2">
      <c r="B954" s="32"/>
      <c r="D954" s="134" t="s">
        <v>148</v>
      </c>
      <c r="F954" s="135" t="s">
        <v>1408</v>
      </c>
      <c r="I954" s="136"/>
      <c r="L954" s="32"/>
      <c r="M954" s="137"/>
      <c r="T954" s="51"/>
      <c r="AT954" s="17" t="s">
        <v>148</v>
      </c>
      <c r="AU954" s="17" t="s">
        <v>83</v>
      </c>
    </row>
    <row r="955" spans="2:47" s="1" customFormat="1" ht="12">
      <c r="B955" s="32"/>
      <c r="D955" s="148" t="s">
        <v>192</v>
      </c>
      <c r="F955" s="149" t="s">
        <v>1409</v>
      </c>
      <c r="I955" s="136"/>
      <c r="L955" s="32"/>
      <c r="M955" s="137"/>
      <c r="T955" s="51"/>
      <c r="AT955" s="17" t="s">
        <v>192</v>
      </c>
      <c r="AU955" s="17" t="s">
        <v>83</v>
      </c>
    </row>
    <row r="956" spans="2:65" s="1" customFormat="1" ht="24.15" customHeight="1">
      <c r="B956" s="32"/>
      <c r="C956" s="173" t="s">
        <v>1410</v>
      </c>
      <c r="D956" s="173" t="s">
        <v>619</v>
      </c>
      <c r="E956" s="174" t="s">
        <v>1411</v>
      </c>
      <c r="F956" s="175" t="s">
        <v>1412</v>
      </c>
      <c r="G956" s="176" t="s">
        <v>577</v>
      </c>
      <c r="H956" s="177">
        <v>1</v>
      </c>
      <c r="I956" s="178"/>
      <c r="J956" s="179">
        <f>ROUND(I956*H956,2)</f>
        <v>0</v>
      </c>
      <c r="K956" s="175" t="s">
        <v>189</v>
      </c>
      <c r="L956" s="180"/>
      <c r="M956" s="181" t="s">
        <v>19</v>
      </c>
      <c r="N956" s="182" t="s">
        <v>43</v>
      </c>
      <c r="P956" s="130">
        <f>O956*H956</f>
        <v>0</v>
      </c>
      <c r="Q956" s="130">
        <v>0.012</v>
      </c>
      <c r="R956" s="130">
        <f>Q956*H956</f>
        <v>0.012</v>
      </c>
      <c r="S956" s="130">
        <v>0</v>
      </c>
      <c r="T956" s="131">
        <f>S956*H956</f>
        <v>0</v>
      </c>
      <c r="AR956" s="132" t="s">
        <v>647</v>
      </c>
      <c r="AT956" s="132" t="s">
        <v>619</v>
      </c>
      <c r="AU956" s="132" t="s">
        <v>83</v>
      </c>
      <c r="AY956" s="17" t="s">
        <v>142</v>
      </c>
      <c r="BE956" s="133">
        <f>IF(N956="základní",J956,0)</f>
        <v>0</v>
      </c>
      <c r="BF956" s="133">
        <f>IF(N956="snížená",J956,0)</f>
        <v>0</v>
      </c>
      <c r="BG956" s="133">
        <f>IF(N956="zákl. přenesená",J956,0)</f>
        <v>0</v>
      </c>
      <c r="BH956" s="133">
        <f>IF(N956="sníž. přenesená",J956,0)</f>
        <v>0</v>
      </c>
      <c r="BI956" s="133">
        <f>IF(N956="nulová",J956,0)</f>
        <v>0</v>
      </c>
      <c r="BJ956" s="17" t="s">
        <v>80</v>
      </c>
      <c r="BK956" s="133">
        <f>ROUND(I956*H956,2)</f>
        <v>0</v>
      </c>
      <c r="BL956" s="17" t="s">
        <v>337</v>
      </c>
      <c r="BM956" s="132" t="s">
        <v>1413</v>
      </c>
    </row>
    <row r="957" spans="2:47" s="1" customFormat="1" ht="19.2">
      <c r="B957" s="32"/>
      <c r="D957" s="134" t="s">
        <v>148</v>
      </c>
      <c r="F957" s="135" t="s">
        <v>1412</v>
      </c>
      <c r="I957" s="136"/>
      <c r="L957" s="32"/>
      <c r="M957" s="137"/>
      <c r="T957" s="51"/>
      <c r="AT957" s="17" t="s">
        <v>148</v>
      </c>
      <c r="AU957" s="17" t="s">
        <v>83</v>
      </c>
    </row>
    <row r="958" spans="2:65" s="1" customFormat="1" ht="16.5" customHeight="1">
      <c r="B958" s="32"/>
      <c r="C958" s="121" t="s">
        <v>1414</v>
      </c>
      <c r="D958" s="121" t="s">
        <v>143</v>
      </c>
      <c r="E958" s="122" t="s">
        <v>1415</v>
      </c>
      <c r="F958" s="123" t="s">
        <v>1416</v>
      </c>
      <c r="G958" s="124" t="s">
        <v>223</v>
      </c>
      <c r="H958" s="125">
        <v>2.05</v>
      </c>
      <c r="I958" s="126"/>
      <c r="J958" s="127">
        <f>ROUND(I958*H958,2)</f>
        <v>0</v>
      </c>
      <c r="K958" s="123" t="s">
        <v>189</v>
      </c>
      <c r="L958" s="32"/>
      <c r="M958" s="128" t="s">
        <v>19</v>
      </c>
      <c r="N958" s="129" t="s">
        <v>43</v>
      </c>
      <c r="P958" s="130">
        <f>O958*H958</f>
        <v>0</v>
      </c>
      <c r="Q958" s="130">
        <v>9E-05</v>
      </c>
      <c r="R958" s="130">
        <f>Q958*H958</f>
        <v>0.00018449999999999999</v>
      </c>
      <c r="S958" s="130">
        <v>0</v>
      </c>
      <c r="T958" s="131">
        <f>S958*H958</f>
        <v>0</v>
      </c>
      <c r="AR958" s="132" t="s">
        <v>141</v>
      </c>
      <c r="AT958" s="132" t="s">
        <v>143</v>
      </c>
      <c r="AU958" s="132" t="s">
        <v>83</v>
      </c>
      <c r="AY958" s="17" t="s">
        <v>142</v>
      </c>
      <c r="BE958" s="133">
        <f>IF(N958="základní",J958,0)</f>
        <v>0</v>
      </c>
      <c r="BF958" s="133">
        <f>IF(N958="snížená",J958,0)</f>
        <v>0</v>
      </c>
      <c r="BG958" s="133">
        <f>IF(N958="zákl. přenesená",J958,0)</f>
        <v>0</v>
      </c>
      <c r="BH958" s="133">
        <f>IF(N958="sníž. přenesená",J958,0)</f>
        <v>0</v>
      </c>
      <c r="BI958" s="133">
        <f>IF(N958="nulová",J958,0)</f>
        <v>0</v>
      </c>
      <c r="BJ958" s="17" t="s">
        <v>80</v>
      </c>
      <c r="BK958" s="133">
        <f>ROUND(I958*H958,2)</f>
        <v>0</v>
      </c>
      <c r="BL958" s="17" t="s">
        <v>141</v>
      </c>
      <c r="BM958" s="132" t="s">
        <v>1417</v>
      </c>
    </row>
    <row r="959" spans="2:47" s="1" customFormat="1" ht="12">
      <c r="B959" s="32"/>
      <c r="D959" s="134" t="s">
        <v>148</v>
      </c>
      <c r="F959" s="135" t="s">
        <v>1416</v>
      </c>
      <c r="I959" s="136"/>
      <c r="L959" s="32"/>
      <c r="M959" s="137"/>
      <c r="T959" s="51"/>
      <c r="AT959" s="17" t="s">
        <v>148</v>
      </c>
      <c r="AU959" s="17" t="s">
        <v>83</v>
      </c>
    </row>
    <row r="960" spans="2:47" s="1" customFormat="1" ht="12">
      <c r="B960" s="32"/>
      <c r="D960" s="148" t="s">
        <v>192</v>
      </c>
      <c r="F960" s="149" t="s">
        <v>1418</v>
      </c>
      <c r="I960" s="136"/>
      <c r="L960" s="32"/>
      <c r="M960" s="137"/>
      <c r="T960" s="51"/>
      <c r="AT960" s="17" t="s">
        <v>192</v>
      </c>
      <c r="AU960" s="17" t="s">
        <v>83</v>
      </c>
    </row>
    <row r="961" spans="2:51" s="13" customFormat="1" ht="12">
      <c r="B961" s="157"/>
      <c r="D961" s="134" t="s">
        <v>227</v>
      </c>
      <c r="E961" s="158" t="s">
        <v>19</v>
      </c>
      <c r="F961" s="159" t="s">
        <v>1419</v>
      </c>
      <c r="H961" s="158" t="s">
        <v>19</v>
      </c>
      <c r="I961" s="160"/>
      <c r="L961" s="157"/>
      <c r="M961" s="161"/>
      <c r="T961" s="162"/>
      <c r="AT961" s="158" t="s">
        <v>227</v>
      </c>
      <c r="AU961" s="158" t="s">
        <v>83</v>
      </c>
      <c r="AV961" s="13" t="s">
        <v>80</v>
      </c>
      <c r="AW961" s="13" t="s">
        <v>33</v>
      </c>
      <c r="AX961" s="13" t="s">
        <v>72</v>
      </c>
      <c r="AY961" s="158" t="s">
        <v>142</v>
      </c>
    </row>
    <row r="962" spans="2:51" s="12" customFormat="1" ht="12">
      <c r="B962" s="150"/>
      <c r="D962" s="134" t="s">
        <v>227</v>
      </c>
      <c r="E962" s="151" t="s">
        <v>19</v>
      </c>
      <c r="F962" s="152" t="s">
        <v>1420</v>
      </c>
      <c r="H962" s="153">
        <v>2.05</v>
      </c>
      <c r="I962" s="154"/>
      <c r="L962" s="150"/>
      <c r="M962" s="155"/>
      <c r="T962" s="156"/>
      <c r="AT962" s="151" t="s">
        <v>227</v>
      </c>
      <c r="AU962" s="151" t="s">
        <v>83</v>
      </c>
      <c r="AV962" s="12" t="s">
        <v>83</v>
      </c>
      <c r="AW962" s="12" t="s">
        <v>33</v>
      </c>
      <c r="AX962" s="12" t="s">
        <v>80</v>
      </c>
      <c r="AY962" s="151" t="s">
        <v>142</v>
      </c>
    </row>
    <row r="963" spans="2:65" s="1" customFormat="1" ht="24.15" customHeight="1">
      <c r="B963" s="32"/>
      <c r="C963" s="173" t="s">
        <v>1421</v>
      </c>
      <c r="D963" s="173" t="s">
        <v>619</v>
      </c>
      <c r="E963" s="174" t="s">
        <v>1422</v>
      </c>
      <c r="F963" s="175" t="s">
        <v>1423</v>
      </c>
      <c r="G963" s="176" t="s">
        <v>1424</v>
      </c>
      <c r="H963" s="177">
        <v>1</v>
      </c>
      <c r="I963" s="178"/>
      <c r="J963" s="179">
        <f>ROUND(I963*H963,2)</f>
        <v>0</v>
      </c>
      <c r="K963" s="175" t="s">
        <v>19</v>
      </c>
      <c r="L963" s="180"/>
      <c r="M963" s="181" t="s">
        <v>19</v>
      </c>
      <c r="N963" s="182" t="s">
        <v>43</v>
      </c>
      <c r="P963" s="130">
        <f>O963*H963</f>
        <v>0</v>
      </c>
      <c r="Q963" s="130">
        <v>0</v>
      </c>
      <c r="R963" s="130">
        <f>Q963*H963</f>
        <v>0</v>
      </c>
      <c r="S963" s="130">
        <v>0</v>
      </c>
      <c r="T963" s="131">
        <f>S963*H963</f>
        <v>0</v>
      </c>
      <c r="AR963" s="132" t="s">
        <v>175</v>
      </c>
      <c r="AT963" s="132" t="s">
        <v>619</v>
      </c>
      <c r="AU963" s="132" t="s">
        <v>83</v>
      </c>
      <c r="AY963" s="17" t="s">
        <v>142</v>
      </c>
      <c r="BE963" s="133">
        <f>IF(N963="základní",J963,0)</f>
        <v>0</v>
      </c>
      <c r="BF963" s="133">
        <f>IF(N963="snížená",J963,0)</f>
        <v>0</v>
      </c>
      <c r="BG963" s="133">
        <f>IF(N963="zákl. přenesená",J963,0)</f>
        <v>0</v>
      </c>
      <c r="BH963" s="133">
        <f>IF(N963="sníž. přenesená",J963,0)</f>
        <v>0</v>
      </c>
      <c r="BI963" s="133">
        <f>IF(N963="nulová",J963,0)</f>
        <v>0</v>
      </c>
      <c r="BJ963" s="17" t="s">
        <v>80</v>
      </c>
      <c r="BK963" s="133">
        <f>ROUND(I963*H963,2)</f>
        <v>0</v>
      </c>
      <c r="BL963" s="17" t="s">
        <v>141</v>
      </c>
      <c r="BM963" s="132" t="s">
        <v>1425</v>
      </c>
    </row>
    <row r="964" spans="2:47" s="1" customFormat="1" ht="19.2">
      <c r="B964" s="32"/>
      <c r="D964" s="134" t="s">
        <v>148</v>
      </c>
      <c r="F964" s="135" t="s">
        <v>1423</v>
      </c>
      <c r="I964" s="136"/>
      <c r="L964" s="32"/>
      <c r="M964" s="137"/>
      <c r="T964" s="51"/>
      <c r="AT964" s="17" t="s">
        <v>148</v>
      </c>
      <c r="AU964" s="17" t="s">
        <v>83</v>
      </c>
    </row>
    <row r="965" spans="2:65" s="1" customFormat="1" ht="24.15" customHeight="1">
      <c r="B965" s="32"/>
      <c r="C965" s="121" t="s">
        <v>1426</v>
      </c>
      <c r="D965" s="121" t="s">
        <v>143</v>
      </c>
      <c r="E965" s="122" t="s">
        <v>1427</v>
      </c>
      <c r="F965" s="123" t="s">
        <v>1428</v>
      </c>
      <c r="G965" s="124" t="s">
        <v>340</v>
      </c>
      <c r="H965" s="125">
        <v>0.132</v>
      </c>
      <c r="I965" s="126"/>
      <c r="J965" s="127">
        <f>ROUND(I965*H965,2)</f>
        <v>0</v>
      </c>
      <c r="K965" s="123" t="s">
        <v>189</v>
      </c>
      <c r="L965" s="32"/>
      <c r="M965" s="128" t="s">
        <v>19</v>
      </c>
      <c r="N965" s="129" t="s">
        <v>43</v>
      </c>
      <c r="P965" s="130">
        <f>O965*H965</f>
        <v>0</v>
      </c>
      <c r="Q965" s="130">
        <v>0</v>
      </c>
      <c r="R965" s="130">
        <f>Q965*H965</f>
        <v>0</v>
      </c>
      <c r="S965" s="130">
        <v>0</v>
      </c>
      <c r="T965" s="131">
        <f>S965*H965</f>
        <v>0</v>
      </c>
      <c r="AR965" s="132" t="s">
        <v>337</v>
      </c>
      <c r="AT965" s="132" t="s">
        <v>143</v>
      </c>
      <c r="AU965" s="132" t="s">
        <v>83</v>
      </c>
      <c r="AY965" s="17" t="s">
        <v>142</v>
      </c>
      <c r="BE965" s="133">
        <f>IF(N965="základní",J965,0)</f>
        <v>0</v>
      </c>
      <c r="BF965" s="133">
        <f>IF(N965="snížená",J965,0)</f>
        <v>0</v>
      </c>
      <c r="BG965" s="133">
        <f>IF(N965="zákl. přenesená",J965,0)</f>
        <v>0</v>
      </c>
      <c r="BH965" s="133">
        <f>IF(N965="sníž. přenesená",J965,0)</f>
        <v>0</v>
      </c>
      <c r="BI965" s="133">
        <f>IF(N965="nulová",J965,0)</f>
        <v>0</v>
      </c>
      <c r="BJ965" s="17" t="s">
        <v>80</v>
      </c>
      <c r="BK965" s="133">
        <f>ROUND(I965*H965,2)</f>
        <v>0</v>
      </c>
      <c r="BL965" s="17" t="s">
        <v>337</v>
      </c>
      <c r="BM965" s="132" t="s">
        <v>1429</v>
      </c>
    </row>
    <row r="966" spans="2:47" s="1" customFormat="1" ht="28.8">
      <c r="B966" s="32"/>
      <c r="D966" s="134" t="s">
        <v>148</v>
      </c>
      <c r="F966" s="135" t="s">
        <v>1430</v>
      </c>
      <c r="I966" s="136"/>
      <c r="L966" s="32"/>
      <c r="M966" s="137"/>
      <c r="T966" s="51"/>
      <c r="AT966" s="17" t="s">
        <v>148</v>
      </c>
      <c r="AU966" s="17" t="s">
        <v>83</v>
      </c>
    </row>
    <row r="967" spans="2:47" s="1" customFormat="1" ht="12">
      <c r="B967" s="32"/>
      <c r="D967" s="148" t="s">
        <v>192</v>
      </c>
      <c r="F967" s="149" t="s">
        <v>1431</v>
      </c>
      <c r="I967" s="136"/>
      <c r="L967" s="32"/>
      <c r="M967" s="137"/>
      <c r="T967" s="51"/>
      <c r="AT967" s="17" t="s">
        <v>192</v>
      </c>
      <c r="AU967" s="17" t="s">
        <v>83</v>
      </c>
    </row>
    <row r="968" spans="2:63" s="10" customFormat="1" ht="22.95" customHeight="1">
      <c r="B968" s="111"/>
      <c r="D968" s="112" t="s">
        <v>71</v>
      </c>
      <c r="E968" s="146" t="s">
        <v>1432</v>
      </c>
      <c r="F968" s="146" t="s">
        <v>1433</v>
      </c>
      <c r="I968" s="114"/>
      <c r="J968" s="147">
        <f>BK968</f>
        <v>0</v>
      </c>
      <c r="L968" s="111"/>
      <c r="M968" s="116"/>
      <c r="P968" s="117">
        <f>SUM(P969:P1010)</f>
        <v>0</v>
      </c>
      <c r="R968" s="117">
        <f>SUM(R969:R1010)</f>
        <v>0.6119698999999998</v>
      </c>
      <c r="T968" s="118">
        <f>SUM(T969:T1010)</f>
        <v>0</v>
      </c>
      <c r="AR968" s="112" t="s">
        <v>83</v>
      </c>
      <c r="AT968" s="119" t="s">
        <v>71</v>
      </c>
      <c r="AU968" s="119" t="s">
        <v>80</v>
      </c>
      <c r="AY968" s="112" t="s">
        <v>142</v>
      </c>
      <c r="BK968" s="120">
        <f>SUM(BK969:BK1010)</f>
        <v>0</v>
      </c>
    </row>
    <row r="969" spans="2:65" s="1" customFormat="1" ht="16.5" customHeight="1">
      <c r="B969" s="32"/>
      <c r="C969" s="121" t="s">
        <v>1434</v>
      </c>
      <c r="D969" s="121" t="s">
        <v>143</v>
      </c>
      <c r="E969" s="122" t="s">
        <v>1435</v>
      </c>
      <c r="F969" s="123" t="s">
        <v>1436</v>
      </c>
      <c r="G969" s="124" t="s">
        <v>223</v>
      </c>
      <c r="H969" s="125">
        <v>18.49</v>
      </c>
      <c r="I969" s="126"/>
      <c r="J969" s="127">
        <f>ROUND(I969*H969,2)</f>
        <v>0</v>
      </c>
      <c r="K969" s="123" t="s">
        <v>189</v>
      </c>
      <c r="L969" s="32"/>
      <c r="M969" s="128" t="s">
        <v>19</v>
      </c>
      <c r="N969" s="129" t="s">
        <v>43</v>
      </c>
      <c r="P969" s="130">
        <f>O969*H969</f>
        <v>0</v>
      </c>
      <c r="Q969" s="130">
        <v>0.0003</v>
      </c>
      <c r="R969" s="130">
        <f>Q969*H969</f>
        <v>0.005546999999999999</v>
      </c>
      <c r="S969" s="130">
        <v>0</v>
      </c>
      <c r="T969" s="131">
        <f>S969*H969</f>
        <v>0</v>
      </c>
      <c r="AR969" s="132" t="s">
        <v>337</v>
      </c>
      <c r="AT969" s="132" t="s">
        <v>143</v>
      </c>
      <c r="AU969" s="132" t="s">
        <v>83</v>
      </c>
      <c r="AY969" s="17" t="s">
        <v>142</v>
      </c>
      <c r="BE969" s="133">
        <f>IF(N969="základní",J969,0)</f>
        <v>0</v>
      </c>
      <c r="BF969" s="133">
        <f>IF(N969="snížená",J969,0)</f>
        <v>0</v>
      </c>
      <c r="BG969" s="133">
        <f>IF(N969="zákl. přenesená",J969,0)</f>
        <v>0</v>
      </c>
      <c r="BH969" s="133">
        <f>IF(N969="sníž. přenesená",J969,0)</f>
        <v>0</v>
      </c>
      <c r="BI969" s="133">
        <f>IF(N969="nulová",J969,0)</f>
        <v>0</v>
      </c>
      <c r="BJ969" s="17" t="s">
        <v>80</v>
      </c>
      <c r="BK969" s="133">
        <f>ROUND(I969*H969,2)</f>
        <v>0</v>
      </c>
      <c r="BL969" s="17" t="s">
        <v>337</v>
      </c>
      <c r="BM969" s="132" t="s">
        <v>1437</v>
      </c>
    </row>
    <row r="970" spans="2:47" s="1" customFormat="1" ht="19.2">
      <c r="B970" s="32"/>
      <c r="D970" s="134" t="s">
        <v>148</v>
      </c>
      <c r="F970" s="135" t="s">
        <v>1438</v>
      </c>
      <c r="I970" s="136"/>
      <c r="L970" s="32"/>
      <c r="M970" s="137"/>
      <c r="T970" s="51"/>
      <c r="AT970" s="17" t="s">
        <v>148</v>
      </c>
      <c r="AU970" s="17" t="s">
        <v>83</v>
      </c>
    </row>
    <row r="971" spans="2:47" s="1" customFormat="1" ht="12">
      <c r="B971" s="32"/>
      <c r="D971" s="148" t="s">
        <v>192</v>
      </c>
      <c r="F971" s="149" t="s">
        <v>1439</v>
      </c>
      <c r="I971" s="136"/>
      <c r="L971" s="32"/>
      <c r="M971" s="137"/>
      <c r="T971" s="51"/>
      <c r="AT971" s="17" t="s">
        <v>192</v>
      </c>
      <c r="AU971" s="17" t="s">
        <v>83</v>
      </c>
    </row>
    <row r="972" spans="2:51" s="12" customFormat="1" ht="12">
      <c r="B972" s="150"/>
      <c r="D972" s="134" t="s">
        <v>227</v>
      </c>
      <c r="E972" s="151" t="s">
        <v>19</v>
      </c>
      <c r="F972" s="152" t="s">
        <v>829</v>
      </c>
      <c r="H972" s="153">
        <v>11.25</v>
      </c>
      <c r="I972" s="154"/>
      <c r="L972" s="150"/>
      <c r="M972" s="155"/>
      <c r="T972" s="156"/>
      <c r="AT972" s="151" t="s">
        <v>227</v>
      </c>
      <c r="AU972" s="151" t="s">
        <v>83</v>
      </c>
      <c r="AV972" s="12" t="s">
        <v>83</v>
      </c>
      <c r="AW972" s="12" t="s">
        <v>33</v>
      </c>
      <c r="AX972" s="12" t="s">
        <v>72</v>
      </c>
      <c r="AY972" s="151" t="s">
        <v>142</v>
      </c>
    </row>
    <row r="973" spans="2:51" s="12" customFormat="1" ht="12">
      <c r="B973" s="150"/>
      <c r="D973" s="134" t="s">
        <v>227</v>
      </c>
      <c r="E973" s="151" t="s">
        <v>19</v>
      </c>
      <c r="F973" s="152" t="s">
        <v>830</v>
      </c>
      <c r="H973" s="153">
        <v>1.64</v>
      </c>
      <c r="I973" s="154"/>
      <c r="L973" s="150"/>
      <c r="M973" s="155"/>
      <c r="T973" s="156"/>
      <c r="AT973" s="151" t="s">
        <v>227</v>
      </c>
      <c r="AU973" s="151" t="s">
        <v>83</v>
      </c>
      <c r="AV973" s="12" t="s">
        <v>83</v>
      </c>
      <c r="AW973" s="12" t="s">
        <v>33</v>
      </c>
      <c r="AX973" s="12" t="s">
        <v>72</v>
      </c>
      <c r="AY973" s="151" t="s">
        <v>142</v>
      </c>
    </row>
    <row r="974" spans="2:51" s="12" customFormat="1" ht="12">
      <c r="B974" s="150"/>
      <c r="D974" s="134" t="s">
        <v>227</v>
      </c>
      <c r="E974" s="151" t="s">
        <v>19</v>
      </c>
      <c r="F974" s="152" t="s">
        <v>831</v>
      </c>
      <c r="H974" s="153">
        <v>1.64</v>
      </c>
      <c r="I974" s="154"/>
      <c r="L974" s="150"/>
      <c r="M974" s="155"/>
      <c r="T974" s="156"/>
      <c r="AT974" s="151" t="s">
        <v>227</v>
      </c>
      <c r="AU974" s="151" t="s">
        <v>83</v>
      </c>
      <c r="AV974" s="12" t="s">
        <v>83</v>
      </c>
      <c r="AW974" s="12" t="s">
        <v>33</v>
      </c>
      <c r="AX974" s="12" t="s">
        <v>72</v>
      </c>
      <c r="AY974" s="151" t="s">
        <v>142</v>
      </c>
    </row>
    <row r="975" spans="2:51" s="12" customFormat="1" ht="12">
      <c r="B975" s="150"/>
      <c r="D975" s="134" t="s">
        <v>227</v>
      </c>
      <c r="E975" s="151" t="s">
        <v>19</v>
      </c>
      <c r="F975" s="152" t="s">
        <v>832</v>
      </c>
      <c r="H975" s="153">
        <v>3.96</v>
      </c>
      <c r="I975" s="154"/>
      <c r="L975" s="150"/>
      <c r="M975" s="155"/>
      <c r="T975" s="156"/>
      <c r="AT975" s="151" t="s">
        <v>227</v>
      </c>
      <c r="AU975" s="151" t="s">
        <v>83</v>
      </c>
      <c r="AV975" s="12" t="s">
        <v>83</v>
      </c>
      <c r="AW975" s="12" t="s">
        <v>33</v>
      </c>
      <c r="AX975" s="12" t="s">
        <v>72</v>
      </c>
      <c r="AY975" s="151" t="s">
        <v>142</v>
      </c>
    </row>
    <row r="976" spans="2:51" s="14" customFormat="1" ht="12">
      <c r="B976" s="163"/>
      <c r="D976" s="134" t="s">
        <v>227</v>
      </c>
      <c r="E976" s="164" t="s">
        <v>19</v>
      </c>
      <c r="F976" s="165" t="s">
        <v>264</v>
      </c>
      <c r="H976" s="166">
        <v>18.490000000000002</v>
      </c>
      <c r="I976" s="167"/>
      <c r="L976" s="163"/>
      <c r="M976" s="168"/>
      <c r="T976" s="169"/>
      <c r="AT976" s="164" t="s">
        <v>227</v>
      </c>
      <c r="AU976" s="164" t="s">
        <v>83</v>
      </c>
      <c r="AV976" s="14" t="s">
        <v>141</v>
      </c>
      <c r="AW976" s="14" t="s">
        <v>33</v>
      </c>
      <c r="AX976" s="14" t="s">
        <v>80</v>
      </c>
      <c r="AY976" s="164" t="s">
        <v>142</v>
      </c>
    </row>
    <row r="977" spans="2:65" s="1" customFormat="1" ht="21.75" customHeight="1">
      <c r="B977" s="32"/>
      <c r="C977" s="121" t="s">
        <v>1440</v>
      </c>
      <c r="D977" s="121" t="s">
        <v>143</v>
      </c>
      <c r="E977" s="122" t="s">
        <v>1441</v>
      </c>
      <c r="F977" s="123" t="s">
        <v>1442</v>
      </c>
      <c r="G977" s="124" t="s">
        <v>223</v>
      </c>
      <c r="H977" s="125">
        <v>18.49</v>
      </c>
      <c r="I977" s="126"/>
      <c r="J977" s="127">
        <f>ROUND(I977*H977,2)</f>
        <v>0</v>
      </c>
      <c r="K977" s="123" t="s">
        <v>189</v>
      </c>
      <c r="L977" s="32"/>
      <c r="M977" s="128" t="s">
        <v>19</v>
      </c>
      <c r="N977" s="129" t="s">
        <v>43</v>
      </c>
      <c r="P977" s="130">
        <f>O977*H977</f>
        <v>0</v>
      </c>
      <c r="Q977" s="130">
        <v>0.00455</v>
      </c>
      <c r="R977" s="130">
        <f>Q977*H977</f>
        <v>0.0841295</v>
      </c>
      <c r="S977" s="130">
        <v>0</v>
      </c>
      <c r="T977" s="131">
        <f>S977*H977</f>
        <v>0</v>
      </c>
      <c r="AR977" s="132" t="s">
        <v>337</v>
      </c>
      <c r="AT977" s="132" t="s">
        <v>143</v>
      </c>
      <c r="AU977" s="132" t="s">
        <v>83</v>
      </c>
      <c r="AY977" s="17" t="s">
        <v>142</v>
      </c>
      <c r="BE977" s="133">
        <f>IF(N977="základní",J977,0)</f>
        <v>0</v>
      </c>
      <c r="BF977" s="133">
        <f>IF(N977="snížená",J977,0)</f>
        <v>0</v>
      </c>
      <c r="BG977" s="133">
        <f>IF(N977="zákl. přenesená",J977,0)</f>
        <v>0</v>
      </c>
      <c r="BH977" s="133">
        <f>IF(N977="sníž. přenesená",J977,0)</f>
        <v>0</v>
      </c>
      <c r="BI977" s="133">
        <f>IF(N977="nulová",J977,0)</f>
        <v>0</v>
      </c>
      <c r="BJ977" s="17" t="s">
        <v>80</v>
      </c>
      <c r="BK977" s="133">
        <f>ROUND(I977*H977,2)</f>
        <v>0</v>
      </c>
      <c r="BL977" s="17" t="s">
        <v>337</v>
      </c>
      <c r="BM977" s="132" t="s">
        <v>1443</v>
      </c>
    </row>
    <row r="978" spans="2:47" s="1" customFormat="1" ht="19.2">
      <c r="B978" s="32"/>
      <c r="D978" s="134" t="s">
        <v>148</v>
      </c>
      <c r="F978" s="135" t="s">
        <v>1444</v>
      </c>
      <c r="I978" s="136"/>
      <c r="L978" s="32"/>
      <c r="M978" s="137"/>
      <c r="T978" s="51"/>
      <c r="AT978" s="17" t="s">
        <v>148</v>
      </c>
      <c r="AU978" s="17" t="s">
        <v>83</v>
      </c>
    </row>
    <row r="979" spans="2:47" s="1" customFormat="1" ht="12">
      <c r="B979" s="32"/>
      <c r="D979" s="148" t="s">
        <v>192</v>
      </c>
      <c r="F979" s="149" t="s">
        <v>1445</v>
      </c>
      <c r="I979" s="136"/>
      <c r="L979" s="32"/>
      <c r="M979" s="137"/>
      <c r="T979" s="51"/>
      <c r="AT979" s="17" t="s">
        <v>192</v>
      </c>
      <c r="AU979" s="17" t="s">
        <v>83</v>
      </c>
    </row>
    <row r="980" spans="2:51" s="12" customFormat="1" ht="12">
      <c r="B980" s="150"/>
      <c r="D980" s="134" t="s">
        <v>227</v>
      </c>
      <c r="E980" s="151" t="s">
        <v>19</v>
      </c>
      <c r="F980" s="152" t="s">
        <v>829</v>
      </c>
      <c r="H980" s="153">
        <v>11.25</v>
      </c>
      <c r="I980" s="154"/>
      <c r="L980" s="150"/>
      <c r="M980" s="155"/>
      <c r="T980" s="156"/>
      <c r="AT980" s="151" t="s">
        <v>227</v>
      </c>
      <c r="AU980" s="151" t="s">
        <v>83</v>
      </c>
      <c r="AV980" s="12" t="s">
        <v>83</v>
      </c>
      <c r="AW980" s="12" t="s">
        <v>33</v>
      </c>
      <c r="AX980" s="12" t="s">
        <v>72</v>
      </c>
      <c r="AY980" s="151" t="s">
        <v>142</v>
      </c>
    </row>
    <row r="981" spans="2:51" s="12" customFormat="1" ht="12">
      <c r="B981" s="150"/>
      <c r="D981" s="134" t="s">
        <v>227</v>
      </c>
      <c r="E981" s="151" t="s">
        <v>19</v>
      </c>
      <c r="F981" s="152" t="s">
        <v>830</v>
      </c>
      <c r="H981" s="153">
        <v>1.64</v>
      </c>
      <c r="I981" s="154"/>
      <c r="L981" s="150"/>
      <c r="M981" s="155"/>
      <c r="T981" s="156"/>
      <c r="AT981" s="151" t="s">
        <v>227</v>
      </c>
      <c r="AU981" s="151" t="s">
        <v>83</v>
      </c>
      <c r="AV981" s="12" t="s">
        <v>83</v>
      </c>
      <c r="AW981" s="12" t="s">
        <v>33</v>
      </c>
      <c r="AX981" s="12" t="s">
        <v>72</v>
      </c>
      <c r="AY981" s="151" t="s">
        <v>142</v>
      </c>
    </row>
    <row r="982" spans="2:51" s="12" customFormat="1" ht="12">
      <c r="B982" s="150"/>
      <c r="D982" s="134" t="s">
        <v>227</v>
      </c>
      <c r="E982" s="151" t="s">
        <v>19</v>
      </c>
      <c r="F982" s="152" t="s">
        <v>831</v>
      </c>
      <c r="H982" s="153">
        <v>1.64</v>
      </c>
      <c r="I982" s="154"/>
      <c r="L982" s="150"/>
      <c r="M982" s="155"/>
      <c r="T982" s="156"/>
      <c r="AT982" s="151" t="s">
        <v>227</v>
      </c>
      <c r="AU982" s="151" t="s">
        <v>83</v>
      </c>
      <c r="AV982" s="12" t="s">
        <v>83</v>
      </c>
      <c r="AW982" s="12" t="s">
        <v>33</v>
      </c>
      <c r="AX982" s="12" t="s">
        <v>72</v>
      </c>
      <c r="AY982" s="151" t="s">
        <v>142</v>
      </c>
    </row>
    <row r="983" spans="2:51" s="12" customFormat="1" ht="12">
      <c r="B983" s="150"/>
      <c r="D983" s="134" t="s">
        <v>227</v>
      </c>
      <c r="E983" s="151" t="s">
        <v>19</v>
      </c>
      <c r="F983" s="152" t="s">
        <v>832</v>
      </c>
      <c r="H983" s="153">
        <v>3.96</v>
      </c>
      <c r="I983" s="154"/>
      <c r="L983" s="150"/>
      <c r="M983" s="155"/>
      <c r="T983" s="156"/>
      <c r="AT983" s="151" t="s">
        <v>227</v>
      </c>
      <c r="AU983" s="151" t="s">
        <v>83</v>
      </c>
      <c r="AV983" s="12" t="s">
        <v>83</v>
      </c>
      <c r="AW983" s="12" t="s">
        <v>33</v>
      </c>
      <c r="AX983" s="12" t="s">
        <v>72</v>
      </c>
      <c r="AY983" s="151" t="s">
        <v>142</v>
      </c>
    </row>
    <row r="984" spans="2:51" s="14" customFormat="1" ht="12">
      <c r="B984" s="163"/>
      <c r="D984" s="134" t="s">
        <v>227</v>
      </c>
      <c r="E984" s="164" t="s">
        <v>19</v>
      </c>
      <c r="F984" s="165" t="s">
        <v>264</v>
      </c>
      <c r="H984" s="166">
        <v>18.490000000000002</v>
      </c>
      <c r="I984" s="167"/>
      <c r="L984" s="163"/>
      <c r="M984" s="168"/>
      <c r="T984" s="169"/>
      <c r="AT984" s="164" t="s">
        <v>227</v>
      </c>
      <c r="AU984" s="164" t="s">
        <v>83</v>
      </c>
      <c r="AV984" s="14" t="s">
        <v>141</v>
      </c>
      <c r="AW984" s="14" t="s">
        <v>33</v>
      </c>
      <c r="AX984" s="14" t="s">
        <v>80</v>
      </c>
      <c r="AY984" s="164" t="s">
        <v>142</v>
      </c>
    </row>
    <row r="985" spans="2:65" s="1" customFormat="1" ht="24.15" customHeight="1">
      <c r="B985" s="32"/>
      <c r="C985" s="121" t="s">
        <v>1446</v>
      </c>
      <c r="D985" s="121" t="s">
        <v>143</v>
      </c>
      <c r="E985" s="122" t="s">
        <v>1447</v>
      </c>
      <c r="F985" s="123" t="s">
        <v>1448</v>
      </c>
      <c r="G985" s="124" t="s">
        <v>303</v>
      </c>
      <c r="H985" s="125">
        <v>17.7</v>
      </c>
      <c r="I985" s="126"/>
      <c r="J985" s="127">
        <f>ROUND(I985*H985,2)</f>
        <v>0</v>
      </c>
      <c r="K985" s="123" t="s">
        <v>189</v>
      </c>
      <c r="L985" s="32"/>
      <c r="M985" s="128" t="s">
        <v>19</v>
      </c>
      <c r="N985" s="129" t="s">
        <v>43</v>
      </c>
      <c r="P985" s="130">
        <f>O985*H985</f>
        <v>0</v>
      </c>
      <c r="Q985" s="130">
        <v>0.00043</v>
      </c>
      <c r="R985" s="130">
        <f>Q985*H985</f>
        <v>0.007611</v>
      </c>
      <c r="S985" s="130">
        <v>0</v>
      </c>
      <c r="T985" s="131">
        <f>S985*H985</f>
        <v>0</v>
      </c>
      <c r="AR985" s="132" t="s">
        <v>337</v>
      </c>
      <c r="AT985" s="132" t="s">
        <v>143</v>
      </c>
      <c r="AU985" s="132" t="s">
        <v>83</v>
      </c>
      <c r="AY985" s="17" t="s">
        <v>142</v>
      </c>
      <c r="BE985" s="133">
        <f>IF(N985="základní",J985,0)</f>
        <v>0</v>
      </c>
      <c r="BF985" s="133">
        <f>IF(N985="snížená",J985,0)</f>
        <v>0</v>
      </c>
      <c r="BG985" s="133">
        <f>IF(N985="zákl. přenesená",J985,0)</f>
        <v>0</v>
      </c>
      <c r="BH985" s="133">
        <f>IF(N985="sníž. přenesená",J985,0)</f>
        <v>0</v>
      </c>
      <c r="BI985" s="133">
        <f>IF(N985="nulová",J985,0)</f>
        <v>0</v>
      </c>
      <c r="BJ985" s="17" t="s">
        <v>80</v>
      </c>
      <c r="BK985" s="133">
        <f>ROUND(I985*H985,2)</f>
        <v>0</v>
      </c>
      <c r="BL985" s="17" t="s">
        <v>337</v>
      </c>
      <c r="BM985" s="132" t="s">
        <v>1449</v>
      </c>
    </row>
    <row r="986" spans="2:47" s="1" customFormat="1" ht="19.2">
      <c r="B986" s="32"/>
      <c r="D986" s="134" t="s">
        <v>148</v>
      </c>
      <c r="F986" s="135" t="s">
        <v>1450</v>
      </c>
      <c r="I986" s="136"/>
      <c r="L986" s="32"/>
      <c r="M986" s="137"/>
      <c r="T986" s="51"/>
      <c r="AT986" s="17" t="s">
        <v>148</v>
      </c>
      <c r="AU986" s="17" t="s">
        <v>83</v>
      </c>
    </row>
    <row r="987" spans="2:47" s="1" customFormat="1" ht="12">
      <c r="B987" s="32"/>
      <c r="D987" s="148" t="s">
        <v>192</v>
      </c>
      <c r="F987" s="149" t="s">
        <v>1451</v>
      </c>
      <c r="I987" s="136"/>
      <c r="L987" s="32"/>
      <c r="M987" s="137"/>
      <c r="T987" s="51"/>
      <c r="AT987" s="17" t="s">
        <v>192</v>
      </c>
      <c r="AU987" s="17" t="s">
        <v>83</v>
      </c>
    </row>
    <row r="988" spans="2:51" s="12" customFormat="1" ht="12">
      <c r="B988" s="150"/>
      <c r="D988" s="134" t="s">
        <v>227</v>
      </c>
      <c r="E988" s="151" t="s">
        <v>19</v>
      </c>
      <c r="F988" s="152" t="s">
        <v>1452</v>
      </c>
      <c r="H988" s="153">
        <v>17.7</v>
      </c>
      <c r="I988" s="154"/>
      <c r="L988" s="150"/>
      <c r="M988" s="155"/>
      <c r="T988" s="156"/>
      <c r="AT988" s="151" t="s">
        <v>227</v>
      </c>
      <c r="AU988" s="151" t="s">
        <v>83</v>
      </c>
      <c r="AV988" s="12" t="s">
        <v>83</v>
      </c>
      <c r="AW988" s="12" t="s">
        <v>33</v>
      </c>
      <c r="AX988" s="12" t="s">
        <v>80</v>
      </c>
      <c r="AY988" s="151" t="s">
        <v>142</v>
      </c>
    </row>
    <row r="989" spans="2:65" s="1" customFormat="1" ht="24.15" customHeight="1">
      <c r="B989" s="32"/>
      <c r="C989" s="173" t="s">
        <v>1453</v>
      </c>
      <c r="D989" s="173" t="s">
        <v>619</v>
      </c>
      <c r="E989" s="174" t="s">
        <v>1454</v>
      </c>
      <c r="F989" s="175" t="s">
        <v>1455</v>
      </c>
      <c r="G989" s="176" t="s">
        <v>223</v>
      </c>
      <c r="H989" s="177">
        <v>1.752</v>
      </c>
      <c r="I989" s="178"/>
      <c r="J989" s="179">
        <f>ROUND(I989*H989,2)</f>
        <v>0</v>
      </c>
      <c r="K989" s="175" t="s">
        <v>189</v>
      </c>
      <c r="L989" s="180"/>
      <c r="M989" s="181" t="s">
        <v>19</v>
      </c>
      <c r="N989" s="182" t="s">
        <v>43</v>
      </c>
      <c r="P989" s="130">
        <f>O989*H989</f>
        <v>0</v>
      </c>
      <c r="Q989" s="130">
        <v>0.0177</v>
      </c>
      <c r="R989" s="130">
        <f>Q989*H989</f>
        <v>0.0310104</v>
      </c>
      <c r="S989" s="130">
        <v>0</v>
      </c>
      <c r="T989" s="131">
        <f>S989*H989</f>
        <v>0</v>
      </c>
      <c r="AR989" s="132" t="s">
        <v>647</v>
      </c>
      <c r="AT989" s="132" t="s">
        <v>619</v>
      </c>
      <c r="AU989" s="132" t="s">
        <v>83</v>
      </c>
      <c r="AY989" s="17" t="s">
        <v>142</v>
      </c>
      <c r="BE989" s="133">
        <f>IF(N989="základní",J989,0)</f>
        <v>0</v>
      </c>
      <c r="BF989" s="133">
        <f>IF(N989="snížená",J989,0)</f>
        <v>0</v>
      </c>
      <c r="BG989" s="133">
        <f>IF(N989="zákl. přenesená",J989,0)</f>
        <v>0</v>
      </c>
      <c r="BH989" s="133">
        <f>IF(N989="sníž. přenesená",J989,0)</f>
        <v>0</v>
      </c>
      <c r="BI989" s="133">
        <f>IF(N989="nulová",J989,0)</f>
        <v>0</v>
      </c>
      <c r="BJ989" s="17" t="s">
        <v>80</v>
      </c>
      <c r="BK989" s="133">
        <f>ROUND(I989*H989,2)</f>
        <v>0</v>
      </c>
      <c r="BL989" s="17" t="s">
        <v>337</v>
      </c>
      <c r="BM989" s="132" t="s">
        <v>1456</v>
      </c>
    </row>
    <row r="990" spans="2:47" s="1" customFormat="1" ht="19.2">
      <c r="B990" s="32"/>
      <c r="D990" s="134" t="s">
        <v>148</v>
      </c>
      <c r="F990" s="135" t="s">
        <v>1455</v>
      </c>
      <c r="I990" s="136"/>
      <c r="L990" s="32"/>
      <c r="M990" s="137"/>
      <c r="T990" s="51"/>
      <c r="AT990" s="17" t="s">
        <v>148</v>
      </c>
      <c r="AU990" s="17" t="s">
        <v>83</v>
      </c>
    </row>
    <row r="991" spans="2:51" s="12" customFormat="1" ht="12">
      <c r="B991" s="150"/>
      <c r="D991" s="134" t="s">
        <v>227</v>
      </c>
      <c r="E991" s="151" t="s">
        <v>19</v>
      </c>
      <c r="F991" s="152" t="s">
        <v>1457</v>
      </c>
      <c r="H991" s="153">
        <v>1.593</v>
      </c>
      <c r="I991" s="154"/>
      <c r="L991" s="150"/>
      <c r="M991" s="155"/>
      <c r="T991" s="156"/>
      <c r="AT991" s="151" t="s">
        <v>227</v>
      </c>
      <c r="AU991" s="151" t="s">
        <v>83</v>
      </c>
      <c r="AV991" s="12" t="s">
        <v>83</v>
      </c>
      <c r="AW991" s="12" t="s">
        <v>33</v>
      </c>
      <c r="AX991" s="12" t="s">
        <v>80</v>
      </c>
      <c r="AY991" s="151" t="s">
        <v>142</v>
      </c>
    </row>
    <row r="992" spans="2:51" s="12" customFormat="1" ht="12">
      <c r="B992" s="150"/>
      <c r="D992" s="134" t="s">
        <v>227</v>
      </c>
      <c r="F992" s="152" t="s">
        <v>1458</v>
      </c>
      <c r="H992" s="153">
        <v>1.752</v>
      </c>
      <c r="I992" s="154"/>
      <c r="L992" s="150"/>
      <c r="M992" s="155"/>
      <c r="T992" s="156"/>
      <c r="AT992" s="151" t="s">
        <v>227</v>
      </c>
      <c r="AU992" s="151" t="s">
        <v>83</v>
      </c>
      <c r="AV992" s="12" t="s">
        <v>83</v>
      </c>
      <c r="AW992" s="12" t="s">
        <v>4</v>
      </c>
      <c r="AX992" s="12" t="s">
        <v>80</v>
      </c>
      <c r="AY992" s="151" t="s">
        <v>142</v>
      </c>
    </row>
    <row r="993" spans="2:65" s="1" customFormat="1" ht="24.15" customHeight="1">
      <c r="B993" s="32"/>
      <c r="C993" s="121" t="s">
        <v>1459</v>
      </c>
      <c r="D993" s="121" t="s">
        <v>143</v>
      </c>
      <c r="E993" s="122" t="s">
        <v>1460</v>
      </c>
      <c r="F993" s="123" t="s">
        <v>1461</v>
      </c>
      <c r="G993" s="124" t="s">
        <v>223</v>
      </c>
      <c r="H993" s="125">
        <v>18.49</v>
      </c>
      <c r="I993" s="126"/>
      <c r="J993" s="127">
        <f>ROUND(I993*H993,2)</f>
        <v>0</v>
      </c>
      <c r="K993" s="123" t="s">
        <v>189</v>
      </c>
      <c r="L993" s="32"/>
      <c r="M993" s="128" t="s">
        <v>19</v>
      </c>
      <c r="N993" s="129" t="s">
        <v>43</v>
      </c>
      <c r="P993" s="130">
        <f>O993*H993</f>
        <v>0</v>
      </c>
      <c r="Q993" s="130">
        <v>0.0063</v>
      </c>
      <c r="R993" s="130">
        <f>Q993*H993</f>
        <v>0.116487</v>
      </c>
      <c r="S993" s="130">
        <v>0</v>
      </c>
      <c r="T993" s="131">
        <f>S993*H993</f>
        <v>0</v>
      </c>
      <c r="AR993" s="132" t="s">
        <v>337</v>
      </c>
      <c r="AT993" s="132" t="s">
        <v>143</v>
      </c>
      <c r="AU993" s="132" t="s">
        <v>83</v>
      </c>
      <c r="AY993" s="17" t="s">
        <v>142</v>
      </c>
      <c r="BE993" s="133">
        <f>IF(N993="základní",J993,0)</f>
        <v>0</v>
      </c>
      <c r="BF993" s="133">
        <f>IF(N993="snížená",J993,0)</f>
        <v>0</v>
      </c>
      <c r="BG993" s="133">
        <f>IF(N993="zákl. přenesená",J993,0)</f>
        <v>0</v>
      </c>
      <c r="BH993" s="133">
        <f>IF(N993="sníž. přenesená",J993,0)</f>
        <v>0</v>
      </c>
      <c r="BI993" s="133">
        <f>IF(N993="nulová",J993,0)</f>
        <v>0</v>
      </c>
      <c r="BJ993" s="17" t="s">
        <v>80</v>
      </c>
      <c r="BK993" s="133">
        <f>ROUND(I993*H993,2)</f>
        <v>0</v>
      </c>
      <c r="BL993" s="17" t="s">
        <v>337</v>
      </c>
      <c r="BM993" s="132" t="s">
        <v>1462</v>
      </c>
    </row>
    <row r="994" spans="2:47" s="1" customFormat="1" ht="19.2">
      <c r="B994" s="32"/>
      <c r="D994" s="134" t="s">
        <v>148</v>
      </c>
      <c r="F994" s="135" t="s">
        <v>1463</v>
      </c>
      <c r="I994" s="136"/>
      <c r="L994" s="32"/>
      <c r="M994" s="137"/>
      <c r="T994" s="51"/>
      <c r="AT994" s="17" t="s">
        <v>148</v>
      </c>
      <c r="AU994" s="17" t="s">
        <v>83</v>
      </c>
    </row>
    <row r="995" spans="2:47" s="1" customFormat="1" ht="12">
      <c r="B995" s="32"/>
      <c r="D995" s="148" t="s">
        <v>192</v>
      </c>
      <c r="F995" s="149" t="s">
        <v>1464</v>
      </c>
      <c r="I995" s="136"/>
      <c r="L995" s="32"/>
      <c r="M995" s="137"/>
      <c r="T995" s="51"/>
      <c r="AT995" s="17" t="s">
        <v>192</v>
      </c>
      <c r="AU995" s="17" t="s">
        <v>83</v>
      </c>
    </row>
    <row r="996" spans="2:51" s="12" customFormat="1" ht="12">
      <c r="B996" s="150"/>
      <c r="D996" s="134" t="s">
        <v>227</v>
      </c>
      <c r="E996" s="151" t="s">
        <v>19</v>
      </c>
      <c r="F996" s="152" t="s">
        <v>829</v>
      </c>
      <c r="H996" s="153">
        <v>11.25</v>
      </c>
      <c r="I996" s="154"/>
      <c r="L996" s="150"/>
      <c r="M996" s="155"/>
      <c r="T996" s="156"/>
      <c r="AT996" s="151" t="s">
        <v>227</v>
      </c>
      <c r="AU996" s="151" t="s">
        <v>83</v>
      </c>
      <c r="AV996" s="12" t="s">
        <v>83</v>
      </c>
      <c r="AW996" s="12" t="s">
        <v>33</v>
      </c>
      <c r="AX996" s="12" t="s">
        <v>72</v>
      </c>
      <c r="AY996" s="151" t="s">
        <v>142</v>
      </c>
    </row>
    <row r="997" spans="2:51" s="12" customFormat="1" ht="12">
      <c r="B997" s="150"/>
      <c r="D997" s="134" t="s">
        <v>227</v>
      </c>
      <c r="E997" s="151" t="s">
        <v>19</v>
      </c>
      <c r="F997" s="152" t="s">
        <v>830</v>
      </c>
      <c r="H997" s="153">
        <v>1.64</v>
      </c>
      <c r="I997" s="154"/>
      <c r="L997" s="150"/>
      <c r="M997" s="155"/>
      <c r="T997" s="156"/>
      <c r="AT997" s="151" t="s">
        <v>227</v>
      </c>
      <c r="AU997" s="151" t="s">
        <v>83</v>
      </c>
      <c r="AV997" s="12" t="s">
        <v>83</v>
      </c>
      <c r="AW997" s="12" t="s">
        <v>33</v>
      </c>
      <c r="AX997" s="12" t="s">
        <v>72</v>
      </c>
      <c r="AY997" s="151" t="s">
        <v>142</v>
      </c>
    </row>
    <row r="998" spans="2:51" s="12" customFormat="1" ht="12">
      <c r="B998" s="150"/>
      <c r="D998" s="134" t="s">
        <v>227</v>
      </c>
      <c r="E998" s="151" t="s">
        <v>19</v>
      </c>
      <c r="F998" s="152" t="s">
        <v>831</v>
      </c>
      <c r="H998" s="153">
        <v>1.64</v>
      </c>
      <c r="I998" s="154"/>
      <c r="L998" s="150"/>
      <c r="M998" s="155"/>
      <c r="T998" s="156"/>
      <c r="AT998" s="151" t="s">
        <v>227</v>
      </c>
      <c r="AU998" s="151" t="s">
        <v>83</v>
      </c>
      <c r="AV998" s="12" t="s">
        <v>83</v>
      </c>
      <c r="AW998" s="12" t="s">
        <v>33</v>
      </c>
      <c r="AX998" s="12" t="s">
        <v>72</v>
      </c>
      <c r="AY998" s="151" t="s">
        <v>142</v>
      </c>
    </row>
    <row r="999" spans="2:51" s="12" customFormat="1" ht="12">
      <c r="B999" s="150"/>
      <c r="D999" s="134" t="s">
        <v>227</v>
      </c>
      <c r="E999" s="151" t="s">
        <v>19</v>
      </c>
      <c r="F999" s="152" t="s">
        <v>832</v>
      </c>
      <c r="H999" s="153">
        <v>3.96</v>
      </c>
      <c r="I999" s="154"/>
      <c r="L999" s="150"/>
      <c r="M999" s="155"/>
      <c r="T999" s="156"/>
      <c r="AT999" s="151" t="s">
        <v>227</v>
      </c>
      <c r="AU999" s="151" t="s">
        <v>83</v>
      </c>
      <c r="AV999" s="12" t="s">
        <v>83</v>
      </c>
      <c r="AW999" s="12" t="s">
        <v>33</v>
      </c>
      <c r="AX999" s="12" t="s">
        <v>72</v>
      </c>
      <c r="AY999" s="151" t="s">
        <v>142</v>
      </c>
    </row>
    <row r="1000" spans="2:51" s="14" customFormat="1" ht="12">
      <c r="B1000" s="163"/>
      <c r="D1000" s="134" t="s">
        <v>227</v>
      </c>
      <c r="E1000" s="164" t="s">
        <v>19</v>
      </c>
      <c r="F1000" s="165" t="s">
        <v>264</v>
      </c>
      <c r="H1000" s="166">
        <v>18.490000000000002</v>
      </c>
      <c r="I1000" s="167"/>
      <c r="L1000" s="163"/>
      <c r="M1000" s="168"/>
      <c r="T1000" s="169"/>
      <c r="AT1000" s="164" t="s">
        <v>227</v>
      </c>
      <c r="AU1000" s="164" t="s">
        <v>83</v>
      </c>
      <c r="AV1000" s="14" t="s">
        <v>141</v>
      </c>
      <c r="AW1000" s="14" t="s">
        <v>33</v>
      </c>
      <c r="AX1000" s="14" t="s">
        <v>80</v>
      </c>
      <c r="AY1000" s="164" t="s">
        <v>142</v>
      </c>
    </row>
    <row r="1001" spans="2:65" s="1" customFormat="1" ht="24.15" customHeight="1">
      <c r="B1001" s="32"/>
      <c r="C1001" s="173" t="s">
        <v>1465</v>
      </c>
      <c r="D1001" s="173" t="s">
        <v>619</v>
      </c>
      <c r="E1001" s="174" t="s">
        <v>1466</v>
      </c>
      <c r="F1001" s="175" t="s">
        <v>1467</v>
      </c>
      <c r="G1001" s="176" t="s">
        <v>223</v>
      </c>
      <c r="H1001" s="177">
        <v>20.339</v>
      </c>
      <c r="I1001" s="178"/>
      <c r="J1001" s="179">
        <f>ROUND(I1001*H1001,2)</f>
        <v>0</v>
      </c>
      <c r="K1001" s="175" t="s">
        <v>189</v>
      </c>
      <c r="L1001" s="180"/>
      <c r="M1001" s="181" t="s">
        <v>19</v>
      </c>
      <c r="N1001" s="182" t="s">
        <v>43</v>
      </c>
      <c r="P1001" s="130">
        <f>O1001*H1001</f>
        <v>0</v>
      </c>
      <c r="Q1001" s="130">
        <v>0.018</v>
      </c>
      <c r="R1001" s="130">
        <f>Q1001*H1001</f>
        <v>0.3661019999999999</v>
      </c>
      <c r="S1001" s="130">
        <v>0</v>
      </c>
      <c r="T1001" s="131">
        <f>S1001*H1001</f>
        <v>0</v>
      </c>
      <c r="AR1001" s="132" t="s">
        <v>647</v>
      </c>
      <c r="AT1001" s="132" t="s">
        <v>619</v>
      </c>
      <c r="AU1001" s="132" t="s">
        <v>83</v>
      </c>
      <c r="AY1001" s="17" t="s">
        <v>142</v>
      </c>
      <c r="BE1001" s="133">
        <f>IF(N1001="základní",J1001,0)</f>
        <v>0</v>
      </c>
      <c r="BF1001" s="133">
        <f>IF(N1001="snížená",J1001,0)</f>
        <v>0</v>
      </c>
      <c r="BG1001" s="133">
        <f>IF(N1001="zákl. přenesená",J1001,0)</f>
        <v>0</v>
      </c>
      <c r="BH1001" s="133">
        <f>IF(N1001="sníž. přenesená",J1001,0)</f>
        <v>0</v>
      </c>
      <c r="BI1001" s="133">
        <f>IF(N1001="nulová",J1001,0)</f>
        <v>0</v>
      </c>
      <c r="BJ1001" s="17" t="s">
        <v>80</v>
      </c>
      <c r="BK1001" s="133">
        <f>ROUND(I1001*H1001,2)</f>
        <v>0</v>
      </c>
      <c r="BL1001" s="17" t="s">
        <v>337</v>
      </c>
      <c r="BM1001" s="132" t="s">
        <v>1468</v>
      </c>
    </row>
    <row r="1002" spans="2:47" s="1" customFormat="1" ht="19.2">
      <c r="B1002" s="32"/>
      <c r="D1002" s="134" t="s">
        <v>148</v>
      </c>
      <c r="F1002" s="135" t="s">
        <v>1467</v>
      </c>
      <c r="I1002" s="136"/>
      <c r="L1002" s="32"/>
      <c r="M1002" s="137"/>
      <c r="T1002" s="51"/>
      <c r="AT1002" s="17" t="s">
        <v>148</v>
      </c>
      <c r="AU1002" s="17" t="s">
        <v>83</v>
      </c>
    </row>
    <row r="1003" spans="2:51" s="12" customFormat="1" ht="12">
      <c r="B1003" s="150"/>
      <c r="D1003" s="134" t="s">
        <v>227</v>
      </c>
      <c r="F1003" s="152" t="s">
        <v>1469</v>
      </c>
      <c r="H1003" s="153">
        <v>20.339</v>
      </c>
      <c r="I1003" s="154"/>
      <c r="L1003" s="150"/>
      <c r="M1003" s="155"/>
      <c r="T1003" s="156"/>
      <c r="AT1003" s="151" t="s">
        <v>227</v>
      </c>
      <c r="AU1003" s="151" t="s">
        <v>83</v>
      </c>
      <c r="AV1003" s="12" t="s">
        <v>83</v>
      </c>
      <c r="AW1003" s="12" t="s">
        <v>4</v>
      </c>
      <c r="AX1003" s="12" t="s">
        <v>80</v>
      </c>
      <c r="AY1003" s="151" t="s">
        <v>142</v>
      </c>
    </row>
    <row r="1004" spans="2:65" s="1" customFormat="1" ht="16.5" customHeight="1">
      <c r="B1004" s="32"/>
      <c r="C1004" s="121" t="s">
        <v>1470</v>
      </c>
      <c r="D1004" s="121" t="s">
        <v>143</v>
      </c>
      <c r="E1004" s="122" t="s">
        <v>1471</v>
      </c>
      <c r="F1004" s="123" t="s">
        <v>1472</v>
      </c>
      <c r="G1004" s="124" t="s">
        <v>303</v>
      </c>
      <c r="H1004" s="125">
        <v>36.1</v>
      </c>
      <c r="I1004" s="126"/>
      <c r="J1004" s="127">
        <f>ROUND(I1004*H1004,2)</f>
        <v>0</v>
      </c>
      <c r="K1004" s="123" t="s">
        <v>189</v>
      </c>
      <c r="L1004" s="32"/>
      <c r="M1004" s="128" t="s">
        <v>19</v>
      </c>
      <c r="N1004" s="129" t="s">
        <v>43</v>
      </c>
      <c r="P1004" s="130">
        <f>O1004*H1004</f>
        <v>0</v>
      </c>
      <c r="Q1004" s="130">
        <v>3E-05</v>
      </c>
      <c r="R1004" s="130">
        <f>Q1004*H1004</f>
        <v>0.001083</v>
      </c>
      <c r="S1004" s="130">
        <v>0</v>
      </c>
      <c r="T1004" s="131">
        <f>S1004*H1004</f>
        <v>0</v>
      </c>
      <c r="AR1004" s="132" t="s">
        <v>337</v>
      </c>
      <c r="AT1004" s="132" t="s">
        <v>143</v>
      </c>
      <c r="AU1004" s="132" t="s">
        <v>83</v>
      </c>
      <c r="AY1004" s="17" t="s">
        <v>142</v>
      </c>
      <c r="BE1004" s="133">
        <f>IF(N1004="základní",J1004,0)</f>
        <v>0</v>
      </c>
      <c r="BF1004" s="133">
        <f>IF(N1004="snížená",J1004,0)</f>
        <v>0</v>
      </c>
      <c r="BG1004" s="133">
        <f>IF(N1004="zákl. přenesená",J1004,0)</f>
        <v>0</v>
      </c>
      <c r="BH1004" s="133">
        <f>IF(N1004="sníž. přenesená",J1004,0)</f>
        <v>0</v>
      </c>
      <c r="BI1004" s="133">
        <f>IF(N1004="nulová",J1004,0)</f>
        <v>0</v>
      </c>
      <c r="BJ1004" s="17" t="s">
        <v>80</v>
      </c>
      <c r="BK1004" s="133">
        <f>ROUND(I1004*H1004,2)</f>
        <v>0</v>
      </c>
      <c r="BL1004" s="17" t="s">
        <v>337</v>
      </c>
      <c r="BM1004" s="132" t="s">
        <v>1473</v>
      </c>
    </row>
    <row r="1005" spans="2:47" s="1" customFormat="1" ht="12">
      <c r="B1005" s="32"/>
      <c r="D1005" s="134" t="s">
        <v>148</v>
      </c>
      <c r="F1005" s="135" t="s">
        <v>1474</v>
      </c>
      <c r="I1005" s="136"/>
      <c r="L1005" s="32"/>
      <c r="M1005" s="137"/>
      <c r="T1005" s="51"/>
      <c r="AT1005" s="17" t="s">
        <v>148</v>
      </c>
      <c r="AU1005" s="17" t="s">
        <v>83</v>
      </c>
    </row>
    <row r="1006" spans="2:47" s="1" customFormat="1" ht="12">
      <c r="B1006" s="32"/>
      <c r="D1006" s="148" t="s">
        <v>192</v>
      </c>
      <c r="F1006" s="149" t="s">
        <v>1475</v>
      </c>
      <c r="I1006" s="136"/>
      <c r="L1006" s="32"/>
      <c r="M1006" s="137"/>
      <c r="T1006" s="51"/>
      <c r="AT1006" s="17" t="s">
        <v>192</v>
      </c>
      <c r="AU1006" s="17" t="s">
        <v>83</v>
      </c>
    </row>
    <row r="1007" spans="2:51" s="12" customFormat="1" ht="12">
      <c r="B1007" s="150"/>
      <c r="D1007" s="134" t="s">
        <v>227</v>
      </c>
      <c r="E1007" s="151" t="s">
        <v>19</v>
      </c>
      <c r="F1007" s="152" t="s">
        <v>1476</v>
      </c>
      <c r="H1007" s="153">
        <v>36.1</v>
      </c>
      <c r="I1007" s="154"/>
      <c r="L1007" s="150"/>
      <c r="M1007" s="155"/>
      <c r="T1007" s="156"/>
      <c r="AT1007" s="151" t="s">
        <v>227</v>
      </c>
      <c r="AU1007" s="151" t="s">
        <v>83</v>
      </c>
      <c r="AV1007" s="12" t="s">
        <v>83</v>
      </c>
      <c r="AW1007" s="12" t="s">
        <v>33</v>
      </c>
      <c r="AX1007" s="12" t="s">
        <v>80</v>
      </c>
      <c r="AY1007" s="151" t="s">
        <v>142</v>
      </c>
    </row>
    <row r="1008" spans="2:65" s="1" customFormat="1" ht="24.15" customHeight="1">
      <c r="B1008" s="32"/>
      <c r="C1008" s="121" t="s">
        <v>1477</v>
      </c>
      <c r="D1008" s="121" t="s">
        <v>143</v>
      </c>
      <c r="E1008" s="122" t="s">
        <v>1478</v>
      </c>
      <c r="F1008" s="123" t="s">
        <v>1479</v>
      </c>
      <c r="G1008" s="124" t="s">
        <v>340</v>
      </c>
      <c r="H1008" s="125">
        <v>0.612</v>
      </c>
      <c r="I1008" s="126"/>
      <c r="J1008" s="127">
        <f>ROUND(I1008*H1008,2)</f>
        <v>0</v>
      </c>
      <c r="K1008" s="123" t="s">
        <v>189</v>
      </c>
      <c r="L1008" s="32"/>
      <c r="M1008" s="128" t="s">
        <v>19</v>
      </c>
      <c r="N1008" s="129" t="s">
        <v>43</v>
      </c>
      <c r="P1008" s="130">
        <f>O1008*H1008</f>
        <v>0</v>
      </c>
      <c r="Q1008" s="130">
        <v>0</v>
      </c>
      <c r="R1008" s="130">
        <f>Q1008*H1008</f>
        <v>0</v>
      </c>
      <c r="S1008" s="130">
        <v>0</v>
      </c>
      <c r="T1008" s="131">
        <f>S1008*H1008</f>
        <v>0</v>
      </c>
      <c r="AR1008" s="132" t="s">
        <v>337</v>
      </c>
      <c r="AT1008" s="132" t="s">
        <v>143</v>
      </c>
      <c r="AU1008" s="132" t="s">
        <v>83</v>
      </c>
      <c r="AY1008" s="17" t="s">
        <v>142</v>
      </c>
      <c r="BE1008" s="133">
        <f>IF(N1008="základní",J1008,0)</f>
        <v>0</v>
      </c>
      <c r="BF1008" s="133">
        <f>IF(N1008="snížená",J1008,0)</f>
        <v>0</v>
      </c>
      <c r="BG1008" s="133">
        <f>IF(N1008="zákl. přenesená",J1008,0)</f>
        <v>0</v>
      </c>
      <c r="BH1008" s="133">
        <f>IF(N1008="sníž. přenesená",J1008,0)</f>
        <v>0</v>
      </c>
      <c r="BI1008" s="133">
        <f>IF(N1008="nulová",J1008,0)</f>
        <v>0</v>
      </c>
      <c r="BJ1008" s="17" t="s">
        <v>80</v>
      </c>
      <c r="BK1008" s="133">
        <f>ROUND(I1008*H1008,2)</f>
        <v>0</v>
      </c>
      <c r="BL1008" s="17" t="s">
        <v>337</v>
      </c>
      <c r="BM1008" s="132" t="s">
        <v>1480</v>
      </c>
    </row>
    <row r="1009" spans="2:47" s="1" customFormat="1" ht="28.8">
      <c r="B1009" s="32"/>
      <c r="D1009" s="134" t="s">
        <v>148</v>
      </c>
      <c r="F1009" s="135" t="s">
        <v>1481</v>
      </c>
      <c r="I1009" s="136"/>
      <c r="L1009" s="32"/>
      <c r="M1009" s="137"/>
      <c r="T1009" s="51"/>
      <c r="AT1009" s="17" t="s">
        <v>148</v>
      </c>
      <c r="AU1009" s="17" t="s">
        <v>83</v>
      </c>
    </row>
    <row r="1010" spans="2:47" s="1" customFormat="1" ht="12">
      <c r="B1010" s="32"/>
      <c r="D1010" s="148" t="s">
        <v>192</v>
      </c>
      <c r="F1010" s="149" t="s">
        <v>1482</v>
      </c>
      <c r="I1010" s="136"/>
      <c r="L1010" s="32"/>
      <c r="M1010" s="137"/>
      <c r="T1010" s="51"/>
      <c r="AT1010" s="17" t="s">
        <v>192</v>
      </c>
      <c r="AU1010" s="17" t="s">
        <v>83</v>
      </c>
    </row>
    <row r="1011" spans="2:63" s="10" customFormat="1" ht="22.95" customHeight="1">
      <c r="B1011" s="111"/>
      <c r="D1011" s="112" t="s">
        <v>71</v>
      </c>
      <c r="E1011" s="146" t="s">
        <v>1483</v>
      </c>
      <c r="F1011" s="146" t="s">
        <v>1484</v>
      </c>
      <c r="I1011" s="114"/>
      <c r="J1011" s="147">
        <f>BK1011</f>
        <v>0</v>
      </c>
      <c r="L1011" s="111"/>
      <c r="M1011" s="116"/>
      <c r="P1011" s="117">
        <f>SUM(P1012:P1043)</f>
        <v>0</v>
      </c>
      <c r="R1011" s="117">
        <f>SUM(R1012:R1043)</f>
        <v>0.624672</v>
      </c>
      <c r="T1011" s="118">
        <f>SUM(T1012:T1043)</f>
        <v>0</v>
      </c>
      <c r="AR1011" s="112" t="s">
        <v>83</v>
      </c>
      <c r="AT1011" s="119" t="s">
        <v>71</v>
      </c>
      <c r="AU1011" s="119" t="s">
        <v>80</v>
      </c>
      <c r="AY1011" s="112" t="s">
        <v>142</v>
      </c>
      <c r="BK1011" s="120">
        <f>SUM(BK1012:BK1043)</f>
        <v>0</v>
      </c>
    </row>
    <row r="1012" spans="2:65" s="1" customFormat="1" ht="16.5" customHeight="1">
      <c r="B1012" s="32"/>
      <c r="C1012" s="121" t="s">
        <v>1485</v>
      </c>
      <c r="D1012" s="121" t="s">
        <v>143</v>
      </c>
      <c r="E1012" s="122" t="s">
        <v>1486</v>
      </c>
      <c r="F1012" s="123" t="s">
        <v>1487</v>
      </c>
      <c r="G1012" s="124" t="s">
        <v>223</v>
      </c>
      <c r="H1012" s="125">
        <v>32.4</v>
      </c>
      <c r="I1012" s="126"/>
      <c r="J1012" s="127">
        <f>ROUND(I1012*H1012,2)</f>
        <v>0</v>
      </c>
      <c r="K1012" s="123" t="s">
        <v>189</v>
      </c>
      <c r="L1012" s="32"/>
      <c r="M1012" s="128" t="s">
        <v>19</v>
      </c>
      <c r="N1012" s="129" t="s">
        <v>43</v>
      </c>
      <c r="P1012" s="130">
        <f>O1012*H1012</f>
        <v>0</v>
      </c>
      <c r="Q1012" s="130">
        <v>0.0003</v>
      </c>
      <c r="R1012" s="130">
        <f>Q1012*H1012</f>
        <v>0.00972</v>
      </c>
      <c r="S1012" s="130">
        <v>0</v>
      </c>
      <c r="T1012" s="131">
        <f>S1012*H1012</f>
        <v>0</v>
      </c>
      <c r="AR1012" s="132" t="s">
        <v>337</v>
      </c>
      <c r="AT1012" s="132" t="s">
        <v>143</v>
      </c>
      <c r="AU1012" s="132" t="s">
        <v>83</v>
      </c>
      <c r="AY1012" s="17" t="s">
        <v>142</v>
      </c>
      <c r="BE1012" s="133">
        <f>IF(N1012="základní",J1012,0)</f>
        <v>0</v>
      </c>
      <c r="BF1012" s="133">
        <f>IF(N1012="snížená",J1012,0)</f>
        <v>0</v>
      </c>
      <c r="BG1012" s="133">
        <f>IF(N1012="zákl. přenesená",J1012,0)</f>
        <v>0</v>
      </c>
      <c r="BH1012" s="133">
        <f>IF(N1012="sníž. přenesená",J1012,0)</f>
        <v>0</v>
      </c>
      <c r="BI1012" s="133">
        <f>IF(N1012="nulová",J1012,0)</f>
        <v>0</v>
      </c>
      <c r="BJ1012" s="17" t="s">
        <v>80</v>
      </c>
      <c r="BK1012" s="133">
        <f>ROUND(I1012*H1012,2)</f>
        <v>0</v>
      </c>
      <c r="BL1012" s="17" t="s">
        <v>337</v>
      </c>
      <c r="BM1012" s="132" t="s">
        <v>1488</v>
      </c>
    </row>
    <row r="1013" spans="2:47" s="1" customFormat="1" ht="19.2">
      <c r="B1013" s="32"/>
      <c r="D1013" s="134" t="s">
        <v>148</v>
      </c>
      <c r="F1013" s="135" t="s">
        <v>1489</v>
      </c>
      <c r="I1013" s="136"/>
      <c r="L1013" s="32"/>
      <c r="M1013" s="137"/>
      <c r="T1013" s="51"/>
      <c r="AT1013" s="17" t="s">
        <v>148</v>
      </c>
      <c r="AU1013" s="17" t="s">
        <v>83</v>
      </c>
    </row>
    <row r="1014" spans="2:47" s="1" customFormat="1" ht="12">
      <c r="B1014" s="32"/>
      <c r="D1014" s="148" t="s">
        <v>192</v>
      </c>
      <c r="F1014" s="149" t="s">
        <v>1490</v>
      </c>
      <c r="I1014" s="136"/>
      <c r="L1014" s="32"/>
      <c r="M1014" s="137"/>
      <c r="T1014" s="51"/>
      <c r="AT1014" s="17" t="s">
        <v>192</v>
      </c>
      <c r="AU1014" s="17" t="s">
        <v>83</v>
      </c>
    </row>
    <row r="1015" spans="2:51" s="13" customFormat="1" ht="12">
      <c r="B1015" s="157"/>
      <c r="D1015" s="134" t="s">
        <v>227</v>
      </c>
      <c r="E1015" s="158" t="s">
        <v>19</v>
      </c>
      <c r="F1015" s="159" t="s">
        <v>1491</v>
      </c>
      <c r="H1015" s="158" t="s">
        <v>19</v>
      </c>
      <c r="I1015" s="160"/>
      <c r="L1015" s="157"/>
      <c r="M1015" s="161"/>
      <c r="T1015" s="162"/>
      <c r="AT1015" s="158" t="s">
        <v>227</v>
      </c>
      <c r="AU1015" s="158" t="s">
        <v>83</v>
      </c>
      <c r="AV1015" s="13" t="s">
        <v>80</v>
      </c>
      <c r="AW1015" s="13" t="s">
        <v>33</v>
      </c>
      <c r="AX1015" s="13" t="s">
        <v>72</v>
      </c>
      <c r="AY1015" s="158" t="s">
        <v>142</v>
      </c>
    </row>
    <row r="1016" spans="2:51" s="12" customFormat="1" ht="12">
      <c r="B1016" s="150"/>
      <c r="D1016" s="134" t="s">
        <v>227</v>
      </c>
      <c r="E1016" s="151" t="s">
        <v>19</v>
      </c>
      <c r="F1016" s="152" t="s">
        <v>1492</v>
      </c>
      <c r="H1016" s="153">
        <v>10.5</v>
      </c>
      <c r="I1016" s="154"/>
      <c r="L1016" s="150"/>
      <c r="M1016" s="155"/>
      <c r="T1016" s="156"/>
      <c r="AT1016" s="151" t="s">
        <v>227</v>
      </c>
      <c r="AU1016" s="151" t="s">
        <v>83</v>
      </c>
      <c r="AV1016" s="12" t="s">
        <v>83</v>
      </c>
      <c r="AW1016" s="12" t="s">
        <v>33</v>
      </c>
      <c r="AX1016" s="12" t="s">
        <v>72</v>
      </c>
      <c r="AY1016" s="151" t="s">
        <v>142</v>
      </c>
    </row>
    <row r="1017" spans="2:51" s="12" customFormat="1" ht="12">
      <c r="B1017" s="150"/>
      <c r="D1017" s="134" t="s">
        <v>227</v>
      </c>
      <c r="E1017" s="151" t="s">
        <v>19</v>
      </c>
      <c r="F1017" s="152" t="s">
        <v>1493</v>
      </c>
      <c r="H1017" s="153">
        <v>-1.4</v>
      </c>
      <c r="I1017" s="154"/>
      <c r="L1017" s="150"/>
      <c r="M1017" s="155"/>
      <c r="T1017" s="156"/>
      <c r="AT1017" s="151" t="s">
        <v>227</v>
      </c>
      <c r="AU1017" s="151" t="s">
        <v>83</v>
      </c>
      <c r="AV1017" s="12" t="s">
        <v>83</v>
      </c>
      <c r="AW1017" s="12" t="s">
        <v>33</v>
      </c>
      <c r="AX1017" s="12" t="s">
        <v>72</v>
      </c>
      <c r="AY1017" s="151" t="s">
        <v>142</v>
      </c>
    </row>
    <row r="1018" spans="2:51" s="13" customFormat="1" ht="12">
      <c r="B1018" s="157"/>
      <c r="D1018" s="134" t="s">
        <v>227</v>
      </c>
      <c r="E1018" s="158" t="s">
        <v>19</v>
      </c>
      <c r="F1018" s="159" t="s">
        <v>1494</v>
      </c>
      <c r="H1018" s="158" t="s">
        <v>19</v>
      </c>
      <c r="I1018" s="160"/>
      <c r="L1018" s="157"/>
      <c r="M1018" s="161"/>
      <c r="T1018" s="162"/>
      <c r="AT1018" s="158" t="s">
        <v>227</v>
      </c>
      <c r="AU1018" s="158" t="s">
        <v>83</v>
      </c>
      <c r="AV1018" s="13" t="s">
        <v>80</v>
      </c>
      <c r="AW1018" s="13" t="s">
        <v>33</v>
      </c>
      <c r="AX1018" s="13" t="s">
        <v>72</v>
      </c>
      <c r="AY1018" s="158" t="s">
        <v>142</v>
      </c>
    </row>
    <row r="1019" spans="2:51" s="12" customFormat="1" ht="12">
      <c r="B1019" s="150"/>
      <c r="D1019" s="134" t="s">
        <v>227</v>
      </c>
      <c r="E1019" s="151" t="s">
        <v>19</v>
      </c>
      <c r="F1019" s="152" t="s">
        <v>1492</v>
      </c>
      <c r="H1019" s="153">
        <v>10.5</v>
      </c>
      <c r="I1019" s="154"/>
      <c r="L1019" s="150"/>
      <c r="M1019" s="155"/>
      <c r="T1019" s="156"/>
      <c r="AT1019" s="151" t="s">
        <v>227</v>
      </c>
      <c r="AU1019" s="151" t="s">
        <v>83</v>
      </c>
      <c r="AV1019" s="12" t="s">
        <v>83</v>
      </c>
      <c r="AW1019" s="12" t="s">
        <v>33</v>
      </c>
      <c r="AX1019" s="12" t="s">
        <v>72</v>
      </c>
      <c r="AY1019" s="151" t="s">
        <v>142</v>
      </c>
    </row>
    <row r="1020" spans="2:51" s="12" customFormat="1" ht="12">
      <c r="B1020" s="150"/>
      <c r="D1020" s="134" t="s">
        <v>227</v>
      </c>
      <c r="E1020" s="151" t="s">
        <v>19</v>
      </c>
      <c r="F1020" s="152" t="s">
        <v>1493</v>
      </c>
      <c r="H1020" s="153">
        <v>-1.4</v>
      </c>
      <c r="I1020" s="154"/>
      <c r="L1020" s="150"/>
      <c r="M1020" s="155"/>
      <c r="T1020" s="156"/>
      <c r="AT1020" s="151" t="s">
        <v>227</v>
      </c>
      <c r="AU1020" s="151" t="s">
        <v>83</v>
      </c>
      <c r="AV1020" s="12" t="s">
        <v>83</v>
      </c>
      <c r="AW1020" s="12" t="s">
        <v>33</v>
      </c>
      <c r="AX1020" s="12" t="s">
        <v>72</v>
      </c>
      <c r="AY1020" s="151" t="s">
        <v>142</v>
      </c>
    </row>
    <row r="1021" spans="2:51" s="13" customFormat="1" ht="12">
      <c r="B1021" s="157"/>
      <c r="D1021" s="134" t="s">
        <v>227</v>
      </c>
      <c r="E1021" s="158" t="s">
        <v>19</v>
      </c>
      <c r="F1021" s="159" t="s">
        <v>1495</v>
      </c>
      <c r="H1021" s="158" t="s">
        <v>19</v>
      </c>
      <c r="I1021" s="160"/>
      <c r="L1021" s="157"/>
      <c r="M1021" s="161"/>
      <c r="T1021" s="162"/>
      <c r="AT1021" s="158" t="s">
        <v>227</v>
      </c>
      <c r="AU1021" s="158" t="s">
        <v>83</v>
      </c>
      <c r="AV1021" s="13" t="s">
        <v>80</v>
      </c>
      <c r="AW1021" s="13" t="s">
        <v>33</v>
      </c>
      <c r="AX1021" s="13" t="s">
        <v>72</v>
      </c>
      <c r="AY1021" s="158" t="s">
        <v>142</v>
      </c>
    </row>
    <row r="1022" spans="2:51" s="12" customFormat="1" ht="12">
      <c r="B1022" s="150"/>
      <c r="D1022" s="134" t="s">
        <v>227</v>
      </c>
      <c r="E1022" s="151" t="s">
        <v>19</v>
      </c>
      <c r="F1022" s="152" t="s">
        <v>1496</v>
      </c>
      <c r="H1022" s="153">
        <v>15.8</v>
      </c>
      <c r="I1022" s="154"/>
      <c r="L1022" s="150"/>
      <c r="M1022" s="155"/>
      <c r="T1022" s="156"/>
      <c r="AT1022" s="151" t="s">
        <v>227</v>
      </c>
      <c r="AU1022" s="151" t="s">
        <v>83</v>
      </c>
      <c r="AV1022" s="12" t="s">
        <v>83</v>
      </c>
      <c r="AW1022" s="12" t="s">
        <v>33</v>
      </c>
      <c r="AX1022" s="12" t="s">
        <v>72</v>
      </c>
      <c r="AY1022" s="151" t="s">
        <v>142</v>
      </c>
    </row>
    <row r="1023" spans="2:51" s="12" customFormat="1" ht="12">
      <c r="B1023" s="150"/>
      <c r="D1023" s="134" t="s">
        <v>227</v>
      </c>
      <c r="E1023" s="151" t="s">
        <v>19</v>
      </c>
      <c r="F1023" s="152" t="s">
        <v>1497</v>
      </c>
      <c r="H1023" s="153">
        <v>-1.6</v>
      </c>
      <c r="I1023" s="154"/>
      <c r="L1023" s="150"/>
      <c r="M1023" s="155"/>
      <c r="T1023" s="156"/>
      <c r="AT1023" s="151" t="s">
        <v>227</v>
      </c>
      <c r="AU1023" s="151" t="s">
        <v>83</v>
      </c>
      <c r="AV1023" s="12" t="s">
        <v>83</v>
      </c>
      <c r="AW1023" s="12" t="s">
        <v>33</v>
      </c>
      <c r="AX1023" s="12" t="s">
        <v>72</v>
      </c>
      <c r="AY1023" s="151" t="s">
        <v>142</v>
      </c>
    </row>
    <row r="1024" spans="2:51" s="14" customFormat="1" ht="12">
      <c r="B1024" s="163"/>
      <c r="D1024" s="134" t="s">
        <v>227</v>
      </c>
      <c r="E1024" s="164" t="s">
        <v>19</v>
      </c>
      <c r="F1024" s="165" t="s">
        <v>264</v>
      </c>
      <c r="H1024" s="166">
        <v>32.4</v>
      </c>
      <c r="I1024" s="167"/>
      <c r="L1024" s="163"/>
      <c r="M1024" s="168"/>
      <c r="T1024" s="169"/>
      <c r="AT1024" s="164" t="s">
        <v>227</v>
      </c>
      <c r="AU1024" s="164" t="s">
        <v>83</v>
      </c>
      <c r="AV1024" s="14" t="s">
        <v>141</v>
      </c>
      <c r="AW1024" s="14" t="s">
        <v>33</v>
      </c>
      <c r="AX1024" s="14" t="s">
        <v>80</v>
      </c>
      <c r="AY1024" s="164" t="s">
        <v>142</v>
      </c>
    </row>
    <row r="1025" spans="2:65" s="1" customFormat="1" ht="33" customHeight="1">
      <c r="B1025" s="32"/>
      <c r="C1025" s="121" t="s">
        <v>1498</v>
      </c>
      <c r="D1025" s="121" t="s">
        <v>143</v>
      </c>
      <c r="E1025" s="122" t="s">
        <v>1499</v>
      </c>
      <c r="F1025" s="123" t="s">
        <v>1500</v>
      </c>
      <c r="G1025" s="124" t="s">
        <v>223</v>
      </c>
      <c r="H1025" s="125">
        <v>32.4</v>
      </c>
      <c r="I1025" s="126"/>
      <c r="J1025" s="127">
        <f>ROUND(I1025*H1025,2)</f>
        <v>0</v>
      </c>
      <c r="K1025" s="123" t="s">
        <v>189</v>
      </c>
      <c r="L1025" s="32"/>
      <c r="M1025" s="128" t="s">
        <v>19</v>
      </c>
      <c r="N1025" s="129" t="s">
        <v>43</v>
      </c>
      <c r="P1025" s="130">
        <f>O1025*H1025</f>
        <v>0</v>
      </c>
      <c r="Q1025" s="130">
        <v>0.006</v>
      </c>
      <c r="R1025" s="130">
        <f>Q1025*H1025</f>
        <v>0.1944</v>
      </c>
      <c r="S1025" s="130">
        <v>0</v>
      </c>
      <c r="T1025" s="131">
        <f>S1025*H1025</f>
        <v>0</v>
      </c>
      <c r="AR1025" s="132" t="s">
        <v>337</v>
      </c>
      <c r="AT1025" s="132" t="s">
        <v>143</v>
      </c>
      <c r="AU1025" s="132" t="s">
        <v>83</v>
      </c>
      <c r="AY1025" s="17" t="s">
        <v>142</v>
      </c>
      <c r="BE1025" s="133">
        <f>IF(N1025="základní",J1025,0)</f>
        <v>0</v>
      </c>
      <c r="BF1025" s="133">
        <f>IF(N1025="snížená",J1025,0)</f>
        <v>0</v>
      </c>
      <c r="BG1025" s="133">
        <f>IF(N1025="zákl. přenesená",J1025,0)</f>
        <v>0</v>
      </c>
      <c r="BH1025" s="133">
        <f>IF(N1025="sníž. přenesená",J1025,0)</f>
        <v>0</v>
      </c>
      <c r="BI1025" s="133">
        <f>IF(N1025="nulová",J1025,0)</f>
        <v>0</v>
      </c>
      <c r="BJ1025" s="17" t="s">
        <v>80</v>
      </c>
      <c r="BK1025" s="133">
        <f>ROUND(I1025*H1025,2)</f>
        <v>0</v>
      </c>
      <c r="BL1025" s="17" t="s">
        <v>337</v>
      </c>
      <c r="BM1025" s="132" t="s">
        <v>1501</v>
      </c>
    </row>
    <row r="1026" spans="2:47" s="1" customFormat="1" ht="28.8">
      <c r="B1026" s="32"/>
      <c r="D1026" s="134" t="s">
        <v>148</v>
      </c>
      <c r="F1026" s="135" t="s">
        <v>1502</v>
      </c>
      <c r="I1026" s="136"/>
      <c r="L1026" s="32"/>
      <c r="M1026" s="137"/>
      <c r="T1026" s="51"/>
      <c r="AT1026" s="17" t="s">
        <v>148</v>
      </c>
      <c r="AU1026" s="17" t="s">
        <v>83</v>
      </c>
    </row>
    <row r="1027" spans="2:47" s="1" customFormat="1" ht="12">
      <c r="B1027" s="32"/>
      <c r="D1027" s="148" t="s">
        <v>192</v>
      </c>
      <c r="F1027" s="149" t="s">
        <v>1503</v>
      </c>
      <c r="I1027" s="136"/>
      <c r="L1027" s="32"/>
      <c r="M1027" s="137"/>
      <c r="T1027" s="51"/>
      <c r="AT1027" s="17" t="s">
        <v>192</v>
      </c>
      <c r="AU1027" s="17" t="s">
        <v>83</v>
      </c>
    </row>
    <row r="1028" spans="2:51" s="13" customFormat="1" ht="12">
      <c r="B1028" s="157"/>
      <c r="D1028" s="134" t="s">
        <v>227</v>
      </c>
      <c r="E1028" s="158" t="s">
        <v>19</v>
      </c>
      <c r="F1028" s="159" t="s">
        <v>1491</v>
      </c>
      <c r="H1028" s="158" t="s">
        <v>19</v>
      </c>
      <c r="I1028" s="160"/>
      <c r="L1028" s="157"/>
      <c r="M1028" s="161"/>
      <c r="T1028" s="162"/>
      <c r="AT1028" s="158" t="s">
        <v>227</v>
      </c>
      <c r="AU1028" s="158" t="s">
        <v>83</v>
      </c>
      <c r="AV1028" s="13" t="s">
        <v>80</v>
      </c>
      <c r="AW1028" s="13" t="s">
        <v>33</v>
      </c>
      <c r="AX1028" s="13" t="s">
        <v>72</v>
      </c>
      <c r="AY1028" s="158" t="s">
        <v>142</v>
      </c>
    </row>
    <row r="1029" spans="2:51" s="12" customFormat="1" ht="12">
      <c r="B1029" s="150"/>
      <c r="D1029" s="134" t="s">
        <v>227</v>
      </c>
      <c r="E1029" s="151" t="s">
        <v>19</v>
      </c>
      <c r="F1029" s="152" t="s">
        <v>1492</v>
      </c>
      <c r="H1029" s="153">
        <v>10.5</v>
      </c>
      <c r="I1029" s="154"/>
      <c r="L1029" s="150"/>
      <c r="M1029" s="155"/>
      <c r="T1029" s="156"/>
      <c r="AT1029" s="151" t="s">
        <v>227</v>
      </c>
      <c r="AU1029" s="151" t="s">
        <v>83</v>
      </c>
      <c r="AV1029" s="12" t="s">
        <v>83</v>
      </c>
      <c r="AW1029" s="12" t="s">
        <v>33</v>
      </c>
      <c r="AX1029" s="12" t="s">
        <v>72</v>
      </c>
      <c r="AY1029" s="151" t="s">
        <v>142</v>
      </c>
    </row>
    <row r="1030" spans="2:51" s="12" customFormat="1" ht="12">
      <c r="B1030" s="150"/>
      <c r="D1030" s="134" t="s">
        <v>227</v>
      </c>
      <c r="E1030" s="151" t="s">
        <v>19</v>
      </c>
      <c r="F1030" s="152" t="s">
        <v>1493</v>
      </c>
      <c r="H1030" s="153">
        <v>-1.4</v>
      </c>
      <c r="I1030" s="154"/>
      <c r="L1030" s="150"/>
      <c r="M1030" s="155"/>
      <c r="T1030" s="156"/>
      <c r="AT1030" s="151" t="s">
        <v>227</v>
      </c>
      <c r="AU1030" s="151" t="s">
        <v>83</v>
      </c>
      <c r="AV1030" s="12" t="s">
        <v>83</v>
      </c>
      <c r="AW1030" s="12" t="s">
        <v>33</v>
      </c>
      <c r="AX1030" s="12" t="s">
        <v>72</v>
      </c>
      <c r="AY1030" s="151" t="s">
        <v>142</v>
      </c>
    </row>
    <row r="1031" spans="2:51" s="13" customFormat="1" ht="12">
      <c r="B1031" s="157"/>
      <c r="D1031" s="134" t="s">
        <v>227</v>
      </c>
      <c r="E1031" s="158" t="s">
        <v>19</v>
      </c>
      <c r="F1031" s="159" t="s">
        <v>1494</v>
      </c>
      <c r="H1031" s="158" t="s">
        <v>19</v>
      </c>
      <c r="I1031" s="160"/>
      <c r="L1031" s="157"/>
      <c r="M1031" s="161"/>
      <c r="T1031" s="162"/>
      <c r="AT1031" s="158" t="s">
        <v>227</v>
      </c>
      <c r="AU1031" s="158" t="s">
        <v>83</v>
      </c>
      <c r="AV1031" s="13" t="s">
        <v>80</v>
      </c>
      <c r="AW1031" s="13" t="s">
        <v>33</v>
      </c>
      <c r="AX1031" s="13" t="s">
        <v>72</v>
      </c>
      <c r="AY1031" s="158" t="s">
        <v>142</v>
      </c>
    </row>
    <row r="1032" spans="2:51" s="12" customFormat="1" ht="12">
      <c r="B1032" s="150"/>
      <c r="D1032" s="134" t="s">
        <v>227</v>
      </c>
      <c r="E1032" s="151" t="s">
        <v>19</v>
      </c>
      <c r="F1032" s="152" t="s">
        <v>1492</v>
      </c>
      <c r="H1032" s="153">
        <v>10.5</v>
      </c>
      <c r="I1032" s="154"/>
      <c r="L1032" s="150"/>
      <c r="M1032" s="155"/>
      <c r="T1032" s="156"/>
      <c r="AT1032" s="151" t="s">
        <v>227</v>
      </c>
      <c r="AU1032" s="151" t="s">
        <v>83</v>
      </c>
      <c r="AV1032" s="12" t="s">
        <v>83</v>
      </c>
      <c r="AW1032" s="12" t="s">
        <v>33</v>
      </c>
      <c r="AX1032" s="12" t="s">
        <v>72</v>
      </c>
      <c r="AY1032" s="151" t="s">
        <v>142</v>
      </c>
    </row>
    <row r="1033" spans="2:51" s="12" customFormat="1" ht="12">
      <c r="B1033" s="150"/>
      <c r="D1033" s="134" t="s">
        <v>227</v>
      </c>
      <c r="E1033" s="151" t="s">
        <v>19</v>
      </c>
      <c r="F1033" s="152" t="s">
        <v>1493</v>
      </c>
      <c r="H1033" s="153">
        <v>-1.4</v>
      </c>
      <c r="I1033" s="154"/>
      <c r="L1033" s="150"/>
      <c r="M1033" s="155"/>
      <c r="T1033" s="156"/>
      <c r="AT1033" s="151" t="s">
        <v>227</v>
      </c>
      <c r="AU1033" s="151" t="s">
        <v>83</v>
      </c>
      <c r="AV1033" s="12" t="s">
        <v>83</v>
      </c>
      <c r="AW1033" s="12" t="s">
        <v>33</v>
      </c>
      <c r="AX1033" s="12" t="s">
        <v>72</v>
      </c>
      <c r="AY1033" s="151" t="s">
        <v>142</v>
      </c>
    </row>
    <row r="1034" spans="2:51" s="13" customFormat="1" ht="12">
      <c r="B1034" s="157"/>
      <c r="D1034" s="134" t="s">
        <v>227</v>
      </c>
      <c r="E1034" s="158" t="s">
        <v>19</v>
      </c>
      <c r="F1034" s="159" t="s">
        <v>1495</v>
      </c>
      <c r="H1034" s="158" t="s">
        <v>19</v>
      </c>
      <c r="I1034" s="160"/>
      <c r="L1034" s="157"/>
      <c r="M1034" s="161"/>
      <c r="T1034" s="162"/>
      <c r="AT1034" s="158" t="s">
        <v>227</v>
      </c>
      <c r="AU1034" s="158" t="s">
        <v>83</v>
      </c>
      <c r="AV1034" s="13" t="s">
        <v>80</v>
      </c>
      <c r="AW1034" s="13" t="s">
        <v>33</v>
      </c>
      <c r="AX1034" s="13" t="s">
        <v>72</v>
      </c>
      <c r="AY1034" s="158" t="s">
        <v>142</v>
      </c>
    </row>
    <row r="1035" spans="2:51" s="12" customFormat="1" ht="12">
      <c r="B1035" s="150"/>
      <c r="D1035" s="134" t="s">
        <v>227</v>
      </c>
      <c r="E1035" s="151" t="s">
        <v>19</v>
      </c>
      <c r="F1035" s="152" t="s">
        <v>1496</v>
      </c>
      <c r="H1035" s="153">
        <v>15.8</v>
      </c>
      <c r="I1035" s="154"/>
      <c r="L1035" s="150"/>
      <c r="M1035" s="155"/>
      <c r="T1035" s="156"/>
      <c r="AT1035" s="151" t="s">
        <v>227</v>
      </c>
      <c r="AU1035" s="151" t="s">
        <v>83</v>
      </c>
      <c r="AV1035" s="12" t="s">
        <v>83</v>
      </c>
      <c r="AW1035" s="12" t="s">
        <v>33</v>
      </c>
      <c r="AX1035" s="12" t="s">
        <v>72</v>
      </c>
      <c r="AY1035" s="151" t="s">
        <v>142</v>
      </c>
    </row>
    <row r="1036" spans="2:51" s="12" customFormat="1" ht="12">
      <c r="B1036" s="150"/>
      <c r="D1036" s="134" t="s">
        <v>227</v>
      </c>
      <c r="E1036" s="151" t="s">
        <v>19</v>
      </c>
      <c r="F1036" s="152" t="s">
        <v>1497</v>
      </c>
      <c r="H1036" s="153">
        <v>-1.6</v>
      </c>
      <c r="I1036" s="154"/>
      <c r="L1036" s="150"/>
      <c r="M1036" s="155"/>
      <c r="T1036" s="156"/>
      <c r="AT1036" s="151" t="s">
        <v>227</v>
      </c>
      <c r="AU1036" s="151" t="s">
        <v>83</v>
      </c>
      <c r="AV1036" s="12" t="s">
        <v>83</v>
      </c>
      <c r="AW1036" s="12" t="s">
        <v>33</v>
      </c>
      <c r="AX1036" s="12" t="s">
        <v>72</v>
      </c>
      <c r="AY1036" s="151" t="s">
        <v>142</v>
      </c>
    </row>
    <row r="1037" spans="2:51" s="14" customFormat="1" ht="12">
      <c r="B1037" s="163"/>
      <c r="D1037" s="134" t="s">
        <v>227</v>
      </c>
      <c r="E1037" s="164" t="s">
        <v>19</v>
      </c>
      <c r="F1037" s="165" t="s">
        <v>264</v>
      </c>
      <c r="H1037" s="166">
        <v>32.4</v>
      </c>
      <c r="I1037" s="167"/>
      <c r="L1037" s="163"/>
      <c r="M1037" s="168"/>
      <c r="T1037" s="169"/>
      <c r="AT1037" s="164" t="s">
        <v>227</v>
      </c>
      <c r="AU1037" s="164" t="s">
        <v>83</v>
      </c>
      <c r="AV1037" s="14" t="s">
        <v>141</v>
      </c>
      <c r="AW1037" s="14" t="s">
        <v>33</v>
      </c>
      <c r="AX1037" s="14" t="s">
        <v>80</v>
      </c>
      <c r="AY1037" s="164" t="s">
        <v>142</v>
      </c>
    </row>
    <row r="1038" spans="2:65" s="1" customFormat="1" ht="16.5" customHeight="1">
      <c r="B1038" s="32"/>
      <c r="C1038" s="173" t="s">
        <v>1504</v>
      </c>
      <c r="D1038" s="173" t="s">
        <v>619</v>
      </c>
      <c r="E1038" s="174" t="s">
        <v>1505</v>
      </c>
      <c r="F1038" s="175" t="s">
        <v>1506</v>
      </c>
      <c r="G1038" s="176" t="s">
        <v>223</v>
      </c>
      <c r="H1038" s="177">
        <v>35.64</v>
      </c>
      <c r="I1038" s="178"/>
      <c r="J1038" s="179">
        <f>ROUND(I1038*H1038,2)</f>
        <v>0</v>
      </c>
      <c r="K1038" s="175" t="s">
        <v>189</v>
      </c>
      <c r="L1038" s="180"/>
      <c r="M1038" s="181" t="s">
        <v>19</v>
      </c>
      <c r="N1038" s="182" t="s">
        <v>43</v>
      </c>
      <c r="P1038" s="130">
        <f>O1038*H1038</f>
        <v>0</v>
      </c>
      <c r="Q1038" s="130">
        <v>0.0118</v>
      </c>
      <c r="R1038" s="130">
        <f>Q1038*H1038</f>
        <v>0.420552</v>
      </c>
      <c r="S1038" s="130">
        <v>0</v>
      </c>
      <c r="T1038" s="131">
        <f>S1038*H1038</f>
        <v>0</v>
      </c>
      <c r="AR1038" s="132" t="s">
        <v>647</v>
      </c>
      <c r="AT1038" s="132" t="s">
        <v>619</v>
      </c>
      <c r="AU1038" s="132" t="s">
        <v>83</v>
      </c>
      <c r="AY1038" s="17" t="s">
        <v>142</v>
      </c>
      <c r="BE1038" s="133">
        <f>IF(N1038="základní",J1038,0)</f>
        <v>0</v>
      </c>
      <c r="BF1038" s="133">
        <f>IF(N1038="snížená",J1038,0)</f>
        <v>0</v>
      </c>
      <c r="BG1038" s="133">
        <f>IF(N1038="zákl. přenesená",J1038,0)</f>
        <v>0</v>
      </c>
      <c r="BH1038" s="133">
        <f>IF(N1038="sníž. přenesená",J1038,0)</f>
        <v>0</v>
      </c>
      <c r="BI1038" s="133">
        <f>IF(N1038="nulová",J1038,0)</f>
        <v>0</v>
      </c>
      <c r="BJ1038" s="17" t="s">
        <v>80</v>
      </c>
      <c r="BK1038" s="133">
        <f>ROUND(I1038*H1038,2)</f>
        <v>0</v>
      </c>
      <c r="BL1038" s="17" t="s">
        <v>337</v>
      </c>
      <c r="BM1038" s="132" t="s">
        <v>1507</v>
      </c>
    </row>
    <row r="1039" spans="2:47" s="1" customFormat="1" ht="12">
      <c r="B1039" s="32"/>
      <c r="D1039" s="134" t="s">
        <v>148</v>
      </c>
      <c r="F1039" s="135" t="s">
        <v>1506</v>
      </c>
      <c r="I1039" s="136"/>
      <c r="L1039" s="32"/>
      <c r="M1039" s="137"/>
      <c r="T1039" s="51"/>
      <c r="AT1039" s="17" t="s">
        <v>148</v>
      </c>
      <c r="AU1039" s="17" t="s">
        <v>83</v>
      </c>
    </row>
    <row r="1040" spans="2:51" s="12" customFormat="1" ht="12">
      <c r="B1040" s="150"/>
      <c r="D1040" s="134" t="s">
        <v>227</v>
      </c>
      <c r="F1040" s="152" t="s">
        <v>1508</v>
      </c>
      <c r="H1040" s="153">
        <v>35.64</v>
      </c>
      <c r="I1040" s="154"/>
      <c r="L1040" s="150"/>
      <c r="M1040" s="155"/>
      <c r="T1040" s="156"/>
      <c r="AT1040" s="151" t="s">
        <v>227</v>
      </c>
      <c r="AU1040" s="151" t="s">
        <v>83</v>
      </c>
      <c r="AV1040" s="12" t="s">
        <v>83</v>
      </c>
      <c r="AW1040" s="12" t="s">
        <v>4</v>
      </c>
      <c r="AX1040" s="12" t="s">
        <v>80</v>
      </c>
      <c r="AY1040" s="151" t="s">
        <v>142</v>
      </c>
    </row>
    <row r="1041" spans="2:65" s="1" customFormat="1" ht="24.15" customHeight="1">
      <c r="B1041" s="32"/>
      <c r="C1041" s="121" t="s">
        <v>1509</v>
      </c>
      <c r="D1041" s="121" t="s">
        <v>143</v>
      </c>
      <c r="E1041" s="122" t="s">
        <v>1510</v>
      </c>
      <c r="F1041" s="123" t="s">
        <v>1511</v>
      </c>
      <c r="G1041" s="124" t="s">
        <v>340</v>
      </c>
      <c r="H1041" s="125">
        <v>0.625</v>
      </c>
      <c r="I1041" s="126"/>
      <c r="J1041" s="127">
        <f>ROUND(I1041*H1041,2)</f>
        <v>0</v>
      </c>
      <c r="K1041" s="123" t="s">
        <v>189</v>
      </c>
      <c r="L1041" s="32"/>
      <c r="M1041" s="128" t="s">
        <v>19</v>
      </c>
      <c r="N1041" s="129" t="s">
        <v>43</v>
      </c>
      <c r="P1041" s="130">
        <f>O1041*H1041</f>
        <v>0</v>
      </c>
      <c r="Q1041" s="130">
        <v>0</v>
      </c>
      <c r="R1041" s="130">
        <f>Q1041*H1041</f>
        <v>0</v>
      </c>
      <c r="S1041" s="130">
        <v>0</v>
      </c>
      <c r="T1041" s="131">
        <f>S1041*H1041</f>
        <v>0</v>
      </c>
      <c r="AR1041" s="132" t="s">
        <v>337</v>
      </c>
      <c r="AT1041" s="132" t="s">
        <v>143</v>
      </c>
      <c r="AU1041" s="132" t="s">
        <v>83</v>
      </c>
      <c r="AY1041" s="17" t="s">
        <v>142</v>
      </c>
      <c r="BE1041" s="133">
        <f>IF(N1041="základní",J1041,0)</f>
        <v>0</v>
      </c>
      <c r="BF1041" s="133">
        <f>IF(N1041="snížená",J1041,0)</f>
        <v>0</v>
      </c>
      <c r="BG1041" s="133">
        <f>IF(N1041="zákl. přenesená",J1041,0)</f>
        <v>0</v>
      </c>
      <c r="BH1041" s="133">
        <f>IF(N1041="sníž. přenesená",J1041,0)</f>
        <v>0</v>
      </c>
      <c r="BI1041" s="133">
        <f>IF(N1041="nulová",J1041,0)</f>
        <v>0</v>
      </c>
      <c r="BJ1041" s="17" t="s">
        <v>80</v>
      </c>
      <c r="BK1041" s="133">
        <f>ROUND(I1041*H1041,2)</f>
        <v>0</v>
      </c>
      <c r="BL1041" s="17" t="s">
        <v>337</v>
      </c>
      <c r="BM1041" s="132" t="s">
        <v>1512</v>
      </c>
    </row>
    <row r="1042" spans="2:47" s="1" customFormat="1" ht="28.8">
      <c r="B1042" s="32"/>
      <c r="D1042" s="134" t="s">
        <v>148</v>
      </c>
      <c r="F1042" s="135" t="s">
        <v>1513</v>
      </c>
      <c r="I1042" s="136"/>
      <c r="L1042" s="32"/>
      <c r="M1042" s="137"/>
      <c r="T1042" s="51"/>
      <c r="AT1042" s="17" t="s">
        <v>148</v>
      </c>
      <c r="AU1042" s="17" t="s">
        <v>83</v>
      </c>
    </row>
    <row r="1043" spans="2:47" s="1" customFormat="1" ht="12">
      <c r="B1043" s="32"/>
      <c r="D1043" s="148" t="s">
        <v>192</v>
      </c>
      <c r="F1043" s="149" t="s">
        <v>1514</v>
      </c>
      <c r="I1043" s="136"/>
      <c r="L1043" s="32"/>
      <c r="M1043" s="137"/>
      <c r="T1043" s="51"/>
      <c r="AT1043" s="17" t="s">
        <v>192</v>
      </c>
      <c r="AU1043" s="17" t="s">
        <v>83</v>
      </c>
    </row>
    <row r="1044" spans="2:63" s="10" customFormat="1" ht="22.95" customHeight="1">
      <c r="B1044" s="111"/>
      <c r="D1044" s="112" t="s">
        <v>71</v>
      </c>
      <c r="E1044" s="146" t="s">
        <v>1515</v>
      </c>
      <c r="F1044" s="146" t="s">
        <v>1516</v>
      </c>
      <c r="I1044" s="114"/>
      <c r="J1044" s="147">
        <f>BK1044</f>
        <v>0</v>
      </c>
      <c r="L1044" s="111"/>
      <c r="M1044" s="116"/>
      <c r="P1044" s="117">
        <f>SUM(P1045:P1096)</f>
        <v>0</v>
      </c>
      <c r="R1044" s="117">
        <f>SUM(R1045:R1096)</f>
        <v>0.1476784</v>
      </c>
      <c r="T1044" s="118">
        <f>SUM(T1045:T1096)</f>
        <v>0</v>
      </c>
      <c r="AR1044" s="112" t="s">
        <v>83</v>
      </c>
      <c r="AT1044" s="119" t="s">
        <v>71</v>
      </c>
      <c r="AU1044" s="119" t="s">
        <v>80</v>
      </c>
      <c r="AY1044" s="112" t="s">
        <v>142</v>
      </c>
      <c r="BK1044" s="120">
        <f>SUM(BK1045:BK1096)</f>
        <v>0</v>
      </c>
    </row>
    <row r="1045" spans="2:65" s="1" customFormat="1" ht="21.75" customHeight="1">
      <c r="B1045" s="32"/>
      <c r="C1045" s="121" t="s">
        <v>1517</v>
      </c>
      <c r="D1045" s="121" t="s">
        <v>143</v>
      </c>
      <c r="E1045" s="122" t="s">
        <v>1518</v>
      </c>
      <c r="F1045" s="123" t="s">
        <v>1519</v>
      </c>
      <c r="G1045" s="124" t="s">
        <v>223</v>
      </c>
      <c r="H1045" s="125">
        <v>20.44</v>
      </c>
      <c r="I1045" s="126"/>
      <c r="J1045" s="127">
        <f>ROUND(I1045*H1045,2)</f>
        <v>0</v>
      </c>
      <c r="K1045" s="123" t="s">
        <v>189</v>
      </c>
      <c r="L1045" s="32"/>
      <c r="M1045" s="128" t="s">
        <v>19</v>
      </c>
      <c r="N1045" s="129" t="s">
        <v>43</v>
      </c>
      <c r="P1045" s="130">
        <f>O1045*H1045</f>
        <v>0</v>
      </c>
      <c r="Q1045" s="130">
        <v>0</v>
      </c>
      <c r="R1045" s="130">
        <f>Q1045*H1045</f>
        <v>0</v>
      </c>
      <c r="S1045" s="130">
        <v>0</v>
      </c>
      <c r="T1045" s="131">
        <f>S1045*H1045</f>
        <v>0</v>
      </c>
      <c r="AR1045" s="132" t="s">
        <v>337</v>
      </c>
      <c r="AT1045" s="132" t="s">
        <v>143</v>
      </c>
      <c r="AU1045" s="132" t="s">
        <v>83</v>
      </c>
      <c r="AY1045" s="17" t="s">
        <v>142</v>
      </c>
      <c r="BE1045" s="133">
        <f>IF(N1045="základní",J1045,0)</f>
        <v>0</v>
      </c>
      <c r="BF1045" s="133">
        <f>IF(N1045="snížená",J1045,0)</f>
        <v>0</v>
      </c>
      <c r="BG1045" s="133">
        <f>IF(N1045="zákl. přenesená",J1045,0)</f>
        <v>0</v>
      </c>
      <c r="BH1045" s="133">
        <f>IF(N1045="sníž. přenesená",J1045,0)</f>
        <v>0</v>
      </c>
      <c r="BI1045" s="133">
        <f>IF(N1045="nulová",J1045,0)</f>
        <v>0</v>
      </c>
      <c r="BJ1045" s="17" t="s">
        <v>80</v>
      </c>
      <c r="BK1045" s="133">
        <f>ROUND(I1045*H1045,2)</f>
        <v>0</v>
      </c>
      <c r="BL1045" s="17" t="s">
        <v>337</v>
      </c>
      <c r="BM1045" s="132" t="s">
        <v>1520</v>
      </c>
    </row>
    <row r="1046" spans="2:47" s="1" customFormat="1" ht="28.8">
      <c r="B1046" s="32"/>
      <c r="D1046" s="134" t="s">
        <v>148</v>
      </c>
      <c r="F1046" s="135" t="s">
        <v>1521</v>
      </c>
      <c r="I1046" s="136"/>
      <c r="L1046" s="32"/>
      <c r="M1046" s="137"/>
      <c r="T1046" s="51"/>
      <c r="AT1046" s="17" t="s">
        <v>148</v>
      </c>
      <c r="AU1046" s="17" t="s">
        <v>83</v>
      </c>
    </row>
    <row r="1047" spans="2:47" s="1" customFormat="1" ht="12">
      <c r="B1047" s="32"/>
      <c r="D1047" s="148" t="s">
        <v>192</v>
      </c>
      <c r="F1047" s="149" t="s">
        <v>1522</v>
      </c>
      <c r="I1047" s="136"/>
      <c r="L1047" s="32"/>
      <c r="M1047" s="137"/>
      <c r="T1047" s="51"/>
      <c r="AT1047" s="17" t="s">
        <v>192</v>
      </c>
      <c r="AU1047" s="17" t="s">
        <v>83</v>
      </c>
    </row>
    <row r="1048" spans="2:51" s="12" customFormat="1" ht="12">
      <c r="B1048" s="150"/>
      <c r="D1048" s="134" t="s">
        <v>227</v>
      </c>
      <c r="E1048" s="151" t="s">
        <v>19</v>
      </c>
      <c r="F1048" s="152" t="s">
        <v>1523</v>
      </c>
      <c r="H1048" s="153">
        <v>10.125</v>
      </c>
      <c r="I1048" s="154"/>
      <c r="L1048" s="150"/>
      <c r="M1048" s="155"/>
      <c r="T1048" s="156"/>
      <c r="AT1048" s="151" t="s">
        <v>227</v>
      </c>
      <c r="AU1048" s="151" t="s">
        <v>83</v>
      </c>
      <c r="AV1048" s="12" t="s">
        <v>83</v>
      </c>
      <c r="AW1048" s="12" t="s">
        <v>33</v>
      </c>
      <c r="AX1048" s="12" t="s">
        <v>72</v>
      </c>
      <c r="AY1048" s="151" t="s">
        <v>142</v>
      </c>
    </row>
    <row r="1049" spans="2:51" s="12" customFormat="1" ht="12">
      <c r="B1049" s="150"/>
      <c r="D1049" s="134" t="s">
        <v>227</v>
      </c>
      <c r="E1049" s="151" t="s">
        <v>19</v>
      </c>
      <c r="F1049" s="152" t="s">
        <v>1524</v>
      </c>
      <c r="H1049" s="153">
        <v>7.95</v>
      </c>
      <c r="I1049" s="154"/>
      <c r="L1049" s="150"/>
      <c r="M1049" s="155"/>
      <c r="T1049" s="156"/>
      <c r="AT1049" s="151" t="s">
        <v>227</v>
      </c>
      <c r="AU1049" s="151" t="s">
        <v>83</v>
      </c>
      <c r="AV1049" s="12" t="s">
        <v>83</v>
      </c>
      <c r="AW1049" s="12" t="s">
        <v>33</v>
      </c>
      <c r="AX1049" s="12" t="s">
        <v>72</v>
      </c>
      <c r="AY1049" s="151" t="s">
        <v>142</v>
      </c>
    </row>
    <row r="1050" spans="2:51" s="12" customFormat="1" ht="12">
      <c r="B1050" s="150"/>
      <c r="D1050" s="134" t="s">
        <v>227</v>
      </c>
      <c r="E1050" s="151" t="s">
        <v>19</v>
      </c>
      <c r="F1050" s="152" t="s">
        <v>1525</v>
      </c>
      <c r="H1050" s="153">
        <v>2.365</v>
      </c>
      <c r="I1050" s="154"/>
      <c r="L1050" s="150"/>
      <c r="M1050" s="155"/>
      <c r="T1050" s="156"/>
      <c r="AT1050" s="151" t="s">
        <v>227</v>
      </c>
      <c r="AU1050" s="151" t="s">
        <v>83</v>
      </c>
      <c r="AV1050" s="12" t="s">
        <v>83</v>
      </c>
      <c r="AW1050" s="12" t="s">
        <v>33</v>
      </c>
      <c r="AX1050" s="12" t="s">
        <v>72</v>
      </c>
      <c r="AY1050" s="151" t="s">
        <v>142</v>
      </c>
    </row>
    <row r="1051" spans="2:51" s="14" customFormat="1" ht="12">
      <c r="B1051" s="163"/>
      <c r="D1051" s="134" t="s">
        <v>227</v>
      </c>
      <c r="E1051" s="164" t="s">
        <v>19</v>
      </c>
      <c r="F1051" s="165" t="s">
        <v>264</v>
      </c>
      <c r="H1051" s="166">
        <v>20.439999999999998</v>
      </c>
      <c r="I1051" s="167"/>
      <c r="L1051" s="163"/>
      <c r="M1051" s="168"/>
      <c r="T1051" s="169"/>
      <c r="AT1051" s="164" t="s">
        <v>227</v>
      </c>
      <c r="AU1051" s="164" t="s">
        <v>83</v>
      </c>
      <c r="AV1051" s="14" t="s">
        <v>141</v>
      </c>
      <c r="AW1051" s="14" t="s">
        <v>33</v>
      </c>
      <c r="AX1051" s="14" t="s">
        <v>80</v>
      </c>
      <c r="AY1051" s="164" t="s">
        <v>142</v>
      </c>
    </row>
    <row r="1052" spans="2:65" s="1" customFormat="1" ht="16.5" customHeight="1">
      <c r="B1052" s="32"/>
      <c r="C1052" s="173" t="s">
        <v>1526</v>
      </c>
      <c r="D1052" s="173" t="s">
        <v>619</v>
      </c>
      <c r="E1052" s="174" t="s">
        <v>1527</v>
      </c>
      <c r="F1052" s="175" t="s">
        <v>1528</v>
      </c>
      <c r="G1052" s="176" t="s">
        <v>223</v>
      </c>
      <c r="H1052" s="177">
        <v>21.462</v>
      </c>
      <c r="I1052" s="178"/>
      <c r="J1052" s="179">
        <f>ROUND(I1052*H1052,2)</f>
        <v>0</v>
      </c>
      <c r="K1052" s="175" t="s">
        <v>189</v>
      </c>
      <c r="L1052" s="180"/>
      <c r="M1052" s="181" t="s">
        <v>19</v>
      </c>
      <c r="N1052" s="182" t="s">
        <v>43</v>
      </c>
      <c r="P1052" s="130">
        <f>O1052*H1052</f>
        <v>0</v>
      </c>
      <c r="Q1052" s="130">
        <v>0</v>
      </c>
      <c r="R1052" s="130">
        <f>Q1052*H1052</f>
        <v>0</v>
      </c>
      <c r="S1052" s="130">
        <v>0</v>
      </c>
      <c r="T1052" s="131">
        <f>S1052*H1052</f>
        <v>0</v>
      </c>
      <c r="AR1052" s="132" t="s">
        <v>647</v>
      </c>
      <c r="AT1052" s="132" t="s">
        <v>619</v>
      </c>
      <c r="AU1052" s="132" t="s">
        <v>83</v>
      </c>
      <c r="AY1052" s="17" t="s">
        <v>142</v>
      </c>
      <c r="BE1052" s="133">
        <f>IF(N1052="základní",J1052,0)</f>
        <v>0</v>
      </c>
      <c r="BF1052" s="133">
        <f>IF(N1052="snížená",J1052,0)</f>
        <v>0</v>
      </c>
      <c r="BG1052" s="133">
        <f>IF(N1052="zákl. přenesená",J1052,0)</f>
        <v>0</v>
      </c>
      <c r="BH1052" s="133">
        <f>IF(N1052="sníž. přenesená",J1052,0)</f>
        <v>0</v>
      </c>
      <c r="BI1052" s="133">
        <f>IF(N1052="nulová",J1052,0)</f>
        <v>0</v>
      </c>
      <c r="BJ1052" s="17" t="s">
        <v>80</v>
      </c>
      <c r="BK1052" s="133">
        <f>ROUND(I1052*H1052,2)</f>
        <v>0</v>
      </c>
      <c r="BL1052" s="17" t="s">
        <v>337</v>
      </c>
      <c r="BM1052" s="132" t="s">
        <v>1529</v>
      </c>
    </row>
    <row r="1053" spans="2:47" s="1" customFormat="1" ht="12">
      <c r="B1053" s="32"/>
      <c r="D1053" s="134" t="s">
        <v>148</v>
      </c>
      <c r="F1053" s="135" t="s">
        <v>1528</v>
      </c>
      <c r="I1053" s="136"/>
      <c r="L1053" s="32"/>
      <c r="M1053" s="137"/>
      <c r="T1053" s="51"/>
      <c r="AT1053" s="17" t="s">
        <v>148</v>
      </c>
      <c r="AU1053" s="17" t="s">
        <v>83</v>
      </c>
    </row>
    <row r="1054" spans="2:51" s="12" customFormat="1" ht="12">
      <c r="B1054" s="150"/>
      <c r="D1054" s="134" t="s">
        <v>227</v>
      </c>
      <c r="F1054" s="152" t="s">
        <v>1530</v>
      </c>
      <c r="H1054" s="153">
        <v>21.462</v>
      </c>
      <c r="I1054" s="154"/>
      <c r="L1054" s="150"/>
      <c r="M1054" s="155"/>
      <c r="T1054" s="156"/>
      <c r="AT1054" s="151" t="s">
        <v>227</v>
      </c>
      <c r="AU1054" s="151" t="s">
        <v>83</v>
      </c>
      <c r="AV1054" s="12" t="s">
        <v>83</v>
      </c>
      <c r="AW1054" s="12" t="s">
        <v>4</v>
      </c>
      <c r="AX1054" s="12" t="s">
        <v>80</v>
      </c>
      <c r="AY1054" s="151" t="s">
        <v>142</v>
      </c>
    </row>
    <row r="1055" spans="2:65" s="1" customFormat="1" ht="24.15" customHeight="1">
      <c r="B1055" s="32"/>
      <c r="C1055" s="121" t="s">
        <v>1531</v>
      </c>
      <c r="D1055" s="121" t="s">
        <v>143</v>
      </c>
      <c r="E1055" s="122" t="s">
        <v>1532</v>
      </c>
      <c r="F1055" s="123" t="s">
        <v>1533</v>
      </c>
      <c r="G1055" s="124" t="s">
        <v>223</v>
      </c>
      <c r="H1055" s="125">
        <v>321.04</v>
      </c>
      <c r="I1055" s="126"/>
      <c r="J1055" s="127">
        <f>ROUND(I1055*H1055,2)</f>
        <v>0</v>
      </c>
      <c r="K1055" s="123" t="s">
        <v>189</v>
      </c>
      <c r="L1055" s="32"/>
      <c r="M1055" s="128" t="s">
        <v>19</v>
      </c>
      <c r="N1055" s="129" t="s">
        <v>43</v>
      </c>
      <c r="P1055" s="130">
        <f>O1055*H1055</f>
        <v>0</v>
      </c>
      <c r="Q1055" s="130">
        <v>0.0002</v>
      </c>
      <c r="R1055" s="130">
        <f>Q1055*H1055</f>
        <v>0.064208</v>
      </c>
      <c r="S1055" s="130">
        <v>0</v>
      </c>
      <c r="T1055" s="131">
        <f>S1055*H1055</f>
        <v>0</v>
      </c>
      <c r="AR1055" s="132" t="s">
        <v>337</v>
      </c>
      <c r="AT1055" s="132" t="s">
        <v>143</v>
      </c>
      <c r="AU1055" s="132" t="s">
        <v>83</v>
      </c>
      <c r="AY1055" s="17" t="s">
        <v>142</v>
      </c>
      <c r="BE1055" s="133">
        <f>IF(N1055="základní",J1055,0)</f>
        <v>0</v>
      </c>
      <c r="BF1055" s="133">
        <f>IF(N1055="snížená",J1055,0)</f>
        <v>0</v>
      </c>
      <c r="BG1055" s="133">
        <f>IF(N1055="zákl. přenesená",J1055,0)</f>
        <v>0</v>
      </c>
      <c r="BH1055" s="133">
        <f>IF(N1055="sníž. přenesená",J1055,0)</f>
        <v>0</v>
      </c>
      <c r="BI1055" s="133">
        <f>IF(N1055="nulová",J1055,0)</f>
        <v>0</v>
      </c>
      <c r="BJ1055" s="17" t="s">
        <v>80</v>
      </c>
      <c r="BK1055" s="133">
        <f>ROUND(I1055*H1055,2)</f>
        <v>0</v>
      </c>
      <c r="BL1055" s="17" t="s">
        <v>337</v>
      </c>
      <c r="BM1055" s="132" t="s">
        <v>1534</v>
      </c>
    </row>
    <row r="1056" spans="2:47" s="1" customFormat="1" ht="19.2">
      <c r="B1056" s="32"/>
      <c r="D1056" s="134" t="s">
        <v>148</v>
      </c>
      <c r="F1056" s="135" t="s">
        <v>1535</v>
      </c>
      <c r="I1056" s="136"/>
      <c r="L1056" s="32"/>
      <c r="M1056" s="137"/>
      <c r="T1056" s="51"/>
      <c r="AT1056" s="17" t="s">
        <v>148</v>
      </c>
      <c r="AU1056" s="17" t="s">
        <v>83</v>
      </c>
    </row>
    <row r="1057" spans="2:47" s="1" customFormat="1" ht="12">
      <c r="B1057" s="32"/>
      <c r="D1057" s="148" t="s">
        <v>192</v>
      </c>
      <c r="F1057" s="149" t="s">
        <v>1536</v>
      </c>
      <c r="I1057" s="136"/>
      <c r="L1057" s="32"/>
      <c r="M1057" s="137"/>
      <c r="T1057" s="51"/>
      <c r="AT1057" s="17" t="s">
        <v>192</v>
      </c>
      <c r="AU1057" s="17" t="s">
        <v>83</v>
      </c>
    </row>
    <row r="1058" spans="2:51" s="13" customFormat="1" ht="12">
      <c r="B1058" s="157"/>
      <c r="D1058" s="134" t="s">
        <v>227</v>
      </c>
      <c r="E1058" s="158" t="s">
        <v>19</v>
      </c>
      <c r="F1058" s="159" t="s">
        <v>824</v>
      </c>
      <c r="H1058" s="158" t="s">
        <v>19</v>
      </c>
      <c r="I1058" s="160"/>
      <c r="L1058" s="157"/>
      <c r="M1058" s="161"/>
      <c r="T1058" s="162"/>
      <c r="AT1058" s="158" t="s">
        <v>227</v>
      </c>
      <c r="AU1058" s="158" t="s">
        <v>83</v>
      </c>
      <c r="AV1058" s="13" t="s">
        <v>80</v>
      </c>
      <c r="AW1058" s="13" t="s">
        <v>33</v>
      </c>
      <c r="AX1058" s="13" t="s">
        <v>72</v>
      </c>
      <c r="AY1058" s="158" t="s">
        <v>142</v>
      </c>
    </row>
    <row r="1059" spans="2:51" s="12" customFormat="1" ht="12">
      <c r="B1059" s="150"/>
      <c r="D1059" s="134" t="s">
        <v>227</v>
      </c>
      <c r="E1059" s="151" t="s">
        <v>19</v>
      </c>
      <c r="F1059" s="152" t="s">
        <v>825</v>
      </c>
      <c r="H1059" s="153">
        <v>366.97</v>
      </c>
      <c r="I1059" s="154"/>
      <c r="L1059" s="150"/>
      <c r="M1059" s="155"/>
      <c r="T1059" s="156"/>
      <c r="AT1059" s="151" t="s">
        <v>227</v>
      </c>
      <c r="AU1059" s="151" t="s">
        <v>83</v>
      </c>
      <c r="AV1059" s="12" t="s">
        <v>83</v>
      </c>
      <c r="AW1059" s="12" t="s">
        <v>33</v>
      </c>
      <c r="AX1059" s="12" t="s">
        <v>72</v>
      </c>
      <c r="AY1059" s="151" t="s">
        <v>142</v>
      </c>
    </row>
    <row r="1060" spans="2:51" s="13" customFormat="1" ht="12">
      <c r="B1060" s="157"/>
      <c r="D1060" s="134" t="s">
        <v>227</v>
      </c>
      <c r="E1060" s="158" t="s">
        <v>19</v>
      </c>
      <c r="F1060" s="159" t="s">
        <v>826</v>
      </c>
      <c r="H1060" s="158" t="s">
        <v>19</v>
      </c>
      <c r="I1060" s="160"/>
      <c r="L1060" s="157"/>
      <c r="M1060" s="161"/>
      <c r="T1060" s="162"/>
      <c r="AT1060" s="158" t="s">
        <v>227</v>
      </c>
      <c r="AU1060" s="158" t="s">
        <v>83</v>
      </c>
      <c r="AV1060" s="13" t="s">
        <v>80</v>
      </c>
      <c r="AW1060" s="13" t="s">
        <v>33</v>
      </c>
      <c r="AX1060" s="13" t="s">
        <v>72</v>
      </c>
      <c r="AY1060" s="158" t="s">
        <v>142</v>
      </c>
    </row>
    <row r="1061" spans="2:51" s="12" customFormat="1" ht="12">
      <c r="B1061" s="150"/>
      <c r="D1061" s="134" t="s">
        <v>227</v>
      </c>
      <c r="E1061" s="151" t="s">
        <v>19</v>
      </c>
      <c r="F1061" s="152" t="s">
        <v>827</v>
      </c>
      <c r="H1061" s="153">
        <v>2.69</v>
      </c>
      <c r="I1061" s="154"/>
      <c r="L1061" s="150"/>
      <c r="M1061" s="155"/>
      <c r="T1061" s="156"/>
      <c r="AT1061" s="151" t="s">
        <v>227</v>
      </c>
      <c r="AU1061" s="151" t="s">
        <v>83</v>
      </c>
      <c r="AV1061" s="12" t="s">
        <v>83</v>
      </c>
      <c r="AW1061" s="12" t="s">
        <v>33</v>
      </c>
      <c r="AX1061" s="12" t="s">
        <v>72</v>
      </c>
      <c r="AY1061" s="151" t="s">
        <v>142</v>
      </c>
    </row>
    <row r="1062" spans="2:51" s="12" customFormat="1" ht="12">
      <c r="B1062" s="150"/>
      <c r="D1062" s="134" t="s">
        <v>227</v>
      </c>
      <c r="E1062" s="151" t="s">
        <v>19</v>
      </c>
      <c r="F1062" s="152" t="s">
        <v>828</v>
      </c>
      <c r="H1062" s="153">
        <v>7.78</v>
      </c>
      <c r="I1062" s="154"/>
      <c r="L1062" s="150"/>
      <c r="M1062" s="155"/>
      <c r="T1062" s="156"/>
      <c r="AT1062" s="151" t="s">
        <v>227</v>
      </c>
      <c r="AU1062" s="151" t="s">
        <v>83</v>
      </c>
      <c r="AV1062" s="12" t="s">
        <v>83</v>
      </c>
      <c r="AW1062" s="12" t="s">
        <v>33</v>
      </c>
      <c r="AX1062" s="12" t="s">
        <v>72</v>
      </c>
      <c r="AY1062" s="151" t="s">
        <v>142</v>
      </c>
    </row>
    <row r="1063" spans="2:51" s="12" customFormat="1" ht="12">
      <c r="B1063" s="150"/>
      <c r="D1063" s="134" t="s">
        <v>227</v>
      </c>
      <c r="E1063" s="151" t="s">
        <v>19</v>
      </c>
      <c r="F1063" s="152" t="s">
        <v>829</v>
      </c>
      <c r="H1063" s="153">
        <v>11.25</v>
      </c>
      <c r="I1063" s="154"/>
      <c r="L1063" s="150"/>
      <c r="M1063" s="155"/>
      <c r="T1063" s="156"/>
      <c r="AT1063" s="151" t="s">
        <v>227</v>
      </c>
      <c r="AU1063" s="151" t="s">
        <v>83</v>
      </c>
      <c r="AV1063" s="12" t="s">
        <v>83</v>
      </c>
      <c r="AW1063" s="12" t="s">
        <v>33</v>
      </c>
      <c r="AX1063" s="12" t="s">
        <v>72</v>
      </c>
      <c r="AY1063" s="151" t="s">
        <v>142</v>
      </c>
    </row>
    <row r="1064" spans="2:51" s="12" customFormat="1" ht="12">
      <c r="B1064" s="150"/>
      <c r="D1064" s="134" t="s">
        <v>227</v>
      </c>
      <c r="E1064" s="151" t="s">
        <v>19</v>
      </c>
      <c r="F1064" s="152" t="s">
        <v>830</v>
      </c>
      <c r="H1064" s="153">
        <v>1.64</v>
      </c>
      <c r="I1064" s="154"/>
      <c r="L1064" s="150"/>
      <c r="M1064" s="155"/>
      <c r="T1064" s="156"/>
      <c r="AT1064" s="151" t="s">
        <v>227</v>
      </c>
      <c r="AU1064" s="151" t="s">
        <v>83</v>
      </c>
      <c r="AV1064" s="12" t="s">
        <v>83</v>
      </c>
      <c r="AW1064" s="12" t="s">
        <v>33</v>
      </c>
      <c r="AX1064" s="12" t="s">
        <v>72</v>
      </c>
      <c r="AY1064" s="151" t="s">
        <v>142</v>
      </c>
    </row>
    <row r="1065" spans="2:51" s="12" customFormat="1" ht="12">
      <c r="B1065" s="150"/>
      <c r="D1065" s="134" t="s">
        <v>227</v>
      </c>
      <c r="E1065" s="151" t="s">
        <v>19</v>
      </c>
      <c r="F1065" s="152" t="s">
        <v>831</v>
      </c>
      <c r="H1065" s="153">
        <v>1.64</v>
      </c>
      <c r="I1065" s="154"/>
      <c r="L1065" s="150"/>
      <c r="M1065" s="155"/>
      <c r="T1065" s="156"/>
      <c r="AT1065" s="151" t="s">
        <v>227</v>
      </c>
      <c r="AU1065" s="151" t="s">
        <v>83</v>
      </c>
      <c r="AV1065" s="12" t="s">
        <v>83</v>
      </c>
      <c r="AW1065" s="12" t="s">
        <v>33</v>
      </c>
      <c r="AX1065" s="12" t="s">
        <v>72</v>
      </c>
      <c r="AY1065" s="151" t="s">
        <v>142</v>
      </c>
    </row>
    <row r="1066" spans="2:51" s="12" customFormat="1" ht="12">
      <c r="B1066" s="150"/>
      <c r="D1066" s="134" t="s">
        <v>227</v>
      </c>
      <c r="E1066" s="151" t="s">
        <v>19</v>
      </c>
      <c r="F1066" s="152" t="s">
        <v>832</v>
      </c>
      <c r="H1066" s="153">
        <v>3.96</v>
      </c>
      <c r="I1066" s="154"/>
      <c r="L1066" s="150"/>
      <c r="M1066" s="155"/>
      <c r="T1066" s="156"/>
      <c r="AT1066" s="151" t="s">
        <v>227</v>
      </c>
      <c r="AU1066" s="151" t="s">
        <v>83</v>
      </c>
      <c r="AV1066" s="12" t="s">
        <v>83</v>
      </c>
      <c r="AW1066" s="12" t="s">
        <v>33</v>
      </c>
      <c r="AX1066" s="12" t="s">
        <v>72</v>
      </c>
      <c r="AY1066" s="151" t="s">
        <v>142</v>
      </c>
    </row>
    <row r="1067" spans="2:51" s="13" customFormat="1" ht="12">
      <c r="B1067" s="157"/>
      <c r="D1067" s="134" t="s">
        <v>227</v>
      </c>
      <c r="E1067" s="158" t="s">
        <v>19</v>
      </c>
      <c r="F1067" s="159" t="s">
        <v>833</v>
      </c>
      <c r="H1067" s="158" t="s">
        <v>19</v>
      </c>
      <c r="I1067" s="160"/>
      <c r="L1067" s="157"/>
      <c r="M1067" s="161"/>
      <c r="T1067" s="162"/>
      <c r="AT1067" s="158" t="s">
        <v>227</v>
      </c>
      <c r="AU1067" s="158" t="s">
        <v>83</v>
      </c>
      <c r="AV1067" s="13" t="s">
        <v>80</v>
      </c>
      <c r="AW1067" s="13" t="s">
        <v>33</v>
      </c>
      <c r="AX1067" s="13" t="s">
        <v>72</v>
      </c>
      <c r="AY1067" s="158" t="s">
        <v>142</v>
      </c>
    </row>
    <row r="1068" spans="2:51" s="12" customFormat="1" ht="12">
      <c r="B1068" s="150"/>
      <c r="D1068" s="134" t="s">
        <v>227</v>
      </c>
      <c r="E1068" s="151" t="s">
        <v>19</v>
      </c>
      <c r="F1068" s="152" t="s">
        <v>834</v>
      </c>
      <c r="H1068" s="153">
        <v>7.98</v>
      </c>
      <c r="I1068" s="154"/>
      <c r="L1068" s="150"/>
      <c r="M1068" s="155"/>
      <c r="T1068" s="156"/>
      <c r="AT1068" s="151" t="s">
        <v>227</v>
      </c>
      <c r="AU1068" s="151" t="s">
        <v>83</v>
      </c>
      <c r="AV1068" s="12" t="s">
        <v>83</v>
      </c>
      <c r="AW1068" s="12" t="s">
        <v>33</v>
      </c>
      <c r="AX1068" s="12" t="s">
        <v>72</v>
      </c>
      <c r="AY1068" s="151" t="s">
        <v>142</v>
      </c>
    </row>
    <row r="1069" spans="2:51" s="13" customFormat="1" ht="12">
      <c r="B1069" s="157"/>
      <c r="D1069" s="134" t="s">
        <v>227</v>
      </c>
      <c r="E1069" s="158" t="s">
        <v>19</v>
      </c>
      <c r="F1069" s="159" t="s">
        <v>835</v>
      </c>
      <c r="H1069" s="158" t="s">
        <v>19</v>
      </c>
      <c r="I1069" s="160"/>
      <c r="L1069" s="157"/>
      <c r="M1069" s="161"/>
      <c r="T1069" s="162"/>
      <c r="AT1069" s="158" t="s">
        <v>227</v>
      </c>
      <c r="AU1069" s="158" t="s">
        <v>83</v>
      </c>
      <c r="AV1069" s="13" t="s">
        <v>80</v>
      </c>
      <c r="AW1069" s="13" t="s">
        <v>33</v>
      </c>
      <c r="AX1069" s="13" t="s">
        <v>72</v>
      </c>
      <c r="AY1069" s="158" t="s">
        <v>142</v>
      </c>
    </row>
    <row r="1070" spans="2:51" s="12" customFormat="1" ht="12">
      <c r="B1070" s="150"/>
      <c r="D1070" s="134" t="s">
        <v>227</v>
      </c>
      <c r="E1070" s="151" t="s">
        <v>19</v>
      </c>
      <c r="F1070" s="152" t="s">
        <v>836</v>
      </c>
      <c r="H1070" s="153">
        <v>-29.17</v>
      </c>
      <c r="I1070" s="154"/>
      <c r="L1070" s="150"/>
      <c r="M1070" s="155"/>
      <c r="T1070" s="156"/>
      <c r="AT1070" s="151" t="s">
        <v>227</v>
      </c>
      <c r="AU1070" s="151" t="s">
        <v>83</v>
      </c>
      <c r="AV1070" s="12" t="s">
        <v>83</v>
      </c>
      <c r="AW1070" s="12" t="s">
        <v>33</v>
      </c>
      <c r="AX1070" s="12" t="s">
        <v>72</v>
      </c>
      <c r="AY1070" s="151" t="s">
        <v>142</v>
      </c>
    </row>
    <row r="1071" spans="2:51" s="13" customFormat="1" ht="12">
      <c r="B1071" s="157"/>
      <c r="D1071" s="134" t="s">
        <v>227</v>
      </c>
      <c r="E1071" s="158" t="s">
        <v>19</v>
      </c>
      <c r="F1071" s="159" t="s">
        <v>837</v>
      </c>
      <c r="H1071" s="158" t="s">
        <v>19</v>
      </c>
      <c r="I1071" s="160"/>
      <c r="L1071" s="157"/>
      <c r="M1071" s="161"/>
      <c r="T1071" s="162"/>
      <c r="AT1071" s="158" t="s">
        <v>227</v>
      </c>
      <c r="AU1071" s="158" t="s">
        <v>83</v>
      </c>
      <c r="AV1071" s="13" t="s">
        <v>80</v>
      </c>
      <c r="AW1071" s="13" t="s">
        <v>33</v>
      </c>
      <c r="AX1071" s="13" t="s">
        <v>72</v>
      </c>
      <c r="AY1071" s="158" t="s">
        <v>142</v>
      </c>
    </row>
    <row r="1072" spans="2:51" s="12" customFormat="1" ht="12">
      <c r="B1072" s="150"/>
      <c r="D1072" s="134" t="s">
        <v>227</v>
      </c>
      <c r="E1072" s="151" t="s">
        <v>19</v>
      </c>
      <c r="F1072" s="152" t="s">
        <v>838</v>
      </c>
      <c r="H1072" s="153">
        <v>-21.3</v>
      </c>
      <c r="I1072" s="154"/>
      <c r="L1072" s="150"/>
      <c r="M1072" s="155"/>
      <c r="T1072" s="156"/>
      <c r="AT1072" s="151" t="s">
        <v>227</v>
      </c>
      <c r="AU1072" s="151" t="s">
        <v>83</v>
      </c>
      <c r="AV1072" s="12" t="s">
        <v>83</v>
      </c>
      <c r="AW1072" s="12" t="s">
        <v>33</v>
      </c>
      <c r="AX1072" s="12" t="s">
        <v>72</v>
      </c>
      <c r="AY1072" s="151" t="s">
        <v>142</v>
      </c>
    </row>
    <row r="1073" spans="2:51" s="13" customFormat="1" ht="12">
      <c r="B1073" s="157"/>
      <c r="D1073" s="134" t="s">
        <v>227</v>
      </c>
      <c r="E1073" s="158" t="s">
        <v>19</v>
      </c>
      <c r="F1073" s="159" t="s">
        <v>1537</v>
      </c>
      <c r="H1073" s="158" t="s">
        <v>19</v>
      </c>
      <c r="I1073" s="160"/>
      <c r="L1073" s="157"/>
      <c r="M1073" s="161"/>
      <c r="T1073" s="162"/>
      <c r="AT1073" s="158" t="s">
        <v>227</v>
      </c>
      <c r="AU1073" s="158" t="s">
        <v>83</v>
      </c>
      <c r="AV1073" s="13" t="s">
        <v>80</v>
      </c>
      <c r="AW1073" s="13" t="s">
        <v>33</v>
      </c>
      <c r="AX1073" s="13" t="s">
        <v>72</v>
      </c>
      <c r="AY1073" s="158" t="s">
        <v>142</v>
      </c>
    </row>
    <row r="1074" spans="2:51" s="12" customFormat="1" ht="12">
      <c r="B1074" s="150"/>
      <c r="D1074" s="134" t="s">
        <v>227</v>
      </c>
      <c r="E1074" s="151" t="s">
        <v>19</v>
      </c>
      <c r="F1074" s="152" t="s">
        <v>1538</v>
      </c>
      <c r="H1074" s="153">
        <v>-32.4</v>
      </c>
      <c r="I1074" s="154"/>
      <c r="L1074" s="150"/>
      <c r="M1074" s="155"/>
      <c r="T1074" s="156"/>
      <c r="AT1074" s="151" t="s">
        <v>227</v>
      </c>
      <c r="AU1074" s="151" t="s">
        <v>83</v>
      </c>
      <c r="AV1074" s="12" t="s">
        <v>83</v>
      </c>
      <c r="AW1074" s="12" t="s">
        <v>33</v>
      </c>
      <c r="AX1074" s="12" t="s">
        <v>72</v>
      </c>
      <c r="AY1074" s="151" t="s">
        <v>142</v>
      </c>
    </row>
    <row r="1075" spans="2:51" s="14" customFormat="1" ht="12">
      <c r="B1075" s="163"/>
      <c r="D1075" s="134" t="s">
        <v>227</v>
      </c>
      <c r="E1075" s="164" t="s">
        <v>19</v>
      </c>
      <c r="F1075" s="165" t="s">
        <v>264</v>
      </c>
      <c r="H1075" s="166">
        <v>321.03999999999996</v>
      </c>
      <c r="I1075" s="167"/>
      <c r="L1075" s="163"/>
      <c r="M1075" s="168"/>
      <c r="T1075" s="169"/>
      <c r="AT1075" s="164" t="s">
        <v>227</v>
      </c>
      <c r="AU1075" s="164" t="s">
        <v>83</v>
      </c>
      <c r="AV1075" s="14" t="s">
        <v>141</v>
      </c>
      <c r="AW1075" s="14" t="s">
        <v>33</v>
      </c>
      <c r="AX1075" s="14" t="s">
        <v>80</v>
      </c>
      <c r="AY1075" s="164" t="s">
        <v>142</v>
      </c>
    </row>
    <row r="1076" spans="2:65" s="1" customFormat="1" ht="33" customHeight="1">
      <c r="B1076" s="32"/>
      <c r="C1076" s="121" t="s">
        <v>1539</v>
      </c>
      <c r="D1076" s="121" t="s">
        <v>143</v>
      </c>
      <c r="E1076" s="122" t="s">
        <v>1540</v>
      </c>
      <c r="F1076" s="123" t="s">
        <v>1541</v>
      </c>
      <c r="G1076" s="124" t="s">
        <v>223</v>
      </c>
      <c r="H1076" s="125">
        <v>321.04</v>
      </c>
      <c r="I1076" s="126"/>
      <c r="J1076" s="127">
        <f>ROUND(I1076*H1076,2)</f>
        <v>0</v>
      </c>
      <c r="K1076" s="123" t="s">
        <v>189</v>
      </c>
      <c r="L1076" s="32"/>
      <c r="M1076" s="128" t="s">
        <v>19</v>
      </c>
      <c r="N1076" s="129" t="s">
        <v>43</v>
      </c>
      <c r="P1076" s="130">
        <f>O1076*H1076</f>
        <v>0</v>
      </c>
      <c r="Q1076" s="130">
        <v>0.00026</v>
      </c>
      <c r="R1076" s="130">
        <f>Q1076*H1076</f>
        <v>0.0834704</v>
      </c>
      <c r="S1076" s="130">
        <v>0</v>
      </c>
      <c r="T1076" s="131">
        <f>S1076*H1076</f>
        <v>0</v>
      </c>
      <c r="AR1076" s="132" t="s">
        <v>337</v>
      </c>
      <c r="AT1076" s="132" t="s">
        <v>143</v>
      </c>
      <c r="AU1076" s="132" t="s">
        <v>83</v>
      </c>
      <c r="AY1076" s="17" t="s">
        <v>142</v>
      </c>
      <c r="BE1076" s="133">
        <f>IF(N1076="základní",J1076,0)</f>
        <v>0</v>
      </c>
      <c r="BF1076" s="133">
        <f>IF(N1076="snížená",J1076,0)</f>
        <v>0</v>
      </c>
      <c r="BG1076" s="133">
        <f>IF(N1076="zákl. přenesená",J1076,0)</f>
        <v>0</v>
      </c>
      <c r="BH1076" s="133">
        <f>IF(N1076="sníž. přenesená",J1076,0)</f>
        <v>0</v>
      </c>
      <c r="BI1076" s="133">
        <f>IF(N1076="nulová",J1076,0)</f>
        <v>0</v>
      </c>
      <c r="BJ1076" s="17" t="s">
        <v>80</v>
      </c>
      <c r="BK1076" s="133">
        <f>ROUND(I1076*H1076,2)</f>
        <v>0</v>
      </c>
      <c r="BL1076" s="17" t="s">
        <v>337</v>
      </c>
      <c r="BM1076" s="132" t="s">
        <v>1542</v>
      </c>
    </row>
    <row r="1077" spans="2:47" s="1" customFormat="1" ht="28.8">
      <c r="B1077" s="32"/>
      <c r="D1077" s="134" t="s">
        <v>148</v>
      </c>
      <c r="F1077" s="135" t="s">
        <v>1543</v>
      </c>
      <c r="I1077" s="136"/>
      <c r="L1077" s="32"/>
      <c r="M1077" s="137"/>
      <c r="T1077" s="51"/>
      <c r="AT1077" s="17" t="s">
        <v>148</v>
      </c>
      <c r="AU1077" s="17" t="s">
        <v>83</v>
      </c>
    </row>
    <row r="1078" spans="2:47" s="1" customFormat="1" ht="12">
      <c r="B1078" s="32"/>
      <c r="D1078" s="148" t="s">
        <v>192</v>
      </c>
      <c r="F1078" s="149" t="s">
        <v>1544</v>
      </c>
      <c r="I1078" s="136"/>
      <c r="L1078" s="32"/>
      <c r="M1078" s="137"/>
      <c r="T1078" s="51"/>
      <c r="AT1078" s="17" t="s">
        <v>192</v>
      </c>
      <c r="AU1078" s="17" t="s">
        <v>83</v>
      </c>
    </row>
    <row r="1079" spans="2:51" s="13" customFormat="1" ht="12">
      <c r="B1079" s="157"/>
      <c r="D1079" s="134" t="s">
        <v>227</v>
      </c>
      <c r="E1079" s="158" t="s">
        <v>19</v>
      </c>
      <c r="F1079" s="159" t="s">
        <v>824</v>
      </c>
      <c r="H1079" s="158" t="s">
        <v>19</v>
      </c>
      <c r="I1079" s="160"/>
      <c r="L1079" s="157"/>
      <c r="M1079" s="161"/>
      <c r="T1079" s="162"/>
      <c r="AT1079" s="158" t="s">
        <v>227</v>
      </c>
      <c r="AU1079" s="158" t="s">
        <v>83</v>
      </c>
      <c r="AV1079" s="13" t="s">
        <v>80</v>
      </c>
      <c r="AW1079" s="13" t="s">
        <v>33</v>
      </c>
      <c r="AX1079" s="13" t="s">
        <v>72</v>
      </c>
      <c r="AY1079" s="158" t="s">
        <v>142</v>
      </c>
    </row>
    <row r="1080" spans="2:51" s="12" customFormat="1" ht="12">
      <c r="B1080" s="150"/>
      <c r="D1080" s="134" t="s">
        <v>227</v>
      </c>
      <c r="E1080" s="151" t="s">
        <v>19</v>
      </c>
      <c r="F1080" s="152" t="s">
        <v>825</v>
      </c>
      <c r="H1080" s="153">
        <v>366.97</v>
      </c>
      <c r="I1080" s="154"/>
      <c r="L1080" s="150"/>
      <c r="M1080" s="155"/>
      <c r="T1080" s="156"/>
      <c r="AT1080" s="151" t="s">
        <v>227</v>
      </c>
      <c r="AU1080" s="151" t="s">
        <v>83</v>
      </c>
      <c r="AV1080" s="12" t="s">
        <v>83</v>
      </c>
      <c r="AW1080" s="12" t="s">
        <v>33</v>
      </c>
      <c r="AX1080" s="12" t="s">
        <v>72</v>
      </c>
      <c r="AY1080" s="151" t="s">
        <v>142</v>
      </c>
    </row>
    <row r="1081" spans="2:51" s="13" customFormat="1" ht="12">
      <c r="B1081" s="157"/>
      <c r="D1081" s="134" t="s">
        <v>227</v>
      </c>
      <c r="E1081" s="158" t="s">
        <v>19</v>
      </c>
      <c r="F1081" s="159" t="s">
        <v>826</v>
      </c>
      <c r="H1081" s="158" t="s">
        <v>19</v>
      </c>
      <c r="I1081" s="160"/>
      <c r="L1081" s="157"/>
      <c r="M1081" s="161"/>
      <c r="T1081" s="162"/>
      <c r="AT1081" s="158" t="s">
        <v>227</v>
      </c>
      <c r="AU1081" s="158" t="s">
        <v>83</v>
      </c>
      <c r="AV1081" s="13" t="s">
        <v>80</v>
      </c>
      <c r="AW1081" s="13" t="s">
        <v>33</v>
      </c>
      <c r="AX1081" s="13" t="s">
        <v>72</v>
      </c>
      <c r="AY1081" s="158" t="s">
        <v>142</v>
      </c>
    </row>
    <row r="1082" spans="2:51" s="12" customFormat="1" ht="12">
      <c r="B1082" s="150"/>
      <c r="D1082" s="134" t="s">
        <v>227</v>
      </c>
      <c r="E1082" s="151" t="s">
        <v>19</v>
      </c>
      <c r="F1082" s="152" t="s">
        <v>827</v>
      </c>
      <c r="H1082" s="153">
        <v>2.69</v>
      </c>
      <c r="I1082" s="154"/>
      <c r="L1082" s="150"/>
      <c r="M1082" s="155"/>
      <c r="T1082" s="156"/>
      <c r="AT1082" s="151" t="s">
        <v>227</v>
      </c>
      <c r="AU1082" s="151" t="s">
        <v>83</v>
      </c>
      <c r="AV1082" s="12" t="s">
        <v>83</v>
      </c>
      <c r="AW1082" s="12" t="s">
        <v>33</v>
      </c>
      <c r="AX1082" s="12" t="s">
        <v>72</v>
      </c>
      <c r="AY1082" s="151" t="s">
        <v>142</v>
      </c>
    </row>
    <row r="1083" spans="2:51" s="12" customFormat="1" ht="12">
      <c r="B1083" s="150"/>
      <c r="D1083" s="134" t="s">
        <v>227</v>
      </c>
      <c r="E1083" s="151" t="s">
        <v>19</v>
      </c>
      <c r="F1083" s="152" t="s">
        <v>828</v>
      </c>
      <c r="H1083" s="153">
        <v>7.78</v>
      </c>
      <c r="I1083" s="154"/>
      <c r="L1083" s="150"/>
      <c r="M1083" s="155"/>
      <c r="T1083" s="156"/>
      <c r="AT1083" s="151" t="s">
        <v>227</v>
      </c>
      <c r="AU1083" s="151" t="s">
        <v>83</v>
      </c>
      <c r="AV1083" s="12" t="s">
        <v>83</v>
      </c>
      <c r="AW1083" s="12" t="s">
        <v>33</v>
      </c>
      <c r="AX1083" s="12" t="s">
        <v>72</v>
      </c>
      <c r="AY1083" s="151" t="s">
        <v>142</v>
      </c>
    </row>
    <row r="1084" spans="2:51" s="12" customFormat="1" ht="12">
      <c r="B1084" s="150"/>
      <c r="D1084" s="134" t="s">
        <v>227</v>
      </c>
      <c r="E1084" s="151" t="s">
        <v>19</v>
      </c>
      <c r="F1084" s="152" t="s">
        <v>829</v>
      </c>
      <c r="H1084" s="153">
        <v>11.25</v>
      </c>
      <c r="I1084" s="154"/>
      <c r="L1084" s="150"/>
      <c r="M1084" s="155"/>
      <c r="T1084" s="156"/>
      <c r="AT1084" s="151" t="s">
        <v>227</v>
      </c>
      <c r="AU1084" s="151" t="s">
        <v>83</v>
      </c>
      <c r="AV1084" s="12" t="s">
        <v>83</v>
      </c>
      <c r="AW1084" s="12" t="s">
        <v>33</v>
      </c>
      <c r="AX1084" s="12" t="s">
        <v>72</v>
      </c>
      <c r="AY1084" s="151" t="s">
        <v>142</v>
      </c>
    </row>
    <row r="1085" spans="2:51" s="12" customFormat="1" ht="12">
      <c r="B1085" s="150"/>
      <c r="D1085" s="134" t="s">
        <v>227</v>
      </c>
      <c r="E1085" s="151" t="s">
        <v>19</v>
      </c>
      <c r="F1085" s="152" t="s">
        <v>830</v>
      </c>
      <c r="H1085" s="153">
        <v>1.64</v>
      </c>
      <c r="I1085" s="154"/>
      <c r="L1085" s="150"/>
      <c r="M1085" s="155"/>
      <c r="T1085" s="156"/>
      <c r="AT1085" s="151" t="s">
        <v>227</v>
      </c>
      <c r="AU1085" s="151" t="s">
        <v>83</v>
      </c>
      <c r="AV1085" s="12" t="s">
        <v>83</v>
      </c>
      <c r="AW1085" s="12" t="s">
        <v>33</v>
      </c>
      <c r="AX1085" s="12" t="s">
        <v>72</v>
      </c>
      <c r="AY1085" s="151" t="s">
        <v>142</v>
      </c>
    </row>
    <row r="1086" spans="2:51" s="12" customFormat="1" ht="12">
      <c r="B1086" s="150"/>
      <c r="D1086" s="134" t="s">
        <v>227</v>
      </c>
      <c r="E1086" s="151" t="s">
        <v>19</v>
      </c>
      <c r="F1086" s="152" t="s">
        <v>831</v>
      </c>
      <c r="H1086" s="153">
        <v>1.64</v>
      </c>
      <c r="I1086" s="154"/>
      <c r="L1086" s="150"/>
      <c r="M1086" s="155"/>
      <c r="T1086" s="156"/>
      <c r="AT1086" s="151" t="s">
        <v>227</v>
      </c>
      <c r="AU1086" s="151" t="s">
        <v>83</v>
      </c>
      <c r="AV1086" s="12" t="s">
        <v>83</v>
      </c>
      <c r="AW1086" s="12" t="s">
        <v>33</v>
      </c>
      <c r="AX1086" s="12" t="s">
        <v>72</v>
      </c>
      <c r="AY1086" s="151" t="s">
        <v>142</v>
      </c>
    </row>
    <row r="1087" spans="2:51" s="12" customFormat="1" ht="12">
      <c r="B1087" s="150"/>
      <c r="D1087" s="134" t="s">
        <v>227</v>
      </c>
      <c r="E1087" s="151" t="s">
        <v>19</v>
      </c>
      <c r="F1087" s="152" t="s">
        <v>832</v>
      </c>
      <c r="H1087" s="153">
        <v>3.96</v>
      </c>
      <c r="I1087" s="154"/>
      <c r="L1087" s="150"/>
      <c r="M1087" s="155"/>
      <c r="T1087" s="156"/>
      <c r="AT1087" s="151" t="s">
        <v>227</v>
      </c>
      <c r="AU1087" s="151" t="s">
        <v>83</v>
      </c>
      <c r="AV1087" s="12" t="s">
        <v>83</v>
      </c>
      <c r="AW1087" s="12" t="s">
        <v>33</v>
      </c>
      <c r="AX1087" s="12" t="s">
        <v>72</v>
      </c>
      <c r="AY1087" s="151" t="s">
        <v>142</v>
      </c>
    </row>
    <row r="1088" spans="2:51" s="13" customFormat="1" ht="12">
      <c r="B1088" s="157"/>
      <c r="D1088" s="134" t="s">
        <v>227</v>
      </c>
      <c r="E1088" s="158" t="s">
        <v>19</v>
      </c>
      <c r="F1088" s="159" t="s">
        <v>833</v>
      </c>
      <c r="H1088" s="158" t="s">
        <v>19</v>
      </c>
      <c r="I1088" s="160"/>
      <c r="L1088" s="157"/>
      <c r="M1088" s="161"/>
      <c r="T1088" s="162"/>
      <c r="AT1088" s="158" t="s">
        <v>227</v>
      </c>
      <c r="AU1088" s="158" t="s">
        <v>83</v>
      </c>
      <c r="AV1088" s="13" t="s">
        <v>80</v>
      </c>
      <c r="AW1088" s="13" t="s">
        <v>33</v>
      </c>
      <c r="AX1088" s="13" t="s">
        <v>72</v>
      </c>
      <c r="AY1088" s="158" t="s">
        <v>142</v>
      </c>
    </row>
    <row r="1089" spans="2:51" s="12" customFormat="1" ht="12">
      <c r="B1089" s="150"/>
      <c r="D1089" s="134" t="s">
        <v>227</v>
      </c>
      <c r="E1089" s="151" t="s">
        <v>19</v>
      </c>
      <c r="F1089" s="152" t="s">
        <v>834</v>
      </c>
      <c r="H1089" s="153">
        <v>7.98</v>
      </c>
      <c r="I1089" s="154"/>
      <c r="L1089" s="150"/>
      <c r="M1089" s="155"/>
      <c r="T1089" s="156"/>
      <c r="AT1089" s="151" t="s">
        <v>227</v>
      </c>
      <c r="AU1089" s="151" t="s">
        <v>83</v>
      </c>
      <c r="AV1089" s="12" t="s">
        <v>83</v>
      </c>
      <c r="AW1089" s="12" t="s">
        <v>33</v>
      </c>
      <c r="AX1089" s="12" t="s">
        <v>72</v>
      </c>
      <c r="AY1089" s="151" t="s">
        <v>142</v>
      </c>
    </row>
    <row r="1090" spans="2:51" s="13" customFormat="1" ht="12">
      <c r="B1090" s="157"/>
      <c r="D1090" s="134" t="s">
        <v>227</v>
      </c>
      <c r="E1090" s="158" t="s">
        <v>19</v>
      </c>
      <c r="F1090" s="159" t="s">
        <v>835</v>
      </c>
      <c r="H1090" s="158" t="s">
        <v>19</v>
      </c>
      <c r="I1090" s="160"/>
      <c r="L1090" s="157"/>
      <c r="M1090" s="161"/>
      <c r="T1090" s="162"/>
      <c r="AT1090" s="158" t="s">
        <v>227</v>
      </c>
      <c r="AU1090" s="158" t="s">
        <v>83</v>
      </c>
      <c r="AV1090" s="13" t="s">
        <v>80</v>
      </c>
      <c r="AW1090" s="13" t="s">
        <v>33</v>
      </c>
      <c r="AX1090" s="13" t="s">
        <v>72</v>
      </c>
      <c r="AY1090" s="158" t="s">
        <v>142</v>
      </c>
    </row>
    <row r="1091" spans="2:51" s="12" customFormat="1" ht="12">
      <c r="B1091" s="150"/>
      <c r="D1091" s="134" t="s">
        <v>227</v>
      </c>
      <c r="E1091" s="151" t="s">
        <v>19</v>
      </c>
      <c r="F1091" s="152" t="s">
        <v>836</v>
      </c>
      <c r="H1091" s="153">
        <v>-29.17</v>
      </c>
      <c r="I1091" s="154"/>
      <c r="L1091" s="150"/>
      <c r="M1091" s="155"/>
      <c r="T1091" s="156"/>
      <c r="AT1091" s="151" t="s">
        <v>227</v>
      </c>
      <c r="AU1091" s="151" t="s">
        <v>83</v>
      </c>
      <c r="AV1091" s="12" t="s">
        <v>83</v>
      </c>
      <c r="AW1091" s="12" t="s">
        <v>33</v>
      </c>
      <c r="AX1091" s="12" t="s">
        <v>72</v>
      </c>
      <c r="AY1091" s="151" t="s">
        <v>142</v>
      </c>
    </row>
    <row r="1092" spans="2:51" s="13" customFormat="1" ht="12">
      <c r="B1092" s="157"/>
      <c r="D1092" s="134" t="s">
        <v>227</v>
      </c>
      <c r="E1092" s="158" t="s">
        <v>19</v>
      </c>
      <c r="F1092" s="159" t="s">
        <v>837</v>
      </c>
      <c r="H1092" s="158" t="s">
        <v>19</v>
      </c>
      <c r="I1092" s="160"/>
      <c r="L1092" s="157"/>
      <c r="M1092" s="161"/>
      <c r="T1092" s="162"/>
      <c r="AT1092" s="158" t="s">
        <v>227</v>
      </c>
      <c r="AU1092" s="158" t="s">
        <v>83</v>
      </c>
      <c r="AV1092" s="13" t="s">
        <v>80</v>
      </c>
      <c r="AW1092" s="13" t="s">
        <v>33</v>
      </c>
      <c r="AX1092" s="13" t="s">
        <v>72</v>
      </c>
      <c r="AY1092" s="158" t="s">
        <v>142</v>
      </c>
    </row>
    <row r="1093" spans="2:51" s="12" customFormat="1" ht="12">
      <c r="B1093" s="150"/>
      <c r="D1093" s="134" t="s">
        <v>227</v>
      </c>
      <c r="E1093" s="151" t="s">
        <v>19</v>
      </c>
      <c r="F1093" s="152" t="s">
        <v>838</v>
      </c>
      <c r="H1093" s="153">
        <v>-21.3</v>
      </c>
      <c r="I1093" s="154"/>
      <c r="L1093" s="150"/>
      <c r="M1093" s="155"/>
      <c r="T1093" s="156"/>
      <c r="AT1093" s="151" t="s">
        <v>227</v>
      </c>
      <c r="AU1093" s="151" t="s">
        <v>83</v>
      </c>
      <c r="AV1093" s="12" t="s">
        <v>83</v>
      </c>
      <c r="AW1093" s="12" t="s">
        <v>33</v>
      </c>
      <c r="AX1093" s="12" t="s">
        <v>72</v>
      </c>
      <c r="AY1093" s="151" t="s">
        <v>142</v>
      </c>
    </row>
    <row r="1094" spans="2:51" s="13" customFormat="1" ht="12">
      <c r="B1094" s="157"/>
      <c r="D1094" s="134" t="s">
        <v>227</v>
      </c>
      <c r="E1094" s="158" t="s">
        <v>19</v>
      </c>
      <c r="F1094" s="159" t="s">
        <v>1537</v>
      </c>
      <c r="H1094" s="158" t="s">
        <v>19</v>
      </c>
      <c r="I1094" s="160"/>
      <c r="L1094" s="157"/>
      <c r="M1094" s="161"/>
      <c r="T1094" s="162"/>
      <c r="AT1094" s="158" t="s">
        <v>227</v>
      </c>
      <c r="AU1094" s="158" t="s">
        <v>83</v>
      </c>
      <c r="AV1094" s="13" t="s">
        <v>80</v>
      </c>
      <c r="AW1094" s="13" t="s">
        <v>33</v>
      </c>
      <c r="AX1094" s="13" t="s">
        <v>72</v>
      </c>
      <c r="AY1094" s="158" t="s">
        <v>142</v>
      </c>
    </row>
    <row r="1095" spans="2:51" s="12" customFormat="1" ht="12">
      <c r="B1095" s="150"/>
      <c r="D1095" s="134" t="s">
        <v>227</v>
      </c>
      <c r="E1095" s="151" t="s">
        <v>19</v>
      </c>
      <c r="F1095" s="152" t="s">
        <v>1538</v>
      </c>
      <c r="H1095" s="153">
        <v>-32.4</v>
      </c>
      <c r="I1095" s="154"/>
      <c r="L1095" s="150"/>
      <c r="M1095" s="155"/>
      <c r="T1095" s="156"/>
      <c r="AT1095" s="151" t="s">
        <v>227</v>
      </c>
      <c r="AU1095" s="151" t="s">
        <v>83</v>
      </c>
      <c r="AV1095" s="12" t="s">
        <v>83</v>
      </c>
      <c r="AW1095" s="12" t="s">
        <v>33</v>
      </c>
      <c r="AX1095" s="12" t="s">
        <v>72</v>
      </c>
      <c r="AY1095" s="151" t="s">
        <v>142</v>
      </c>
    </row>
    <row r="1096" spans="2:51" s="14" customFormat="1" ht="12">
      <c r="B1096" s="163"/>
      <c r="D1096" s="134" t="s">
        <v>227</v>
      </c>
      <c r="E1096" s="164" t="s">
        <v>19</v>
      </c>
      <c r="F1096" s="165" t="s">
        <v>264</v>
      </c>
      <c r="H1096" s="166">
        <v>321.03999999999996</v>
      </c>
      <c r="I1096" s="167"/>
      <c r="L1096" s="163"/>
      <c r="M1096" s="168"/>
      <c r="T1096" s="169"/>
      <c r="AT1096" s="164" t="s">
        <v>227</v>
      </c>
      <c r="AU1096" s="164" t="s">
        <v>83</v>
      </c>
      <c r="AV1096" s="14" t="s">
        <v>141</v>
      </c>
      <c r="AW1096" s="14" t="s">
        <v>33</v>
      </c>
      <c r="AX1096" s="14" t="s">
        <v>80</v>
      </c>
      <c r="AY1096" s="164" t="s">
        <v>142</v>
      </c>
    </row>
    <row r="1097" spans="2:63" s="10" customFormat="1" ht="25.95" customHeight="1">
      <c r="B1097" s="111"/>
      <c r="D1097" s="112" t="s">
        <v>71</v>
      </c>
      <c r="E1097" s="113" t="s">
        <v>1545</v>
      </c>
      <c r="F1097" s="113" t="s">
        <v>1546</v>
      </c>
      <c r="I1097" s="114"/>
      <c r="J1097" s="115">
        <f>BK1097</f>
        <v>0</v>
      </c>
      <c r="L1097" s="111"/>
      <c r="M1097" s="116"/>
      <c r="P1097" s="117">
        <f>SUM(P1098:P1101)</f>
        <v>0</v>
      </c>
      <c r="R1097" s="117">
        <f>SUM(R1098:R1101)</f>
        <v>0</v>
      </c>
      <c r="T1097" s="118">
        <f>SUM(T1098:T1101)</f>
        <v>0</v>
      </c>
      <c r="AR1097" s="112" t="s">
        <v>141</v>
      </c>
      <c r="AT1097" s="119" t="s">
        <v>71</v>
      </c>
      <c r="AU1097" s="119" t="s">
        <v>72</v>
      </c>
      <c r="AY1097" s="112" t="s">
        <v>142</v>
      </c>
      <c r="BK1097" s="120">
        <f>SUM(BK1098:BK1101)</f>
        <v>0</v>
      </c>
    </row>
    <row r="1098" spans="2:65" s="1" customFormat="1" ht="21.75" customHeight="1">
      <c r="B1098" s="32"/>
      <c r="C1098" s="121" t="s">
        <v>1547</v>
      </c>
      <c r="D1098" s="121" t="s">
        <v>143</v>
      </c>
      <c r="E1098" s="122" t="s">
        <v>1548</v>
      </c>
      <c r="F1098" s="123" t="s">
        <v>1549</v>
      </c>
      <c r="G1098" s="124" t="s">
        <v>1550</v>
      </c>
      <c r="H1098" s="125">
        <v>119</v>
      </c>
      <c r="I1098" s="126"/>
      <c r="J1098" s="127">
        <f>ROUND(I1098*H1098,2)</f>
        <v>0</v>
      </c>
      <c r="K1098" s="123" t="s">
        <v>189</v>
      </c>
      <c r="L1098" s="32"/>
      <c r="M1098" s="128" t="s">
        <v>19</v>
      </c>
      <c r="N1098" s="129" t="s">
        <v>43</v>
      </c>
      <c r="P1098" s="130">
        <f>O1098*H1098</f>
        <v>0</v>
      </c>
      <c r="Q1098" s="130">
        <v>0</v>
      </c>
      <c r="R1098" s="130">
        <f>Q1098*H1098</f>
        <v>0</v>
      </c>
      <c r="S1098" s="130">
        <v>0</v>
      </c>
      <c r="T1098" s="131">
        <f>S1098*H1098</f>
        <v>0</v>
      </c>
      <c r="AR1098" s="132" t="s">
        <v>146</v>
      </c>
      <c r="AT1098" s="132" t="s">
        <v>143</v>
      </c>
      <c r="AU1098" s="132" t="s">
        <v>80</v>
      </c>
      <c r="AY1098" s="17" t="s">
        <v>142</v>
      </c>
      <c r="BE1098" s="133">
        <f>IF(N1098="základní",J1098,0)</f>
        <v>0</v>
      </c>
      <c r="BF1098" s="133">
        <f>IF(N1098="snížená",J1098,0)</f>
        <v>0</v>
      </c>
      <c r="BG1098" s="133">
        <f>IF(N1098="zákl. přenesená",J1098,0)</f>
        <v>0</v>
      </c>
      <c r="BH1098" s="133">
        <f>IF(N1098="sníž. přenesená",J1098,0)</f>
        <v>0</v>
      </c>
      <c r="BI1098" s="133">
        <f>IF(N1098="nulová",J1098,0)</f>
        <v>0</v>
      </c>
      <c r="BJ1098" s="17" t="s">
        <v>80</v>
      </c>
      <c r="BK1098" s="133">
        <f>ROUND(I1098*H1098,2)</f>
        <v>0</v>
      </c>
      <c r="BL1098" s="17" t="s">
        <v>146</v>
      </c>
      <c r="BM1098" s="132" t="s">
        <v>1551</v>
      </c>
    </row>
    <row r="1099" spans="2:47" s="1" customFormat="1" ht="19.2">
      <c r="B1099" s="32"/>
      <c r="D1099" s="134" t="s">
        <v>148</v>
      </c>
      <c r="F1099" s="135" t="s">
        <v>1552</v>
      </c>
      <c r="I1099" s="136"/>
      <c r="L1099" s="32"/>
      <c r="M1099" s="137"/>
      <c r="T1099" s="51"/>
      <c r="AT1099" s="17" t="s">
        <v>148</v>
      </c>
      <c r="AU1099" s="17" t="s">
        <v>80</v>
      </c>
    </row>
    <row r="1100" spans="2:47" s="1" customFormat="1" ht="12">
      <c r="B1100" s="32"/>
      <c r="D1100" s="148" t="s">
        <v>192</v>
      </c>
      <c r="F1100" s="149" t="s">
        <v>1553</v>
      </c>
      <c r="I1100" s="136"/>
      <c r="L1100" s="32"/>
      <c r="M1100" s="137"/>
      <c r="T1100" s="51"/>
      <c r="AT1100" s="17" t="s">
        <v>192</v>
      </c>
      <c r="AU1100" s="17" t="s">
        <v>80</v>
      </c>
    </row>
    <row r="1101" spans="2:51" s="12" customFormat="1" ht="12">
      <c r="B1101" s="150"/>
      <c r="D1101" s="134" t="s">
        <v>227</v>
      </c>
      <c r="E1101" s="151" t="s">
        <v>19</v>
      </c>
      <c r="F1101" s="152" t="s">
        <v>1554</v>
      </c>
      <c r="H1101" s="153">
        <v>119</v>
      </c>
      <c r="I1101" s="154"/>
      <c r="L1101" s="150"/>
      <c r="M1101" s="170"/>
      <c r="N1101" s="171"/>
      <c r="O1101" s="171"/>
      <c r="P1101" s="171"/>
      <c r="Q1101" s="171"/>
      <c r="R1101" s="171"/>
      <c r="S1101" s="171"/>
      <c r="T1101" s="172"/>
      <c r="AT1101" s="151" t="s">
        <v>227</v>
      </c>
      <c r="AU1101" s="151" t="s">
        <v>80</v>
      </c>
      <c r="AV1101" s="12" t="s">
        <v>83</v>
      </c>
      <c r="AW1101" s="12" t="s">
        <v>33</v>
      </c>
      <c r="AX1101" s="12" t="s">
        <v>80</v>
      </c>
      <c r="AY1101" s="151" t="s">
        <v>142</v>
      </c>
    </row>
    <row r="1102" spans="2:12" s="1" customFormat="1" ht="6.9" customHeight="1">
      <c r="B1102" s="40"/>
      <c r="C1102" s="41"/>
      <c r="D1102" s="41"/>
      <c r="E1102" s="41"/>
      <c r="F1102" s="41"/>
      <c r="G1102" s="41"/>
      <c r="H1102" s="41"/>
      <c r="I1102" s="41"/>
      <c r="J1102" s="41"/>
      <c r="K1102" s="41"/>
      <c r="L1102" s="32"/>
    </row>
  </sheetData>
  <sheetProtection algorithmName="SHA-512" hashValue="tkNXfiPk4U2fXVOp5o7lJuAfqqzllshXdKX+n+BrcP0wI5lOM+Fqf0HHNcu1apSEOQivJhaCW5OANUkwMOEtow==" saltValue="h01+mKKbbCi3fws4G4j31Ev2/3wfEQOlQKbxraQfJBOFWcwGfZYkIKFMMJRlA/SwXFyj9DAyfr/b3Ny+uO37Ag==" spinCount="100000" sheet="1" objects="1" scenarios="1" formatColumns="0" formatRows="0" autoFilter="0"/>
  <autoFilter ref="C104:K1101"/>
  <mergeCells count="12">
    <mergeCell ref="E97:H97"/>
    <mergeCell ref="L2:V2"/>
    <mergeCell ref="E50:H50"/>
    <mergeCell ref="E52:H52"/>
    <mergeCell ref="E54:H54"/>
    <mergeCell ref="E93:H93"/>
    <mergeCell ref="E95:H95"/>
    <mergeCell ref="E7:H7"/>
    <mergeCell ref="E9:H9"/>
    <mergeCell ref="E11:H11"/>
    <mergeCell ref="E20:H20"/>
    <mergeCell ref="E29:H29"/>
  </mergeCells>
  <hyperlinks>
    <hyperlink ref="F110" r:id="rId1" display="https://podminky.urs.cz/item/CS_URS_2022_02/131251100"/>
    <hyperlink ref="F114" r:id="rId2" display="https://podminky.urs.cz/item/CS_URS_2022_02/132251101"/>
    <hyperlink ref="F122" r:id="rId3" display="https://podminky.urs.cz/item/CS_URS_2022_02/162751117"/>
    <hyperlink ref="F128" r:id="rId4" display="https://podminky.urs.cz/item/CS_URS_2022_02/162751119"/>
    <hyperlink ref="F132" r:id="rId5" display="https://podminky.urs.cz/item/CS_URS_2022_02/167111101"/>
    <hyperlink ref="F140" r:id="rId6" display="https://podminky.urs.cz/item/CS_URS_2022_02/171201231"/>
    <hyperlink ref="F147" r:id="rId7" display="https://podminky.urs.cz/item/CS_URS_2022_02/174151101"/>
    <hyperlink ref="F152" r:id="rId8" display="https://podminky.urs.cz/item/CS_URS_2022_02/181912112"/>
    <hyperlink ref="F158" r:id="rId9" display="https://podminky.urs.cz/item/CS_URS_2022_02/271532211"/>
    <hyperlink ref="F171" r:id="rId10" display="https://podminky.urs.cz/item/CS_URS_2022_02/273321511"/>
    <hyperlink ref="F176" r:id="rId11" display="https://podminky.urs.cz/item/CS_URS_2022_02/273351121"/>
    <hyperlink ref="F181" r:id="rId12" display="https://podminky.urs.cz/item/CS_URS_2022_02/273351122"/>
    <hyperlink ref="F186" r:id="rId13" display="https://podminky.urs.cz/item/CS_URS_2022_02/273362021"/>
    <hyperlink ref="F193" r:id="rId14" display="https://podminky.urs.cz/item/CS_URS_2022_02/274313611"/>
    <hyperlink ref="F201" r:id="rId15" display="https://podminky.urs.cz/item/CS_URS_2022_02/279113145"/>
    <hyperlink ref="F209" r:id="rId16" display="https://podminky.urs.cz/item/CS_URS_2022_02/311272125"/>
    <hyperlink ref="F218" r:id="rId17" display="https://podminky.urs.cz/item/CS_URS_2022_02/311272225"/>
    <hyperlink ref="F231" r:id="rId18" display="https://podminky.urs.cz/item/CS_URS_2022_02/317142422"/>
    <hyperlink ref="F234" r:id="rId19" display="https://podminky.urs.cz/item/CS_URS_2022_02/317143441"/>
    <hyperlink ref="F237" r:id="rId20" display="https://podminky.urs.cz/item/CS_URS_2022_02/317143442"/>
    <hyperlink ref="F240" r:id="rId21" display="https://podminky.urs.cz/item/CS_URS_2022_02/317143444"/>
    <hyperlink ref="F243" r:id="rId22" display="https://podminky.urs.cz/item/CS_URS_2022_02/317143452"/>
    <hyperlink ref="F246" r:id="rId23" display="https://podminky.urs.cz/item/CS_URS_2022_02/317143454"/>
    <hyperlink ref="F249" r:id="rId24" display="https://podminky.urs.cz/item/CS_URS_2022_02/317352711"/>
    <hyperlink ref="F253" r:id="rId25" display="https://podminky.urs.cz/item/CS_URS_2022_02/337171111"/>
    <hyperlink ref="F280" r:id="rId26" display="https://podminky.urs.cz/item/CS_URS_2022_02/342272225"/>
    <hyperlink ref="F292" r:id="rId27" display="https://podminky.urs.cz/item/CS_URS_2022_02/342272245"/>
    <hyperlink ref="F300" r:id="rId28" display="https://podminky.urs.cz/item/CS_URS_2022_02/413321414"/>
    <hyperlink ref="F305" r:id="rId29" display="https://podminky.urs.cz/item/CS_URS_2022_02/413351111"/>
    <hyperlink ref="F310" r:id="rId30" display="https://podminky.urs.cz/item/CS_URS_2022_02/413351112"/>
    <hyperlink ref="F315" r:id="rId31" display="https://podminky.urs.cz/item/CS_URS_2022_02/413352111"/>
    <hyperlink ref="F320" r:id="rId32" display="https://podminky.urs.cz/item/CS_URS_2022_02/413352112"/>
    <hyperlink ref="F325" r:id="rId33" display="https://podminky.urs.cz/item/CS_URS_2022_02/413361821"/>
    <hyperlink ref="F337" r:id="rId34" display="https://podminky.urs.cz/item/CS_URS_2022_02/417321515"/>
    <hyperlink ref="F346" r:id="rId35" display="https://podminky.urs.cz/item/CS_URS_2022_02/417351115"/>
    <hyperlink ref="F354" r:id="rId36" display="https://podminky.urs.cz/item/CS_URS_2022_02/417351116"/>
    <hyperlink ref="F362" r:id="rId37" display="https://podminky.urs.cz/item/CS_URS_2022_02/417361821"/>
    <hyperlink ref="F377" r:id="rId38" display="https://podminky.urs.cz/item/CS_URS_2022_02/434191421"/>
    <hyperlink ref="F382" r:id="rId39" display="https://podminky.urs.cz/item/CS_URS_2022_02/444151111"/>
    <hyperlink ref="F391" r:id="rId40" display="https://podminky.urs.cz/item/CS_URS_2022_02/564801111"/>
    <hyperlink ref="F399" r:id="rId41" display="https://podminky.urs.cz/item/CS_URS_2022_02/564851111"/>
    <hyperlink ref="F406" r:id="rId42" display="https://podminky.urs.cz/item/CS_URS_2022_02/596211110"/>
    <hyperlink ref="F417" r:id="rId43" display="https://podminky.urs.cz/item/CS_URS_2022_02/612131121"/>
    <hyperlink ref="F438" r:id="rId44" display="https://podminky.urs.cz/item/CS_URS_2022_02/612142001"/>
    <hyperlink ref="F451" r:id="rId45" display="https://podminky.urs.cz/item/CS_URS_2022_02/612341121"/>
    <hyperlink ref="F472" r:id="rId46" display="https://podminky.urs.cz/item/CS_URS_2022_02/621142001"/>
    <hyperlink ref="F477" r:id="rId47" display="https://podminky.urs.cz/item/CS_URS_2022_02/621151001"/>
    <hyperlink ref="F482" r:id="rId48" display="https://podminky.urs.cz/item/CS_URS_2022_02/621211033"/>
    <hyperlink ref="F492" r:id="rId49" display="https://podminky.urs.cz/item/CS_URS_2022_02/621251101"/>
    <hyperlink ref="F499" r:id="rId50" display="https://podminky.urs.cz/item/CS_URS_2022_02/621531012"/>
    <hyperlink ref="F504" r:id="rId51" display="https://podminky.urs.cz/item/CS_URS_2022_02/622142001"/>
    <hyperlink ref="F522" r:id="rId52" display="https://podminky.urs.cz/item/CS_URS_2022_02/622143003"/>
    <hyperlink ref="F539" r:id="rId53" display="https://podminky.urs.cz/item/CS_URS_2022_02/622143004"/>
    <hyperlink ref="F571" r:id="rId54" display="https://podminky.urs.cz/item/CS_URS_2022_02/622151001"/>
    <hyperlink ref="F589" r:id="rId55" display="https://podminky.urs.cz/item/CS_URS_2022_02/622211011"/>
    <hyperlink ref="F597" r:id="rId56" display="https://podminky.urs.cz/item/CS_URS_2022_02/622211032"/>
    <hyperlink ref="F609" r:id="rId57" display="https://podminky.urs.cz/item/CS_URS_2022_02/622212001"/>
    <hyperlink ref="F620" r:id="rId58" display="https://podminky.urs.cz/item/CS_URS_2022_02/622212051"/>
    <hyperlink ref="F628" r:id="rId59" display="https://podminky.urs.cz/item/CS_URS_2022_02/622251101"/>
    <hyperlink ref="F639" r:id="rId60" display="https://podminky.urs.cz/item/CS_URS_2022_02/622511122"/>
    <hyperlink ref="F648" r:id="rId61" display="https://podminky.urs.cz/item/CS_URS_2022_02/622531012"/>
    <hyperlink ref="F666" r:id="rId62" display="https://podminky.urs.cz/item/CS_URS_2022_02/631311125"/>
    <hyperlink ref="F680" r:id="rId63" display="https://podminky.urs.cz/item/CS_URS_2022_02/631319012"/>
    <hyperlink ref="F694" r:id="rId64" display="https://podminky.urs.cz/item/CS_URS_2022_02/631319173"/>
    <hyperlink ref="F708" r:id="rId65" display="https://podminky.urs.cz/item/CS_URS_2022_02/631319204"/>
    <hyperlink ref="F722" r:id="rId66" display="https://podminky.urs.cz/item/CS_URS_2022_02/632481215"/>
    <hyperlink ref="F729" r:id="rId67" display="https://podminky.urs.cz/item/CS_URS_2022_02/634112113"/>
    <hyperlink ref="F732" r:id="rId68" display="https://podminky.urs.cz/item/CS_URS_2022_02/642942111"/>
    <hyperlink ref="F745" r:id="rId69" display="https://podminky.urs.cz/item/CS_URS_2022_02/916231213"/>
    <hyperlink ref="F753" r:id="rId70" display="https://podminky.urs.cz/item/CS_URS_2022_02/941111121"/>
    <hyperlink ref="F757" r:id="rId71" display="https://podminky.urs.cz/item/CS_URS_2022_02/941111221"/>
    <hyperlink ref="F762" r:id="rId72" display="https://podminky.urs.cz/item/CS_URS_2022_02/941111821"/>
    <hyperlink ref="F766" r:id="rId73" display="https://podminky.urs.cz/item/CS_URS_2022_02/949101111"/>
    <hyperlink ref="F779" r:id="rId74" display="https://podminky.urs.cz/item/CS_URS_2022_02/952901221"/>
    <hyperlink ref="F792" r:id="rId75" display="https://podminky.urs.cz/item/CS_URS_2022_02/953943211"/>
    <hyperlink ref="F799" r:id="rId76" display="https://podminky.urs.cz/item/CS_URS_2022_02/998021021"/>
    <hyperlink ref="F804" r:id="rId77" display="https://podminky.urs.cz/item/CS_URS_2022_02/711111001"/>
    <hyperlink ref="F811" r:id="rId78" display="https://podminky.urs.cz/item/CS_URS_2022_02/711141559"/>
    <hyperlink ref="F818" r:id="rId79" display="https://podminky.urs.cz/item/CS_URS_2022_02/998711101"/>
    <hyperlink ref="F822" r:id="rId80" display="https://podminky.urs.cz/item/CS_URS_2022_02/713131141"/>
    <hyperlink ref="F830" r:id="rId81" display="https://podminky.urs.cz/item/CS_URS_2022_02/998713101"/>
    <hyperlink ref="F834" r:id="rId82" display="https://podminky.urs.cz/item/CS_URS_2022_02/763131431"/>
    <hyperlink ref="F844" r:id="rId83" display="https://podminky.urs.cz/item/CS_URS_2022_02/763131751"/>
    <hyperlink ref="F857" r:id="rId84" display="https://podminky.urs.cz/item/CS_URS_2022_02/998763301"/>
    <hyperlink ref="F861" r:id="rId85" display="https://podminky.urs.cz/item/CS_URS_2022_02/764226401"/>
    <hyperlink ref="F866" r:id="rId86" display="https://podminky.urs.cz/item/CS_URS_2022_02/764511602"/>
    <hyperlink ref="F870" r:id="rId87" display="https://podminky.urs.cz/item/CS_URS_2022_02/764511642"/>
    <hyperlink ref="F873" r:id="rId88" display="https://podminky.urs.cz/item/CS_URS_2022_02/764518622"/>
    <hyperlink ref="F877" r:id="rId89" display="https://podminky.urs.cz/item/CS_URS_2022_02/998764101"/>
    <hyperlink ref="F881" r:id="rId90" display="https://podminky.urs.cz/item/CS_URS_2022_02/766622115"/>
    <hyperlink ref="F888" r:id="rId91" display="https://podminky.urs.cz/item/CS_URS_2022_02/766622131"/>
    <hyperlink ref="F894" r:id="rId92" display="https://podminky.urs.cz/item/CS_URS_2022_02/766660001"/>
    <hyperlink ref="F902" r:id="rId93" display="https://podminky.urs.cz/item/CS_URS_2022_02/766660002"/>
    <hyperlink ref="F910" r:id="rId94" display="https://podminky.urs.cz/item/CS_URS_2022_02/766660411"/>
    <hyperlink ref="F917" r:id="rId95" display="https://podminky.urs.cz/item/CS_URS_2022_02/766660461"/>
    <hyperlink ref="F924" r:id="rId96" display="https://podminky.urs.cz/item/CS_URS_2022_02/766671009"/>
    <hyperlink ref="F930" r:id="rId97" display="https://podminky.urs.cz/item/CS_URS_2022_02/766694112"/>
    <hyperlink ref="F941" r:id="rId98" display="https://podminky.urs.cz/item/CS_URS_2022_02/998766101"/>
    <hyperlink ref="F945" r:id="rId99" display="https://podminky.urs.cz/item/CS_URS_2022_02/767651113"/>
    <hyperlink ref="F950" r:id="rId100" display="https://podminky.urs.cz/item/CS_URS_2022_02/767651121"/>
    <hyperlink ref="F955" r:id="rId101" display="https://podminky.urs.cz/item/CS_URS_2022_02/767651126"/>
    <hyperlink ref="F960" r:id="rId102" display="https://podminky.urs.cz/item/CS_URS_2022_02/767662210"/>
    <hyperlink ref="F967" r:id="rId103" display="https://podminky.urs.cz/item/CS_URS_2022_02/998767101"/>
    <hyperlink ref="F971" r:id="rId104" display="https://podminky.urs.cz/item/CS_URS_2022_02/771121011"/>
    <hyperlink ref="F979" r:id="rId105" display="https://podminky.urs.cz/item/CS_URS_2022_02/771151011"/>
    <hyperlink ref="F987" r:id="rId106" display="https://podminky.urs.cz/item/CS_URS_2022_02/771474112"/>
    <hyperlink ref="F995" r:id="rId107" display="https://podminky.urs.cz/item/CS_URS_2022_02/771574112"/>
    <hyperlink ref="F1006" r:id="rId108" display="https://podminky.urs.cz/item/CS_URS_2022_02/771591115"/>
    <hyperlink ref="F1010" r:id="rId109" display="https://podminky.urs.cz/item/CS_URS_2022_02/998771101"/>
    <hyperlink ref="F1014" r:id="rId110" display="https://podminky.urs.cz/item/CS_URS_2022_02/781121011"/>
    <hyperlink ref="F1027" r:id="rId111" display="https://podminky.urs.cz/item/CS_URS_2022_02/781474112"/>
    <hyperlink ref="F1043" r:id="rId112" display="https://podminky.urs.cz/item/CS_URS_2022_02/998781101"/>
    <hyperlink ref="F1047" r:id="rId113" display="https://podminky.urs.cz/item/CS_URS_2022_02/784171111"/>
    <hyperlink ref="F1057" r:id="rId114" display="https://podminky.urs.cz/item/CS_URS_2022_02/784181121"/>
    <hyperlink ref="F1078" r:id="rId115" display="https://podminky.urs.cz/item/CS_URS_2022_02/784211101"/>
    <hyperlink ref="F1100" r:id="rId116" display="https://podminky.urs.cz/item/CS_URS_2022_02/HZS249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99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118</v>
      </c>
      <c r="L4" s="20"/>
      <c r="M4" s="8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5" t="str">
        <f>'Rekapitulace stavby'!K6</f>
        <v>Svařovna SOU Hluboš - odloučené prac. Dobříš</v>
      </c>
      <c r="F7" s="306"/>
      <c r="G7" s="306"/>
      <c r="H7" s="306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305" t="s">
        <v>208</v>
      </c>
      <c r="F9" s="304"/>
      <c r="G9" s="304"/>
      <c r="H9" s="304"/>
      <c r="L9" s="32"/>
    </row>
    <row r="10" spans="2:12" s="1" customFormat="1" ht="12" customHeight="1">
      <c r="B10" s="32"/>
      <c r="D10" s="27" t="s">
        <v>209</v>
      </c>
      <c r="L10" s="32"/>
    </row>
    <row r="11" spans="2:12" s="1" customFormat="1" ht="16.5" customHeight="1">
      <c r="B11" s="32"/>
      <c r="E11" s="270" t="s">
        <v>1555</v>
      </c>
      <c r="F11" s="304"/>
      <c r="G11" s="304"/>
      <c r="H11" s="304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8" t="str">
        <f>'Rekapitulace stavby'!AN8</f>
        <v>13. 9. 2022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07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71.25" customHeight="1">
      <c r="B29" s="85"/>
      <c r="E29" s="282" t="s">
        <v>37</v>
      </c>
      <c r="F29" s="282"/>
      <c r="G29" s="282"/>
      <c r="H29" s="282"/>
      <c r="L29" s="8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25.35" customHeight="1">
      <c r="B32" s="32"/>
      <c r="D32" s="86" t="s">
        <v>38</v>
      </c>
      <c r="J32" s="61">
        <f>ROUND(J90,2)</f>
        <v>0</v>
      </c>
      <c r="L32" s="32"/>
    </row>
    <row r="33" spans="2:12" s="1" customFormat="1" ht="6.9" customHeight="1">
      <c r="B33" s="32"/>
      <c r="D33" s="49"/>
      <c r="E33" s="49"/>
      <c r="F33" s="49"/>
      <c r="G33" s="49"/>
      <c r="H33" s="49"/>
      <c r="I33" s="49"/>
      <c r="J33" s="49"/>
      <c r="K33" s="49"/>
      <c r="L33" s="32"/>
    </row>
    <row r="34" spans="2:12" s="1" customFormat="1" ht="14.4" customHeight="1">
      <c r="B34" s="32"/>
      <c r="F34" s="87" t="s">
        <v>40</v>
      </c>
      <c r="I34" s="87" t="s">
        <v>39</v>
      </c>
      <c r="J34" s="87" t="s">
        <v>41</v>
      </c>
      <c r="L34" s="32"/>
    </row>
    <row r="35" spans="2:12" s="1" customFormat="1" ht="14.4" customHeight="1">
      <c r="B35" s="32"/>
      <c r="D35" s="88" t="s">
        <v>42</v>
      </c>
      <c r="E35" s="27" t="s">
        <v>43</v>
      </c>
      <c r="F35" s="81">
        <f>ROUND((SUM(BE90:BE161)),2)</f>
        <v>0</v>
      </c>
      <c r="I35" s="89">
        <v>0.21</v>
      </c>
      <c r="J35" s="81">
        <f>ROUND(((SUM(BE90:BE161))*I35),2)</f>
        <v>0</v>
      </c>
      <c r="L35" s="32"/>
    </row>
    <row r="36" spans="2:12" s="1" customFormat="1" ht="14.4" customHeight="1">
      <c r="B36" s="32"/>
      <c r="E36" s="27" t="s">
        <v>44</v>
      </c>
      <c r="F36" s="81">
        <f>ROUND((SUM(BF90:BF161)),2)</f>
        <v>0</v>
      </c>
      <c r="I36" s="89">
        <v>0.15</v>
      </c>
      <c r="J36" s="81">
        <f>ROUND(((SUM(BF90:BF161))*I36),2)</f>
        <v>0</v>
      </c>
      <c r="L36" s="32"/>
    </row>
    <row r="37" spans="2:12" s="1" customFormat="1" ht="14.4" customHeight="1" hidden="1">
      <c r="B37" s="32"/>
      <c r="E37" s="27" t="s">
        <v>45</v>
      </c>
      <c r="F37" s="81">
        <f>ROUND((SUM(BG90:BG161)),2)</f>
        <v>0</v>
      </c>
      <c r="I37" s="89">
        <v>0.21</v>
      </c>
      <c r="J37" s="81">
        <f>0</f>
        <v>0</v>
      </c>
      <c r="L37" s="32"/>
    </row>
    <row r="38" spans="2:12" s="1" customFormat="1" ht="14.4" customHeight="1" hidden="1">
      <c r="B38" s="32"/>
      <c r="E38" s="27" t="s">
        <v>46</v>
      </c>
      <c r="F38" s="81">
        <f>ROUND((SUM(BH90:BH161)),2)</f>
        <v>0</v>
      </c>
      <c r="I38" s="89">
        <v>0.15</v>
      </c>
      <c r="J38" s="81">
        <f>0</f>
        <v>0</v>
      </c>
      <c r="L38" s="32"/>
    </row>
    <row r="39" spans="2:12" s="1" customFormat="1" ht="14.4" customHeight="1" hidden="1">
      <c r="B39" s="32"/>
      <c r="E39" s="27" t="s">
        <v>47</v>
      </c>
      <c r="F39" s="81">
        <f>ROUND((SUM(BI90:BI161)),2)</f>
        <v>0</v>
      </c>
      <c r="I39" s="89">
        <v>0</v>
      </c>
      <c r="J39" s="81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0"/>
      <c r="D41" s="91" t="s">
        <v>48</v>
      </c>
      <c r="E41" s="52"/>
      <c r="F41" s="52"/>
      <c r="G41" s="92" t="s">
        <v>49</v>
      </c>
      <c r="H41" s="93" t="s">
        <v>50</v>
      </c>
      <c r="I41" s="52"/>
      <c r="J41" s="94">
        <f>SUM(J32:J39)</f>
        <v>0</v>
      </c>
      <c r="K41" s="95"/>
      <c r="L41" s="32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2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2"/>
    </row>
    <row r="47" spans="2:12" s="1" customFormat="1" ht="24.9" customHeight="1">
      <c r="B47" s="32"/>
      <c r="C47" s="21" t="s">
        <v>121</v>
      </c>
      <c r="L47" s="32"/>
    </row>
    <row r="48" spans="2:12" s="1" customFormat="1" ht="6.9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05" t="str">
        <f>E7</f>
        <v>Svařovna SOU Hluboš - odloučené prac. Dobříš</v>
      </c>
      <c r="F50" s="306"/>
      <c r="G50" s="306"/>
      <c r="H50" s="306"/>
      <c r="L50" s="32"/>
    </row>
    <row r="51" spans="2:12" ht="12" customHeight="1">
      <c r="B51" s="20"/>
      <c r="C51" s="27" t="s">
        <v>119</v>
      </c>
      <c r="L51" s="20"/>
    </row>
    <row r="52" spans="2:12" s="1" customFormat="1" ht="16.5" customHeight="1">
      <c r="B52" s="32"/>
      <c r="E52" s="305" t="s">
        <v>208</v>
      </c>
      <c r="F52" s="304"/>
      <c r="G52" s="304"/>
      <c r="H52" s="304"/>
      <c r="L52" s="32"/>
    </row>
    <row r="53" spans="2:12" s="1" customFormat="1" ht="12" customHeight="1">
      <c r="B53" s="32"/>
      <c r="C53" s="27" t="s">
        <v>209</v>
      </c>
      <c r="L53" s="32"/>
    </row>
    <row r="54" spans="2:12" s="1" customFormat="1" ht="16.5" customHeight="1">
      <c r="B54" s="32"/>
      <c r="E54" s="270" t="str">
        <f>E11</f>
        <v>02.03 - D.1.1 - Vytápění</v>
      </c>
      <c r="F54" s="304"/>
      <c r="G54" s="304"/>
      <c r="H54" s="304"/>
      <c r="L54" s="32"/>
    </row>
    <row r="55" spans="2:12" s="1" customFormat="1" ht="6.9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V Lipkách 194, 263 01 Dobříš</v>
      </c>
      <c r="I56" s="27" t="s">
        <v>23</v>
      </c>
      <c r="J56" s="48" t="str">
        <f>IF(J14="","",J14)</f>
        <v>13. 9. 2022</v>
      </c>
      <c r="L56" s="32"/>
    </row>
    <row r="57" spans="2:12" s="1" customFormat="1" ht="6.9" customHeight="1">
      <c r="B57" s="32"/>
      <c r="L57" s="32"/>
    </row>
    <row r="58" spans="2:12" s="1" customFormat="1" ht="40.2" customHeight="1">
      <c r="B58" s="32"/>
      <c r="C58" s="27" t="s">
        <v>25</v>
      </c>
      <c r="F58" s="25" t="str">
        <f>E17</f>
        <v>SOU Hluboš, Hluboš 178, 262 22 Hluboš</v>
      </c>
      <c r="I58" s="27" t="s">
        <v>31</v>
      </c>
      <c r="J58" s="30" t="str">
        <f>E23</f>
        <v>MP technik spol. s r.o., Francouzská 149, Holýšov</v>
      </c>
      <c r="L58" s="32"/>
    </row>
    <row r="59" spans="2:12" s="1" customFormat="1" ht="15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Jakub Vilingr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96" t="s">
        <v>122</v>
      </c>
      <c r="D61" s="90"/>
      <c r="E61" s="90"/>
      <c r="F61" s="90"/>
      <c r="G61" s="90"/>
      <c r="H61" s="90"/>
      <c r="I61" s="90"/>
      <c r="J61" s="97" t="s">
        <v>123</v>
      </c>
      <c r="K61" s="90"/>
      <c r="L61" s="32"/>
    </row>
    <row r="62" spans="2:12" s="1" customFormat="1" ht="10.35" customHeight="1">
      <c r="B62" s="32"/>
      <c r="L62" s="32"/>
    </row>
    <row r="63" spans="2:47" s="1" customFormat="1" ht="22.95" customHeight="1">
      <c r="B63" s="32"/>
      <c r="C63" s="98" t="s">
        <v>70</v>
      </c>
      <c r="J63" s="61">
        <f>J90</f>
        <v>0</v>
      </c>
      <c r="L63" s="32"/>
      <c r="AU63" s="17" t="s">
        <v>124</v>
      </c>
    </row>
    <row r="64" spans="2:12" s="8" customFormat="1" ht="24.9" customHeight="1">
      <c r="B64" s="99"/>
      <c r="D64" s="100" t="s">
        <v>215</v>
      </c>
      <c r="E64" s="101"/>
      <c r="F64" s="101"/>
      <c r="G64" s="101"/>
      <c r="H64" s="101"/>
      <c r="I64" s="101"/>
      <c r="J64" s="102">
        <f>J91</f>
        <v>0</v>
      </c>
      <c r="L64" s="99"/>
    </row>
    <row r="65" spans="2:12" s="11" customFormat="1" ht="19.95" customHeight="1">
      <c r="B65" s="142"/>
      <c r="D65" s="143" t="s">
        <v>1556</v>
      </c>
      <c r="E65" s="144"/>
      <c r="F65" s="144"/>
      <c r="G65" s="144"/>
      <c r="H65" s="144"/>
      <c r="I65" s="144"/>
      <c r="J65" s="145">
        <f>J92</f>
        <v>0</v>
      </c>
      <c r="L65" s="142"/>
    </row>
    <row r="66" spans="2:12" s="11" customFormat="1" ht="19.95" customHeight="1">
      <c r="B66" s="142"/>
      <c r="D66" s="143" t="s">
        <v>1557</v>
      </c>
      <c r="E66" s="144"/>
      <c r="F66" s="144"/>
      <c r="G66" s="144"/>
      <c r="H66" s="144"/>
      <c r="I66" s="144"/>
      <c r="J66" s="145">
        <f>J99</f>
        <v>0</v>
      </c>
      <c r="L66" s="142"/>
    </row>
    <row r="67" spans="2:12" s="11" customFormat="1" ht="19.95" customHeight="1">
      <c r="B67" s="142"/>
      <c r="D67" s="143" t="s">
        <v>1558</v>
      </c>
      <c r="E67" s="144"/>
      <c r="F67" s="144"/>
      <c r="G67" s="144"/>
      <c r="H67" s="144"/>
      <c r="I67" s="144"/>
      <c r="J67" s="145">
        <f>J122</f>
        <v>0</v>
      </c>
      <c r="L67" s="142"/>
    </row>
    <row r="68" spans="2:12" s="8" customFormat="1" ht="24.9" customHeight="1">
      <c r="B68" s="99"/>
      <c r="D68" s="100" t="s">
        <v>125</v>
      </c>
      <c r="E68" s="101"/>
      <c r="F68" s="101"/>
      <c r="G68" s="101"/>
      <c r="H68" s="101"/>
      <c r="I68" s="101"/>
      <c r="J68" s="102">
        <f>J139</f>
        <v>0</v>
      </c>
      <c r="L68" s="99"/>
    </row>
    <row r="69" spans="2:12" s="1" customFormat="1" ht="21.75" customHeight="1">
      <c r="B69" s="32"/>
      <c r="L69" s="32"/>
    </row>
    <row r="70" spans="2:12" s="1" customFormat="1" ht="6.9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2"/>
    </row>
    <row r="74" spans="2:12" s="1" customFormat="1" ht="6.9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2"/>
    </row>
    <row r="75" spans="2:12" s="1" customFormat="1" ht="24.9" customHeight="1">
      <c r="B75" s="32"/>
      <c r="C75" s="21" t="s">
        <v>126</v>
      </c>
      <c r="L75" s="32"/>
    </row>
    <row r="76" spans="2:12" s="1" customFormat="1" ht="6.9" customHeight="1">
      <c r="B76" s="32"/>
      <c r="L76" s="32"/>
    </row>
    <row r="77" spans="2:12" s="1" customFormat="1" ht="12" customHeight="1">
      <c r="B77" s="32"/>
      <c r="C77" s="27" t="s">
        <v>16</v>
      </c>
      <c r="L77" s="32"/>
    </row>
    <row r="78" spans="2:12" s="1" customFormat="1" ht="16.5" customHeight="1">
      <c r="B78" s="32"/>
      <c r="E78" s="305" t="str">
        <f>E7</f>
        <v>Svařovna SOU Hluboš - odloučené prac. Dobříš</v>
      </c>
      <c r="F78" s="306"/>
      <c r="G78" s="306"/>
      <c r="H78" s="306"/>
      <c r="L78" s="32"/>
    </row>
    <row r="79" spans="2:12" ht="12" customHeight="1">
      <c r="B79" s="20"/>
      <c r="C79" s="27" t="s">
        <v>119</v>
      </c>
      <c r="L79" s="20"/>
    </row>
    <row r="80" spans="2:12" s="1" customFormat="1" ht="16.5" customHeight="1">
      <c r="B80" s="32"/>
      <c r="E80" s="305" t="s">
        <v>208</v>
      </c>
      <c r="F80" s="304"/>
      <c r="G80" s="304"/>
      <c r="H80" s="304"/>
      <c r="L80" s="32"/>
    </row>
    <row r="81" spans="2:12" s="1" customFormat="1" ht="12" customHeight="1">
      <c r="B81" s="32"/>
      <c r="C81" s="27" t="s">
        <v>209</v>
      </c>
      <c r="L81" s="32"/>
    </row>
    <row r="82" spans="2:12" s="1" customFormat="1" ht="16.5" customHeight="1">
      <c r="B82" s="32"/>
      <c r="E82" s="270" t="str">
        <f>E11</f>
        <v>02.03 - D.1.1 - Vytápění</v>
      </c>
      <c r="F82" s="304"/>
      <c r="G82" s="304"/>
      <c r="H82" s="304"/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21</v>
      </c>
      <c r="F84" s="25" t="str">
        <f>F14</f>
        <v>V Lipkách 194, 263 01 Dobříš</v>
      </c>
      <c r="I84" s="27" t="s">
        <v>23</v>
      </c>
      <c r="J84" s="48" t="str">
        <f>IF(J14="","",J14)</f>
        <v>13. 9. 2022</v>
      </c>
      <c r="L84" s="32"/>
    </row>
    <row r="85" spans="2:12" s="1" customFormat="1" ht="6.9" customHeight="1">
      <c r="B85" s="32"/>
      <c r="L85" s="32"/>
    </row>
    <row r="86" spans="2:12" s="1" customFormat="1" ht="40.2" customHeight="1">
      <c r="B86" s="32"/>
      <c r="C86" s="27" t="s">
        <v>25</v>
      </c>
      <c r="F86" s="25" t="str">
        <f>E17</f>
        <v>SOU Hluboš, Hluboš 178, 262 22 Hluboš</v>
      </c>
      <c r="I86" s="27" t="s">
        <v>31</v>
      </c>
      <c r="J86" s="30" t="str">
        <f>E23</f>
        <v>MP technik spol. s r.o., Francouzská 149, Holýšov</v>
      </c>
      <c r="L86" s="32"/>
    </row>
    <row r="87" spans="2:12" s="1" customFormat="1" ht="15.15" customHeight="1">
      <c r="B87" s="32"/>
      <c r="C87" s="27" t="s">
        <v>29</v>
      </c>
      <c r="F87" s="25" t="str">
        <f>IF(E20="","",E20)</f>
        <v>Vyplň údaj</v>
      </c>
      <c r="I87" s="27" t="s">
        <v>34</v>
      </c>
      <c r="J87" s="30" t="str">
        <f>E26</f>
        <v>Jakub Vilingr</v>
      </c>
      <c r="L87" s="32"/>
    </row>
    <row r="88" spans="2:12" s="1" customFormat="1" ht="10.35" customHeight="1">
      <c r="B88" s="32"/>
      <c r="L88" s="32"/>
    </row>
    <row r="89" spans="2:20" s="9" customFormat="1" ht="29.25" customHeight="1">
      <c r="B89" s="103"/>
      <c r="C89" s="104" t="s">
        <v>127</v>
      </c>
      <c r="D89" s="105" t="s">
        <v>57</v>
      </c>
      <c r="E89" s="105" t="s">
        <v>53</v>
      </c>
      <c r="F89" s="105" t="s">
        <v>54</v>
      </c>
      <c r="G89" s="105" t="s">
        <v>128</v>
      </c>
      <c r="H89" s="105" t="s">
        <v>129</v>
      </c>
      <c r="I89" s="105" t="s">
        <v>130</v>
      </c>
      <c r="J89" s="105" t="s">
        <v>123</v>
      </c>
      <c r="K89" s="106" t="s">
        <v>131</v>
      </c>
      <c r="L89" s="103"/>
      <c r="M89" s="54" t="s">
        <v>19</v>
      </c>
      <c r="N89" s="55" t="s">
        <v>42</v>
      </c>
      <c r="O89" s="55" t="s">
        <v>132</v>
      </c>
      <c r="P89" s="55" t="s">
        <v>133</v>
      </c>
      <c r="Q89" s="55" t="s">
        <v>134</v>
      </c>
      <c r="R89" s="55" t="s">
        <v>135</v>
      </c>
      <c r="S89" s="55" t="s">
        <v>136</v>
      </c>
      <c r="T89" s="56" t="s">
        <v>137</v>
      </c>
    </row>
    <row r="90" spans="2:63" s="1" customFormat="1" ht="22.95" customHeight="1">
      <c r="B90" s="32"/>
      <c r="C90" s="59" t="s">
        <v>138</v>
      </c>
      <c r="J90" s="107">
        <f>BK90</f>
        <v>0</v>
      </c>
      <c r="L90" s="32"/>
      <c r="M90" s="57"/>
      <c r="N90" s="49"/>
      <c r="O90" s="49"/>
      <c r="P90" s="108">
        <f>P91+P139</f>
        <v>0</v>
      </c>
      <c r="Q90" s="49"/>
      <c r="R90" s="108">
        <f>R91+R139</f>
        <v>0</v>
      </c>
      <c r="S90" s="49"/>
      <c r="T90" s="109">
        <f>T91+T139</f>
        <v>0</v>
      </c>
      <c r="AT90" s="17" t="s">
        <v>71</v>
      </c>
      <c r="AU90" s="17" t="s">
        <v>124</v>
      </c>
      <c r="BK90" s="110">
        <f>BK91+BK139</f>
        <v>0</v>
      </c>
    </row>
    <row r="91" spans="2:63" s="10" customFormat="1" ht="25.95" customHeight="1">
      <c r="B91" s="111"/>
      <c r="D91" s="112" t="s">
        <v>71</v>
      </c>
      <c r="E91" s="113" t="s">
        <v>380</v>
      </c>
      <c r="F91" s="113" t="s">
        <v>381</v>
      </c>
      <c r="I91" s="114"/>
      <c r="J91" s="115">
        <f>BK91</f>
        <v>0</v>
      </c>
      <c r="L91" s="111"/>
      <c r="M91" s="116"/>
      <c r="P91" s="117">
        <f>P92+P99+P122</f>
        <v>0</v>
      </c>
      <c r="R91" s="117">
        <f>R92+R99+R122</f>
        <v>0</v>
      </c>
      <c r="T91" s="118">
        <f>T92+T99+T122</f>
        <v>0</v>
      </c>
      <c r="AR91" s="112" t="s">
        <v>83</v>
      </c>
      <c r="AT91" s="119" t="s">
        <v>71</v>
      </c>
      <c r="AU91" s="119" t="s">
        <v>72</v>
      </c>
      <c r="AY91" s="112" t="s">
        <v>142</v>
      </c>
      <c r="BK91" s="120">
        <f>BK92+BK99+BK122</f>
        <v>0</v>
      </c>
    </row>
    <row r="92" spans="2:63" s="10" customFormat="1" ht="22.95" customHeight="1">
      <c r="B92" s="111"/>
      <c r="D92" s="112" t="s">
        <v>71</v>
      </c>
      <c r="E92" s="146" t="s">
        <v>1559</v>
      </c>
      <c r="F92" s="146" t="s">
        <v>1560</v>
      </c>
      <c r="I92" s="114"/>
      <c r="J92" s="147">
        <f>BK92</f>
        <v>0</v>
      </c>
      <c r="L92" s="111"/>
      <c r="M92" s="116"/>
      <c r="P92" s="117">
        <f>SUM(P93:P98)</f>
        <v>0</v>
      </c>
      <c r="R92" s="117">
        <f>SUM(R93:R98)</f>
        <v>0</v>
      </c>
      <c r="T92" s="118">
        <f>SUM(T93:T98)</f>
        <v>0</v>
      </c>
      <c r="AR92" s="112" t="s">
        <v>83</v>
      </c>
      <c r="AT92" s="119" t="s">
        <v>71</v>
      </c>
      <c r="AU92" s="119" t="s">
        <v>80</v>
      </c>
      <c r="AY92" s="112" t="s">
        <v>142</v>
      </c>
      <c r="BK92" s="120">
        <f>SUM(BK93:BK98)</f>
        <v>0</v>
      </c>
    </row>
    <row r="93" spans="2:65" s="1" customFormat="1" ht="16.5" customHeight="1">
      <c r="B93" s="32"/>
      <c r="C93" s="121" t="s">
        <v>80</v>
      </c>
      <c r="D93" s="121" t="s">
        <v>143</v>
      </c>
      <c r="E93" s="122" t="s">
        <v>1561</v>
      </c>
      <c r="F93" s="123" t="s">
        <v>1562</v>
      </c>
      <c r="G93" s="124" t="s">
        <v>1424</v>
      </c>
      <c r="H93" s="125">
        <v>2</v>
      </c>
      <c r="I93" s="126"/>
      <c r="J93" s="127">
        <f>ROUND(I93*H93,2)</f>
        <v>0</v>
      </c>
      <c r="K93" s="123" t="s">
        <v>19</v>
      </c>
      <c r="L93" s="32"/>
      <c r="M93" s="128" t="s">
        <v>19</v>
      </c>
      <c r="N93" s="129" t="s">
        <v>43</v>
      </c>
      <c r="P93" s="130">
        <f>O93*H93</f>
        <v>0</v>
      </c>
      <c r="Q93" s="130">
        <v>0</v>
      </c>
      <c r="R93" s="130">
        <f>Q93*H93</f>
        <v>0</v>
      </c>
      <c r="S93" s="130">
        <v>0</v>
      </c>
      <c r="T93" s="131">
        <f>S93*H93</f>
        <v>0</v>
      </c>
      <c r="AR93" s="132" t="s">
        <v>337</v>
      </c>
      <c r="AT93" s="132" t="s">
        <v>143</v>
      </c>
      <c r="AU93" s="132" t="s">
        <v>83</v>
      </c>
      <c r="AY93" s="17" t="s">
        <v>142</v>
      </c>
      <c r="BE93" s="133">
        <f>IF(N93="základní",J93,0)</f>
        <v>0</v>
      </c>
      <c r="BF93" s="133">
        <f>IF(N93="snížená",J93,0)</f>
        <v>0</v>
      </c>
      <c r="BG93" s="133">
        <f>IF(N93="zákl. přenesená",J93,0)</f>
        <v>0</v>
      </c>
      <c r="BH93" s="133">
        <f>IF(N93="sníž. přenesená",J93,0)</f>
        <v>0</v>
      </c>
      <c r="BI93" s="133">
        <f>IF(N93="nulová",J93,0)</f>
        <v>0</v>
      </c>
      <c r="BJ93" s="17" t="s">
        <v>80</v>
      </c>
      <c r="BK93" s="133">
        <f>ROUND(I93*H93,2)</f>
        <v>0</v>
      </c>
      <c r="BL93" s="17" t="s">
        <v>337</v>
      </c>
      <c r="BM93" s="132" t="s">
        <v>83</v>
      </c>
    </row>
    <row r="94" spans="2:47" s="1" customFormat="1" ht="12">
      <c r="B94" s="32"/>
      <c r="D94" s="134" t="s">
        <v>148</v>
      </c>
      <c r="F94" s="135" t="s">
        <v>1562</v>
      </c>
      <c r="I94" s="136"/>
      <c r="L94" s="32"/>
      <c r="M94" s="137"/>
      <c r="T94" s="51"/>
      <c r="AT94" s="17" t="s">
        <v>148</v>
      </c>
      <c r="AU94" s="17" t="s">
        <v>83</v>
      </c>
    </row>
    <row r="95" spans="2:65" s="1" customFormat="1" ht="16.5" customHeight="1">
      <c r="B95" s="32"/>
      <c r="C95" s="121" t="s">
        <v>83</v>
      </c>
      <c r="D95" s="121" t="s">
        <v>143</v>
      </c>
      <c r="E95" s="122" t="s">
        <v>1563</v>
      </c>
      <c r="F95" s="123" t="s">
        <v>1564</v>
      </c>
      <c r="G95" s="124" t="s">
        <v>1424</v>
      </c>
      <c r="H95" s="125">
        <v>2</v>
      </c>
      <c r="I95" s="126"/>
      <c r="J95" s="127">
        <f>ROUND(I95*H95,2)</f>
        <v>0</v>
      </c>
      <c r="K95" s="123" t="s">
        <v>19</v>
      </c>
      <c r="L95" s="32"/>
      <c r="M95" s="128" t="s">
        <v>19</v>
      </c>
      <c r="N95" s="129" t="s">
        <v>43</v>
      </c>
      <c r="P95" s="130">
        <f>O95*H95</f>
        <v>0</v>
      </c>
      <c r="Q95" s="130">
        <v>0</v>
      </c>
      <c r="R95" s="130">
        <f>Q95*H95</f>
        <v>0</v>
      </c>
      <c r="S95" s="130">
        <v>0</v>
      </c>
      <c r="T95" s="131">
        <f>S95*H95</f>
        <v>0</v>
      </c>
      <c r="AR95" s="132" t="s">
        <v>337</v>
      </c>
      <c r="AT95" s="132" t="s">
        <v>143</v>
      </c>
      <c r="AU95" s="132" t="s">
        <v>83</v>
      </c>
      <c r="AY95" s="17" t="s">
        <v>142</v>
      </c>
      <c r="BE95" s="133">
        <f>IF(N95="základní",J95,0)</f>
        <v>0</v>
      </c>
      <c r="BF95" s="133">
        <f>IF(N95="snížená",J95,0)</f>
        <v>0</v>
      </c>
      <c r="BG95" s="133">
        <f>IF(N95="zákl. přenesená",J95,0)</f>
        <v>0</v>
      </c>
      <c r="BH95" s="133">
        <f>IF(N95="sníž. přenesená",J95,0)</f>
        <v>0</v>
      </c>
      <c r="BI95" s="133">
        <f>IF(N95="nulová",J95,0)</f>
        <v>0</v>
      </c>
      <c r="BJ95" s="17" t="s">
        <v>80</v>
      </c>
      <c r="BK95" s="133">
        <f>ROUND(I95*H95,2)</f>
        <v>0</v>
      </c>
      <c r="BL95" s="17" t="s">
        <v>337</v>
      </c>
      <c r="BM95" s="132" t="s">
        <v>141</v>
      </c>
    </row>
    <row r="96" spans="2:47" s="1" customFormat="1" ht="12">
      <c r="B96" s="32"/>
      <c r="D96" s="134" t="s">
        <v>148</v>
      </c>
      <c r="F96" s="135" t="s">
        <v>1564</v>
      </c>
      <c r="I96" s="136"/>
      <c r="L96" s="32"/>
      <c r="M96" s="137"/>
      <c r="T96" s="51"/>
      <c r="AT96" s="17" t="s">
        <v>148</v>
      </c>
      <c r="AU96" s="17" t="s">
        <v>83</v>
      </c>
    </row>
    <row r="97" spans="2:65" s="1" customFormat="1" ht="16.5" customHeight="1">
      <c r="B97" s="32"/>
      <c r="C97" s="121" t="s">
        <v>152</v>
      </c>
      <c r="D97" s="121" t="s">
        <v>143</v>
      </c>
      <c r="E97" s="122" t="s">
        <v>1565</v>
      </c>
      <c r="F97" s="123" t="s">
        <v>1566</v>
      </c>
      <c r="G97" s="124" t="s">
        <v>1424</v>
      </c>
      <c r="H97" s="125">
        <v>4</v>
      </c>
      <c r="I97" s="126"/>
      <c r="J97" s="127">
        <f>ROUND(I97*H97,2)</f>
        <v>0</v>
      </c>
      <c r="K97" s="123" t="s">
        <v>19</v>
      </c>
      <c r="L97" s="32"/>
      <c r="M97" s="128" t="s">
        <v>19</v>
      </c>
      <c r="N97" s="129" t="s">
        <v>43</v>
      </c>
      <c r="P97" s="130">
        <f>O97*H97</f>
        <v>0</v>
      </c>
      <c r="Q97" s="130">
        <v>0</v>
      </c>
      <c r="R97" s="130">
        <f>Q97*H97</f>
        <v>0</v>
      </c>
      <c r="S97" s="130">
        <v>0</v>
      </c>
      <c r="T97" s="131">
        <f>S97*H97</f>
        <v>0</v>
      </c>
      <c r="AR97" s="132" t="s">
        <v>337</v>
      </c>
      <c r="AT97" s="132" t="s">
        <v>143</v>
      </c>
      <c r="AU97" s="132" t="s">
        <v>83</v>
      </c>
      <c r="AY97" s="17" t="s">
        <v>142</v>
      </c>
      <c r="BE97" s="133">
        <f>IF(N97="základní",J97,0)</f>
        <v>0</v>
      </c>
      <c r="BF97" s="133">
        <f>IF(N97="snížená",J97,0)</f>
        <v>0</v>
      </c>
      <c r="BG97" s="133">
        <f>IF(N97="zákl. přenesená",J97,0)</f>
        <v>0</v>
      </c>
      <c r="BH97" s="133">
        <f>IF(N97="sníž. přenesená",J97,0)</f>
        <v>0</v>
      </c>
      <c r="BI97" s="133">
        <f>IF(N97="nulová",J97,0)</f>
        <v>0</v>
      </c>
      <c r="BJ97" s="17" t="s">
        <v>80</v>
      </c>
      <c r="BK97" s="133">
        <f>ROUND(I97*H97,2)</f>
        <v>0</v>
      </c>
      <c r="BL97" s="17" t="s">
        <v>337</v>
      </c>
      <c r="BM97" s="132" t="s">
        <v>167</v>
      </c>
    </row>
    <row r="98" spans="2:47" s="1" customFormat="1" ht="12">
      <c r="B98" s="32"/>
      <c r="D98" s="134" t="s">
        <v>148</v>
      </c>
      <c r="F98" s="135" t="s">
        <v>1566</v>
      </c>
      <c r="I98" s="136"/>
      <c r="L98" s="32"/>
      <c r="M98" s="137"/>
      <c r="T98" s="51"/>
      <c r="AT98" s="17" t="s">
        <v>148</v>
      </c>
      <c r="AU98" s="17" t="s">
        <v>83</v>
      </c>
    </row>
    <row r="99" spans="2:63" s="10" customFormat="1" ht="22.95" customHeight="1">
      <c r="B99" s="111"/>
      <c r="D99" s="112" t="s">
        <v>71</v>
      </c>
      <c r="E99" s="146" t="s">
        <v>1567</v>
      </c>
      <c r="F99" s="146" t="s">
        <v>1568</v>
      </c>
      <c r="I99" s="114"/>
      <c r="J99" s="147">
        <f>BK99</f>
        <v>0</v>
      </c>
      <c r="L99" s="111"/>
      <c r="M99" s="116"/>
      <c r="P99" s="117">
        <f>SUM(P100:P121)</f>
        <v>0</v>
      </c>
      <c r="R99" s="117">
        <f>SUM(R100:R121)</f>
        <v>0</v>
      </c>
      <c r="T99" s="118">
        <f>SUM(T100:T121)</f>
        <v>0</v>
      </c>
      <c r="AR99" s="112" t="s">
        <v>83</v>
      </c>
      <c r="AT99" s="119" t="s">
        <v>71</v>
      </c>
      <c r="AU99" s="119" t="s">
        <v>80</v>
      </c>
      <c r="AY99" s="112" t="s">
        <v>142</v>
      </c>
      <c r="BK99" s="120">
        <f>SUM(BK100:BK121)</f>
        <v>0</v>
      </c>
    </row>
    <row r="100" spans="2:65" s="1" customFormat="1" ht="24.15" customHeight="1">
      <c r="B100" s="32"/>
      <c r="C100" s="121" t="s">
        <v>141</v>
      </c>
      <c r="D100" s="121" t="s">
        <v>143</v>
      </c>
      <c r="E100" s="122" t="s">
        <v>1569</v>
      </c>
      <c r="F100" s="123" t="s">
        <v>1570</v>
      </c>
      <c r="G100" s="124" t="s">
        <v>303</v>
      </c>
      <c r="H100" s="125">
        <v>60</v>
      </c>
      <c r="I100" s="126"/>
      <c r="J100" s="127">
        <f>ROUND(I100*H100,2)</f>
        <v>0</v>
      </c>
      <c r="K100" s="123" t="s">
        <v>19</v>
      </c>
      <c r="L100" s="32"/>
      <c r="M100" s="128" t="s">
        <v>19</v>
      </c>
      <c r="N100" s="129" t="s">
        <v>43</v>
      </c>
      <c r="P100" s="130">
        <f>O100*H100</f>
        <v>0</v>
      </c>
      <c r="Q100" s="130">
        <v>0</v>
      </c>
      <c r="R100" s="130">
        <f>Q100*H100</f>
        <v>0</v>
      </c>
      <c r="S100" s="130">
        <v>0</v>
      </c>
      <c r="T100" s="131">
        <f>S100*H100</f>
        <v>0</v>
      </c>
      <c r="AR100" s="132" t="s">
        <v>337</v>
      </c>
      <c r="AT100" s="132" t="s">
        <v>143</v>
      </c>
      <c r="AU100" s="132" t="s">
        <v>83</v>
      </c>
      <c r="AY100" s="17" t="s">
        <v>142</v>
      </c>
      <c r="BE100" s="133">
        <f>IF(N100="základní",J100,0)</f>
        <v>0</v>
      </c>
      <c r="BF100" s="133">
        <f>IF(N100="snížená",J100,0)</f>
        <v>0</v>
      </c>
      <c r="BG100" s="133">
        <f>IF(N100="zákl. přenesená",J100,0)</f>
        <v>0</v>
      </c>
      <c r="BH100" s="133">
        <f>IF(N100="sníž. přenesená",J100,0)</f>
        <v>0</v>
      </c>
      <c r="BI100" s="133">
        <f>IF(N100="nulová",J100,0)</f>
        <v>0</v>
      </c>
      <c r="BJ100" s="17" t="s">
        <v>80</v>
      </c>
      <c r="BK100" s="133">
        <f>ROUND(I100*H100,2)</f>
        <v>0</v>
      </c>
      <c r="BL100" s="17" t="s">
        <v>337</v>
      </c>
      <c r="BM100" s="132" t="s">
        <v>175</v>
      </c>
    </row>
    <row r="101" spans="2:47" s="1" customFormat="1" ht="19.2">
      <c r="B101" s="32"/>
      <c r="D101" s="134" t="s">
        <v>148</v>
      </c>
      <c r="F101" s="135" t="s">
        <v>1570</v>
      </c>
      <c r="I101" s="136"/>
      <c r="L101" s="32"/>
      <c r="M101" s="137"/>
      <c r="T101" s="51"/>
      <c r="AT101" s="17" t="s">
        <v>148</v>
      </c>
      <c r="AU101" s="17" t="s">
        <v>83</v>
      </c>
    </row>
    <row r="102" spans="2:65" s="1" customFormat="1" ht="24.15" customHeight="1">
      <c r="B102" s="32"/>
      <c r="C102" s="121" t="s">
        <v>162</v>
      </c>
      <c r="D102" s="121" t="s">
        <v>143</v>
      </c>
      <c r="E102" s="122" t="s">
        <v>1571</v>
      </c>
      <c r="F102" s="123" t="s">
        <v>1572</v>
      </c>
      <c r="G102" s="124" t="s">
        <v>303</v>
      </c>
      <c r="H102" s="125">
        <v>12</v>
      </c>
      <c r="I102" s="126"/>
      <c r="J102" s="127">
        <f>ROUND(I102*H102,2)</f>
        <v>0</v>
      </c>
      <c r="K102" s="123" t="s">
        <v>19</v>
      </c>
      <c r="L102" s="32"/>
      <c r="M102" s="128" t="s">
        <v>19</v>
      </c>
      <c r="N102" s="129" t="s">
        <v>43</v>
      </c>
      <c r="P102" s="130">
        <f>O102*H102</f>
        <v>0</v>
      </c>
      <c r="Q102" s="130">
        <v>0</v>
      </c>
      <c r="R102" s="130">
        <f>Q102*H102</f>
        <v>0</v>
      </c>
      <c r="S102" s="130">
        <v>0</v>
      </c>
      <c r="T102" s="131">
        <f>S102*H102</f>
        <v>0</v>
      </c>
      <c r="AR102" s="132" t="s">
        <v>337</v>
      </c>
      <c r="AT102" s="132" t="s">
        <v>143</v>
      </c>
      <c r="AU102" s="132" t="s">
        <v>83</v>
      </c>
      <c r="AY102" s="17" t="s">
        <v>142</v>
      </c>
      <c r="BE102" s="133">
        <f>IF(N102="základní",J102,0)</f>
        <v>0</v>
      </c>
      <c r="BF102" s="133">
        <f>IF(N102="snížená",J102,0)</f>
        <v>0</v>
      </c>
      <c r="BG102" s="133">
        <f>IF(N102="zákl. přenesená",J102,0)</f>
        <v>0</v>
      </c>
      <c r="BH102" s="133">
        <f>IF(N102="sníž. přenesená",J102,0)</f>
        <v>0</v>
      </c>
      <c r="BI102" s="133">
        <f>IF(N102="nulová",J102,0)</f>
        <v>0</v>
      </c>
      <c r="BJ102" s="17" t="s">
        <v>80</v>
      </c>
      <c r="BK102" s="133">
        <f>ROUND(I102*H102,2)</f>
        <v>0</v>
      </c>
      <c r="BL102" s="17" t="s">
        <v>337</v>
      </c>
      <c r="BM102" s="132" t="s">
        <v>293</v>
      </c>
    </row>
    <row r="103" spans="2:47" s="1" customFormat="1" ht="19.2">
      <c r="B103" s="32"/>
      <c r="D103" s="134" t="s">
        <v>148</v>
      </c>
      <c r="F103" s="135" t="s">
        <v>1572</v>
      </c>
      <c r="I103" s="136"/>
      <c r="L103" s="32"/>
      <c r="M103" s="137"/>
      <c r="T103" s="51"/>
      <c r="AT103" s="17" t="s">
        <v>148</v>
      </c>
      <c r="AU103" s="17" t="s">
        <v>83</v>
      </c>
    </row>
    <row r="104" spans="2:65" s="1" customFormat="1" ht="24.15" customHeight="1">
      <c r="B104" s="32"/>
      <c r="C104" s="121" t="s">
        <v>167</v>
      </c>
      <c r="D104" s="121" t="s">
        <v>143</v>
      </c>
      <c r="E104" s="122" t="s">
        <v>1573</v>
      </c>
      <c r="F104" s="123" t="s">
        <v>1574</v>
      </c>
      <c r="G104" s="124" t="s">
        <v>303</v>
      </c>
      <c r="H104" s="125">
        <v>33</v>
      </c>
      <c r="I104" s="126"/>
      <c r="J104" s="127">
        <f>ROUND(I104*H104,2)</f>
        <v>0</v>
      </c>
      <c r="K104" s="123" t="s">
        <v>19</v>
      </c>
      <c r="L104" s="32"/>
      <c r="M104" s="128" t="s">
        <v>19</v>
      </c>
      <c r="N104" s="129" t="s">
        <v>43</v>
      </c>
      <c r="P104" s="130">
        <f>O104*H104</f>
        <v>0</v>
      </c>
      <c r="Q104" s="130">
        <v>0</v>
      </c>
      <c r="R104" s="130">
        <f>Q104*H104</f>
        <v>0</v>
      </c>
      <c r="S104" s="130">
        <v>0</v>
      </c>
      <c r="T104" s="131">
        <f>S104*H104</f>
        <v>0</v>
      </c>
      <c r="AR104" s="132" t="s">
        <v>337</v>
      </c>
      <c r="AT104" s="132" t="s">
        <v>143</v>
      </c>
      <c r="AU104" s="132" t="s">
        <v>83</v>
      </c>
      <c r="AY104" s="17" t="s">
        <v>142</v>
      </c>
      <c r="BE104" s="133">
        <f>IF(N104="základní",J104,0)</f>
        <v>0</v>
      </c>
      <c r="BF104" s="133">
        <f>IF(N104="snížená",J104,0)</f>
        <v>0</v>
      </c>
      <c r="BG104" s="133">
        <f>IF(N104="zákl. přenesená",J104,0)</f>
        <v>0</v>
      </c>
      <c r="BH104" s="133">
        <f>IF(N104="sníž. přenesená",J104,0)</f>
        <v>0</v>
      </c>
      <c r="BI104" s="133">
        <f>IF(N104="nulová",J104,0)</f>
        <v>0</v>
      </c>
      <c r="BJ104" s="17" t="s">
        <v>80</v>
      </c>
      <c r="BK104" s="133">
        <f>ROUND(I104*H104,2)</f>
        <v>0</v>
      </c>
      <c r="BL104" s="17" t="s">
        <v>337</v>
      </c>
      <c r="BM104" s="132" t="s">
        <v>308</v>
      </c>
    </row>
    <row r="105" spans="2:47" s="1" customFormat="1" ht="19.2">
      <c r="B105" s="32"/>
      <c r="D105" s="134" t="s">
        <v>148</v>
      </c>
      <c r="F105" s="135" t="s">
        <v>1574</v>
      </c>
      <c r="I105" s="136"/>
      <c r="L105" s="32"/>
      <c r="M105" s="137"/>
      <c r="T105" s="51"/>
      <c r="AT105" s="17" t="s">
        <v>148</v>
      </c>
      <c r="AU105" s="17" t="s">
        <v>83</v>
      </c>
    </row>
    <row r="106" spans="2:65" s="1" customFormat="1" ht="24.15" customHeight="1">
      <c r="B106" s="32"/>
      <c r="C106" s="121" t="s">
        <v>171</v>
      </c>
      <c r="D106" s="121" t="s">
        <v>143</v>
      </c>
      <c r="E106" s="122" t="s">
        <v>1575</v>
      </c>
      <c r="F106" s="123" t="s">
        <v>1576</v>
      </c>
      <c r="G106" s="124" t="s">
        <v>303</v>
      </c>
      <c r="H106" s="125">
        <v>28</v>
      </c>
      <c r="I106" s="126"/>
      <c r="J106" s="127">
        <f>ROUND(I106*H106,2)</f>
        <v>0</v>
      </c>
      <c r="K106" s="123" t="s">
        <v>19</v>
      </c>
      <c r="L106" s="32"/>
      <c r="M106" s="128" t="s">
        <v>19</v>
      </c>
      <c r="N106" s="129" t="s">
        <v>43</v>
      </c>
      <c r="P106" s="130">
        <f>O106*H106</f>
        <v>0</v>
      </c>
      <c r="Q106" s="130">
        <v>0</v>
      </c>
      <c r="R106" s="130">
        <f>Q106*H106</f>
        <v>0</v>
      </c>
      <c r="S106" s="130">
        <v>0</v>
      </c>
      <c r="T106" s="131">
        <f>S106*H106</f>
        <v>0</v>
      </c>
      <c r="AR106" s="132" t="s">
        <v>337</v>
      </c>
      <c r="AT106" s="132" t="s">
        <v>143</v>
      </c>
      <c r="AU106" s="132" t="s">
        <v>83</v>
      </c>
      <c r="AY106" s="17" t="s">
        <v>142</v>
      </c>
      <c r="BE106" s="133">
        <f>IF(N106="základní",J106,0)</f>
        <v>0</v>
      </c>
      <c r="BF106" s="133">
        <f>IF(N106="snížená",J106,0)</f>
        <v>0</v>
      </c>
      <c r="BG106" s="133">
        <f>IF(N106="zákl. přenesená",J106,0)</f>
        <v>0</v>
      </c>
      <c r="BH106" s="133">
        <f>IF(N106="sníž. přenesená",J106,0)</f>
        <v>0</v>
      </c>
      <c r="BI106" s="133">
        <f>IF(N106="nulová",J106,0)</f>
        <v>0</v>
      </c>
      <c r="BJ106" s="17" t="s">
        <v>80</v>
      </c>
      <c r="BK106" s="133">
        <f>ROUND(I106*H106,2)</f>
        <v>0</v>
      </c>
      <c r="BL106" s="17" t="s">
        <v>337</v>
      </c>
      <c r="BM106" s="132" t="s">
        <v>321</v>
      </c>
    </row>
    <row r="107" spans="2:47" s="1" customFormat="1" ht="19.2">
      <c r="B107" s="32"/>
      <c r="D107" s="134" t="s">
        <v>148</v>
      </c>
      <c r="F107" s="135" t="s">
        <v>1576</v>
      </c>
      <c r="I107" s="136"/>
      <c r="L107" s="32"/>
      <c r="M107" s="137"/>
      <c r="T107" s="51"/>
      <c r="AT107" s="17" t="s">
        <v>148</v>
      </c>
      <c r="AU107" s="17" t="s">
        <v>83</v>
      </c>
    </row>
    <row r="108" spans="2:65" s="1" customFormat="1" ht="24.15" customHeight="1">
      <c r="B108" s="32"/>
      <c r="C108" s="121" t="s">
        <v>175</v>
      </c>
      <c r="D108" s="121" t="s">
        <v>143</v>
      </c>
      <c r="E108" s="122" t="s">
        <v>1577</v>
      </c>
      <c r="F108" s="123" t="s">
        <v>1578</v>
      </c>
      <c r="G108" s="124" t="s">
        <v>303</v>
      </c>
      <c r="H108" s="125">
        <v>7</v>
      </c>
      <c r="I108" s="126"/>
      <c r="J108" s="127">
        <f>ROUND(I108*H108,2)</f>
        <v>0</v>
      </c>
      <c r="K108" s="123" t="s">
        <v>19</v>
      </c>
      <c r="L108" s="32"/>
      <c r="M108" s="128" t="s">
        <v>19</v>
      </c>
      <c r="N108" s="129" t="s">
        <v>43</v>
      </c>
      <c r="P108" s="130">
        <f>O108*H108</f>
        <v>0</v>
      </c>
      <c r="Q108" s="130">
        <v>0</v>
      </c>
      <c r="R108" s="130">
        <f>Q108*H108</f>
        <v>0</v>
      </c>
      <c r="S108" s="130">
        <v>0</v>
      </c>
      <c r="T108" s="131">
        <f>S108*H108</f>
        <v>0</v>
      </c>
      <c r="AR108" s="132" t="s">
        <v>337</v>
      </c>
      <c r="AT108" s="132" t="s">
        <v>143</v>
      </c>
      <c r="AU108" s="132" t="s">
        <v>83</v>
      </c>
      <c r="AY108" s="17" t="s">
        <v>142</v>
      </c>
      <c r="BE108" s="133">
        <f>IF(N108="základní",J108,0)</f>
        <v>0</v>
      </c>
      <c r="BF108" s="133">
        <f>IF(N108="snížená",J108,0)</f>
        <v>0</v>
      </c>
      <c r="BG108" s="133">
        <f>IF(N108="zákl. přenesená",J108,0)</f>
        <v>0</v>
      </c>
      <c r="BH108" s="133">
        <f>IF(N108="sníž. přenesená",J108,0)</f>
        <v>0</v>
      </c>
      <c r="BI108" s="133">
        <f>IF(N108="nulová",J108,0)</f>
        <v>0</v>
      </c>
      <c r="BJ108" s="17" t="s">
        <v>80</v>
      </c>
      <c r="BK108" s="133">
        <f>ROUND(I108*H108,2)</f>
        <v>0</v>
      </c>
      <c r="BL108" s="17" t="s">
        <v>337</v>
      </c>
      <c r="BM108" s="132" t="s">
        <v>337</v>
      </c>
    </row>
    <row r="109" spans="2:47" s="1" customFormat="1" ht="19.2">
      <c r="B109" s="32"/>
      <c r="D109" s="134" t="s">
        <v>148</v>
      </c>
      <c r="F109" s="135" t="s">
        <v>1578</v>
      </c>
      <c r="I109" s="136"/>
      <c r="L109" s="32"/>
      <c r="M109" s="137"/>
      <c r="T109" s="51"/>
      <c r="AT109" s="17" t="s">
        <v>148</v>
      </c>
      <c r="AU109" s="17" t="s">
        <v>83</v>
      </c>
    </row>
    <row r="110" spans="2:65" s="1" customFormat="1" ht="24.15" customHeight="1">
      <c r="B110" s="32"/>
      <c r="C110" s="121" t="s">
        <v>229</v>
      </c>
      <c r="D110" s="121" t="s">
        <v>143</v>
      </c>
      <c r="E110" s="122" t="s">
        <v>1579</v>
      </c>
      <c r="F110" s="123" t="s">
        <v>1580</v>
      </c>
      <c r="G110" s="124" t="s">
        <v>303</v>
      </c>
      <c r="H110" s="125">
        <v>7</v>
      </c>
      <c r="I110" s="126"/>
      <c r="J110" s="127">
        <f>ROUND(I110*H110,2)</f>
        <v>0</v>
      </c>
      <c r="K110" s="123" t="s">
        <v>19</v>
      </c>
      <c r="L110" s="32"/>
      <c r="M110" s="128" t="s">
        <v>19</v>
      </c>
      <c r="N110" s="129" t="s">
        <v>43</v>
      </c>
      <c r="P110" s="130">
        <f>O110*H110</f>
        <v>0</v>
      </c>
      <c r="Q110" s="130">
        <v>0</v>
      </c>
      <c r="R110" s="130">
        <f>Q110*H110</f>
        <v>0</v>
      </c>
      <c r="S110" s="130">
        <v>0</v>
      </c>
      <c r="T110" s="131">
        <f>S110*H110</f>
        <v>0</v>
      </c>
      <c r="AR110" s="132" t="s">
        <v>337</v>
      </c>
      <c r="AT110" s="132" t="s">
        <v>143</v>
      </c>
      <c r="AU110" s="132" t="s">
        <v>83</v>
      </c>
      <c r="AY110" s="17" t="s">
        <v>142</v>
      </c>
      <c r="BE110" s="133">
        <f>IF(N110="základní",J110,0)</f>
        <v>0</v>
      </c>
      <c r="BF110" s="133">
        <f>IF(N110="snížená",J110,0)</f>
        <v>0</v>
      </c>
      <c r="BG110" s="133">
        <f>IF(N110="zákl. přenesená",J110,0)</f>
        <v>0</v>
      </c>
      <c r="BH110" s="133">
        <f>IF(N110="sníž. přenesená",J110,0)</f>
        <v>0</v>
      </c>
      <c r="BI110" s="133">
        <f>IF(N110="nulová",J110,0)</f>
        <v>0</v>
      </c>
      <c r="BJ110" s="17" t="s">
        <v>80</v>
      </c>
      <c r="BK110" s="133">
        <f>ROUND(I110*H110,2)</f>
        <v>0</v>
      </c>
      <c r="BL110" s="17" t="s">
        <v>337</v>
      </c>
      <c r="BM110" s="132" t="s">
        <v>350</v>
      </c>
    </row>
    <row r="111" spans="2:47" s="1" customFormat="1" ht="12">
      <c r="B111" s="32"/>
      <c r="D111" s="134" t="s">
        <v>148</v>
      </c>
      <c r="F111" s="135" t="s">
        <v>1580</v>
      </c>
      <c r="I111" s="136"/>
      <c r="L111" s="32"/>
      <c r="M111" s="137"/>
      <c r="T111" s="51"/>
      <c r="AT111" s="17" t="s">
        <v>148</v>
      </c>
      <c r="AU111" s="17" t="s">
        <v>83</v>
      </c>
    </row>
    <row r="112" spans="2:65" s="1" customFormat="1" ht="24.15" customHeight="1">
      <c r="B112" s="32"/>
      <c r="C112" s="121" t="s">
        <v>293</v>
      </c>
      <c r="D112" s="121" t="s">
        <v>143</v>
      </c>
      <c r="E112" s="122" t="s">
        <v>1581</v>
      </c>
      <c r="F112" s="123" t="s">
        <v>1582</v>
      </c>
      <c r="G112" s="124" t="s">
        <v>303</v>
      </c>
      <c r="H112" s="125">
        <v>60</v>
      </c>
      <c r="I112" s="126"/>
      <c r="J112" s="127">
        <f>ROUND(I112*H112,2)</f>
        <v>0</v>
      </c>
      <c r="K112" s="123" t="s">
        <v>19</v>
      </c>
      <c r="L112" s="32"/>
      <c r="M112" s="128" t="s">
        <v>19</v>
      </c>
      <c r="N112" s="129" t="s">
        <v>43</v>
      </c>
      <c r="P112" s="130">
        <f>O112*H112</f>
        <v>0</v>
      </c>
      <c r="Q112" s="130">
        <v>0</v>
      </c>
      <c r="R112" s="130">
        <f>Q112*H112</f>
        <v>0</v>
      </c>
      <c r="S112" s="130">
        <v>0</v>
      </c>
      <c r="T112" s="131">
        <f>S112*H112</f>
        <v>0</v>
      </c>
      <c r="AR112" s="132" t="s">
        <v>337</v>
      </c>
      <c r="AT112" s="132" t="s">
        <v>143</v>
      </c>
      <c r="AU112" s="132" t="s">
        <v>83</v>
      </c>
      <c r="AY112" s="17" t="s">
        <v>142</v>
      </c>
      <c r="BE112" s="133">
        <f>IF(N112="základní",J112,0)</f>
        <v>0</v>
      </c>
      <c r="BF112" s="133">
        <f>IF(N112="snížená",J112,0)</f>
        <v>0</v>
      </c>
      <c r="BG112" s="133">
        <f>IF(N112="zákl. přenesená",J112,0)</f>
        <v>0</v>
      </c>
      <c r="BH112" s="133">
        <f>IF(N112="sníž. přenesená",J112,0)</f>
        <v>0</v>
      </c>
      <c r="BI112" s="133">
        <f>IF(N112="nulová",J112,0)</f>
        <v>0</v>
      </c>
      <c r="BJ112" s="17" t="s">
        <v>80</v>
      </c>
      <c r="BK112" s="133">
        <f>ROUND(I112*H112,2)</f>
        <v>0</v>
      </c>
      <c r="BL112" s="17" t="s">
        <v>337</v>
      </c>
      <c r="BM112" s="132" t="s">
        <v>363</v>
      </c>
    </row>
    <row r="113" spans="2:47" s="1" customFormat="1" ht="19.2">
      <c r="B113" s="32"/>
      <c r="D113" s="134" t="s">
        <v>148</v>
      </c>
      <c r="F113" s="135" t="s">
        <v>1582</v>
      </c>
      <c r="I113" s="136"/>
      <c r="L113" s="32"/>
      <c r="M113" s="137"/>
      <c r="T113" s="51"/>
      <c r="AT113" s="17" t="s">
        <v>148</v>
      </c>
      <c r="AU113" s="17" t="s">
        <v>83</v>
      </c>
    </row>
    <row r="114" spans="2:65" s="1" customFormat="1" ht="24.15" customHeight="1">
      <c r="B114" s="32"/>
      <c r="C114" s="121" t="s">
        <v>300</v>
      </c>
      <c r="D114" s="121" t="s">
        <v>143</v>
      </c>
      <c r="E114" s="122" t="s">
        <v>1583</v>
      </c>
      <c r="F114" s="123" t="s">
        <v>1584</v>
      </c>
      <c r="G114" s="124" t="s">
        <v>303</v>
      </c>
      <c r="H114" s="125">
        <v>12</v>
      </c>
      <c r="I114" s="126"/>
      <c r="J114" s="127">
        <f>ROUND(I114*H114,2)</f>
        <v>0</v>
      </c>
      <c r="K114" s="123" t="s">
        <v>19</v>
      </c>
      <c r="L114" s="32"/>
      <c r="M114" s="128" t="s">
        <v>19</v>
      </c>
      <c r="N114" s="129" t="s">
        <v>43</v>
      </c>
      <c r="P114" s="130">
        <f>O114*H114</f>
        <v>0</v>
      </c>
      <c r="Q114" s="130">
        <v>0</v>
      </c>
      <c r="R114" s="130">
        <f>Q114*H114</f>
        <v>0</v>
      </c>
      <c r="S114" s="130">
        <v>0</v>
      </c>
      <c r="T114" s="131">
        <f>S114*H114</f>
        <v>0</v>
      </c>
      <c r="AR114" s="132" t="s">
        <v>337</v>
      </c>
      <c r="AT114" s="132" t="s">
        <v>143</v>
      </c>
      <c r="AU114" s="132" t="s">
        <v>83</v>
      </c>
      <c r="AY114" s="17" t="s">
        <v>142</v>
      </c>
      <c r="BE114" s="133">
        <f>IF(N114="základní",J114,0)</f>
        <v>0</v>
      </c>
      <c r="BF114" s="133">
        <f>IF(N114="snížená",J114,0)</f>
        <v>0</v>
      </c>
      <c r="BG114" s="133">
        <f>IF(N114="zákl. přenesená",J114,0)</f>
        <v>0</v>
      </c>
      <c r="BH114" s="133">
        <f>IF(N114="sníž. přenesená",J114,0)</f>
        <v>0</v>
      </c>
      <c r="BI114" s="133">
        <f>IF(N114="nulová",J114,0)</f>
        <v>0</v>
      </c>
      <c r="BJ114" s="17" t="s">
        <v>80</v>
      </c>
      <c r="BK114" s="133">
        <f>ROUND(I114*H114,2)</f>
        <v>0</v>
      </c>
      <c r="BL114" s="17" t="s">
        <v>337</v>
      </c>
      <c r="BM114" s="132" t="s">
        <v>374</v>
      </c>
    </row>
    <row r="115" spans="2:47" s="1" customFormat="1" ht="19.2">
      <c r="B115" s="32"/>
      <c r="D115" s="134" t="s">
        <v>148</v>
      </c>
      <c r="F115" s="135" t="s">
        <v>1584</v>
      </c>
      <c r="I115" s="136"/>
      <c r="L115" s="32"/>
      <c r="M115" s="137"/>
      <c r="T115" s="51"/>
      <c r="AT115" s="17" t="s">
        <v>148</v>
      </c>
      <c r="AU115" s="17" t="s">
        <v>83</v>
      </c>
    </row>
    <row r="116" spans="2:65" s="1" customFormat="1" ht="24.15" customHeight="1">
      <c r="B116" s="32"/>
      <c r="C116" s="121" t="s">
        <v>308</v>
      </c>
      <c r="D116" s="121" t="s">
        <v>143</v>
      </c>
      <c r="E116" s="122" t="s">
        <v>1585</v>
      </c>
      <c r="F116" s="123" t="s">
        <v>1586</v>
      </c>
      <c r="G116" s="124" t="s">
        <v>303</v>
      </c>
      <c r="H116" s="125">
        <v>33</v>
      </c>
      <c r="I116" s="126"/>
      <c r="J116" s="127">
        <f>ROUND(I116*H116,2)</f>
        <v>0</v>
      </c>
      <c r="K116" s="123" t="s">
        <v>19</v>
      </c>
      <c r="L116" s="32"/>
      <c r="M116" s="128" t="s">
        <v>19</v>
      </c>
      <c r="N116" s="129" t="s">
        <v>43</v>
      </c>
      <c r="P116" s="130">
        <f>O116*H116</f>
        <v>0</v>
      </c>
      <c r="Q116" s="130">
        <v>0</v>
      </c>
      <c r="R116" s="130">
        <f>Q116*H116</f>
        <v>0</v>
      </c>
      <c r="S116" s="130">
        <v>0</v>
      </c>
      <c r="T116" s="131">
        <f>S116*H116</f>
        <v>0</v>
      </c>
      <c r="AR116" s="132" t="s">
        <v>337</v>
      </c>
      <c r="AT116" s="132" t="s">
        <v>143</v>
      </c>
      <c r="AU116" s="132" t="s">
        <v>83</v>
      </c>
      <c r="AY116" s="17" t="s">
        <v>142</v>
      </c>
      <c r="BE116" s="133">
        <f>IF(N116="základní",J116,0)</f>
        <v>0</v>
      </c>
      <c r="BF116" s="133">
        <f>IF(N116="snížená",J116,0)</f>
        <v>0</v>
      </c>
      <c r="BG116" s="133">
        <f>IF(N116="zákl. přenesená",J116,0)</f>
        <v>0</v>
      </c>
      <c r="BH116" s="133">
        <f>IF(N116="sníž. přenesená",J116,0)</f>
        <v>0</v>
      </c>
      <c r="BI116" s="133">
        <f>IF(N116="nulová",J116,0)</f>
        <v>0</v>
      </c>
      <c r="BJ116" s="17" t="s">
        <v>80</v>
      </c>
      <c r="BK116" s="133">
        <f>ROUND(I116*H116,2)</f>
        <v>0</v>
      </c>
      <c r="BL116" s="17" t="s">
        <v>337</v>
      </c>
      <c r="BM116" s="132" t="s">
        <v>391</v>
      </c>
    </row>
    <row r="117" spans="2:47" s="1" customFormat="1" ht="19.2">
      <c r="B117" s="32"/>
      <c r="D117" s="134" t="s">
        <v>148</v>
      </c>
      <c r="F117" s="135" t="s">
        <v>1586</v>
      </c>
      <c r="I117" s="136"/>
      <c r="L117" s="32"/>
      <c r="M117" s="137"/>
      <c r="T117" s="51"/>
      <c r="AT117" s="17" t="s">
        <v>148</v>
      </c>
      <c r="AU117" s="17" t="s">
        <v>83</v>
      </c>
    </row>
    <row r="118" spans="2:65" s="1" customFormat="1" ht="24.15" customHeight="1">
      <c r="B118" s="32"/>
      <c r="C118" s="121" t="s">
        <v>315</v>
      </c>
      <c r="D118" s="121" t="s">
        <v>143</v>
      </c>
      <c r="E118" s="122" t="s">
        <v>1587</v>
      </c>
      <c r="F118" s="123" t="s">
        <v>1588</v>
      </c>
      <c r="G118" s="124" t="s">
        <v>303</v>
      </c>
      <c r="H118" s="125">
        <v>28</v>
      </c>
      <c r="I118" s="126"/>
      <c r="J118" s="127">
        <f>ROUND(I118*H118,2)</f>
        <v>0</v>
      </c>
      <c r="K118" s="123" t="s">
        <v>19</v>
      </c>
      <c r="L118" s="32"/>
      <c r="M118" s="128" t="s">
        <v>19</v>
      </c>
      <c r="N118" s="129" t="s">
        <v>43</v>
      </c>
      <c r="P118" s="130">
        <f>O118*H118</f>
        <v>0</v>
      </c>
      <c r="Q118" s="130">
        <v>0</v>
      </c>
      <c r="R118" s="130">
        <f>Q118*H118</f>
        <v>0</v>
      </c>
      <c r="S118" s="130">
        <v>0</v>
      </c>
      <c r="T118" s="131">
        <f>S118*H118</f>
        <v>0</v>
      </c>
      <c r="AR118" s="132" t="s">
        <v>337</v>
      </c>
      <c r="AT118" s="132" t="s">
        <v>143</v>
      </c>
      <c r="AU118" s="132" t="s">
        <v>83</v>
      </c>
      <c r="AY118" s="17" t="s">
        <v>142</v>
      </c>
      <c r="BE118" s="133">
        <f>IF(N118="základní",J118,0)</f>
        <v>0</v>
      </c>
      <c r="BF118" s="133">
        <f>IF(N118="snížená",J118,0)</f>
        <v>0</v>
      </c>
      <c r="BG118" s="133">
        <f>IF(N118="zákl. přenesená",J118,0)</f>
        <v>0</v>
      </c>
      <c r="BH118" s="133">
        <f>IF(N118="sníž. přenesená",J118,0)</f>
        <v>0</v>
      </c>
      <c r="BI118" s="133">
        <f>IF(N118="nulová",J118,0)</f>
        <v>0</v>
      </c>
      <c r="BJ118" s="17" t="s">
        <v>80</v>
      </c>
      <c r="BK118" s="133">
        <f>ROUND(I118*H118,2)</f>
        <v>0</v>
      </c>
      <c r="BL118" s="17" t="s">
        <v>337</v>
      </c>
      <c r="BM118" s="132" t="s">
        <v>403</v>
      </c>
    </row>
    <row r="119" spans="2:47" s="1" customFormat="1" ht="19.2">
      <c r="B119" s="32"/>
      <c r="D119" s="134" t="s">
        <v>148</v>
      </c>
      <c r="F119" s="135" t="s">
        <v>1588</v>
      </c>
      <c r="I119" s="136"/>
      <c r="L119" s="32"/>
      <c r="M119" s="137"/>
      <c r="T119" s="51"/>
      <c r="AT119" s="17" t="s">
        <v>148</v>
      </c>
      <c r="AU119" s="17" t="s">
        <v>83</v>
      </c>
    </row>
    <row r="120" spans="2:65" s="1" customFormat="1" ht="24.15" customHeight="1">
      <c r="B120" s="32"/>
      <c r="C120" s="121" t="s">
        <v>321</v>
      </c>
      <c r="D120" s="121" t="s">
        <v>143</v>
      </c>
      <c r="E120" s="122" t="s">
        <v>1589</v>
      </c>
      <c r="F120" s="123" t="s">
        <v>1590</v>
      </c>
      <c r="G120" s="124" t="s">
        <v>303</v>
      </c>
      <c r="H120" s="125">
        <v>7</v>
      </c>
      <c r="I120" s="126"/>
      <c r="J120" s="127">
        <f>ROUND(I120*H120,2)</f>
        <v>0</v>
      </c>
      <c r="K120" s="123" t="s">
        <v>19</v>
      </c>
      <c r="L120" s="32"/>
      <c r="M120" s="128" t="s">
        <v>19</v>
      </c>
      <c r="N120" s="129" t="s">
        <v>43</v>
      </c>
      <c r="P120" s="130">
        <f>O120*H120</f>
        <v>0</v>
      </c>
      <c r="Q120" s="130">
        <v>0</v>
      </c>
      <c r="R120" s="130">
        <f>Q120*H120</f>
        <v>0</v>
      </c>
      <c r="S120" s="130">
        <v>0</v>
      </c>
      <c r="T120" s="131">
        <f>S120*H120</f>
        <v>0</v>
      </c>
      <c r="AR120" s="132" t="s">
        <v>337</v>
      </c>
      <c r="AT120" s="132" t="s">
        <v>143</v>
      </c>
      <c r="AU120" s="132" t="s">
        <v>83</v>
      </c>
      <c r="AY120" s="17" t="s">
        <v>142</v>
      </c>
      <c r="BE120" s="133">
        <f>IF(N120="základní",J120,0)</f>
        <v>0</v>
      </c>
      <c r="BF120" s="133">
        <f>IF(N120="snížená",J120,0)</f>
        <v>0</v>
      </c>
      <c r="BG120" s="133">
        <f>IF(N120="zákl. přenesená",J120,0)</f>
        <v>0</v>
      </c>
      <c r="BH120" s="133">
        <f>IF(N120="sníž. přenesená",J120,0)</f>
        <v>0</v>
      </c>
      <c r="BI120" s="133">
        <f>IF(N120="nulová",J120,0)</f>
        <v>0</v>
      </c>
      <c r="BJ120" s="17" t="s">
        <v>80</v>
      </c>
      <c r="BK120" s="133">
        <f>ROUND(I120*H120,2)</f>
        <v>0</v>
      </c>
      <c r="BL120" s="17" t="s">
        <v>337</v>
      </c>
      <c r="BM120" s="132" t="s">
        <v>418</v>
      </c>
    </row>
    <row r="121" spans="2:47" s="1" customFormat="1" ht="19.2">
      <c r="B121" s="32"/>
      <c r="D121" s="134" t="s">
        <v>148</v>
      </c>
      <c r="F121" s="135" t="s">
        <v>1590</v>
      </c>
      <c r="I121" s="136"/>
      <c r="L121" s="32"/>
      <c r="M121" s="137"/>
      <c r="T121" s="51"/>
      <c r="AT121" s="17" t="s">
        <v>148</v>
      </c>
      <c r="AU121" s="17" t="s">
        <v>83</v>
      </c>
    </row>
    <row r="122" spans="2:63" s="10" customFormat="1" ht="22.95" customHeight="1">
      <c r="B122" s="111"/>
      <c r="D122" s="112" t="s">
        <v>71</v>
      </c>
      <c r="E122" s="146" t="s">
        <v>1591</v>
      </c>
      <c r="F122" s="146" t="s">
        <v>1592</v>
      </c>
      <c r="I122" s="114"/>
      <c r="J122" s="147">
        <f>BK122</f>
        <v>0</v>
      </c>
      <c r="L122" s="111"/>
      <c r="M122" s="116"/>
      <c r="P122" s="117">
        <f>SUM(P123:P138)</f>
        <v>0</v>
      </c>
      <c r="R122" s="117">
        <f>SUM(R123:R138)</f>
        <v>0</v>
      </c>
      <c r="T122" s="118">
        <f>SUM(T123:T138)</f>
        <v>0</v>
      </c>
      <c r="AR122" s="112" t="s">
        <v>83</v>
      </c>
      <c r="AT122" s="119" t="s">
        <v>71</v>
      </c>
      <c r="AU122" s="119" t="s">
        <v>80</v>
      </c>
      <c r="AY122" s="112" t="s">
        <v>142</v>
      </c>
      <c r="BK122" s="120">
        <f>SUM(BK123:BK138)</f>
        <v>0</v>
      </c>
    </row>
    <row r="123" spans="2:65" s="1" customFormat="1" ht="24.15" customHeight="1">
      <c r="B123" s="32"/>
      <c r="C123" s="121" t="s">
        <v>8</v>
      </c>
      <c r="D123" s="121" t="s">
        <v>143</v>
      </c>
      <c r="E123" s="122" t="s">
        <v>1593</v>
      </c>
      <c r="F123" s="123" t="s">
        <v>1594</v>
      </c>
      <c r="G123" s="124" t="s">
        <v>1424</v>
      </c>
      <c r="H123" s="125">
        <v>1</v>
      </c>
      <c r="I123" s="126"/>
      <c r="J123" s="127">
        <f>ROUND(I123*H123,2)</f>
        <v>0</v>
      </c>
      <c r="K123" s="123" t="s">
        <v>19</v>
      </c>
      <c r="L123" s="32"/>
      <c r="M123" s="128" t="s">
        <v>19</v>
      </c>
      <c r="N123" s="129" t="s">
        <v>43</v>
      </c>
      <c r="P123" s="130">
        <f>O123*H123</f>
        <v>0</v>
      </c>
      <c r="Q123" s="130">
        <v>0</v>
      </c>
      <c r="R123" s="130">
        <f>Q123*H123</f>
        <v>0</v>
      </c>
      <c r="S123" s="130">
        <v>0</v>
      </c>
      <c r="T123" s="131">
        <f>S123*H123</f>
        <v>0</v>
      </c>
      <c r="AR123" s="132" t="s">
        <v>337</v>
      </c>
      <c r="AT123" s="132" t="s">
        <v>143</v>
      </c>
      <c r="AU123" s="132" t="s">
        <v>83</v>
      </c>
      <c r="AY123" s="17" t="s">
        <v>142</v>
      </c>
      <c r="BE123" s="133">
        <f>IF(N123="základní",J123,0)</f>
        <v>0</v>
      </c>
      <c r="BF123" s="133">
        <f>IF(N123="snížená",J123,0)</f>
        <v>0</v>
      </c>
      <c r="BG123" s="133">
        <f>IF(N123="zákl. přenesená",J123,0)</f>
        <v>0</v>
      </c>
      <c r="BH123" s="133">
        <f>IF(N123="sníž. přenesená",J123,0)</f>
        <v>0</v>
      </c>
      <c r="BI123" s="133">
        <f>IF(N123="nulová",J123,0)</f>
        <v>0</v>
      </c>
      <c r="BJ123" s="17" t="s">
        <v>80</v>
      </c>
      <c r="BK123" s="133">
        <f>ROUND(I123*H123,2)</f>
        <v>0</v>
      </c>
      <c r="BL123" s="17" t="s">
        <v>337</v>
      </c>
      <c r="BM123" s="132" t="s">
        <v>637</v>
      </c>
    </row>
    <row r="124" spans="2:47" s="1" customFormat="1" ht="12">
      <c r="B124" s="32"/>
      <c r="D124" s="134" t="s">
        <v>148</v>
      </c>
      <c r="F124" s="135" t="s">
        <v>1594</v>
      </c>
      <c r="I124" s="136"/>
      <c r="L124" s="32"/>
      <c r="M124" s="137"/>
      <c r="T124" s="51"/>
      <c r="AT124" s="17" t="s">
        <v>148</v>
      </c>
      <c r="AU124" s="17" t="s">
        <v>83</v>
      </c>
    </row>
    <row r="125" spans="2:65" s="1" customFormat="1" ht="24.15" customHeight="1">
      <c r="B125" s="32"/>
      <c r="C125" s="121" t="s">
        <v>337</v>
      </c>
      <c r="D125" s="121" t="s">
        <v>143</v>
      </c>
      <c r="E125" s="122" t="s">
        <v>1595</v>
      </c>
      <c r="F125" s="123" t="s">
        <v>1596</v>
      </c>
      <c r="G125" s="124" t="s">
        <v>1424</v>
      </c>
      <c r="H125" s="125">
        <v>1</v>
      </c>
      <c r="I125" s="126"/>
      <c r="J125" s="127">
        <f>ROUND(I125*H125,2)</f>
        <v>0</v>
      </c>
      <c r="K125" s="123" t="s">
        <v>19</v>
      </c>
      <c r="L125" s="32"/>
      <c r="M125" s="128" t="s">
        <v>19</v>
      </c>
      <c r="N125" s="129" t="s">
        <v>43</v>
      </c>
      <c r="P125" s="130">
        <f>O125*H125</f>
        <v>0</v>
      </c>
      <c r="Q125" s="130">
        <v>0</v>
      </c>
      <c r="R125" s="130">
        <f>Q125*H125</f>
        <v>0</v>
      </c>
      <c r="S125" s="130">
        <v>0</v>
      </c>
      <c r="T125" s="131">
        <f>S125*H125</f>
        <v>0</v>
      </c>
      <c r="AR125" s="132" t="s">
        <v>337</v>
      </c>
      <c r="AT125" s="132" t="s">
        <v>143</v>
      </c>
      <c r="AU125" s="132" t="s">
        <v>83</v>
      </c>
      <c r="AY125" s="17" t="s">
        <v>142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17" t="s">
        <v>80</v>
      </c>
      <c r="BK125" s="133">
        <f>ROUND(I125*H125,2)</f>
        <v>0</v>
      </c>
      <c r="BL125" s="17" t="s">
        <v>337</v>
      </c>
      <c r="BM125" s="132" t="s">
        <v>647</v>
      </c>
    </row>
    <row r="126" spans="2:47" s="1" customFormat="1" ht="12">
      <c r="B126" s="32"/>
      <c r="D126" s="134" t="s">
        <v>148</v>
      </c>
      <c r="F126" s="135" t="s">
        <v>1597</v>
      </c>
      <c r="I126" s="136"/>
      <c r="L126" s="32"/>
      <c r="M126" s="137"/>
      <c r="T126" s="51"/>
      <c r="AT126" s="17" t="s">
        <v>148</v>
      </c>
      <c r="AU126" s="17" t="s">
        <v>83</v>
      </c>
    </row>
    <row r="127" spans="2:65" s="1" customFormat="1" ht="24.15" customHeight="1">
      <c r="B127" s="32"/>
      <c r="C127" s="121" t="s">
        <v>344</v>
      </c>
      <c r="D127" s="121" t="s">
        <v>143</v>
      </c>
      <c r="E127" s="122" t="s">
        <v>1598</v>
      </c>
      <c r="F127" s="123" t="s">
        <v>1599</v>
      </c>
      <c r="G127" s="124" t="s">
        <v>1424</v>
      </c>
      <c r="H127" s="125">
        <v>1</v>
      </c>
      <c r="I127" s="126"/>
      <c r="J127" s="127">
        <f>ROUND(I127*H127,2)</f>
        <v>0</v>
      </c>
      <c r="K127" s="123" t="s">
        <v>19</v>
      </c>
      <c r="L127" s="32"/>
      <c r="M127" s="128" t="s">
        <v>19</v>
      </c>
      <c r="N127" s="129" t="s">
        <v>43</v>
      </c>
      <c r="P127" s="130">
        <f>O127*H127</f>
        <v>0</v>
      </c>
      <c r="Q127" s="130">
        <v>0</v>
      </c>
      <c r="R127" s="130">
        <f>Q127*H127</f>
        <v>0</v>
      </c>
      <c r="S127" s="130">
        <v>0</v>
      </c>
      <c r="T127" s="131">
        <f>S127*H127</f>
        <v>0</v>
      </c>
      <c r="AR127" s="132" t="s">
        <v>337</v>
      </c>
      <c r="AT127" s="132" t="s">
        <v>143</v>
      </c>
      <c r="AU127" s="132" t="s">
        <v>83</v>
      </c>
      <c r="AY127" s="17" t="s">
        <v>142</v>
      </c>
      <c r="BE127" s="133">
        <f>IF(N127="základní",J127,0)</f>
        <v>0</v>
      </c>
      <c r="BF127" s="133">
        <f>IF(N127="snížená",J127,0)</f>
        <v>0</v>
      </c>
      <c r="BG127" s="133">
        <f>IF(N127="zákl. přenesená",J127,0)</f>
        <v>0</v>
      </c>
      <c r="BH127" s="133">
        <f>IF(N127="sníž. přenesená",J127,0)</f>
        <v>0</v>
      </c>
      <c r="BI127" s="133">
        <f>IF(N127="nulová",J127,0)</f>
        <v>0</v>
      </c>
      <c r="BJ127" s="17" t="s">
        <v>80</v>
      </c>
      <c r="BK127" s="133">
        <f>ROUND(I127*H127,2)</f>
        <v>0</v>
      </c>
      <c r="BL127" s="17" t="s">
        <v>337</v>
      </c>
      <c r="BM127" s="132" t="s">
        <v>665</v>
      </c>
    </row>
    <row r="128" spans="2:47" s="1" customFormat="1" ht="12">
      <c r="B128" s="32"/>
      <c r="D128" s="134" t="s">
        <v>148</v>
      </c>
      <c r="F128" s="135" t="s">
        <v>1600</v>
      </c>
      <c r="I128" s="136"/>
      <c r="L128" s="32"/>
      <c r="M128" s="137"/>
      <c r="T128" s="51"/>
      <c r="AT128" s="17" t="s">
        <v>148</v>
      </c>
      <c r="AU128" s="17" t="s">
        <v>83</v>
      </c>
    </row>
    <row r="129" spans="2:65" s="1" customFormat="1" ht="24.15" customHeight="1">
      <c r="B129" s="32"/>
      <c r="C129" s="121" t="s">
        <v>350</v>
      </c>
      <c r="D129" s="121" t="s">
        <v>143</v>
      </c>
      <c r="E129" s="122" t="s">
        <v>1601</v>
      </c>
      <c r="F129" s="123" t="s">
        <v>1602</v>
      </c>
      <c r="G129" s="124" t="s">
        <v>1424</v>
      </c>
      <c r="H129" s="125">
        <v>3</v>
      </c>
      <c r="I129" s="126"/>
      <c r="J129" s="127">
        <f>ROUND(I129*H129,2)</f>
        <v>0</v>
      </c>
      <c r="K129" s="123" t="s">
        <v>19</v>
      </c>
      <c r="L129" s="32"/>
      <c r="M129" s="128" t="s">
        <v>19</v>
      </c>
      <c r="N129" s="129" t="s">
        <v>43</v>
      </c>
      <c r="P129" s="130">
        <f>O129*H129</f>
        <v>0</v>
      </c>
      <c r="Q129" s="130">
        <v>0</v>
      </c>
      <c r="R129" s="130">
        <f>Q129*H129</f>
        <v>0</v>
      </c>
      <c r="S129" s="130">
        <v>0</v>
      </c>
      <c r="T129" s="131">
        <f>S129*H129</f>
        <v>0</v>
      </c>
      <c r="AR129" s="132" t="s">
        <v>337</v>
      </c>
      <c r="AT129" s="132" t="s">
        <v>143</v>
      </c>
      <c r="AU129" s="132" t="s">
        <v>83</v>
      </c>
      <c r="AY129" s="17" t="s">
        <v>142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17" t="s">
        <v>80</v>
      </c>
      <c r="BK129" s="133">
        <f>ROUND(I129*H129,2)</f>
        <v>0</v>
      </c>
      <c r="BL129" s="17" t="s">
        <v>337</v>
      </c>
      <c r="BM129" s="132" t="s">
        <v>679</v>
      </c>
    </row>
    <row r="130" spans="2:47" s="1" customFormat="1" ht="12">
      <c r="B130" s="32"/>
      <c r="D130" s="134" t="s">
        <v>148</v>
      </c>
      <c r="F130" s="135" t="s">
        <v>1603</v>
      </c>
      <c r="I130" s="136"/>
      <c r="L130" s="32"/>
      <c r="M130" s="137"/>
      <c r="T130" s="51"/>
      <c r="AT130" s="17" t="s">
        <v>148</v>
      </c>
      <c r="AU130" s="17" t="s">
        <v>83</v>
      </c>
    </row>
    <row r="131" spans="2:65" s="1" customFormat="1" ht="24.15" customHeight="1">
      <c r="B131" s="32"/>
      <c r="C131" s="121" t="s">
        <v>356</v>
      </c>
      <c r="D131" s="121" t="s">
        <v>143</v>
      </c>
      <c r="E131" s="122" t="s">
        <v>1604</v>
      </c>
      <c r="F131" s="123" t="s">
        <v>1605</v>
      </c>
      <c r="G131" s="124" t="s">
        <v>1424</v>
      </c>
      <c r="H131" s="125">
        <v>1</v>
      </c>
      <c r="I131" s="126"/>
      <c r="J131" s="127">
        <f>ROUND(I131*H131,2)</f>
        <v>0</v>
      </c>
      <c r="K131" s="123" t="s">
        <v>19</v>
      </c>
      <c r="L131" s="32"/>
      <c r="M131" s="128" t="s">
        <v>19</v>
      </c>
      <c r="N131" s="129" t="s">
        <v>43</v>
      </c>
      <c r="P131" s="130">
        <f>O131*H131</f>
        <v>0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AR131" s="132" t="s">
        <v>337</v>
      </c>
      <c r="AT131" s="132" t="s">
        <v>143</v>
      </c>
      <c r="AU131" s="132" t="s">
        <v>83</v>
      </c>
      <c r="AY131" s="17" t="s">
        <v>142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17" t="s">
        <v>80</v>
      </c>
      <c r="BK131" s="133">
        <f>ROUND(I131*H131,2)</f>
        <v>0</v>
      </c>
      <c r="BL131" s="17" t="s">
        <v>337</v>
      </c>
      <c r="BM131" s="132" t="s">
        <v>694</v>
      </c>
    </row>
    <row r="132" spans="2:47" s="1" customFormat="1" ht="12">
      <c r="B132" s="32"/>
      <c r="D132" s="134" t="s">
        <v>148</v>
      </c>
      <c r="F132" s="135" t="s">
        <v>1606</v>
      </c>
      <c r="I132" s="136"/>
      <c r="L132" s="32"/>
      <c r="M132" s="137"/>
      <c r="T132" s="51"/>
      <c r="AT132" s="17" t="s">
        <v>148</v>
      </c>
      <c r="AU132" s="17" t="s">
        <v>83</v>
      </c>
    </row>
    <row r="133" spans="2:65" s="1" customFormat="1" ht="24.15" customHeight="1">
      <c r="B133" s="32"/>
      <c r="C133" s="121" t="s">
        <v>363</v>
      </c>
      <c r="D133" s="121" t="s">
        <v>143</v>
      </c>
      <c r="E133" s="122" t="s">
        <v>1607</v>
      </c>
      <c r="F133" s="123" t="s">
        <v>1608</v>
      </c>
      <c r="G133" s="124" t="s">
        <v>1424</v>
      </c>
      <c r="H133" s="125">
        <v>8</v>
      </c>
      <c r="I133" s="126"/>
      <c r="J133" s="127">
        <f>ROUND(I133*H133,2)</f>
        <v>0</v>
      </c>
      <c r="K133" s="123" t="s">
        <v>19</v>
      </c>
      <c r="L133" s="32"/>
      <c r="M133" s="128" t="s">
        <v>19</v>
      </c>
      <c r="N133" s="129" t="s">
        <v>43</v>
      </c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AR133" s="132" t="s">
        <v>337</v>
      </c>
      <c r="AT133" s="132" t="s">
        <v>143</v>
      </c>
      <c r="AU133" s="132" t="s">
        <v>83</v>
      </c>
      <c r="AY133" s="17" t="s">
        <v>142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17" t="s">
        <v>80</v>
      </c>
      <c r="BK133" s="133">
        <f>ROUND(I133*H133,2)</f>
        <v>0</v>
      </c>
      <c r="BL133" s="17" t="s">
        <v>337</v>
      </c>
      <c r="BM133" s="132" t="s">
        <v>707</v>
      </c>
    </row>
    <row r="134" spans="2:47" s="1" customFormat="1" ht="12">
      <c r="B134" s="32"/>
      <c r="D134" s="134" t="s">
        <v>148</v>
      </c>
      <c r="F134" s="135" t="s">
        <v>1609</v>
      </c>
      <c r="I134" s="136"/>
      <c r="L134" s="32"/>
      <c r="M134" s="137"/>
      <c r="T134" s="51"/>
      <c r="AT134" s="17" t="s">
        <v>148</v>
      </c>
      <c r="AU134" s="17" t="s">
        <v>83</v>
      </c>
    </row>
    <row r="135" spans="2:65" s="1" customFormat="1" ht="16.5" customHeight="1">
      <c r="B135" s="32"/>
      <c r="C135" s="121" t="s">
        <v>7</v>
      </c>
      <c r="D135" s="121" t="s">
        <v>143</v>
      </c>
      <c r="E135" s="122" t="s">
        <v>1610</v>
      </c>
      <c r="F135" s="123" t="s">
        <v>1611</v>
      </c>
      <c r="G135" s="124" t="s">
        <v>1424</v>
      </c>
      <c r="H135" s="125">
        <v>15</v>
      </c>
      <c r="I135" s="126"/>
      <c r="J135" s="127">
        <f>ROUND(I135*H135,2)</f>
        <v>0</v>
      </c>
      <c r="K135" s="123" t="s">
        <v>19</v>
      </c>
      <c r="L135" s="32"/>
      <c r="M135" s="128" t="s">
        <v>19</v>
      </c>
      <c r="N135" s="129" t="s">
        <v>43</v>
      </c>
      <c r="P135" s="130">
        <f>O135*H135</f>
        <v>0</v>
      </c>
      <c r="Q135" s="130">
        <v>0</v>
      </c>
      <c r="R135" s="130">
        <f>Q135*H135</f>
        <v>0</v>
      </c>
      <c r="S135" s="130">
        <v>0</v>
      </c>
      <c r="T135" s="131">
        <f>S135*H135</f>
        <v>0</v>
      </c>
      <c r="AR135" s="132" t="s">
        <v>337</v>
      </c>
      <c r="AT135" s="132" t="s">
        <v>143</v>
      </c>
      <c r="AU135" s="132" t="s">
        <v>83</v>
      </c>
      <c r="AY135" s="17" t="s">
        <v>142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17" t="s">
        <v>80</v>
      </c>
      <c r="BK135" s="133">
        <f>ROUND(I135*H135,2)</f>
        <v>0</v>
      </c>
      <c r="BL135" s="17" t="s">
        <v>337</v>
      </c>
      <c r="BM135" s="132" t="s">
        <v>726</v>
      </c>
    </row>
    <row r="136" spans="2:47" s="1" customFormat="1" ht="12">
      <c r="B136" s="32"/>
      <c r="D136" s="134" t="s">
        <v>148</v>
      </c>
      <c r="F136" s="135" t="s">
        <v>1611</v>
      </c>
      <c r="I136" s="136"/>
      <c r="L136" s="32"/>
      <c r="M136" s="137"/>
      <c r="T136" s="51"/>
      <c r="AT136" s="17" t="s">
        <v>148</v>
      </c>
      <c r="AU136" s="17" t="s">
        <v>83</v>
      </c>
    </row>
    <row r="137" spans="2:65" s="1" customFormat="1" ht="16.5" customHeight="1">
      <c r="B137" s="32"/>
      <c r="C137" s="121" t="s">
        <v>374</v>
      </c>
      <c r="D137" s="121" t="s">
        <v>143</v>
      </c>
      <c r="E137" s="122" t="s">
        <v>1612</v>
      </c>
      <c r="F137" s="123" t="s">
        <v>1613</v>
      </c>
      <c r="G137" s="124" t="s">
        <v>1424</v>
      </c>
      <c r="H137" s="125">
        <v>30</v>
      </c>
      <c r="I137" s="126"/>
      <c r="J137" s="127">
        <f>ROUND(I137*H137,2)</f>
        <v>0</v>
      </c>
      <c r="K137" s="123" t="s">
        <v>19</v>
      </c>
      <c r="L137" s="32"/>
      <c r="M137" s="128" t="s">
        <v>19</v>
      </c>
      <c r="N137" s="129" t="s">
        <v>43</v>
      </c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AR137" s="132" t="s">
        <v>337</v>
      </c>
      <c r="AT137" s="132" t="s">
        <v>143</v>
      </c>
      <c r="AU137" s="132" t="s">
        <v>83</v>
      </c>
      <c r="AY137" s="17" t="s">
        <v>142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17" t="s">
        <v>80</v>
      </c>
      <c r="BK137" s="133">
        <f>ROUND(I137*H137,2)</f>
        <v>0</v>
      </c>
      <c r="BL137" s="17" t="s">
        <v>337</v>
      </c>
      <c r="BM137" s="132" t="s">
        <v>746</v>
      </c>
    </row>
    <row r="138" spans="2:47" s="1" customFormat="1" ht="12">
      <c r="B138" s="32"/>
      <c r="D138" s="134" t="s">
        <v>148</v>
      </c>
      <c r="F138" s="135" t="s">
        <v>1613</v>
      </c>
      <c r="I138" s="136"/>
      <c r="L138" s="32"/>
      <c r="M138" s="137"/>
      <c r="T138" s="51"/>
      <c r="AT138" s="17" t="s">
        <v>148</v>
      </c>
      <c r="AU138" s="17" t="s">
        <v>83</v>
      </c>
    </row>
    <row r="139" spans="2:63" s="10" customFormat="1" ht="25.95" customHeight="1">
      <c r="B139" s="111"/>
      <c r="D139" s="112" t="s">
        <v>71</v>
      </c>
      <c r="E139" s="113" t="s">
        <v>139</v>
      </c>
      <c r="F139" s="113" t="s">
        <v>140</v>
      </c>
      <c r="I139" s="114"/>
      <c r="J139" s="115">
        <f>BK139</f>
        <v>0</v>
      </c>
      <c r="L139" s="111"/>
      <c r="M139" s="116"/>
      <c r="P139" s="117">
        <f>SUM(P140:P161)</f>
        <v>0</v>
      </c>
      <c r="R139" s="117">
        <f>SUM(R140:R161)</f>
        <v>0</v>
      </c>
      <c r="T139" s="118">
        <f>SUM(T140:T161)</f>
        <v>0</v>
      </c>
      <c r="AR139" s="112" t="s">
        <v>141</v>
      </c>
      <c r="AT139" s="119" t="s">
        <v>71</v>
      </c>
      <c r="AU139" s="119" t="s">
        <v>72</v>
      </c>
      <c r="AY139" s="112" t="s">
        <v>142</v>
      </c>
      <c r="BK139" s="120">
        <f>SUM(BK140:BK161)</f>
        <v>0</v>
      </c>
    </row>
    <row r="140" spans="2:65" s="1" customFormat="1" ht="16.5" customHeight="1">
      <c r="B140" s="32"/>
      <c r="C140" s="121" t="s">
        <v>384</v>
      </c>
      <c r="D140" s="121" t="s">
        <v>143</v>
      </c>
      <c r="E140" s="122" t="s">
        <v>1614</v>
      </c>
      <c r="F140" s="123" t="s">
        <v>1615</v>
      </c>
      <c r="G140" s="124" t="s">
        <v>1616</v>
      </c>
      <c r="H140" s="125">
        <v>1</v>
      </c>
      <c r="I140" s="126"/>
      <c r="J140" s="127">
        <f>ROUND(I140*H140,2)</f>
        <v>0</v>
      </c>
      <c r="K140" s="123" t="s">
        <v>19</v>
      </c>
      <c r="L140" s="32"/>
      <c r="M140" s="128" t="s">
        <v>19</v>
      </c>
      <c r="N140" s="129" t="s">
        <v>43</v>
      </c>
      <c r="P140" s="130">
        <f>O140*H140</f>
        <v>0</v>
      </c>
      <c r="Q140" s="130">
        <v>0</v>
      </c>
      <c r="R140" s="130">
        <f>Q140*H140</f>
        <v>0</v>
      </c>
      <c r="S140" s="130">
        <v>0</v>
      </c>
      <c r="T140" s="131">
        <f>S140*H140</f>
        <v>0</v>
      </c>
      <c r="AR140" s="132" t="s">
        <v>1617</v>
      </c>
      <c r="AT140" s="132" t="s">
        <v>143</v>
      </c>
      <c r="AU140" s="132" t="s">
        <v>80</v>
      </c>
      <c r="AY140" s="17" t="s">
        <v>142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17" t="s">
        <v>80</v>
      </c>
      <c r="BK140" s="133">
        <f>ROUND(I140*H140,2)</f>
        <v>0</v>
      </c>
      <c r="BL140" s="17" t="s">
        <v>1617</v>
      </c>
      <c r="BM140" s="132" t="s">
        <v>766</v>
      </c>
    </row>
    <row r="141" spans="2:47" s="1" customFormat="1" ht="12">
      <c r="B141" s="32"/>
      <c r="D141" s="134" t="s">
        <v>148</v>
      </c>
      <c r="F141" s="135" t="s">
        <v>1615</v>
      </c>
      <c r="I141" s="136"/>
      <c r="L141" s="32"/>
      <c r="M141" s="137"/>
      <c r="T141" s="51"/>
      <c r="AT141" s="17" t="s">
        <v>148</v>
      </c>
      <c r="AU141" s="17" t="s">
        <v>80</v>
      </c>
    </row>
    <row r="142" spans="2:65" s="1" customFormat="1" ht="24.15" customHeight="1">
      <c r="B142" s="32"/>
      <c r="C142" s="121" t="s">
        <v>391</v>
      </c>
      <c r="D142" s="121" t="s">
        <v>143</v>
      </c>
      <c r="E142" s="122" t="s">
        <v>1618</v>
      </c>
      <c r="F142" s="123" t="s">
        <v>1619</v>
      </c>
      <c r="G142" s="124" t="s">
        <v>1620</v>
      </c>
      <c r="H142" s="183"/>
      <c r="I142" s="126"/>
      <c r="J142" s="127">
        <f>ROUND(I142*H142,2)</f>
        <v>0</v>
      </c>
      <c r="K142" s="123" t="s">
        <v>19</v>
      </c>
      <c r="L142" s="32"/>
      <c r="M142" s="128" t="s">
        <v>19</v>
      </c>
      <c r="N142" s="129" t="s">
        <v>43</v>
      </c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AR142" s="132" t="s">
        <v>1617</v>
      </c>
      <c r="AT142" s="132" t="s">
        <v>143</v>
      </c>
      <c r="AU142" s="132" t="s">
        <v>80</v>
      </c>
      <c r="AY142" s="17" t="s">
        <v>142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17" t="s">
        <v>80</v>
      </c>
      <c r="BK142" s="133">
        <f>ROUND(I142*H142,2)</f>
        <v>0</v>
      </c>
      <c r="BL142" s="17" t="s">
        <v>1617</v>
      </c>
      <c r="BM142" s="132" t="s">
        <v>776</v>
      </c>
    </row>
    <row r="143" spans="2:47" s="1" customFormat="1" ht="19.2">
      <c r="B143" s="32"/>
      <c r="D143" s="134" t="s">
        <v>148</v>
      </c>
      <c r="F143" s="135" t="s">
        <v>1619</v>
      </c>
      <c r="I143" s="136"/>
      <c r="L143" s="32"/>
      <c r="M143" s="137"/>
      <c r="T143" s="51"/>
      <c r="AT143" s="17" t="s">
        <v>148</v>
      </c>
      <c r="AU143" s="17" t="s">
        <v>80</v>
      </c>
    </row>
    <row r="144" spans="2:65" s="1" customFormat="1" ht="24.15" customHeight="1">
      <c r="B144" s="32"/>
      <c r="C144" s="121" t="s">
        <v>397</v>
      </c>
      <c r="D144" s="121" t="s">
        <v>143</v>
      </c>
      <c r="E144" s="122" t="s">
        <v>1621</v>
      </c>
      <c r="F144" s="123" t="s">
        <v>1622</v>
      </c>
      <c r="G144" s="124" t="s">
        <v>1616</v>
      </c>
      <c r="H144" s="125">
        <v>1</v>
      </c>
      <c r="I144" s="126"/>
      <c r="J144" s="127">
        <f>ROUND(I144*H144,2)</f>
        <v>0</v>
      </c>
      <c r="K144" s="123" t="s">
        <v>19</v>
      </c>
      <c r="L144" s="32"/>
      <c r="M144" s="128" t="s">
        <v>19</v>
      </c>
      <c r="N144" s="129" t="s">
        <v>43</v>
      </c>
      <c r="P144" s="130">
        <f>O144*H144</f>
        <v>0</v>
      </c>
      <c r="Q144" s="130">
        <v>0</v>
      </c>
      <c r="R144" s="130">
        <f>Q144*H144</f>
        <v>0</v>
      </c>
      <c r="S144" s="130">
        <v>0</v>
      </c>
      <c r="T144" s="131">
        <f>S144*H144</f>
        <v>0</v>
      </c>
      <c r="AR144" s="132" t="s">
        <v>1617</v>
      </c>
      <c r="AT144" s="132" t="s">
        <v>143</v>
      </c>
      <c r="AU144" s="132" t="s">
        <v>80</v>
      </c>
      <c r="AY144" s="17" t="s">
        <v>142</v>
      </c>
      <c r="BE144" s="133">
        <f>IF(N144="základní",J144,0)</f>
        <v>0</v>
      </c>
      <c r="BF144" s="133">
        <f>IF(N144="snížená",J144,0)</f>
        <v>0</v>
      </c>
      <c r="BG144" s="133">
        <f>IF(N144="zákl. přenesená",J144,0)</f>
        <v>0</v>
      </c>
      <c r="BH144" s="133">
        <f>IF(N144="sníž. přenesená",J144,0)</f>
        <v>0</v>
      </c>
      <c r="BI144" s="133">
        <f>IF(N144="nulová",J144,0)</f>
        <v>0</v>
      </c>
      <c r="BJ144" s="17" t="s">
        <v>80</v>
      </c>
      <c r="BK144" s="133">
        <f>ROUND(I144*H144,2)</f>
        <v>0</v>
      </c>
      <c r="BL144" s="17" t="s">
        <v>1617</v>
      </c>
      <c r="BM144" s="132" t="s">
        <v>790</v>
      </c>
    </row>
    <row r="145" spans="2:47" s="1" customFormat="1" ht="19.2">
      <c r="B145" s="32"/>
      <c r="D145" s="134" t="s">
        <v>148</v>
      </c>
      <c r="F145" s="135" t="s">
        <v>1622</v>
      </c>
      <c r="I145" s="136"/>
      <c r="L145" s="32"/>
      <c r="M145" s="137"/>
      <c r="T145" s="51"/>
      <c r="AT145" s="17" t="s">
        <v>148</v>
      </c>
      <c r="AU145" s="17" t="s">
        <v>80</v>
      </c>
    </row>
    <row r="146" spans="2:65" s="1" customFormat="1" ht="16.5" customHeight="1">
      <c r="B146" s="32"/>
      <c r="C146" s="121" t="s">
        <v>403</v>
      </c>
      <c r="D146" s="121" t="s">
        <v>143</v>
      </c>
      <c r="E146" s="122" t="s">
        <v>1623</v>
      </c>
      <c r="F146" s="123" t="s">
        <v>1624</v>
      </c>
      <c r="G146" s="124" t="s">
        <v>1616</v>
      </c>
      <c r="H146" s="125">
        <v>1</v>
      </c>
      <c r="I146" s="126"/>
      <c r="J146" s="127">
        <f>ROUND(I146*H146,2)</f>
        <v>0</v>
      </c>
      <c r="K146" s="123" t="s">
        <v>19</v>
      </c>
      <c r="L146" s="32"/>
      <c r="M146" s="128" t="s">
        <v>19</v>
      </c>
      <c r="N146" s="129" t="s">
        <v>43</v>
      </c>
      <c r="P146" s="130">
        <f>O146*H146</f>
        <v>0</v>
      </c>
      <c r="Q146" s="130">
        <v>0</v>
      </c>
      <c r="R146" s="130">
        <f>Q146*H146</f>
        <v>0</v>
      </c>
      <c r="S146" s="130">
        <v>0</v>
      </c>
      <c r="T146" s="131">
        <f>S146*H146</f>
        <v>0</v>
      </c>
      <c r="AR146" s="132" t="s">
        <v>1617</v>
      </c>
      <c r="AT146" s="132" t="s">
        <v>143</v>
      </c>
      <c r="AU146" s="132" t="s">
        <v>80</v>
      </c>
      <c r="AY146" s="17" t="s">
        <v>142</v>
      </c>
      <c r="BE146" s="133">
        <f>IF(N146="základní",J146,0)</f>
        <v>0</v>
      </c>
      <c r="BF146" s="133">
        <f>IF(N146="snížená",J146,0)</f>
        <v>0</v>
      </c>
      <c r="BG146" s="133">
        <f>IF(N146="zákl. přenesená",J146,0)</f>
        <v>0</v>
      </c>
      <c r="BH146" s="133">
        <f>IF(N146="sníž. přenesená",J146,0)</f>
        <v>0</v>
      </c>
      <c r="BI146" s="133">
        <f>IF(N146="nulová",J146,0)</f>
        <v>0</v>
      </c>
      <c r="BJ146" s="17" t="s">
        <v>80</v>
      </c>
      <c r="BK146" s="133">
        <f>ROUND(I146*H146,2)</f>
        <v>0</v>
      </c>
      <c r="BL146" s="17" t="s">
        <v>1617</v>
      </c>
      <c r="BM146" s="132" t="s">
        <v>806</v>
      </c>
    </row>
    <row r="147" spans="2:47" s="1" customFormat="1" ht="12">
      <c r="B147" s="32"/>
      <c r="D147" s="134" t="s">
        <v>148</v>
      </c>
      <c r="F147" s="135" t="s">
        <v>1624</v>
      </c>
      <c r="I147" s="136"/>
      <c r="L147" s="32"/>
      <c r="M147" s="137"/>
      <c r="T147" s="51"/>
      <c r="AT147" s="17" t="s">
        <v>148</v>
      </c>
      <c r="AU147" s="17" t="s">
        <v>80</v>
      </c>
    </row>
    <row r="148" spans="2:65" s="1" customFormat="1" ht="16.5" customHeight="1">
      <c r="B148" s="32"/>
      <c r="C148" s="121" t="s">
        <v>409</v>
      </c>
      <c r="D148" s="121" t="s">
        <v>143</v>
      </c>
      <c r="E148" s="122" t="s">
        <v>1625</v>
      </c>
      <c r="F148" s="123" t="s">
        <v>1626</v>
      </c>
      <c r="G148" s="124" t="s">
        <v>1616</v>
      </c>
      <c r="H148" s="125">
        <v>1</v>
      </c>
      <c r="I148" s="126"/>
      <c r="J148" s="127">
        <f>ROUND(I148*H148,2)</f>
        <v>0</v>
      </c>
      <c r="K148" s="123" t="s">
        <v>19</v>
      </c>
      <c r="L148" s="32"/>
      <c r="M148" s="128" t="s">
        <v>19</v>
      </c>
      <c r="N148" s="129" t="s">
        <v>43</v>
      </c>
      <c r="P148" s="130">
        <f>O148*H148</f>
        <v>0</v>
      </c>
      <c r="Q148" s="130">
        <v>0</v>
      </c>
      <c r="R148" s="130">
        <f>Q148*H148</f>
        <v>0</v>
      </c>
      <c r="S148" s="130">
        <v>0</v>
      </c>
      <c r="T148" s="131">
        <f>S148*H148</f>
        <v>0</v>
      </c>
      <c r="AR148" s="132" t="s">
        <v>1617</v>
      </c>
      <c r="AT148" s="132" t="s">
        <v>143</v>
      </c>
      <c r="AU148" s="132" t="s">
        <v>80</v>
      </c>
      <c r="AY148" s="17" t="s">
        <v>142</v>
      </c>
      <c r="BE148" s="133">
        <f>IF(N148="základní",J148,0)</f>
        <v>0</v>
      </c>
      <c r="BF148" s="133">
        <f>IF(N148="snížená",J148,0)</f>
        <v>0</v>
      </c>
      <c r="BG148" s="133">
        <f>IF(N148="zákl. přenesená",J148,0)</f>
        <v>0</v>
      </c>
      <c r="BH148" s="133">
        <f>IF(N148="sníž. přenesená",J148,0)</f>
        <v>0</v>
      </c>
      <c r="BI148" s="133">
        <f>IF(N148="nulová",J148,0)</f>
        <v>0</v>
      </c>
      <c r="BJ148" s="17" t="s">
        <v>80</v>
      </c>
      <c r="BK148" s="133">
        <f>ROUND(I148*H148,2)</f>
        <v>0</v>
      </c>
      <c r="BL148" s="17" t="s">
        <v>1617</v>
      </c>
      <c r="BM148" s="132" t="s">
        <v>818</v>
      </c>
    </row>
    <row r="149" spans="2:47" s="1" customFormat="1" ht="12">
      <c r="B149" s="32"/>
      <c r="D149" s="134" t="s">
        <v>148</v>
      </c>
      <c r="F149" s="135" t="s">
        <v>1626</v>
      </c>
      <c r="I149" s="136"/>
      <c r="L149" s="32"/>
      <c r="M149" s="137"/>
      <c r="T149" s="51"/>
      <c r="AT149" s="17" t="s">
        <v>148</v>
      </c>
      <c r="AU149" s="17" t="s">
        <v>80</v>
      </c>
    </row>
    <row r="150" spans="2:65" s="1" customFormat="1" ht="16.5" customHeight="1">
      <c r="B150" s="32"/>
      <c r="C150" s="121" t="s">
        <v>418</v>
      </c>
      <c r="D150" s="121" t="s">
        <v>143</v>
      </c>
      <c r="E150" s="122" t="s">
        <v>1627</v>
      </c>
      <c r="F150" s="123" t="s">
        <v>1628</v>
      </c>
      <c r="G150" s="124" t="s">
        <v>1616</v>
      </c>
      <c r="H150" s="125">
        <v>1</v>
      </c>
      <c r="I150" s="126"/>
      <c r="J150" s="127">
        <f>ROUND(I150*H150,2)</f>
        <v>0</v>
      </c>
      <c r="K150" s="123" t="s">
        <v>19</v>
      </c>
      <c r="L150" s="32"/>
      <c r="M150" s="128" t="s">
        <v>19</v>
      </c>
      <c r="N150" s="129" t="s">
        <v>43</v>
      </c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AR150" s="132" t="s">
        <v>1617</v>
      </c>
      <c r="AT150" s="132" t="s">
        <v>143</v>
      </c>
      <c r="AU150" s="132" t="s">
        <v>80</v>
      </c>
      <c r="AY150" s="17" t="s">
        <v>142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17" t="s">
        <v>80</v>
      </c>
      <c r="BK150" s="133">
        <f>ROUND(I150*H150,2)</f>
        <v>0</v>
      </c>
      <c r="BL150" s="17" t="s">
        <v>1617</v>
      </c>
      <c r="BM150" s="132" t="s">
        <v>848</v>
      </c>
    </row>
    <row r="151" spans="2:47" s="1" customFormat="1" ht="12">
      <c r="B151" s="32"/>
      <c r="D151" s="134" t="s">
        <v>148</v>
      </c>
      <c r="F151" s="135" t="s">
        <v>1628</v>
      </c>
      <c r="I151" s="136"/>
      <c r="L151" s="32"/>
      <c r="M151" s="137"/>
      <c r="T151" s="51"/>
      <c r="AT151" s="17" t="s">
        <v>148</v>
      </c>
      <c r="AU151" s="17" t="s">
        <v>80</v>
      </c>
    </row>
    <row r="152" spans="2:65" s="1" customFormat="1" ht="16.5" customHeight="1">
      <c r="B152" s="32"/>
      <c r="C152" s="121" t="s">
        <v>632</v>
      </c>
      <c r="D152" s="121" t="s">
        <v>143</v>
      </c>
      <c r="E152" s="122" t="s">
        <v>1629</v>
      </c>
      <c r="F152" s="123" t="s">
        <v>1630</v>
      </c>
      <c r="G152" s="124" t="s">
        <v>1616</v>
      </c>
      <c r="H152" s="125">
        <v>1</v>
      </c>
      <c r="I152" s="126"/>
      <c r="J152" s="127">
        <f>ROUND(I152*H152,2)</f>
        <v>0</v>
      </c>
      <c r="K152" s="123" t="s">
        <v>19</v>
      </c>
      <c r="L152" s="32"/>
      <c r="M152" s="128" t="s">
        <v>19</v>
      </c>
      <c r="N152" s="129" t="s">
        <v>43</v>
      </c>
      <c r="P152" s="130">
        <f>O152*H152</f>
        <v>0</v>
      </c>
      <c r="Q152" s="130">
        <v>0</v>
      </c>
      <c r="R152" s="130">
        <f>Q152*H152</f>
        <v>0</v>
      </c>
      <c r="S152" s="130">
        <v>0</v>
      </c>
      <c r="T152" s="131">
        <f>S152*H152</f>
        <v>0</v>
      </c>
      <c r="AR152" s="132" t="s">
        <v>1617</v>
      </c>
      <c r="AT152" s="132" t="s">
        <v>143</v>
      </c>
      <c r="AU152" s="132" t="s">
        <v>80</v>
      </c>
      <c r="AY152" s="17" t="s">
        <v>142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17" t="s">
        <v>80</v>
      </c>
      <c r="BK152" s="133">
        <f>ROUND(I152*H152,2)</f>
        <v>0</v>
      </c>
      <c r="BL152" s="17" t="s">
        <v>1617</v>
      </c>
      <c r="BM152" s="132" t="s">
        <v>862</v>
      </c>
    </row>
    <row r="153" spans="2:47" s="1" customFormat="1" ht="12">
      <c r="B153" s="32"/>
      <c r="D153" s="134" t="s">
        <v>148</v>
      </c>
      <c r="F153" s="135" t="s">
        <v>1630</v>
      </c>
      <c r="I153" s="136"/>
      <c r="L153" s="32"/>
      <c r="M153" s="137"/>
      <c r="T153" s="51"/>
      <c r="AT153" s="17" t="s">
        <v>148</v>
      </c>
      <c r="AU153" s="17" t="s">
        <v>80</v>
      </c>
    </row>
    <row r="154" spans="2:65" s="1" customFormat="1" ht="16.5" customHeight="1">
      <c r="B154" s="32"/>
      <c r="C154" s="121" t="s">
        <v>637</v>
      </c>
      <c r="D154" s="121" t="s">
        <v>143</v>
      </c>
      <c r="E154" s="122" t="s">
        <v>1631</v>
      </c>
      <c r="F154" s="123" t="s">
        <v>1632</v>
      </c>
      <c r="G154" s="124" t="s">
        <v>1616</v>
      </c>
      <c r="H154" s="125">
        <v>1</v>
      </c>
      <c r="I154" s="126"/>
      <c r="J154" s="127">
        <f>ROUND(I154*H154,2)</f>
        <v>0</v>
      </c>
      <c r="K154" s="123" t="s">
        <v>19</v>
      </c>
      <c r="L154" s="32"/>
      <c r="M154" s="128" t="s">
        <v>19</v>
      </c>
      <c r="N154" s="129" t="s">
        <v>43</v>
      </c>
      <c r="P154" s="130">
        <f>O154*H154</f>
        <v>0</v>
      </c>
      <c r="Q154" s="130">
        <v>0</v>
      </c>
      <c r="R154" s="130">
        <f>Q154*H154</f>
        <v>0</v>
      </c>
      <c r="S154" s="130">
        <v>0</v>
      </c>
      <c r="T154" s="131">
        <f>S154*H154</f>
        <v>0</v>
      </c>
      <c r="AR154" s="132" t="s">
        <v>1617</v>
      </c>
      <c r="AT154" s="132" t="s">
        <v>143</v>
      </c>
      <c r="AU154" s="132" t="s">
        <v>80</v>
      </c>
      <c r="AY154" s="17" t="s">
        <v>142</v>
      </c>
      <c r="BE154" s="133">
        <f>IF(N154="základní",J154,0)</f>
        <v>0</v>
      </c>
      <c r="BF154" s="133">
        <f>IF(N154="snížená",J154,0)</f>
        <v>0</v>
      </c>
      <c r="BG154" s="133">
        <f>IF(N154="zákl. přenesená",J154,0)</f>
        <v>0</v>
      </c>
      <c r="BH154" s="133">
        <f>IF(N154="sníž. přenesená",J154,0)</f>
        <v>0</v>
      </c>
      <c r="BI154" s="133">
        <f>IF(N154="nulová",J154,0)</f>
        <v>0</v>
      </c>
      <c r="BJ154" s="17" t="s">
        <v>80</v>
      </c>
      <c r="BK154" s="133">
        <f>ROUND(I154*H154,2)</f>
        <v>0</v>
      </c>
      <c r="BL154" s="17" t="s">
        <v>1617</v>
      </c>
      <c r="BM154" s="132" t="s">
        <v>877</v>
      </c>
    </row>
    <row r="155" spans="2:47" s="1" customFormat="1" ht="12">
      <c r="B155" s="32"/>
      <c r="D155" s="134" t="s">
        <v>148</v>
      </c>
      <c r="F155" s="135" t="s">
        <v>1632</v>
      </c>
      <c r="I155" s="136"/>
      <c r="L155" s="32"/>
      <c r="M155" s="137"/>
      <c r="T155" s="51"/>
      <c r="AT155" s="17" t="s">
        <v>148</v>
      </c>
      <c r="AU155" s="17" t="s">
        <v>80</v>
      </c>
    </row>
    <row r="156" spans="2:65" s="1" customFormat="1" ht="16.5" customHeight="1">
      <c r="B156" s="32"/>
      <c r="C156" s="121" t="s">
        <v>642</v>
      </c>
      <c r="D156" s="121" t="s">
        <v>143</v>
      </c>
      <c r="E156" s="122" t="s">
        <v>1633</v>
      </c>
      <c r="F156" s="123" t="s">
        <v>1634</v>
      </c>
      <c r="G156" s="124" t="s">
        <v>1550</v>
      </c>
      <c r="H156" s="125">
        <v>72</v>
      </c>
      <c r="I156" s="126"/>
      <c r="J156" s="127">
        <f>ROUND(I156*H156,2)</f>
        <v>0</v>
      </c>
      <c r="K156" s="123" t="s">
        <v>19</v>
      </c>
      <c r="L156" s="32"/>
      <c r="M156" s="128" t="s">
        <v>19</v>
      </c>
      <c r="N156" s="129" t="s">
        <v>43</v>
      </c>
      <c r="P156" s="130">
        <f>O156*H156</f>
        <v>0</v>
      </c>
      <c r="Q156" s="130">
        <v>0</v>
      </c>
      <c r="R156" s="130">
        <f>Q156*H156</f>
        <v>0</v>
      </c>
      <c r="S156" s="130">
        <v>0</v>
      </c>
      <c r="T156" s="131">
        <f>S156*H156</f>
        <v>0</v>
      </c>
      <c r="AR156" s="132" t="s">
        <v>1617</v>
      </c>
      <c r="AT156" s="132" t="s">
        <v>143</v>
      </c>
      <c r="AU156" s="132" t="s">
        <v>80</v>
      </c>
      <c r="AY156" s="17" t="s">
        <v>142</v>
      </c>
      <c r="BE156" s="133">
        <f>IF(N156="základní",J156,0)</f>
        <v>0</v>
      </c>
      <c r="BF156" s="133">
        <f>IF(N156="snížená",J156,0)</f>
        <v>0</v>
      </c>
      <c r="BG156" s="133">
        <f>IF(N156="zákl. přenesená",J156,0)</f>
        <v>0</v>
      </c>
      <c r="BH156" s="133">
        <f>IF(N156="sníž. přenesená",J156,0)</f>
        <v>0</v>
      </c>
      <c r="BI156" s="133">
        <f>IF(N156="nulová",J156,0)</f>
        <v>0</v>
      </c>
      <c r="BJ156" s="17" t="s">
        <v>80</v>
      </c>
      <c r="BK156" s="133">
        <f>ROUND(I156*H156,2)</f>
        <v>0</v>
      </c>
      <c r="BL156" s="17" t="s">
        <v>1617</v>
      </c>
      <c r="BM156" s="132" t="s">
        <v>888</v>
      </c>
    </row>
    <row r="157" spans="2:47" s="1" customFormat="1" ht="12">
      <c r="B157" s="32"/>
      <c r="D157" s="134" t="s">
        <v>148</v>
      </c>
      <c r="F157" s="135" t="s">
        <v>1634</v>
      </c>
      <c r="I157" s="136"/>
      <c r="L157" s="32"/>
      <c r="M157" s="137"/>
      <c r="T157" s="51"/>
      <c r="AT157" s="17" t="s">
        <v>148</v>
      </c>
      <c r="AU157" s="17" t="s">
        <v>80</v>
      </c>
    </row>
    <row r="158" spans="2:65" s="1" customFormat="1" ht="16.5" customHeight="1">
      <c r="B158" s="32"/>
      <c r="C158" s="121" t="s">
        <v>647</v>
      </c>
      <c r="D158" s="121" t="s">
        <v>143</v>
      </c>
      <c r="E158" s="122" t="s">
        <v>1635</v>
      </c>
      <c r="F158" s="123" t="s">
        <v>1636</v>
      </c>
      <c r="G158" s="124" t="s">
        <v>1550</v>
      </c>
      <c r="H158" s="125">
        <v>48</v>
      </c>
      <c r="I158" s="126"/>
      <c r="J158" s="127">
        <f>ROUND(I158*H158,2)</f>
        <v>0</v>
      </c>
      <c r="K158" s="123" t="s">
        <v>19</v>
      </c>
      <c r="L158" s="32"/>
      <c r="M158" s="128" t="s">
        <v>19</v>
      </c>
      <c r="N158" s="129" t="s">
        <v>43</v>
      </c>
      <c r="P158" s="130">
        <f>O158*H158</f>
        <v>0</v>
      </c>
      <c r="Q158" s="130">
        <v>0</v>
      </c>
      <c r="R158" s="130">
        <f>Q158*H158</f>
        <v>0</v>
      </c>
      <c r="S158" s="130">
        <v>0</v>
      </c>
      <c r="T158" s="131">
        <f>S158*H158</f>
        <v>0</v>
      </c>
      <c r="AR158" s="132" t="s">
        <v>1617</v>
      </c>
      <c r="AT158" s="132" t="s">
        <v>143</v>
      </c>
      <c r="AU158" s="132" t="s">
        <v>80</v>
      </c>
      <c r="AY158" s="17" t="s">
        <v>142</v>
      </c>
      <c r="BE158" s="133">
        <f>IF(N158="základní",J158,0)</f>
        <v>0</v>
      </c>
      <c r="BF158" s="133">
        <f>IF(N158="snížená",J158,0)</f>
        <v>0</v>
      </c>
      <c r="BG158" s="133">
        <f>IF(N158="zákl. přenesená",J158,0)</f>
        <v>0</v>
      </c>
      <c r="BH158" s="133">
        <f>IF(N158="sníž. přenesená",J158,0)</f>
        <v>0</v>
      </c>
      <c r="BI158" s="133">
        <f>IF(N158="nulová",J158,0)</f>
        <v>0</v>
      </c>
      <c r="BJ158" s="17" t="s">
        <v>80</v>
      </c>
      <c r="BK158" s="133">
        <f>ROUND(I158*H158,2)</f>
        <v>0</v>
      </c>
      <c r="BL158" s="17" t="s">
        <v>1617</v>
      </c>
      <c r="BM158" s="132" t="s">
        <v>911</v>
      </c>
    </row>
    <row r="159" spans="2:47" s="1" customFormat="1" ht="12">
      <c r="B159" s="32"/>
      <c r="D159" s="134" t="s">
        <v>148</v>
      </c>
      <c r="F159" s="135" t="s">
        <v>1636</v>
      </c>
      <c r="I159" s="136"/>
      <c r="L159" s="32"/>
      <c r="M159" s="137"/>
      <c r="T159" s="51"/>
      <c r="AT159" s="17" t="s">
        <v>148</v>
      </c>
      <c r="AU159" s="17" t="s">
        <v>80</v>
      </c>
    </row>
    <row r="160" spans="2:65" s="1" customFormat="1" ht="16.5" customHeight="1">
      <c r="B160" s="32"/>
      <c r="C160" s="121" t="s">
        <v>652</v>
      </c>
      <c r="D160" s="121" t="s">
        <v>143</v>
      </c>
      <c r="E160" s="122" t="s">
        <v>1637</v>
      </c>
      <c r="F160" s="123" t="s">
        <v>1638</v>
      </c>
      <c r="G160" s="124" t="s">
        <v>1616</v>
      </c>
      <c r="H160" s="125">
        <v>1</v>
      </c>
      <c r="I160" s="126"/>
      <c r="J160" s="127">
        <f>ROUND(I160*H160,2)</f>
        <v>0</v>
      </c>
      <c r="K160" s="123" t="s">
        <v>19</v>
      </c>
      <c r="L160" s="32"/>
      <c r="M160" s="128" t="s">
        <v>19</v>
      </c>
      <c r="N160" s="129" t="s">
        <v>43</v>
      </c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AR160" s="132" t="s">
        <v>1617</v>
      </c>
      <c r="AT160" s="132" t="s">
        <v>143</v>
      </c>
      <c r="AU160" s="132" t="s">
        <v>80</v>
      </c>
      <c r="AY160" s="17" t="s">
        <v>142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17" t="s">
        <v>80</v>
      </c>
      <c r="BK160" s="133">
        <f>ROUND(I160*H160,2)</f>
        <v>0</v>
      </c>
      <c r="BL160" s="17" t="s">
        <v>1617</v>
      </c>
      <c r="BM160" s="132" t="s">
        <v>930</v>
      </c>
    </row>
    <row r="161" spans="2:47" s="1" customFormat="1" ht="12">
      <c r="B161" s="32"/>
      <c r="D161" s="134" t="s">
        <v>148</v>
      </c>
      <c r="F161" s="135" t="s">
        <v>1638</v>
      </c>
      <c r="I161" s="136"/>
      <c r="L161" s="32"/>
      <c r="M161" s="139"/>
      <c r="N161" s="140"/>
      <c r="O161" s="140"/>
      <c r="P161" s="140"/>
      <c r="Q161" s="140"/>
      <c r="R161" s="140"/>
      <c r="S161" s="140"/>
      <c r="T161" s="141"/>
      <c r="AT161" s="17" t="s">
        <v>148</v>
      </c>
      <c r="AU161" s="17" t="s">
        <v>80</v>
      </c>
    </row>
    <row r="162" spans="2:12" s="1" customFormat="1" ht="6.9" customHeight="1">
      <c r="B162" s="40"/>
      <c r="C162" s="41"/>
      <c r="D162" s="41"/>
      <c r="E162" s="41"/>
      <c r="F162" s="41"/>
      <c r="G162" s="41"/>
      <c r="H162" s="41"/>
      <c r="I162" s="41"/>
      <c r="J162" s="41"/>
      <c r="K162" s="41"/>
      <c r="L162" s="32"/>
    </row>
  </sheetData>
  <sheetProtection algorithmName="SHA-512" hashValue="4A/49pn0yU0Fz822Q+4PYJemS/pRyUjTpc4QzkouEt0PJDuMvRTNI17zhLXdh+ZhNjQDErpeqJQNQVYUvwbH3A==" saltValue="+A2/5KizvohSpbefwZ7Tsf1rblSVG/kO8nZRaLYc2w8YrWvRRlIEqVYjBU37km6/eQZpzM2/g+0vD7pH8QFzWQ==" spinCount="100000" sheet="1" objects="1" scenarios="1" formatColumns="0" formatRows="0" autoFilter="0"/>
  <autoFilter ref="C89:K161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102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118</v>
      </c>
      <c r="L4" s="20"/>
      <c r="M4" s="8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5" t="str">
        <f>'Rekapitulace stavby'!K6</f>
        <v>Svařovna SOU Hluboš - odloučené prac. Dobříš</v>
      </c>
      <c r="F7" s="306"/>
      <c r="G7" s="306"/>
      <c r="H7" s="306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305" t="s">
        <v>208</v>
      </c>
      <c r="F9" s="304"/>
      <c r="G9" s="304"/>
      <c r="H9" s="304"/>
      <c r="L9" s="32"/>
    </row>
    <row r="10" spans="2:12" s="1" customFormat="1" ht="12" customHeight="1">
      <c r="B10" s="32"/>
      <c r="D10" s="27" t="s">
        <v>209</v>
      </c>
      <c r="L10" s="32"/>
    </row>
    <row r="11" spans="2:12" s="1" customFormat="1" ht="16.5" customHeight="1">
      <c r="B11" s="32"/>
      <c r="E11" s="270" t="s">
        <v>1639</v>
      </c>
      <c r="F11" s="304"/>
      <c r="G11" s="304"/>
      <c r="H11" s="304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8" t="str">
        <f>'Rekapitulace stavby'!AN8</f>
        <v>13. 9. 2022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07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71.25" customHeight="1">
      <c r="B29" s="85"/>
      <c r="E29" s="282" t="s">
        <v>37</v>
      </c>
      <c r="F29" s="282"/>
      <c r="G29" s="282"/>
      <c r="H29" s="282"/>
      <c r="L29" s="8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25.35" customHeight="1">
      <c r="B32" s="32"/>
      <c r="D32" s="86" t="s">
        <v>38</v>
      </c>
      <c r="J32" s="61">
        <f>ROUND(J93,2)</f>
        <v>0</v>
      </c>
      <c r="L32" s="32"/>
    </row>
    <row r="33" spans="2:12" s="1" customFormat="1" ht="6.9" customHeight="1">
      <c r="B33" s="32"/>
      <c r="D33" s="49"/>
      <c r="E33" s="49"/>
      <c r="F33" s="49"/>
      <c r="G33" s="49"/>
      <c r="H33" s="49"/>
      <c r="I33" s="49"/>
      <c r="J33" s="49"/>
      <c r="K33" s="49"/>
      <c r="L33" s="32"/>
    </row>
    <row r="34" spans="2:12" s="1" customFormat="1" ht="14.4" customHeight="1">
      <c r="B34" s="32"/>
      <c r="F34" s="87" t="s">
        <v>40</v>
      </c>
      <c r="I34" s="87" t="s">
        <v>39</v>
      </c>
      <c r="J34" s="87" t="s">
        <v>41</v>
      </c>
      <c r="L34" s="32"/>
    </row>
    <row r="35" spans="2:12" s="1" customFormat="1" ht="14.4" customHeight="1">
      <c r="B35" s="32"/>
      <c r="D35" s="88" t="s">
        <v>42</v>
      </c>
      <c r="E35" s="27" t="s">
        <v>43</v>
      </c>
      <c r="F35" s="81">
        <f>ROUND((SUM(BE93:BE187)),2)</f>
        <v>0</v>
      </c>
      <c r="I35" s="89">
        <v>0.21</v>
      </c>
      <c r="J35" s="81">
        <f>ROUND(((SUM(BE93:BE187))*I35),2)</f>
        <v>0</v>
      </c>
      <c r="L35" s="32"/>
    </row>
    <row r="36" spans="2:12" s="1" customFormat="1" ht="14.4" customHeight="1">
      <c r="B36" s="32"/>
      <c r="E36" s="27" t="s">
        <v>44</v>
      </c>
      <c r="F36" s="81">
        <f>ROUND((SUM(BF93:BF187)),2)</f>
        <v>0</v>
      </c>
      <c r="I36" s="89">
        <v>0.15</v>
      </c>
      <c r="J36" s="81">
        <f>ROUND(((SUM(BF93:BF187))*I36),2)</f>
        <v>0</v>
      </c>
      <c r="L36" s="32"/>
    </row>
    <row r="37" spans="2:12" s="1" customFormat="1" ht="14.4" customHeight="1" hidden="1">
      <c r="B37" s="32"/>
      <c r="E37" s="27" t="s">
        <v>45</v>
      </c>
      <c r="F37" s="81">
        <f>ROUND((SUM(BG93:BG187)),2)</f>
        <v>0</v>
      </c>
      <c r="I37" s="89">
        <v>0.21</v>
      </c>
      <c r="J37" s="81">
        <f>0</f>
        <v>0</v>
      </c>
      <c r="L37" s="32"/>
    </row>
    <row r="38" spans="2:12" s="1" customFormat="1" ht="14.4" customHeight="1" hidden="1">
      <c r="B38" s="32"/>
      <c r="E38" s="27" t="s">
        <v>46</v>
      </c>
      <c r="F38" s="81">
        <f>ROUND((SUM(BH93:BH187)),2)</f>
        <v>0</v>
      </c>
      <c r="I38" s="89">
        <v>0.15</v>
      </c>
      <c r="J38" s="81">
        <f>0</f>
        <v>0</v>
      </c>
      <c r="L38" s="32"/>
    </row>
    <row r="39" spans="2:12" s="1" customFormat="1" ht="14.4" customHeight="1" hidden="1">
      <c r="B39" s="32"/>
      <c r="E39" s="27" t="s">
        <v>47</v>
      </c>
      <c r="F39" s="81">
        <f>ROUND((SUM(BI93:BI187)),2)</f>
        <v>0</v>
      </c>
      <c r="I39" s="89">
        <v>0</v>
      </c>
      <c r="J39" s="81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0"/>
      <c r="D41" s="91" t="s">
        <v>48</v>
      </c>
      <c r="E41" s="52"/>
      <c r="F41" s="52"/>
      <c r="G41" s="92" t="s">
        <v>49</v>
      </c>
      <c r="H41" s="93" t="s">
        <v>50</v>
      </c>
      <c r="I41" s="52"/>
      <c r="J41" s="94">
        <f>SUM(J32:J39)</f>
        <v>0</v>
      </c>
      <c r="K41" s="95"/>
      <c r="L41" s="32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2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2"/>
    </row>
    <row r="47" spans="2:12" s="1" customFormat="1" ht="24.9" customHeight="1">
      <c r="B47" s="32"/>
      <c r="C47" s="21" t="s">
        <v>121</v>
      </c>
      <c r="L47" s="32"/>
    </row>
    <row r="48" spans="2:12" s="1" customFormat="1" ht="6.9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05" t="str">
        <f>E7</f>
        <v>Svařovna SOU Hluboš - odloučené prac. Dobříš</v>
      </c>
      <c r="F50" s="306"/>
      <c r="G50" s="306"/>
      <c r="H50" s="306"/>
      <c r="L50" s="32"/>
    </row>
    <row r="51" spans="2:12" ht="12" customHeight="1">
      <c r="B51" s="20"/>
      <c r="C51" s="27" t="s">
        <v>119</v>
      </c>
      <c r="L51" s="20"/>
    </row>
    <row r="52" spans="2:12" s="1" customFormat="1" ht="16.5" customHeight="1">
      <c r="B52" s="32"/>
      <c r="E52" s="305" t="s">
        <v>208</v>
      </c>
      <c r="F52" s="304"/>
      <c r="G52" s="304"/>
      <c r="H52" s="304"/>
      <c r="L52" s="32"/>
    </row>
    <row r="53" spans="2:12" s="1" customFormat="1" ht="12" customHeight="1">
      <c r="B53" s="32"/>
      <c r="C53" s="27" t="s">
        <v>209</v>
      </c>
      <c r="L53" s="32"/>
    </row>
    <row r="54" spans="2:12" s="1" customFormat="1" ht="16.5" customHeight="1">
      <c r="B54" s="32"/>
      <c r="E54" s="270" t="str">
        <f>E11</f>
        <v>02.04 - D.1.4 - Vzduchotechnika</v>
      </c>
      <c r="F54" s="304"/>
      <c r="G54" s="304"/>
      <c r="H54" s="304"/>
      <c r="L54" s="32"/>
    </row>
    <row r="55" spans="2:12" s="1" customFormat="1" ht="6.9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V Lipkách 194, 263 01 Dobříš</v>
      </c>
      <c r="I56" s="27" t="s">
        <v>23</v>
      </c>
      <c r="J56" s="48" t="str">
        <f>IF(J14="","",J14)</f>
        <v>13. 9. 2022</v>
      </c>
      <c r="L56" s="32"/>
    </row>
    <row r="57" spans="2:12" s="1" customFormat="1" ht="6.9" customHeight="1">
      <c r="B57" s="32"/>
      <c r="L57" s="32"/>
    </row>
    <row r="58" spans="2:12" s="1" customFormat="1" ht="40.2" customHeight="1">
      <c r="B58" s="32"/>
      <c r="C58" s="27" t="s">
        <v>25</v>
      </c>
      <c r="F58" s="25" t="str">
        <f>E17</f>
        <v>SOU Hluboš, Hluboš 178, 262 22 Hluboš</v>
      </c>
      <c r="I58" s="27" t="s">
        <v>31</v>
      </c>
      <c r="J58" s="30" t="str">
        <f>E23</f>
        <v>MP technik spol. s r.o., Francouzská 149, Holýšov</v>
      </c>
      <c r="L58" s="32"/>
    </row>
    <row r="59" spans="2:12" s="1" customFormat="1" ht="15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Jakub Vilingr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96" t="s">
        <v>122</v>
      </c>
      <c r="D61" s="90"/>
      <c r="E61" s="90"/>
      <c r="F61" s="90"/>
      <c r="G61" s="90"/>
      <c r="H61" s="90"/>
      <c r="I61" s="90"/>
      <c r="J61" s="97" t="s">
        <v>123</v>
      </c>
      <c r="K61" s="90"/>
      <c r="L61" s="32"/>
    </row>
    <row r="62" spans="2:12" s="1" customFormat="1" ht="10.35" customHeight="1">
      <c r="B62" s="32"/>
      <c r="L62" s="32"/>
    </row>
    <row r="63" spans="2:47" s="1" customFormat="1" ht="22.95" customHeight="1">
      <c r="B63" s="32"/>
      <c r="C63" s="98" t="s">
        <v>70</v>
      </c>
      <c r="J63" s="61">
        <f>J93</f>
        <v>0</v>
      </c>
      <c r="L63" s="32"/>
      <c r="AU63" s="17" t="s">
        <v>124</v>
      </c>
    </row>
    <row r="64" spans="2:12" s="8" customFormat="1" ht="24.9" customHeight="1">
      <c r="B64" s="99"/>
      <c r="D64" s="100" t="s">
        <v>215</v>
      </c>
      <c r="E64" s="101"/>
      <c r="F64" s="101"/>
      <c r="G64" s="101"/>
      <c r="H64" s="101"/>
      <c r="I64" s="101"/>
      <c r="J64" s="102">
        <f>J94</f>
        <v>0</v>
      </c>
      <c r="L64" s="99"/>
    </row>
    <row r="65" spans="2:12" s="11" customFormat="1" ht="19.95" customHeight="1">
      <c r="B65" s="142"/>
      <c r="D65" s="143" t="s">
        <v>1640</v>
      </c>
      <c r="E65" s="144"/>
      <c r="F65" s="144"/>
      <c r="G65" s="144"/>
      <c r="H65" s="144"/>
      <c r="I65" s="144"/>
      <c r="J65" s="145">
        <f>J95</f>
        <v>0</v>
      </c>
      <c r="L65" s="142"/>
    </row>
    <row r="66" spans="2:12" s="11" customFormat="1" ht="19.95" customHeight="1">
      <c r="B66" s="142"/>
      <c r="D66" s="143" t="s">
        <v>1641</v>
      </c>
      <c r="E66" s="144"/>
      <c r="F66" s="144"/>
      <c r="G66" s="144"/>
      <c r="H66" s="144"/>
      <c r="I66" s="144"/>
      <c r="J66" s="145">
        <f>J96</f>
        <v>0</v>
      </c>
      <c r="L66" s="142"/>
    </row>
    <row r="67" spans="2:12" s="11" customFormat="1" ht="19.95" customHeight="1">
      <c r="B67" s="142"/>
      <c r="D67" s="143" t="s">
        <v>1642</v>
      </c>
      <c r="E67" s="144"/>
      <c r="F67" s="144"/>
      <c r="G67" s="144"/>
      <c r="H67" s="144"/>
      <c r="I67" s="144"/>
      <c r="J67" s="145">
        <f>J99</f>
        <v>0</v>
      </c>
      <c r="L67" s="142"/>
    </row>
    <row r="68" spans="2:12" s="11" customFormat="1" ht="19.95" customHeight="1">
      <c r="B68" s="142"/>
      <c r="D68" s="143" t="s">
        <v>1643</v>
      </c>
      <c r="E68" s="144"/>
      <c r="F68" s="144"/>
      <c r="G68" s="144"/>
      <c r="H68" s="144"/>
      <c r="I68" s="144"/>
      <c r="J68" s="145">
        <f>J124</f>
        <v>0</v>
      </c>
      <c r="L68" s="142"/>
    </row>
    <row r="69" spans="2:12" s="11" customFormat="1" ht="19.95" customHeight="1">
      <c r="B69" s="142"/>
      <c r="D69" s="143" t="s">
        <v>1644</v>
      </c>
      <c r="E69" s="144"/>
      <c r="F69" s="144"/>
      <c r="G69" s="144"/>
      <c r="H69" s="144"/>
      <c r="I69" s="144"/>
      <c r="J69" s="145">
        <f>J149</f>
        <v>0</v>
      </c>
      <c r="L69" s="142"/>
    </row>
    <row r="70" spans="2:12" s="11" customFormat="1" ht="19.95" customHeight="1">
      <c r="B70" s="142"/>
      <c r="D70" s="143" t="s">
        <v>1645</v>
      </c>
      <c r="E70" s="144"/>
      <c r="F70" s="144"/>
      <c r="G70" s="144"/>
      <c r="H70" s="144"/>
      <c r="I70" s="144"/>
      <c r="J70" s="145">
        <f>J168</f>
        <v>0</v>
      </c>
      <c r="L70" s="142"/>
    </row>
    <row r="71" spans="2:12" s="8" customFormat="1" ht="24.9" customHeight="1">
      <c r="B71" s="99"/>
      <c r="D71" s="100" t="s">
        <v>1646</v>
      </c>
      <c r="E71" s="101"/>
      <c r="F71" s="101"/>
      <c r="G71" s="101"/>
      <c r="H71" s="101"/>
      <c r="I71" s="101"/>
      <c r="J71" s="102">
        <f>J171</f>
        <v>0</v>
      </c>
      <c r="L71" s="99"/>
    </row>
    <row r="72" spans="2:12" s="1" customFormat="1" ht="21.75" customHeight="1">
      <c r="B72" s="32"/>
      <c r="L72" s="32"/>
    </row>
    <row r="73" spans="2:12" s="1" customFormat="1" ht="6.9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32"/>
    </row>
    <row r="77" spans="2:12" s="1" customFormat="1" ht="6.9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2"/>
    </row>
    <row r="78" spans="2:12" s="1" customFormat="1" ht="24.9" customHeight="1">
      <c r="B78" s="32"/>
      <c r="C78" s="21" t="s">
        <v>126</v>
      </c>
      <c r="L78" s="32"/>
    </row>
    <row r="79" spans="2:12" s="1" customFormat="1" ht="6.9" customHeight="1">
      <c r="B79" s="32"/>
      <c r="L79" s="32"/>
    </row>
    <row r="80" spans="2:12" s="1" customFormat="1" ht="12" customHeight="1">
      <c r="B80" s="32"/>
      <c r="C80" s="27" t="s">
        <v>16</v>
      </c>
      <c r="L80" s="32"/>
    </row>
    <row r="81" spans="2:12" s="1" customFormat="1" ht="16.5" customHeight="1">
      <c r="B81" s="32"/>
      <c r="E81" s="305" t="str">
        <f>E7</f>
        <v>Svařovna SOU Hluboš - odloučené prac. Dobříš</v>
      </c>
      <c r="F81" s="306"/>
      <c r="G81" s="306"/>
      <c r="H81" s="306"/>
      <c r="L81" s="32"/>
    </row>
    <row r="82" spans="2:12" ht="12" customHeight="1">
      <c r="B82" s="20"/>
      <c r="C82" s="27" t="s">
        <v>119</v>
      </c>
      <c r="L82" s="20"/>
    </row>
    <row r="83" spans="2:12" s="1" customFormat="1" ht="16.5" customHeight="1">
      <c r="B83" s="32"/>
      <c r="E83" s="305" t="s">
        <v>208</v>
      </c>
      <c r="F83" s="304"/>
      <c r="G83" s="304"/>
      <c r="H83" s="304"/>
      <c r="L83" s="32"/>
    </row>
    <row r="84" spans="2:12" s="1" customFormat="1" ht="12" customHeight="1">
      <c r="B84" s="32"/>
      <c r="C84" s="27" t="s">
        <v>209</v>
      </c>
      <c r="L84" s="32"/>
    </row>
    <row r="85" spans="2:12" s="1" customFormat="1" ht="16.5" customHeight="1">
      <c r="B85" s="32"/>
      <c r="E85" s="270" t="str">
        <f>E11</f>
        <v>02.04 - D.1.4 - Vzduchotechnika</v>
      </c>
      <c r="F85" s="304"/>
      <c r="G85" s="304"/>
      <c r="H85" s="304"/>
      <c r="L85" s="32"/>
    </row>
    <row r="86" spans="2:12" s="1" customFormat="1" ht="6.9" customHeight="1">
      <c r="B86" s="32"/>
      <c r="L86" s="32"/>
    </row>
    <row r="87" spans="2:12" s="1" customFormat="1" ht="12" customHeight="1">
      <c r="B87" s="32"/>
      <c r="C87" s="27" t="s">
        <v>21</v>
      </c>
      <c r="F87" s="25" t="str">
        <f>F14</f>
        <v>V Lipkách 194, 263 01 Dobříš</v>
      </c>
      <c r="I87" s="27" t="s">
        <v>23</v>
      </c>
      <c r="J87" s="48" t="str">
        <f>IF(J14="","",J14)</f>
        <v>13. 9. 2022</v>
      </c>
      <c r="L87" s="32"/>
    </row>
    <row r="88" spans="2:12" s="1" customFormat="1" ht="6.9" customHeight="1">
      <c r="B88" s="32"/>
      <c r="L88" s="32"/>
    </row>
    <row r="89" spans="2:12" s="1" customFormat="1" ht="40.2" customHeight="1">
      <c r="B89" s="32"/>
      <c r="C89" s="27" t="s">
        <v>25</v>
      </c>
      <c r="F89" s="25" t="str">
        <f>E17</f>
        <v>SOU Hluboš, Hluboš 178, 262 22 Hluboš</v>
      </c>
      <c r="I89" s="27" t="s">
        <v>31</v>
      </c>
      <c r="J89" s="30" t="str">
        <f>E23</f>
        <v>MP technik spol. s r.o., Francouzská 149, Holýšov</v>
      </c>
      <c r="L89" s="32"/>
    </row>
    <row r="90" spans="2:12" s="1" customFormat="1" ht="15.15" customHeight="1">
      <c r="B90" s="32"/>
      <c r="C90" s="27" t="s">
        <v>29</v>
      </c>
      <c r="F90" s="25" t="str">
        <f>IF(E20="","",E20)</f>
        <v>Vyplň údaj</v>
      </c>
      <c r="I90" s="27" t="s">
        <v>34</v>
      </c>
      <c r="J90" s="30" t="str">
        <f>E26</f>
        <v>Jakub Vilingr</v>
      </c>
      <c r="L90" s="32"/>
    </row>
    <row r="91" spans="2:12" s="1" customFormat="1" ht="10.35" customHeight="1">
      <c r="B91" s="32"/>
      <c r="L91" s="32"/>
    </row>
    <row r="92" spans="2:20" s="9" customFormat="1" ht="29.25" customHeight="1">
      <c r="B92" s="103"/>
      <c r="C92" s="104" t="s">
        <v>127</v>
      </c>
      <c r="D92" s="105" t="s">
        <v>57</v>
      </c>
      <c r="E92" s="105" t="s">
        <v>53</v>
      </c>
      <c r="F92" s="105" t="s">
        <v>54</v>
      </c>
      <c r="G92" s="105" t="s">
        <v>128</v>
      </c>
      <c r="H92" s="105" t="s">
        <v>129</v>
      </c>
      <c r="I92" s="105" t="s">
        <v>130</v>
      </c>
      <c r="J92" s="105" t="s">
        <v>123</v>
      </c>
      <c r="K92" s="106" t="s">
        <v>131</v>
      </c>
      <c r="L92" s="103"/>
      <c r="M92" s="54" t="s">
        <v>19</v>
      </c>
      <c r="N92" s="55" t="s">
        <v>42</v>
      </c>
      <c r="O92" s="55" t="s">
        <v>132</v>
      </c>
      <c r="P92" s="55" t="s">
        <v>133</v>
      </c>
      <c r="Q92" s="55" t="s">
        <v>134</v>
      </c>
      <c r="R92" s="55" t="s">
        <v>135</v>
      </c>
      <c r="S92" s="55" t="s">
        <v>136</v>
      </c>
      <c r="T92" s="56" t="s">
        <v>137</v>
      </c>
    </row>
    <row r="93" spans="2:63" s="1" customFormat="1" ht="22.95" customHeight="1">
      <c r="B93" s="32"/>
      <c r="C93" s="59" t="s">
        <v>138</v>
      </c>
      <c r="J93" s="107">
        <f>BK93</f>
        <v>0</v>
      </c>
      <c r="L93" s="32"/>
      <c r="M93" s="57"/>
      <c r="N93" s="49"/>
      <c r="O93" s="49"/>
      <c r="P93" s="108">
        <f>P94+P171</f>
        <v>0</v>
      </c>
      <c r="Q93" s="49"/>
      <c r="R93" s="108">
        <f>R94+R171</f>
        <v>0</v>
      </c>
      <c r="S93" s="49"/>
      <c r="T93" s="109">
        <f>T94+T171</f>
        <v>0</v>
      </c>
      <c r="AT93" s="17" t="s">
        <v>71</v>
      </c>
      <c r="AU93" s="17" t="s">
        <v>124</v>
      </c>
      <c r="BK93" s="110">
        <f>BK94+BK171</f>
        <v>0</v>
      </c>
    </row>
    <row r="94" spans="2:63" s="10" customFormat="1" ht="25.95" customHeight="1">
      <c r="B94" s="111"/>
      <c r="D94" s="112" t="s">
        <v>71</v>
      </c>
      <c r="E94" s="113" t="s">
        <v>380</v>
      </c>
      <c r="F94" s="113" t="s">
        <v>381</v>
      </c>
      <c r="I94" s="114"/>
      <c r="J94" s="115">
        <f>BK94</f>
        <v>0</v>
      </c>
      <c r="L94" s="111"/>
      <c r="M94" s="116"/>
      <c r="P94" s="117">
        <f>P95+P96+P99+P124+P149+P168</f>
        <v>0</v>
      </c>
      <c r="R94" s="117">
        <f>R95+R96+R99+R124+R149+R168</f>
        <v>0</v>
      </c>
      <c r="T94" s="118">
        <f>T95+T96+T99+T124+T149+T168</f>
        <v>0</v>
      </c>
      <c r="AR94" s="112" t="s">
        <v>83</v>
      </c>
      <c r="AT94" s="119" t="s">
        <v>71</v>
      </c>
      <c r="AU94" s="119" t="s">
        <v>72</v>
      </c>
      <c r="AY94" s="112" t="s">
        <v>142</v>
      </c>
      <c r="BK94" s="120">
        <f>BK95+BK96+BK99+BK124+BK149+BK168</f>
        <v>0</v>
      </c>
    </row>
    <row r="95" spans="2:63" s="10" customFormat="1" ht="22.95" customHeight="1">
      <c r="B95" s="111"/>
      <c r="D95" s="112" t="s">
        <v>71</v>
      </c>
      <c r="E95" s="146" t="s">
        <v>1647</v>
      </c>
      <c r="F95" s="146" t="s">
        <v>1648</v>
      </c>
      <c r="I95" s="114"/>
      <c r="J95" s="147">
        <f>BK95</f>
        <v>0</v>
      </c>
      <c r="L95" s="111"/>
      <c r="M95" s="116"/>
      <c r="P95" s="117">
        <v>0</v>
      </c>
      <c r="R95" s="117">
        <v>0</v>
      </c>
      <c r="T95" s="118">
        <v>0</v>
      </c>
      <c r="AR95" s="112" t="s">
        <v>83</v>
      </c>
      <c r="AT95" s="119" t="s">
        <v>71</v>
      </c>
      <c r="AU95" s="119" t="s">
        <v>80</v>
      </c>
      <c r="AY95" s="112" t="s">
        <v>142</v>
      </c>
      <c r="BK95" s="120">
        <v>0</v>
      </c>
    </row>
    <row r="96" spans="2:63" s="10" customFormat="1" ht="22.95" customHeight="1">
      <c r="B96" s="111"/>
      <c r="D96" s="112" t="s">
        <v>71</v>
      </c>
      <c r="E96" s="146" t="s">
        <v>1649</v>
      </c>
      <c r="F96" s="146" t="s">
        <v>1650</v>
      </c>
      <c r="I96" s="114"/>
      <c r="J96" s="147">
        <f>BK96</f>
        <v>0</v>
      </c>
      <c r="L96" s="111"/>
      <c r="M96" s="116"/>
      <c r="P96" s="117">
        <f>SUM(P97:P98)</f>
        <v>0</v>
      </c>
      <c r="R96" s="117">
        <f>SUM(R97:R98)</f>
        <v>0</v>
      </c>
      <c r="T96" s="118">
        <f>SUM(T97:T98)</f>
        <v>0</v>
      </c>
      <c r="AR96" s="112" t="s">
        <v>80</v>
      </c>
      <c r="AT96" s="119" t="s">
        <v>71</v>
      </c>
      <c r="AU96" s="119" t="s">
        <v>80</v>
      </c>
      <c r="AY96" s="112" t="s">
        <v>142</v>
      </c>
      <c r="BK96" s="120">
        <f>SUM(BK97:BK98)</f>
        <v>0</v>
      </c>
    </row>
    <row r="97" spans="2:65" s="1" customFormat="1" ht="24.15" customHeight="1">
      <c r="B97" s="32"/>
      <c r="C97" s="121" t="s">
        <v>80</v>
      </c>
      <c r="D97" s="121" t="s">
        <v>143</v>
      </c>
      <c r="E97" s="122" t="s">
        <v>1651</v>
      </c>
      <c r="F97" s="123" t="s">
        <v>1652</v>
      </c>
      <c r="G97" s="124" t="s">
        <v>1424</v>
      </c>
      <c r="H97" s="125">
        <v>2</v>
      </c>
      <c r="I97" s="126"/>
      <c r="J97" s="127">
        <f>ROUND(I97*H97,2)</f>
        <v>0</v>
      </c>
      <c r="K97" s="123" t="s">
        <v>19</v>
      </c>
      <c r="L97" s="32"/>
      <c r="M97" s="128" t="s">
        <v>19</v>
      </c>
      <c r="N97" s="129" t="s">
        <v>43</v>
      </c>
      <c r="P97" s="130">
        <f>O97*H97</f>
        <v>0</v>
      </c>
      <c r="Q97" s="130">
        <v>0</v>
      </c>
      <c r="R97" s="130">
        <f>Q97*H97</f>
        <v>0</v>
      </c>
      <c r="S97" s="130">
        <v>0</v>
      </c>
      <c r="T97" s="131">
        <f>S97*H97</f>
        <v>0</v>
      </c>
      <c r="AR97" s="132" t="s">
        <v>337</v>
      </c>
      <c r="AT97" s="132" t="s">
        <v>143</v>
      </c>
      <c r="AU97" s="132" t="s">
        <v>83</v>
      </c>
      <c r="AY97" s="17" t="s">
        <v>142</v>
      </c>
      <c r="BE97" s="133">
        <f>IF(N97="základní",J97,0)</f>
        <v>0</v>
      </c>
      <c r="BF97" s="133">
        <f>IF(N97="snížená",J97,0)</f>
        <v>0</v>
      </c>
      <c r="BG97" s="133">
        <f>IF(N97="zákl. přenesená",J97,0)</f>
        <v>0</v>
      </c>
      <c r="BH97" s="133">
        <f>IF(N97="sníž. přenesená",J97,0)</f>
        <v>0</v>
      </c>
      <c r="BI97" s="133">
        <f>IF(N97="nulová",J97,0)</f>
        <v>0</v>
      </c>
      <c r="BJ97" s="17" t="s">
        <v>80</v>
      </c>
      <c r="BK97" s="133">
        <f>ROUND(I97*H97,2)</f>
        <v>0</v>
      </c>
      <c r="BL97" s="17" t="s">
        <v>337</v>
      </c>
      <c r="BM97" s="132" t="s">
        <v>83</v>
      </c>
    </row>
    <row r="98" spans="2:47" s="1" customFormat="1" ht="19.2">
      <c r="B98" s="32"/>
      <c r="D98" s="134" t="s">
        <v>148</v>
      </c>
      <c r="F98" s="135" t="s">
        <v>1652</v>
      </c>
      <c r="I98" s="136"/>
      <c r="L98" s="32"/>
      <c r="M98" s="137"/>
      <c r="T98" s="51"/>
      <c r="AT98" s="17" t="s">
        <v>148</v>
      </c>
      <c r="AU98" s="17" t="s">
        <v>83</v>
      </c>
    </row>
    <row r="99" spans="2:63" s="10" customFormat="1" ht="22.95" customHeight="1">
      <c r="B99" s="111"/>
      <c r="D99" s="112" t="s">
        <v>71</v>
      </c>
      <c r="E99" s="146" t="s">
        <v>1653</v>
      </c>
      <c r="F99" s="146" t="s">
        <v>1654</v>
      </c>
      <c r="I99" s="114"/>
      <c r="J99" s="147">
        <f>BK99</f>
        <v>0</v>
      </c>
      <c r="L99" s="111"/>
      <c r="M99" s="116"/>
      <c r="P99" s="117">
        <f>SUM(P100:P123)</f>
        <v>0</v>
      </c>
      <c r="R99" s="117">
        <f>SUM(R100:R123)</f>
        <v>0</v>
      </c>
      <c r="T99" s="118">
        <f>SUM(T100:T123)</f>
        <v>0</v>
      </c>
      <c r="AR99" s="112" t="s">
        <v>80</v>
      </c>
      <c r="AT99" s="119" t="s">
        <v>71</v>
      </c>
      <c r="AU99" s="119" t="s">
        <v>80</v>
      </c>
      <c r="AY99" s="112" t="s">
        <v>142</v>
      </c>
      <c r="BK99" s="120">
        <f>SUM(BK100:BK123)</f>
        <v>0</v>
      </c>
    </row>
    <row r="100" spans="2:65" s="1" customFormat="1" ht="49.2" customHeight="1">
      <c r="B100" s="32"/>
      <c r="C100" s="121" t="s">
        <v>83</v>
      </c>
      <c r="D100" s="121" t="s">
        <v>143</v>
      </c>
      <c r="E100" s="122" t="s">
        <v>1655</v>
      </c>
      <c r="F100" s="123" t="s">
        <v>1656</v>
      </c>
      <c r="G100" s="124" t="s">
        <v>1424</v>
      </c>
      <c r="H100" s="125">
        <v>1</v>
      </c>
      <c r="I100" s="126"/>
      <c r="J100" s="127">
        <f>ROUND(I100*H100,2)</f>
        <v>0</v>
      </c>
      <c r="K100" s="123" t="s">
        <v>19</v>
      </c>
      <c r="L100" s="32"/>
      <c r="M100" s="128" t="s">
        <v>19</v>
      </c>
      <c r="N100" s="129" t="s">
        <v>43</v>
      </c>
      <c r="P100" s="130">
        <f>O100*H100</f>
        <v>0</v>
      </c>
      <c r="Q100" s="130">
        <v>0</v>
      </c>
      <c r="R100" s="130">
        <f>Q100*H100</f>
        <v>0</v>
      </c>
      <c r="S100" s="130">
        <v>0</v>
      </c>
      <c r="T100" s="131">
        <f>S100*H100</f>
        <v>0</v>
      </c>
      <c r="AR100" s="132" t="s">
        <v>337</v>
      </c>
      <c r="AT100" s="132" t="s">
        <v>143</v>
      </c>
      <c r="AU100" s="132" t="s">
        <v>83</v>
      </c>
      <c r="AY100" s="17" t="s">
        <v>142</v>
      </c>
      <c r="BE100" s="133">
        <f>IF(N100="základní",J100,0)</f>
        <v>0</v>
      </c>
      <c r="BF100" s="133">
        <f>IF(N100="snížená",J100,0)</f>
        <v>0</v>
      </c>
      <c r="BG100" s="133">
        <f>IF(N100="zákl. přenesená",J100,0)</f>
        <v>0</v>
      </c>
      <c r="BH100" s="133">
        <f>IF(N100="sníž. přenesená",J100,0)</f>
        <v>0</v>
      </c>
      <c r="BI100" s="133">
        <f>IF(N100="nulová",J100,0)</f>
        <v>0</v>
      </c>
      <c r="BJ100" s="17" t="s">
        <v>80</v>
      </c>
      <c r="BK100" s="133">
        <f>ROUND(I100*H100,2)</f>
        <v>0</v>
      </c>
      <c r="BL100" s="17" t="s">
        <v>337</v>
      </c>
      <c r="BM100" s="132" t="s">
        <v>141</v>
      </c>
    </row>
    <row r="101" spans="2:47" s="1" customFormat="1" ht="28.8">
      <c r="B101" s="32"/>
      <c r="D101" s="134" t="s">
        <v>148</v>
      </c>
      <c r="F101" s="135" t="s">
        <v>1656</v>
      </c>
      <c r="I101" s="136"/>
      <c r="L101" s="32"/>
      <c r="M101" s="137"/>
      <c r="T101" s="51"/>
      <c r="AT101" s="17" t="s">
        <v>148</v>
      </c>
      <c r="AU101" s="17" t="s">
        <v>83</v>
      </c>
    </row>
    <row r="102" spans="2:47" s="1" customFormat="1" ht="182.4">
      <c r="B102" s="32"/>
      <c r="D102" s="134" t="s">
        <v>156</v>
      </c>
      <c r="F102" s="138" t="s">
        <v>1657</v>
      </c>
      <c r="I102" s="136"/>
      <c r="L102" s="32"/>
      <c r="M102" s="137"/>
      <c r="T102" s="51"/>
      <c r="AT102" s="17" t="s">
        <v>156</v>
      </c>
      <c r="AU102" s="17" t="s">
        <v>83</v>
      </c>
    </row>
    <row r="103" spans="2:65" s="1" customFormat="1" ht="33" customHeight="1">
      <c r="B103" s="32"/>
      <c r="C103" s="121" t="s">
        <v>152</v>
      </c>
      <c r="D103" s="121" t="s">
        <v>143</v>
      </c>
      <c r="E103" s="122" t="s">
        <v>1658</v>
      </c>
      <c r="F103" s="123" t="s">
        <v>1659</v>
      </c>
      <c r="G103" s="124" t="s">
        <v>1660</v>
      </c>
      <c r="H103" s="125">
        <v>1</v>
      </c>
      <c r="I103" s="126"/>
      <c r="J103" s="127">
        <f>ROUND(I103*H103,2)</f>
        <v>0</v>
      </c>
      <c r="K103" s="123" t="s">
        <v>19</v>
      </c>
      <c r="L103" s="32"/>
      <c r="M103" s="128" t="s">
        <v>19</v>
      </c>
      <c r="N103" s="129" t="s">
        <v>43</v>
      </c>
      <c r="P103" s="130">
        <f>O103*H103</f>
        <v>0</v>
      </c>
      <c r="Q103" s="130">
        <v>0</v>
      </c>
      <c r="R103" s="130">
        <f>Q103*H103</f>
        <v>0</v>
      </c>
      <c r="S103" s="130">
        <v>0</v>
      </c>
      <c r="T103" s="131">
        <f>S103*H103</f>
        <v>0</v>
      </c>
      <c r="AR103" s="132" t="s">
        <v>337</v>
      </c>
      <c r="AT103" s="132" t="s">
        <v>143</v>
      </c>
      <c r="AU103" s="132" t="s">
        <v>83</v>
      </c>
      <c r="AY103" s="17" t="s">
        <v>142</v>
      </c>
      <c r="BE103" s="133">
        <f>IF(N103="základní",J103,0)</f>
        <v>0</v>
      </c>
      <c r="BF103" s="133">
        <f>IF(N103="snížená",J103,0)</f>
        <v>0</v>
      </c>
      <c r="BG103" s="133">
        <f>IF(N103="zákl. přenesená",J103,0)</f>
        <v>0</v>
      </c>
      <c r="BH103" s="133">
        <f>IF(N103="sníž. přenesená",J103,0)</f>
        <v>0</v>
      </c>
      <c r="BI103" s="133">
        <f>IF(N103="nulová",J103,0)</f>
        <v>0</v>
      </c>
      <c r="BJ103" s="17" t="s">
        <v>80</v>
      </c>
      <c r="BK103" s="133">
        <f>ROUND(I103*H103,2)</f>
        <v>0</v>
      </c>
      <c r="BL103" s="17" t="s">
        <v>337</v>
      </c>
      <c r="BM103" s="132" t="s">
        <v>167</v>
      </c>
    </row>
    <row r="104" spans="2:47" s="1" customFormat="1" ht="19.2">
      <c r="B104" s="32"/>
      <c r="D104" s="134" t="s">
        <v>148</v>
      </c>
      <c r="F104" s="135" t="s">
        <v>1659</v>
      </c>
      <c r="I104" s="136"/>
      <c r="L104" s="32"/>
      <c r="M104" s="137"/>
      <c r="T104" s="51"/>
      <c r="AT104" s="17" t="s">
        <v>148</v>
      </c>
      <c r="AU104" s="17" t="s">
        <v>83</v>
      </c>
    </row>
    <row r="105" spans="2:65" s="1" customFormat="1" ht="37.95" customHeight="1">
      <c r="B105" s="32"/>
      <c r="C105" s="121" t="s">
        <v>141</v>
      </c>
      <c r="D105" s="121" t="s">
        <v>143</v>
      </c>
      <c r="E105" s="122" t="s">
        <v>1661</v>
      </c>
      <c r="F105" s="123" t="s">
        <v>1662</v>
      </c>
      <c r="G105" s="124" t="s">
        <v>1424</v>
      </c>
      <c r="H105" s="125">
        <v>1</v>
      </c>
      <c r="I105" s="126"/>
      <c r="J105" s="127">
        <f>ROUND(I105*H105,2)</f>
        <v>0</v>
      </c>
      <c r="K105" s="123" t="s">
        <v>19</v>
      </c>
      <c r="L105" s="32"/>
      <c r="M105" s="128" t="s">
        <v>19</v>
      </c>
      <c r="N105" s="129" t="s">
        <v>43</v>
      </c>
      <c r="P105" s="130">
        <f>O105*H105</f>
        <v>0</v>
      </c>
      <c r="Q105" s="130">
        <v>0</v>
      </c>
      <c r="R105" s="130">
        <f>Q105*H105</f>
        <v>0</v>
      </c>
      <c r="S105" s="130">
        <v>0</v>
      </c>
      <c r="T105" s="131">
        <f>S105*H105</f>
        <v>0</v>
      </c>
      <c r="AR105" s="132" t="s">
        <v>337</v>
      </c>
      <c r="AT105" s="132" t="s">
        <v>143</v>
      </c>
      <c r="AU105" s="132" t="s">
        <v>83</v>
      </c>
      <c r="AY105" s="17" t="s">
        <v>142</v>
      </c>
      <c r="BE105" s="133">
        <f>IF(N105="základní",J105,0)</f>
        <v>0</v>
      </c>
      <c r="BF105" s="133">
        <f>IF(N105="snížená",J105,0)</f>
        <v>0</v>
      </c>
      <c r="BG105" s="133">
        <f>IF(N105="zákl. přenesená",J105,0)</f>
        <v>0</v>
      </c>
      <c r="BH105" s="133">
        <f>IF(N105="sníž. přenesená",J105,0)</f>
        <v>0</v>
      </c>
      <c r="BI105" s="133">
        <f>IF(N105="nulová",J105,0)</f>
        <v>0</v>
      </c>
      <c r="BJ105" s="17" t="s">
        <v>80</v>
      </c>
      <c r="BK105" s="133">
        <f>ROUND(I105*H105,2)</f>
        <v>0</v>
      </c>
      <c r="BL105" s="17" t="s">
        <v>337</v>
      </c>
      <c r="BM105" s="132" t="s">
        <v>175</v>
      </c>
    </row>
    <row r="106" spans="2:47" s="1" customFormat="1" ht="19.2">
      <c r="B106" s="32"/>
      <c r="D106" s="134" t="s">
        <v>148</v>
      </c>
      <c r="F106" s="135" t="s">
        <v>1662</v>
      </c>
      <c r="I106" s="136"/>
      <c r="L106" s="32"/>
      <c r="M106" s="137"/>
      <c r="T106" s="51"/>
      <c r="AT106" s="17" t="s">
        <v>148</v>
      </c>
      <c r="AU106" s="17" t="s">
        <v>83</v>
      </c>
    </row>
    <row r="107" spans="2:65" s="1" customFormat="1" ht="16.5" customHeight="1">
      <c r="B107" s="32"/>
      <c r="C107" s="121" t="s">
        <v>162</v>
      </c>
      <c r="D107" s="121" t="s">
        <v>143</v>
      </c>
      <c r="E107" s="122" t="s">
        <v>1663</v>
      </c>
      <c r="F107" s="123" t="s">
        <v>1664</v>
      </c>
      <c r="G107" s="124" t="s">
        <v>1424</v>
      </c>
      <c r="H107" s="125">
        <v>1</v>
      </c>
      <c r="I107" s="126"/>
      <c r="J107" s="127">
        <f>ROUND(I107*H107,2)</f>
        <v>0</v>
      </c>
      <c r="K107" s="123" t="s">
        <v>19</v>
      </c>
      <c r="L107" s="32"/>
      <c r="M107" s="128" t="s">
        <v>19</v>
      </c>
      <c r="N107" s="129" t="s">
        <v>43</v>
      </c>
      <c r="P107" s="130">
        <f>O107*H107</f>
        <v>0</v>
      </c>
      <c r="Q107" s="130">
        <v>0</v>
      </c>
      <c r="R107" s="130">
        <f>Q107*H107</f>
        <v>0</v>
      </c>
      <c r="S107" s="130">
        <v>0</v>
      </c>
      <c r="T107" s="131">
        <f>S107*H107</f>
        <v>0</v>
      </c>
      <c r="AR107" s="132" t="s">
        <v>337</v>
      </c>
      <c r="AT107" s="132" t="s">
        <v>143</v>
      </c>
      <c r="AU107" s="132" t="s">
        <v>83</v>
      </c>
      <c r="AY107" s="17" t="s">
        <v>142</v>
      </c>
      <c r="BE107" s="133">
        <f>IF(N107="základní",J107,0)</f>
        <v>0</v>
      </c>
      <c r="BF107" s="133">
        <f>IF(N107="snížená",J107,0)</f>
        <v>0</v>
      </c>
      <c r="BG107" s="133">
        <f>IF(N107="zákl. přenesená",J107,0)</f>
        <v>0</v>
      </c>
      <c r="BH107" s="133">
        <f>IF(N107="sníž. přenesená",J107,0)</f>
        <v>0</v>
      </c>
      <c r="BI107" s="133">
        <f>IF(N107="nulová",J107,0)</f>
        <v>0</v>
      </c>
      <c r="BJ107" s="17" t="s">
        <v>80</v>
      </c>
      <c r="BK107" s="133">
        <f>ROUND(I107*H107,2)</f>
        <v>0</v>
      </c>
      <c r="BL107" s="17" t="s">
        <v>337</v>
      </c>
      <c r="BM107" s="132" t="s">
        <v>293</v>
      </c>
    </row>
    <row r="108" spans="2:47" s="1" customFormat="1" ht="12">
      <c r="B108" s="32"/>
      <c r="D108" s="134" t="s">
        <v>148</v>
      </c>
      <c r="F108" s="135" t="s">
        <v>1664</v>
      </c>
      <c r="I108" s="136"/>
      <c r="L108" s="32"/>
      <c r="M108" s="137"/>
      <c r="T108" s="51"/>
      <c r="AT108" s="17" t="s">
        <v>148</v>
      </c>
      <c r="AU108" s="17" t="s">
        <v>83</v>
      </c>
    </row>
    <row r="109" spans="2:65" s="1" customFormat="1" ht="21.75" customHeight="1">
      <c r="B109" s="32"/>
      <c r="C109" s="121" t="s">
        <v>167</v>
      </c>
      <c r="D109" s="121" t="s">
        <v>143</v>
      </c>
      <c r="E109" s="122" t="s">
        <v>1665</v>
      </c>
      <c r="F109" s="123" t="s">
        <v>1666</v>
      </c>
      <c r="G109" s="124" t="s">
        <v>1424</v>
      </c>
      <c r="H109" s="125">
        <v>6</v>
      </c>
      <c r="I109" s="126"/>
      <c r="J109" s="127">
        <f>ROUND(I109*H109,2)</f>
        <v>0</v>
      </c>
      <c r="K109" s="123" t="s">
        <v>19</v>
      </c>
      <c r="L109" s="32"/>
      <c r="M109" s="128" t="s">
        <v>19</v>
      </c>
      <c r="N109" s="129" t="s">
        <v>43</v>
      </c>
      <c r="P109" s="130">
        <f>O109*H109</f>
        <v>0</v>
      </c>
      <c r="Q109" s="130">
        <v>0</v>
      </c>
      <c r="R109" s="130">
        <f>Q109*H109</f>
        <v>0</v>
      </c>
      <c r="S109" s="130">
        <v>0</v>
      </c>
      <c r="T109" s="131">
        <f>S109*H109</f>
        <v>0</v>
      </c>
      <c r="AR109" s="132" t="s">
        <v>337</v>
      </c>
      <c r="AT109" s="132" t="s">
        <v>143</v>
      </c>
      <c r="AU109" s="132" t="s">
        <v>83</v>
      </c>
      <c r="AY109" s="17" t="s">
        <v>142</v>
      </c>
      <c r="BE109" s="133">
        <f>IF(N109="základní",J109,0)</f>
        <v>0</v>
      </c>
      <c r="BF109" s="133">
        <f>IF(N109="snížená",J109,0)</f>
        <v>0</v>
      </c>
      <c r="BG109" s="133">
        <f>IF(N109="zákl. přenesená",J109,0)</f>
        <v>0</v>
      </c>
      <c r="BH109" s="133">
        <f>IF(N109="sníž. přenesená",J109,0)</f>
        <v>0</v>
      </c>
      <c r="BI109" s="133">
        <f>IF(N109="nulová",J109,0)</f>
        <v>0</v>
      </c>
      <c r="BJ109" s="17" t="s">
        <v>80</v>
      </c>
      <c r="BK109" s="133">
        <f>ROUND(I109*H109,2)</f>
        <v>0</v>
      </c>
      <c r="BL109" s="17" t="s">
        <v>337</v>
      </c>
      <c r="BM109" s="132" t="s">
        <v>308</v>
      </c>
    </row>
    <row r="110" spans="2:47" s="1" customFormat="1" ht="12">
      <c r="B110" s="32"/>
      <c r="D110" s="134" t="s">
        <v>148</v>
      </c>
      <c r="F110" s="135" t="s">
        <v>1666</v>
      </c>
      <c r="I110" s="136"/>
      <c r="L110" s="32"/>
      <c r="M110" s="137"/>
      <c r="T110" s="51"/>
      <c r="AT110" s="17" t="s">
        <v>148</v>
      </c>
      <c r="AU110" s="17" t="s">
        <v>83</v>
      </c>
    </row>
    <row r="111" spans="2:47" s="1" customFormat="1" ht="67.2">
      <c r="B111" s="32"/>
      <c r="D111" s="134" t="s">
        <v>156</v>
      </c>
      <c r="F111" s="138" t="s">
        <v>1667</v>
      </c>
      <c r="I111" s="136"/>
      <c r="L111" s="32"/>
      <c r="M111" s="137"/>
      <c r="T111" s="51"/>
      <c r="AT111" s="17" t="s">
        <v>156</v>
      </c>
      <c r="AU111" s="17" t="s">
        <v>83</v>
      </c>
    </row>
    <row r="112" spans="2:65" s="1" customFormat="1" ht="16.5" customHeight="1">
      <c r="B112" s="32"/>
      <c r="C112" s="121" t="s">
        <v>171</v>
      </c>
      <c r="D112" s="121" t="s">
        <v>143</v>
      </c>
      <c r="E112" s="122" t="s">
        <v>1668</v>
      </c>
      <c r="F112" s="123" t="s">
        <v>1669</v>
      </c>
      <c r="G112" s="124" t="s">
        <v>1424</v>
      </c>
      <c r="H112" s="125">
        <v>6</v>
      </c>
      <c r="I112" s="126"/>
      <c r="J112" s="127">
        <f>ROUND(I112*H112,2)</f>
        <v>0</v>
      </c>
      <c r="K112" s="123" t="s">
        <v>19</v>
      </c>
      <c r="L112" s="32"/>
      <c r="M112" s="128" t="s">
        <v>19</v>
      </c>
      <c r="N112" s="129" t="s">
        <v>43</v>
      </c>
      <c r="P112" s="130">
        <f>O112*H112</f>
        <v>0</v>
      </c>
      <c r="Q112" s="130">
        <v>0</v>
      </c>
      <c r="R112" s="130">
        <f>Q112*H112</f>
        <v>0</v>
      </c>
      <c r="S112" s="130">
        <v>0</v>
      </c>
      <c r="T112" s="131">
        <f>S112*H112</f>
        <v>0</v>
      </c>
      <c r="AR112" s="132" t="s">
        <v>337</v>
      </c>
      <c r="AT112" s="132" t="s">
        <v>143</v>
      </c>
      <c r="AU112" s="132" t="s">
        <v>83</v>
      </c>
      <c r="AY112" s="17" t="s">
        <v>142</v>
      </c>
      <c r="BE112" s="133">
        <f>IF(N112="základní",J112,0)</f>
        <v>0</v>
      </c>
      <c r="BF112" s="133">
        <f>IF(N112="snížená",J112,0)</f>
        <v>0</v>
      </c>
      <c r="BG112" s="133">
        <f>IF(N112="zákl. přenesená",J112,0)</f>
        <v>0</v>
      </c>
      <c r="BH112" s="133">
        <f>IF(N112="sníž. přenesená",J112,0)</f>
        <v>0</v>
      </c>
      <c r="BI112" s="133">
        <f>IF(N112="nulová",J112,0)</f>
        <v>0</v>
      </c>
      <c r="BJ112" s="17" t="s">
        <v>80</v>
      </c>
      <c r="BK112" s="133">
        <f>ROUND(I112*H112,2)</f>
        <v>0</v>
      </c>
      <c r="BL112" s="17" t="s">
        <v>337</v>
      </c>
      <c r="BM112" s="132" t="s">
        <v>321</v>
      </c>
    </row>
    <row r="113" spans="2:47" s="1" customFormat="1" ht="12">
      <c r="B113" s="32"/>
      <c r="D113" s="134" t="s">
        <v>148</v>
      </c>
      <c r="F113" s="135" t="s">
        <v>1669</v>
      </c>
      <c r="I113" s="136"/>
      <c r="L113" s="32"/>
      <c r="M113" s="137"/>
      <c r="T113" s="51"/>
      <c r="AT113" s="17" t="s">
        <v>148</v>
      </c>
      <c r="AU113" s="17" t="s">
        <v>83</v>
      </c>
    </row>
    <row r="114" spans="2:47" s="1" customFormat="1" ht="86.4">
      <c r="B114" s="32"/>
      <c r="D114" s="134" t="s">
        <v>156</v>
      </c>
      <c r="F114" s="138" t="s">
        <v>1670</v>
      </c>
      <c r="I114" s="136"/>
      <c r="L114" s="32"/>
      <c r="M114" s="137"/>
      <c r="T114" s="51"/>
      <c r="AT114" s="17" t="s">
        <v>156</v>
      </c>
      <c r="AU114" s="17" t="s">
        <v>83</v>
      </c>
    </row>
    <row r="115" spans="2:65" s="1" customFormat="1" ht="44.25" customHeight="1">
      <c r="B115" s="32"/>
      <c r="C115" s="121" t="s">
        <v>175</v>
      </c>
      <c r="D115" s="121" t="s">
        <v>143</v>
      </c>
      <c r="E115" s="122" t="s">
        <v>1671</v>
      </c>
      <c r="F115" s="123" t="s">
        <v>1672</v>
      </c>
      <c r="G115" s="124" t="s">
        <v>1424</v>
      </c>
      <c r="H115" s="125">
        <v>6</v>
      </c>
      <c r="I115" s="126"/>
      <c r="J115" s="127">
        <f>ROUND(I115*H115,2)</f>
        <v>0</v>
      </c>
      <c r="K115" s="123" t="s">
        <v>19</v>
      </c>
      <c r="L115" s="32"/>
      <c r="M115" s="128" t="s">
        <v>19</v>
      </c>
      <c r="N115" s="129" t="s">
        <v>43</v>
      </c>
      <c r="P115" s="130">
        <f>O115*H115</f>
        <v>0</v>
      </c>
      <c r="Q115" s="130">
        <v>0</v>
      </c>
      <c r="R115" s="130">
        <f>Q115*H115</f>
        <v>0</v>
      </c>
      <c r="S115" s="130">
        <v>0</v>
      </c>
      <c r="T115" s="131">
        <f>S115*H115</f>
        <v>0</v>
      </c>
      <c r="AR115" s="132" t="s">
        <v>337</v>
      </c>
      <c r="AT115" s="132" t="s">
        <v>143</v>
      </c>
      <c r="AU115" s="132" t="s">
        <v>83</v>
      </c>
      <c r="AY115" s="17" t="s">
        <v>142</v>
      </c>
      <c r="BE115" s="133">
        <f>IF(N115="základní",J115,0)</f>
        <v>0</v>
      </c>
      <c r="BF115" s="133">
        <f>IF(N115="snížená",J115,0)</f>
        <v>0</v>
      </c>
      <c r="BG115" s="133">
        <f>IF(N115="zákl. přenesená",J115,0)</f>
        <v>0</v>
      </c>
      <c r="BH115" s="133">
        <f>IF(N115="sníž. přenesená",J115,0)</f>
        <v>0</v>
      </c>
      <c r="BI115" s="133">
        <f>IF(N115="nulová",J115,0)</f>
        <v>0</v>
      </c>
      <c r="BJ115" s="17" t="s">
        <v>80</v>
      </c>
      <c r="BK115" s="133">
        <f>ROUND(I115*H115,2)</f>
        <v>0</v>
      </c>
      <c r="BL115" s="17" t="s">
        <v>337</v>
      </c>
      <c r="BM115" s="132" t="s">
        <v>337</v>
      </c>
    </row>
    <row r="116" spans="2:47" s="1" customFormat="1" ht="28.8">
      <c r="B116" s="32"/>
      <c r="D116" s="134" t="s">
        <v>148</v>
      </c>
      <c r="F116" s="135" t="s">
        <v>1672</v>
      </c>
      <c r="I116" s="136"/>
      <c r="L116" s="32"/>
      <c r="M116" s="137"/>
      <c r="T116" s="51"/>
      <c r="AT116" s="17" t="s">
        <v>148</v>
      </c>
      <c r="AU116" s="17" t="s">
        <v>83</v>
      </c>
    </row>
    <row r="117" spans="2:65" s="1" customFormat="1" ht="16.5" customHeight="1">
      <c r="B117" s="32"/>
      <c r="C117" s="121" t="s">
        <v>229</v>
      </c>
      <c r="D117" s="121" t="s">
        <v>143</v>
      </c>
      <c r="E117" s="122" t="s">
        <v>1673</v>
      </c>
      <c r="F117" s="123" t="s">
        <v>1674</v>
      </c>
      <c r="G117" s="124" t="s">
        <v>1424</v>
      </c>
      <c r="H117" s="125">
        <v>3</v>
      </c>
      <c r="I117" s="126"/>
      <c r="J117" s="127">
        <f>ROUND(I117*H117,2)</f>
        <v>0</v>
      </c>
      <c r="K117" s="123" t="s">
        <v>19</v>
      </c>
      <c r="L117" s="32"/>
      <c r="M117" s="128" t="s">
        <v>19</v>
      </c>
      <c r="N117" s="129" t="s">
        <v>43</v>
      </c>
      <c r="P117" s="130">
        <f>O117*H117</f>
        <v>0</v>
      </c>
      <c r="Q117" s="130">
        <v>0</v>
      </c>
      <c r="R117" s="130">
        <f>Q117*H117</f>
        <v>0</v>
      </c>
      <c r="S117" s="130">
        <v>0</v>
      </c>
      <c r="T117" s="131">
        <f>S117*H117</f>
        <v>0</v>
      </c>
      <c r="AR117" s="132" t="s">
        <v>337</v>
      </c>
      <c r="AT117" s="132" t="s">
        <v>143</v>
      </c>
      <c r="AU117" s="132" t="s">
        <v>83</v>
      </c>
      <c r="AY117" s="17" t="s">
        <v>142</v>
      </c>
      <c r="BE117" s="133">
        <f>IF(N117="základní",J117,0)</f>
        <v>0</v>
      </c>
      <c r="BF117" s="133">
        <f>IF(N117="snížená",J117,0)</f>
        <v>0</v>
      </c>
      <c r="BG117" s="133">
        <f>IF(N117="zákl. přenesená",J117,0)</f>
        <v>0</v>
      </c>
      <c r="BH117" s="133">
        <f>IF(N117="sníž. přenesená",J117,0)</f>
        <v>0</v>
      </c>
      <c r="BI117" s="133">
        <f>IF(N117="nulová",J117,0)</f>
        <v>0</v>
      </c>
      <c r="BJ117" s="17" t="s">
        <v>80</v>
      </c>
      <c r="BK117" s="133">
        <f>ROUND(I117*H117,2)</f>
        <v>0</v>
      </c>
      <c r="BL117" s="17" t="s">
        <v>337</v>
      </c>
      <c r="BM117" s="132" t="s">
        <v>350</v>
      </c>
    </row>
    <row r="118" spans="2:47" s="1" customFormat="1" ht="12">
      <c r="B118" s="32"/>
      <c r="D118" s="134" t="s">
        <v>148</v>
      </c>
      <c r="F118" s="135" t="s">
        <v>1674</v>
      </c>
      <c r="I118" s="136"/>
      <c r="L118" s="32"/>
      <c r="M118" s="137"/>
      <c r="T118" s="51"/>
      <c r="AT118" s="17" t="s">
        <v>148</v>
      </c>
      <c r="AU118" s="17" t="s">
        <v>83</v>
      </c>
    </row>
    <row r="119" spans="2:47" s="1" customFormat="1" ht="105.6">
      <c r="B119" s="32"/>
      <c r="D119" s="134" t="s">
        <v>156</v>
      </c>
      <c r="F119" s="138" t="s">
        <v>1675</v>
      </c>
      <c r="I119" s="136"/>
      <c r="L119" s="32"/>
      <c r="M119" s="137"/>
      <c r="T119" s="51"/>
      <c r="AT119" s="17" t="s">
        <v>156</v>
      </c>
      <c r="AU119" s="17" t="s">
        <v>83</v>
      </c>
    </row>
    <row r="120" spans="2:65" s="1" customFormat="1" ht="16.5" customHeight="1">
      <c r="B120" s="32"/>
      <c r="C120" s="121" t="s">
        <v>293</v>
      </c>
      <c r="D120" s="121" t="s">
        <v>143</v>
      </c>
      <c r="E120" s="122" t="s">
        <v>1676</v>
      </c>
      <c r="F120" s="123" t="s">
        <v>1677</v>
      </c>
      <c r="G120" s="124" t="s">
        <v>1424</v>
      </c>
      <c r="H120" s="125">
        <v>3</v>
      </c>
      <c r="I120" s="126"/>
      <c r="J120" s="127">
        <f>ROUND(I120*H120,2)</f>
        <v>0</v>
      </c>
      <c r="K120" s="123" t="s">
        <v>19</v>
      </c>
      <c r="L120" s="32"/>
      <c r="M120" s="128" t="s">
        <v>19</v>
      </c>
      <c r="N120" s="129" t="s">
        <v>43</v>
      </c>
      <c r="P120" s="130">
        <f>O120*H120</f>
        <v>0</v>
      </c>
      <c r="Q120" s="130">
        <v>0</v>
      </c>
      <c r="R120" s="130">
        <f>Q120*H120</f>
        <v>0</v>
      </c>
      <c r="S120" s="130">
        <v>0</v>
      </c>
      <c r="T120" s="131">
        <f>S120*H120</f>
        <v>0</v>
      </c>
      <c r="AR120" s="132" t="s">
        <v>337</v>
      </c>
      <c r="AT120" s="132" t="s">
        <v>143</v>
      </c>
      <c r="AU120" s="132" t="s">
        <v>83</v>
      </c>
      <c r="AY120" s="17" t="s">
        <v>142</v>
      </c>
      <c r="BE120" s="133">
        <f>IF(N120="základní",J120,0)</f>
        <v>0</v>
      </c>
      <c r="BF120" s="133">
        <f>IF(N120="snížená",J120,0)</f>
        <v>0</v>
      </c>
      <c r="BG120" s="133">
        <f>IF(N120="zákl. přenesená",J120,0)</f>
        <v>0</v>
      </c>
      <c r="BH120" s="133">
        <f>IF(N120="sníž. přenesená",J120,0)</f>
        <v>0</v>
      </c>
      <c r="BI120" s="133">
        <f>IF(N120="nulová",J120,0)</f>
        <v>0</v>
      </c>
      <c r="BJ120" s="17" t="s">
        <v>80</v>
      </c>
      <c r="BK120" s="133">
        <f>ROUND(I120*H120,2)</f>
        <v>0</v>
      </c>
      <c r="BL120" s="17" t="s">
        <v>337</v>
      </c>
      <c r="BM120" s="132" t="s">
        <v>363</v>
      </c>
    </row>
    <row r="121" spans="2:47" s="1" customFormat="1" ht="12">
      <c r="B121" s="32"/>
      <c r="D121" s="134" t="s">
        <v>148</v>
      </c>
      <c r="F121" s="135" t="s">
        <v>1677</v>
      </c>
      <c r="I121" s="136"/>
      <c r="L121" s="32"/>
      <c r="M121" s="137"/>
      <c r="T121" s="51"/>
      <c r="AT121" s="17" t="s">
        <v>148</v>
      </c>
      <c r="AU121" s="17" t="s">
        <v>83</v>
      </c>
    </row>
    <row r="122" spans="2:65" s="1" customFormat="1" ht="66.75" customHeight="1">
      <c r="B122" s="32"/>
      <c r="C122" s="121" t="s">
        <v>300</v>
      </c>
      <c r="D122" s="121" t="s">
        <v>143</v>
      </c>
      <c r="E122" s="122" t="s">
        <v>1678</v>
      </c>
      <c r="F122" s="123" t="s">
        <v>1679</v>
      </c>
      <c r="G122" s="124" t="s">
        <v>1616</v>
      </c>
      <c r="H122" s="125">
        <v>1</v>
      </c>
      <c r="I122" s="126"/>
      <c r="J122" s="127">
        <f>ROUND(I122*H122,2)</f>
        <v>0</v>
      </c>
      <c r="K122" s="123" t="s">
        <v>19</v>
      </c>
      <c r="L122" s="32"/>
      <c r="M122" s="128" t="s">
        <v>19</v>
      </c>
      <c r="N122" s="129" t="s">
        <v>43</v>
      </c>
      <c r="P122" s="130">
        <f>O122*H122</f>
        <v>0</v>
      </c>
      <c r="Q122" s="130">
        <v>0</v>
      </c>
      <c r="R122" s="130">
        <f>Q122*H122</f>
        <v>0</v>
      </c>
      <c r="S122" s="130">
        <v>0</v>
      </c>
      <c r="T122" s="131">
        <f>S122*H122</f>
        <v>0</v>
      </c>
      <c r="AR122" s="132" t="s">
        <v>337</v>
      </c>
      <c r="AT122" s="132" t="s">
        <v>143</v>
      </c>
      <c r="AU122" s="132" t="s">
        <v>83</v>
      </c>
      <c r="AY122" s="17" t="s">
        <v>142</v>
      </c>
      <c r="BE122" s="133">
        <f>IF(N122="základní",J122,0)</f>
        <v>0</v>
      </c>
      <c r="BF122" s="133">
        <f>IF(N122="snížená",J122,0)</f>
        <v>0</v>
      </c>
      <c r="BG122" s="133">
        <f>IF(N122="zákl. přenesená",J122,0)</f>
        <v>0</v>
      </c>
      <c r="BH122" s="133">
        <f>IF(N122="sníž. přenesená",J122,0)</f>
        <v>0</v>
      </c>
      <c r="BI122" s="133">
        <f>IF(N122="nulová",J122,0)</f>
        <v>0</v>
      </c>
      <c r="BJ122" s="17" t="s">
        <v>80</v>
      </c>
      <c r="BK122" s="133">
        <f>ROUND(I122*H122,2)</f>
        <v>0</v>
      </c>
      <c r="BL122" s="17" t="s">
        <v>337</v>
      </c>
      <c r="BM122" s="132" t="s">
        <v>374</v>
      </c>
    </row>
    <row r="123" spans="2:47" s="1" customFormat="1" ht="38.4">
      <c r="B123" s="32"/>
      <c r="D123" s="134" t="s">
        <v>148</v>
      </c>
      <c r="F123" s="135" t="s">
        <v>1679</v>
      </c>
      <c r="I123" s="136"/>
      <c r="L123" s="32"/>
      <c r="M123" s="137"/>
      <c r="T123" s="51"/>
      <c r="AT123" s="17" t="s">
        <v>148</v>
      </c>
      <c r="AU123" s="17" t="s">
        <v>83</v>
      </c>
    </row>
    <row r="124" spans="2:63" s="10" customFormat="1" ht="22.95" customHeight="1">
      <c r="B124" s="111"/>
      <c r="D124" s="112" t="s">
        <v>71</v>
      </c>
      <c r="E124" s="146" t="s">
        <v>1680</v>
      </c>
      <c r="F124" s="146" t="s">
        <v>1681</v>
      </c>
      <c r="I124" s="114"/>
      <c r="J124" s="147">
        <f>BK124</f>
        <v>0</v>
      </c>
      <c r="L124" s="111"/>
      <c r="M124" s="116"/>
      <c r="P124" s="117">
        <f>SUM(P125:P148)</f>
        <v>0</v>
      </c>
      <c r="R124" s="117">
        <f>SUM(R125:R148)</f>
        <v>0</v>
      </c>
      <c r="T124" s="118">
        <f>SUM(T125:T148)</f>
        <v>0</v>
      </c>
      <c r="AR124" s="112" t="s">
        <v>80</v>
      </c>
      <c r="AT124" s="119" t="s">
        <v>71</v>
      </c>
      <c r="AU124" s="119" t="s">
        <v>80</v>
      </c>
      <c r="AY124" s="112" t="s">
        <v>142</v>
      </c>
      <c r="BK124" s="120">
        <f>SUM(BK125:BK148)</f>
        <v>0</v>
      </c>
    </row>
    <row r="125" spans="2:65" s="1" customFormat="1" ht="16.5" customHeight="1">
      <c r="B125" s="32"/>
      <c r="C125" s="121" t="s">
        <v>308</v>
      </c>
      <c r="D125" s="121" t="s">
        <v>143</v>
      </c>
      <c r="E125" s="122" t="s">
        <v>1682</v>
      </c>
      <c r="F125" s="123" t="s">
        <v>1683</v>
      </c>
      <c r="G125" s="124" t="s">
        <v>303</v>
      </c>
      <c r="H125" s="125">
        <v>11</v>
      </c>
      <c r="I125" s="126"/>
      <c r="J125" s="127">
        <f>ROUND(I125*H125,2)</f>
        <v>0</v>
      </c>
      <c r="K125" s="123" t="s">
        <v>19</v>
      </c>
      <c r="L125" s="32"/>
      <c r="M125" s="128" t="s">
        <v>19</v>
      </c>
      <c r="N125" s="129" t="s">
        <v>43</v>
      </c>
      <c r="P125" s="130">
        <f>O125*H125</f>
        <v>0</v>
      </c>
      <c r="Q125" s="130">
        <v>0</v>
      </c>
      <c r="R125" s="130">
        <f>Q125*H125</f>
        <v>0</v>
      </c>
      <c r="S125" s="130">
        <v>0</v>
      </c>
      <c r="T125" s="131">
        <f>S125*H125</f>
        <v>0</v>
      </c>
      <c r="AR125" s="132" t="s">
        <v>337</v>
      </c>
      <c r="AT125" s="132" t="s">
        <v>143</v>
      </c>
      <c r="AU125" s="132" t="s">
        <v>83</v>
      </c>
      <c r="AY125" s="17" t="s">
        <v>142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17" t="s">
        <v>80</v>
      </c>
      <c r="BK125" s="133">
        <f>ROUND(I125*H125,2)</f>
        <v>0</v>
      </c>
      <c r="BL125" s="17" t="s">
        <v>337</v>
      </c>
      <c r="BM125" s="132" t="s">
        <v>391</v>
      </c>
    </row>
    <row r="126" spans="2:47" s="1" customFormat="1" ht="12">
      <c r="B126" s="32"/>
      <c r="D126" s="134" t="s">
        <v>148</v>
      </c>
      <c r="F126" s="135" t="s">
        <v>1683</v>
      </c>
      <c r="I126" s="136"/>
      <c r="L126" s="32"/>
      <c r="M126" s="137"/>
      <c r="T126" s="51"/>
      <c r="AT126" s="17" t="s">
        <v>148</v>
      </c>
      <c r="AU126" s="17" t="s">
        <v>83</v>
      </c>
    </row>
    <row r="127" spans="2:65" s="1" customFormat="1" ht="16.5" customHeight="1">
      <c r="B127" s="32"/>
      <c r="C127" s="121" t="s">
        <v>315</v>
      </c>
      <c r="D127" s="121" t="s">
        <v>143</v>
      </c>
      <c r="E127" s="122" t="s">
        <v>1684</v>
      </c>
      <c r="F127" s="123" t="s">
        <v>1685</v>
      </c>
      <c r="G127" s="124" t="s">
        <v>303</v>
      </c>
      <c r="H127" s="125">
        <v>6</v>
      </c>
      <c r="I127" s="126"/>
      <c r="J127" s="127">
        <f>ROUND(I127*H127,2)</f>
        <v>0</v>
      </c>
      <c r="K127" s="123" t="s">
        <v>19</v>
      </c>
      <c r="L127" s="32"/>
      <c r="M127" s="128" t="s">
        <v>19</v>
      </c>
      <c r="N127" s="129" t="s">
        <v>43</v>
      </c>
      <c r="P127" s="130">
        <f>O127*H127</f>
        <v>0</v>
      </c>
      <c r="Q127" s="130">
        <v>0</v>
      </c>
      <c r="R127" s="130">
        <f>Q127*H127</f>
        <v>0</v>
      </c>
      <c r="S127" s="130">
        <v>0</v>
      </c>
      <c r="T127" s="131">
        <f>S127*H127</f>
        <v>0</v>
      </c>
      <c r="AR127" s="132" t="s">
        <v>337</v>
      </c>
      <c r="AT127" s="132" t="s">
        <v>143</v>
      </c>
      <c r="AU127" s="132" t="s">
        <v>83</v>
      </c>
      <c r="AY127" s="17" t="s">
        <v>142</v>
      </c>
      <c r="BE127" s="133">
        <f>IF(N127="základní",J127,0)</f>
        <v>0</v>
      </c>
      <c r="BF127" s="133">
        <f>IF(N127="snížená",J127,0)</f>
        <v>0</v>
      </c>
      <c r="BG127" s="133">
        <f>IF(N127="zákl. přenesená",J127,0)</f>
        <v>0</v>
      </c>
      <c r="BH127" s="133">
        <f>IF(N127="sníž. přenesená",J127,0)</f>
        <v>0</v>
      </c>
      <c r="BI127" s="133">
        <f>IF(N127="nulová",J127,0)</f>
        <v>0</v>
      </c>
      <c r="BJ127" s="17" t="s">
        <v>80</v>
      </c>
      <c r="BK127" s="133">
        <f>ROUND(I127*H127,2)</f>
        <v>0</v>
      </c>
      <c r="BL127" s="17" t="s">
        <v>337</v>
      </c>
      <c r="BM127" s="132" t="s">
        <v>403</v>
      </c>
    </row>
    <row r="128" spans="2:47" s="1" customFormat="1" ht="12">
      <c r="B128" s="32"/>
      <c r="D128" s="134" t="s">
        <v>148</v>
      </c>
      <c r="F128" s="135" t="s">
        <v>1685</v>
      </c>
      <c r="I128" s="136"/>
      <c r="L128" s="32"/>
      <c r="M128" s="137"/>
      <c r="T128" s="51"/>
      <c r="AT128" s="17" t="s">
        <v>148</v>
      </c>
      <c r="AU128" s="17" t="s">
        <v>83</v>
      </c>
    </row>
    <row r="129" spans="2:65" s="1" customFormat="1" ht="16.5" customHeight="1">
      <c r="B129" s="32"/>
      <c r="C129" s="121" t="s">
        <v>321</v>
      </c>
      <c r="D129" s="121" t="s">
        <v>143</v>
      </c>
      <c r="E129" s="122" t="s">
        <v>1686</v>
      </c>
      <c r="F129" s="123" t="s">
        <v>1687</v>
      </c>
      <c r="G129" s="124" t="s">
        <v>303</v>
      </c>
      <c r="H129" s="125">
        <v>7</v>
      </c>
      <c r="I129" s="126"/>
      <c r="J129" s="127">
        <f>ROUND(I129*H129,2)</f>
        <v>0</v>
      </c>
      <c r="K129" s="123" t="s">
        <v>19</v>
      </c>
      <c r="L129" s="32"/>
      <c r="M129" s="128" t="s">
        <v>19</v>
      </c>
      <c r="N129" s="129" t="s">
        <v>43</v>
      </c>
      <c r="P129" s="130">
        <f>O129*H129</f>
        <v>0</v>
      </c>
      <c r="Q129" s="130">
        <v>0</v>
      </c>
      <c r="R129" s="130">
        <f>Q129*H129</f>
        <v>0</v>
      </c>
      <c r="S129" s="130">
        <v>0</v>
      </c>
      <c r="T129" s="131">
        <f>S129*H129</f>
        <v>0</v>
      </c>
      <c r="AR129" s="132" t="s">
        <v>337</v>
      </c>
      <c r="AT129" s="132" t="s">
        <v>143</v>
      </c>
      <c r="AU129" s="132" t="s">
        <v>83</v>
      </c>
      <c r="AY129" s="17" t="s">
        <v>142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17" t="s">
        <v>80</v>
      </c>
      <c r="BK129" s="133">
        <f>ROUND(I129*H129,2)</f>
        <v>0</v>
      </c>
      <c r="BL129" s="17" t="s">
        <v>337</v>
      </c>
      <c r="BM129" s="132" t="s">
        <v>418</v>
      </c>
    </row>
    <row r="130" spans="2:47" s="1" customFormat="1" ht="12">
      <c r="B130" s="32"/>
      <c r="D130" s="134" t="s">
        <v>148</v>
      </c>
      <c r="F130" s="135" t="s">
        <v>1687</v>
      </c>
      <c r="I130" s="136"/>
      <c r="L130" s="32"/>
      <c r="M130" s="137"/>
      <c r="T130" s="51"/>
      <c r="AT130" s="17" t="s">
        <v>148</v>
      </c>
      <c r="AU130" s="17" t="s">
        <v>83</v>
      </c>
    </row>
    <row r="131" spans="2:65" s="1" customFormat="1" ht="16.5" customHeight="1">
      <c r="B131" s="32"/>
      <c r="C131" s="121" t="s">
        <v>8</v>
      </c>
      <c r="D131" s="121" t="s">
        <v>143</v>
      </c>
      <c r="E131" s="122" t="s">
        <v>1688</v>
      </c>
      <c r="F131" s="123" t="s">
        <v>1689</v>
      </c>
      <c r="G131" s="124" t="s">
        <v>303</v>
      </c>
      <c r="H131" s="125">
        <v>19</v>
      </c>
      <c r="I131" s="126"/>
      <c r="J131" s="127">
        <f>ROUND(I131*H131,2)</f>
        <v>0</v>
      </c>
      <c r="K131" s="123" t="s">
        <v>19</v>
      </c>
      <c r="L131" s="32"/>
      <c r="M131" s="128" t="s">
        <v>19</v>
      </c>
      <c r="N131" s="129" t="s">
        <v>43</v>
      </c>
      <c r="P131" s="130">
        <f>O131*H131</f>
        <v>0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AR131" s="132" t="s">
        <v>337</v>
      </c>
      <c r="AT131" s="132" t="s">
        <v>143</v>
      </c>
      <c r="AU131" s="132" t="s">
        <v>83</v>
      </c>
      <c r="AY131" s="17" t="s">
        <v>142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17" t="s">
        <v>80</v>
      </c>
      <c r="BK131" s="133">
        <f>ROUND(I131*H131,2)</f>
        <v>0</v>
      </c>
      <c r="BL131" s="17" t="s">
        <v>337</v>
      </c>
      <c r="BM131" s="132" t="s">
        <v>637</v>
      </c>
    </row>
    <row r="132" spans="2:47" s="1" customFormat="1" ht="12">
      <c r="B132" s="32"/>
      <c r="D132" s="134" t="s">
        <v>148</v>
      </c>
      <c r="F132" s="135" t="s">
        <v>1689</v>
      </c>
      <c r="I132" s="136"/>
      <c r="L132" s="32"/>
      <c r="M132" s="137"/>
      <c r="T132" s="51"/>
      <c r="AT132" s="17" t="s">
        <v>148</v>
      </c>
      <c r="AU132" s="17" t="s">
        <v>83</v>
      </c>
    </row>
    <row r="133" spans="2:65" s="1" customFormat="1" ht="16.5" customHeight="1">
      <c r="B133" s="32"/>
      <c r="C133" s="121" t="s">
        <v>337</v>
      </c>
      <c r="D133" s="121" t="s">
        <v>143</v>
      </c>
      <c r="E133" s="122" t="s">
        <v>1690</v>
      </c>
      <c r="F133" s="123" t="s">
        <v>1691</v>
      </c>
      <c r="G133" s="124" t="s">
        <v>303</v>
      </c>
      <c r="H133" s="125">
        <v>1</v>
      </c>
      <c r="I133" s="126"/>
      <c r="J133" s="127">
        <f>ROUND(I133*H133,2)</f>
        <v>0</v>
      </c>
      <c r="K133" s="123" t="s">
        <v>19</v>
      </c>
      <c r="L133" s="32"/>
      <c r="M133" s="128" t="s">
        <v>19</v>
      </c>
      <c r="N133" s="129" t="s">
        <v>43</v>
      </c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AR133" s="132" t="s">
        <v>337</v>
      </c>
      <c r="AT133" s="132" t="s">
        <v>143</v>
      </c>
      <c r="AU133" s="132" t="s">
        <v>83</v>
      </c>
      <c r="AY133" s="17" t="s">
        <v>142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17" t="s">
        <v>80</v>
      </c>
      <c r="BK133" s="133">
        <f>ROUND(I133*H133,2)</f>
        <v>0</v>
      </c>
      <c r="BL133" s="17" t="s">
        <v>337</v>
      </c>
      <c r="BM133" s="132" t="s">
        <v>647</v>
      </c>
    </row>
    <row r="134" spans="2:47" s="1" customFormat="1" ht="12">
      <c r="B134" s="32"/>
      <c r="D134" s="134" t="s">
        <v>148</v>
      </c>
      <c r="F134" s="135" t="s">
        <v>1691</v>
      </c>
      <c r="I134" s="136"/>
      <c r="L134" s="32"/>
      <c r="M134" s="137"/>
      <c r="T134" s="51"/>
      <c r="AT134" s="17" t="s">
        <v>148</v>
      </c>
      <c r="AU134" s="17" t="s">
        <v>83</v>
      </c>
    </row>
    <row r="135" spans="2:65" s="1" customFormat="1" ht="16.5" customHeight="1">
      <c r="B135" s="32"/>
      <c r="C135" s="121" t="s">
        <v>344</v>
      </c>
      <c r="D135" s="121" t="s">
        <v>143</v>
      </c>
      <c r="E135" s="122" t="s">
        <v>1692</v>
      </c>
      <c r="F135" s="123" t="s">
        <v>1693</v>
      </c>
      <c r="G135" s="124" t="s">
        <v>303</v>
      </c>
      <c r="H135" s="125">
        <v>24</v>
      </c>
      <c r="I135" s="126"/>
      <c r="J135" s="127">
        <f>ROUND(I135*H135,2)</f>
        <v>0</v>
      </c>
      <c r="K135" s="123" t="s">
        <v>19</v>
      </c>
      <c r="L135" s="32"/>
      <c r="M135" s="128" t="s">
        <v>19</v>
      </c>
      <c r="N135" s="129" t="s">
        <v>43</v>
      </c>
      <c r="P135" s="130">
        <f>O135*H135</f>
        <v>0</v>
      </c>
      <c r="Q135" s="130">
        <v>0</v>
      </c>
      <c r="R135" s="130">
        <f>Q135*H135</f>
        <v>0</v>
      </c>
      <c r="S135" s="130">
        <v>0</v>
      </c>
      <c r="T135" s="131">
        <f>S135*H135</f>
        <v>0</v>
      </c>
      <c r="AR135" s="132" t="s">
        <v>337</v>
      </c>
      <c r="AT135" s="132" t="s">
        <v>143</v>
      </c>
      <c r="AU135" s="132" t="s">
        <v>83</v>
      </c>
      <c r="AY135" s="17" t="s">
        <v>142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17" t="s">
        <v>80</v>
      </c>
      <c r="BK135" s="133">
        <f>ROUND(I135*H135,2)</f>
        <v>0</v>
      </c>
      <c r="BL135" s="17" t="s">
        <v>337</v>
      </c>
      <c r="BM135" s="132" t="s">
        <v>665</v>
      </c>
    </row>
    <row r="136" spans="2:47" s="1" customFormat="1" ht="12">
      <c r="B136" s="32"/>
      <c r="D136" s="134" t="s">
        <v>148</v>
      </c>
      <c r="F136" s="135" t="s">
        <v>1693</v>
      </c>
      <c r="I136" s="136"/>
      <c r="L136" s="32"/>
      <c r="M136" s="137"/>
      <c r="T136" s="51"/>
      <c r="AT136" s="17" t="s">
        <v>148</v>
      </c>
      <c r="AU136" s="17" t="s">
        <v>83</v>
      </c>
    </row>
    <row r="137" spans="2:65" s="1" customFormat="1" ht="16.5" customHeight="1">
      <c r="B137" s="32"/>
      <c r="C137" s="121" t="s">
        <v>350</v>
      </c>
      <c r="D137" s="121" t="s">
        <v>143</v>
      </c>
      <c r="E137" s="122" t="s">
        <v>1694</v>
      </c>
      <c r="F137" s="123" t="s">
        <v>1695</v>
      </c>
      <c r="G137" s="124" t="s">
        <v>303</v>
      </c>
      <c r="H137" s="125">
        <v>4</v>
      </c>
      <c r="I137" s="126"/>
      <c r="J137" s="127">
        <f>ROUND(I137*H137,2)</f>
        <v>0</v>
      </c>
      <c r="K137" s="123" t="s">
        <v>19</v>
      </c>
      <c r="L137" s="32"/>
      <c r="M137" s="128" t="s">
        <v>19</v>
      </c>
      <c r="N137" s="129" t="s">
        <v>43</v>
      </c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AR137" s="132" t="s">
        <v>337</v>
      </c>
      <c r="AT137" s="132" t="s">
        <v>143</v>
      </c>
      <c r="AU137" s="132" t="s">
        <v>83</v>
      </c>
      <c r="AY137" s="17" t="s">
        <v>142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17" t="s">
        <v>80</v>
      </c>
      <c r="BK137" s="133">
        <f>ROUND(I137*H137,2)</f>
        <v>0</v>
      </c>
      <c r="BL137" s="17" t="s">
        <v>337</v>
      </c>
      <c r="BM137" s="132" t="s">
        <v>679</v>
      </c>
    </row>
    <row r="138" spans="2:47" s="1" customFormat="1" ht="12">
      <c r="B138" s="32"/>
      <c r="D138" s="134" t="s">
        <v>148</v>
      </c>
      <c r="F138" s="135" t="s">
        <v>1695</v>
      </c>
      <c r="I138" s="136"/>
      <c r="L138" s="32"/>
      <c r="M138" s="137"/>
      <c r="T138" s="51"/>
      <c r="AT138" s="17" t="s">
        <v>148</v>
      </c>
      <c r="AU138" s="17" t="s">
        <v>83</v>
      </c>
    </row>
    <row r="139" spans="2:65" s="1" customFormat="1" ht="16.5" customHeight="1">
      <c r="B139" s="32"/>
      <c r="C139" s="121" t="s">
        <v>356</v>
      </c>
      <c r="D139" s="121" t="s">
        <v>143</v>
      </c>
      <c r="E139" s="122" t="s">
        <v>1696</v>
      </c>
      <c r="F139" s="123" t="s">
        <v>1697</v>
      </c>
      <c r="G139" s="124" t="s">
        <v>303</v>
      </c>
      <c r="H139" s="125">
        <v>14</v>
      </c>
      <c r="I139" s="126"/>
      <c r="J139" s="127">
        <f>ROUND(I139*H139,2)</f>
        <v>0</v>
      </c>
      <c r="K139" s="123" t="s">
        <v>19</v>
      </c>
      <c r="L139" s="32"/>
      <c r="M139" s="128" t="s">
        <v>19</v>
      </c>
      <c r="N139" s="129" t="s">
        <v>43</v>
      </c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AR139" s="132" t="s">
        <v>337</v>
      </c>
      <c r="AT139" s="132" t="s">
        <v>143</v>
      </c>
      <c r="AU139" s="132" t="s">
        <v>83</v>
      </c>
      <c r="AY139" s="17" t="s">
        <v>142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17" t="s">
        <v>80</v>
      </c>
      <c r="BK139" s="133">
        <f>ROUND(I139*H139,2)</f>
        <v>0</v>
      </c>
      <c r="BL139" s="17" t="s">
        <v>337</v>
      </c>
      <c r="BM139" s="132" t="s">
        <v>694</v>
      </c>
    </row>
    <row r="140" spans="2:47" s="1" customFormat="1" ht="12">
      <c r="B140" s="32"/>
      <c r="D140" s="134" t="s">
        <v>148</v>
      </c>
      <c r="F140" s="135" t="s">
        <v>1697</v>
      </c>
      <c r="I140" s="136"/>
      <c r="L140" s="32"/>
      <c r="M140" s="137"/>
      <c r="T140" s="51"/>
      <c r="AT140" s="17" t="s">
        <v>148</v>
      </c>
      <c r="AU140" s="17" t="s">
        <v>83</v>
      </c>
    </row>
    <row r="141" spans="2:65" s="1" customFormat="1" ht="16.5" customHeight="1">
      <c r="B141" s="32"/>
      <c r="C141" s="121" t="s">
        <v>363</v>
      </c>
      <c r="D141" s="121" t="s">
        <v>143</v>
      </c>
      <c r="E141" s="122" t="s">
        <v>1698</v>
      </c>
      <c r="F141" s="123" t="s">
        <v>1699</v>
      </c>
      <c r="G141" s="124" t="s">
        <v>303</v>
      </c>
      <c r="H141" s="125">
        <v>14</v>
      </c>
      <c r="I141" s="126"/>
      <c r="J141" s="127">
        <f>ROUND(I141*H141,2)</f>
        <v>0</v>
      </c>
      <c r="K141" s="123" t="s">
        <v>19</v>
      </c>
      <c r="L141" s="32"/>
      <c r="M141" s="128" t="s">
        <v>19</v>
      </c>
      <c r="N141" s="129" t="s">
        <v>43</v>
      </c>
      <c r="P141" s="130">
        <f>O141*H141</f>
        <v>0</v>
      </c>
      <c r="Q141" s="130">
        <v>0</v>
      </c>
      <c r="R141" s="130">
        <f>Q141*H141</f>
        <v>0</v>
      </c>
      <c r="S141" s="130">
        <v>0</v>
      </c>
      <c r="T141" s="131">
        <f>S141*H141</f>
        <v>0</v>
      </c>
      <c r="AR141" s="132" t="s">
        <v>337</v>
      </c>
      <c r="AT141" s="132" t="s">
        <v>143</v>
      </c>
      <c r="AU141" s="132" t="s">
        <v>83</v>
      </c>
      <c r="AY141" s="17" t="s">
        <v>142</v>
      </c>
      <c r="BE141" s="133">
        <f>IF(N141="základní",J141,0)</f>
        <v>0</v>
      </c>
      <c r="BF141" s="133">
        <f>IF(N141="snížená",J141,0)</f>
        <v>0</v>
      </c>
      <c r="BG141" s="133">
        <f>IF(N141="zákl. přenesená",J141,0)</f>
        <v>0</v>
      </c>
      <c r="BH141" s="133">
        <f>IF(N141="sníž. přenesená",J141,0)</f>
        <v>0</v>
      </c>
      <c r="BI141" s="133">
        <f>IF(N141="nulová",J141,0)</f>
        <v>0</v>
      </c>
      <c r="BJ141" s="17" t="s">
        <v>80</v>
      </c>
      <c r="BK141" s="133">
        <f>ROUND(I141*H141,2)</f>
        <v>0</v>
      </c>
      <c r="BL141" s="17" t="s">
        <v>337</v>
      </c>
      <c r="BM141" s="132" t="s">
        <v>707</v>
      </c>
    </row>
    <row r="142" spans="2:47" s="1" customFormat="1" ht="12">
      <c r="B142" s="32"/>
      <c r="D142" s="134" t="s">
        <v>148</v>
      </c>
      <c r="F142" s="135" t="s">
        <v>1699</v>
      </c>
      <c r="I142" s="136"/>
      <c r="L142" s="32"/>
      <c r="M142" s="137"/>
      <c r="T142" s="51"/>
      <c r="AT142" s="17" t="s">
        <v>148</v>
      </c>
      <c r="AU142" s="17" t="s">
        <v>83</v>
      </c>
    </row>
    <row r="143" spans="2:65" s="1" customFormat="1" ht="16.5" customHeight="1">
      <c r="B143" s="32"/>
      <c r="C143" s="121" t="s">
        <v>7</v>
      </c>
      <c r="D143" s="121" t="s">
        <v>143</v>
      </c>
      <c r="E143" s="122" t="s">
        <v>1700</v>
      </c>
      <c r="F143" s="123" t="s">
        <v>1701</v>
      </c>
      <c r="G143" s="124" t="s">
        <v>303</v>
      </c>
      <c r="H143" s="125">
        <v>12</v>
      </c>
      <c r="I143" s="126"/>
      <c r="J143" s="127">
        <f>ROUND(I143*H143,2)</f>
        <v>0</v>
      </c>
      <c r="K143" s="123" t="s">
        <v>19</v>
      </c>
      <c r="L143" s="32"/>
      <c r="M143" s="128" t="s">
        <v>19</v>
      </c>
      <c r="N143" s="129" t="s">
        <v>43</v>
      </c>
      <c r="P143" s="130">
        <f>O143*H143</f>
        <v>0</v>
      </c>
      <c r="Q143" s="130">
        <v>0</v>
      </c>
      <c r="R143" s="130">
        <f>Q143*H143</f>
        <v>0</v>
      </c>
      <c r="S143" s="130">
        <v>0</v>
      </c>
      <c r="T143" s="131">
        <f>S143*H143</f>
        <v>0</v>
      </c>
      <c r="AR143" s="132" t="s">
        <v>337</v>
      </c>
      <c r="AT143" s="132" t="s">
        <v>143</v>
      </c>
      <c r="AU143" s="132" t="s">
        <v>83</v>
      </c>
      <c r="AY143" s="17" t="s">
        <v>142</v>
      </c>
      <c r="BE143" s="133">
        <f>IF(N143="základní",J143,0)</f>
        <v>0</v>
      </c>
      <c r="BF143" s="133">
        <f>IF(N143="snížená",J143,0)</f>
        <v>0</v>
      </c>
      <c r="BG143" s="133">
        <f>IF(N143="zákl. přenesená",J143,0)</f>
        <v>0</v>
      </c>
      <c r="BH143" s="133">
        <f>IF(N143="sníž. přenesená",J143,0)</f>
        <v>0</v>
      </c>
      <c r="BI143" s="133">
        <f>IF(N143="nulová",J143,0)</f>
        <v>0</v>
      </c>
      <c r="BJ143" s="17" t="s">
        <v>80</v>
      </c>
      <c r="BK143" s="133">
        <f>ROUND(I143*H143,2)</f>
        <v>0</v>
      </c>
      <c r="BL143" s="17" t="s">
        <v>337</v>
      </c>
      <c r="BM143" s="132" t="s">
        <v>726</v>
      </c>
    </row>
    <row r="144" spans="2:47" s="1" customFormat="1" ht="12">
      <c r="B144" s="32"/>
      <c r="D144" s="134" t="s">
        <v>148</v>
      </c>
      <c r="F144" s="135" t="s">
        <v>1701</v>
      </c>
      <c r="I144" s="136"/>
      <c r="L144" s="32"/>
      <c r="M144" s="137"/>
      <c r="T144" s="51"/>
      <c r="AT144" s="17" t="s">
        <v>148</v>
      </c>
      <c r="AU144" s="17" t="s">
        <v>83</v>
      </c>
    </row>
    <row r="145" spans="2:65" s="1" customFormat="1" ht="16.5" customHeight="1">
      <c r="B145" s="32"/>
      <c r="C145" s="121" t="s">
        <v>374</v>
      </c>
      <c r="D145" s="121" t="s">
        <v>143</v>
      </c>
      <c r="E145" s="122" t="s">
        <v>1702</v>
      </c>
      <c r="F145" s="123" t="s">
        <v>1703</v>
      </c>
      <c r="G145" s="124" t="s">
        <v>303</v>
      </c>
      <c r="H145" s="125">
        <v>5</v>
      </c>
      <c r="I145" s="126"/>
      <c r="J145" s="127">
        <f>ROUND(I145*H145,2)</f>
        <v>0</v>
      </c>
      <c r="K145" s="123" t="s">
        <v>19</v>
      </c>
      <c r="L145" s="32"/>
      <c r="M145" s="128" t="s">
        <v>19</v>
      </c>
      <c r="N145" s="129" t="s">
        <v>43</v>
      </c>
      <c r="P145" s="130">
        <f>O145*H145</f>
        <v>0</v>
      </c>
      <c r="Q145" s="130">
        <v>0</v>
      </c>
      <c r="R145" s="130">
        <f>Q145*H145</f>
        <v>0</v>
      </c>
      <c r="S145" s="130">
        <v>0</v>
      </c>
      <c r="T145" s="131">
        <f>S145*H145</f>
        <v>0</v>
      </c>
      <c r="AR145" s="132" t="s">
        <v>337</v>
      </c>
      <c r="AT145" s="132" t="s">
        <v>143</v>
      </c>
      <c r="AU145" s="132" t="s">
        <v>83</v>
      </c>
      <c r="AY145" s="17" t="s">
        <v>142</v>
      </c>
      <c r="BE145" s="133">
        <f>IF(N145="základní",J145,0)</f>
        <v>0</v>
      </c>
      <c r="BF145" s="133">
        <f>IF(N145="snížená",J145,0)</f>
        <v>0</v>
      </c>
      <c r="BG145" s="133">
        <f>IF(N145="zákl. přenesená",J145,0)</f>
        <v>0</v>
      </c>
      <c r="BH145" s="133">
        <f>IF(N145="sníž. přenesená",J145,0)</f>
        <v>0</v>
      </c>
      <c r="BI145" s="133">
        <f>IF(N145="nulová",J145,0)</f>
        <v>0</v>
      </c>
      <c r="BJ145" s="17" t="s">
        <v>80</v>
      </c>
      <c r="BK145" s="133">
        <f>ROUND(I145*H145,2)</f>
        <v>0</v>
      </c>
      <c r="BL145" s="17" t="s">
        <v>337</v>
      </c>
      <c r="BM145" s="132" t="s">
        <v>746</v>
      </c>
    </row>
    <row r="146" spans="2:47" s="1" customFormat="1" ht="12">
      <c r="B146" s="32"/>
      <c r="D146" s="134" t="s">
        <v>148</v>
      </c>
      <c r="F146" s="135" t="s">
        <v>1703</v>
      </c>
      <c r="I146" s="136"/>
      <c r="L146" s="32"/>
      <c r="M146" s="137"/>
      <c r="T146" s="51"/>
      <c r="AT146" s="17" t="s">
        <v>148</v>
      </c>
      <c r="AU146" s="17" t="s">
        <v>83</v>
      </c>
    </row>
    <row r="147" spans="2:65" s="1" customFormat="1" ht="33" customHeight="1">
      <c r="B147" s="32"/>
      <c r="C147" s="121" t="s">
        <v>384</v>
      </c>
      <c r="D147" s="121" t="s">
        <v>143</v>
      </c>
      <c r="E147" s="122" t="s">
        <v>1704</v>
      </c>
      <c r="F147" s="123" t="s">
        <v>1705</v>
      </c>
      <c r="G147" s="124" t="s">
        <v>303</v>
      </c>
      <c r="H147" s="125">
        <v>2</v>
      </c>
      <c r="I147" s="126"/>
      <c r="J147" s="127">
        <f>ROUND(I147*H147,2)</f>
        <v>0</v>
      </c>
      <c r="K147" s="123" t="s">
        <v>19</v>
      </c>
      <c r="L147" s="32"/>
      <c r="M147" s="128" t="s">
        <v>19</v>
      </c>
      <c r="N147" s="129" t="s">
        <v>43</v>
      </c>
      <c r="P147" s="130">
        <f>O147*H147</f>
        <v>0</v>
      </c>
      <c r="Q147" s="130">
        <v>0</v>
      </c>
      <c r="R147" s="130">
        <f>Q147*H147</f>
        <v>0</v>
      </c>
      <c r="S147" s="130">
        <v>0</v>
      </c>
      <c r="T147" s="131">
        <f>S147*H147</f>
        <v>0</v>
      </c>
      <c r="AR147" s="132" t="s">
        <v>337</v>
      </c>
      <c r="AT147" s="132" t="s">
        <v>143</v>
      </c>
      <c r="AU147" s="132" t="s">
        <v>83</v>
      </c>
      <c r="AY147" s="17" t="s">
        <v>142</v>
      </c>
      <c r="BE147" s="133">
        <f>IF(N147="základní",J147,0)</f>
        <v>0</v>
      </c>
      <c r="BF147" s="133">
        <f>IF(N147="snížená",J147,0)</f>
        <v>0</v>
      </c>
      <c r="BG147" s="133">
        <f>IF(N147="zákl. přenesená",J147,0)</f>
        <v>0</v>
      </c>
      <c r="BH147" s="133">
        <f>IF(N147="sníž. přenesená",J147,0)</f>
        <v>0</v>
      </c>
      <c r="BI147" s="133">
        <f>IF(N147="nulová",J147,0)</f>
        <v>0</v>
      </c>
      <c r="BJ147" s="17" t="s">
        <v>80</v>
      </c>
      <c r="BK147" s="133">
        <f>ROUND(I147*H147,2)</f>
        <v>0</v>
      </c>
      <c r="BL147" s="17" t="s">
        <v>337</v>
      </c>
      <c r="BM147" s="132" t="s">
        <v>766</v>
      </c>
    </row>
    <row r="148" spans="2:47" s="1" customFormat="1" ht="19.2">
      <c r="B148" s="32"/>
      <c r="D148" s="134" t="s">
        <v>148</v>
      </c>
      <c r="F148" s="135" t="s">
        <v>1705</v>
      </c>
      <c r="I148" s="136"/>
      <c r="L148" s="32"/>
      <c r="M148" s="137"/>
      <c r="T148" s="51"/>
      <c r="AT148" s="17" t="s">
        <v>148</v>
      </c>
      <c r="AU148" s="17" t="s">
        <v>83</v>
      </c>
    </row>
    <row r="149" spans="2:63" s="10" customFormat="1" ht="22.95" customHeight="1">
      <c r="B149" s="111"/>
      <c r="D149" s="112" t="s">
        <v>71</v>
      </c>
      <c r="E149" s="146" t="s">
        <v>1706</v>
      </c>
      <c r="F149" s="146" t="s">
        <v>1707</v>
      </c>
      <c r="I149" s="114"/>
      <c r="J149" s="147">
        <f>BK149</f>
        <v>0</v>
      </c>
      <c r="L149" s="111"/>
      <c r="M149" s="116"/>
      <c r="P149" s="117">
        <f>SUM(P150:P167)</f>
        <v>0</v>
      </c>
      <c r="R149" s="117">
        <f>SUM(R150:R167)</f>
        <v>0</v>
      </c>
      <c r="T149" s="118">
        <f>SUM(T150:T167)</f>
        <v>0</v>
      </c>
      <c r="AR149" s="112" t="s">
        <v>80</v>
      </c>
      <c r="AT149" s="119" t="s">
        <v>71</v>
      </c>
      <c r="AU149" s="119" t="s">
        <v>80</v>
      </c>
      <c r="AY149" s="112" t="s">
        <v>142</v>
      </c>
      <c r="BK149" s="120">
        <f>SUM(BK150:BK167)</f>
        <v>0</v>
      </c>
    </row>
    <row r="150" spans="2:65" s="1" customFormat="1" ht="16.5" customHeight="1">
      <c r="B150" s="32"/>
      <c r="C150" s="121" t="s">
        <v>391</v>
      </c>
      <c r="D150" s="121" t="s">
        <v>143</v>
      </c>
      <c r="E150" s="122" t="s">
        <v>1708</v>
      </c>
      <c r="F150" s="123" t="s">
        <v>1709</v>
      </c>
      <c r="G150" s="124" t="s">
        <v>1424</v>
      </c>
      <c r="H150" s="125">
        <v>1</v>
      </c>
      <c r="I150" s="126"/>
      <c r="J150" s="127">
        <f>ROUND(I150*H150,2)</f>
        <v>0</v>
      </c>
      <c r="K150" s="123" t="s">
        <v>19</v>
      </c>
      <c r="L150" s="32"/>
      <c r="M150" s="128" t="s">
        <v>19</v>
      </c>
      <c r="N150" s="129" t="s">
        <v>43</v>
      </c>
      <c r="P150" s="130">
        <f>O150*H150</f>
        <v>0</v>
      </c>
      <c r="Q150" s="130">
        <v>0</v>
      </c>
      <c r="R150" s="130">
        <f>Q150*H150</f>
        <v>0</v>
      </c>
      <c r="S150" s="130">
        <v>0</v>
      </c>
      <c r="T150" s="131">
        <f>S150*H150</f>
        <v>0</v>
      </c>
      <c r="AR150" s="132" t="s">
        <v>337</v>
      </c>
      <c r="AT150" s="132" t="s">
        <v>143</v>
      </c>
      <c r="AU150" s="132" t="s">
        <v>83</v>
      </c>
      <c r="AY150" s="17" t="s">
        <v>142</v>
      </c>
      <c r="BE150" s="133">
        <f>IF(N150="základní",J150,0)</f>
        <v>0</v>
      </c>
      <c r="BF150" s="133">
        <f>IF(N150="snížená",J150,0)</f>
        <v>0</v>
      </c>
      <c r="BG150" s="133">
        <f>IF(N150="zákl. přenesená",J150,0)</f>
        <v>0</v>
      </c>
      <c r="BH150" s="133">
        <f>IF(N150="sníž. přenesená",J150,0)</f>
        <v>0</v>
      </c>
      <c r="BI150" s="133">
        <f>IF(N150="nulová",J150,0)</f>
        <v>0</v>
      </c>
      <c r="BJ150" s="17" t="s">
        <v>80</v>
      </c>
      <c r="BK150" s="133">
        <f>ROUND(I150*H150,2)</f>
        <v>0</v>
      </c>
      <c r="BL150" s="17" t="s">
        <v>337</v>
      </c>
      <c r="BM150" s="132" t="s">
        <v>776</v>
      </c>
    </row>
    <row r="151" spans="2:47" s="1" customFormat="1" ht="12">
      <c r="B151" s="32"/>
      <c r="D151" s="134" t="s">
        <v>148</v>
      </c>
      <c r="F151" s="135" t="s">
        <v>1709</v>
      </c>
      <c r="I151" s="136"/>
      <c r="L151" s="32"/>
      <c r="M151" s="137"/>
      <c r="T151" s="51"/>
      <c r="AT151" s="17" t="s">
        <v>148</v>
      </c>
      <c r="AU151" s="17" t="s">
        <v>83</v>
      </c>
    </row>
    <row r="152" spans="2:65" s="1" customFormat="1" ht="16.5" customHeight="1">
      <c r="B152" s="32"/>
      <c r="C152" s="121" t="s">
        <v>397</v>
      </c>
      <c r="D152" s="121" t="s">
        <v>143</v>
      </c>
      <c r="E152" s="122" t="s">
        <v>1710</v>
      </c>
      <c r="F152" s="123" t="s">
        <v>1711</v>
      </c>
      <c r="G152" s="124" t="s">
        <v>1424</v>
      </c>
      <c r="H152" s="125">
        <v>2</v>
      </c>
      <c r="I152" s="126"/>
      <c r="J152" s="127">
        <f>ROUND(I152*H152,2)</f>
        <v>0</v>
      </c>
      <c r="K152" s="123" t="s">
        <v>19</v>
      </c>
      <c r="L152" s="32"/>
      <c r="M152" s="128" t="s">
        <v>19</v>
      </c>
      <c r="N152" s="129" t="s">
        <v>43</v>
      </c>
      <c r="P152" s="130">
        <f>O152*H152</f>
        <v>0</v>
      </c>
      <c r="Q152" s="130">
        <v>0</v>
      </c>
      <c r="R152" s="130">
        <f>Q152*H152</f>
        <v>0</v>
      </c>
      <c r="S152" s="130">
        <v>0</v>
      </c>
      <c r="T152" s="131">
        <f>S152*H152</f>
        <v>0</v>
      </c>
      <c r="AR152" s="132" t="s">
        <v>337</v>
      </c>
      <c r="AT152" s="132" t="s">
        <v>143</v>
      </c>
      <c r="AU152" s="132" t="s">
        <v>83</v>
      </c>
      <c r="AY152" s="17" t="s">
        <v>142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17" t="s">
        <v>80</v>
      </c>
      <c r="BK152" s="133">
        <f>ROUND(I152*H152,2)</f>
        <v>0</v>
      </c>
      <c r="BL152" s="17" t="s">
        <v>337</v>
      </c>
      <c r="BM152" s="132" t="s">
        <v>790</v>
      </c>
    </row>
    <row r="153" spans="2:47" s="1" customFormat="1" ht="12">
      <c r="B153" s="32"/>
      <c r="D153" s="134" t="s">
        <v>148</v>
      </c>
      <c r="F153" s="135" t="s">
        <v>1711</v>
      </c>
      <c r="I153" s="136"/>
      <c r="L153" s="32"/>
      <c r="M153" s="137"/>
      <c r="T153" s="51"/>
      <c r="AT153" s="17" t="s">
        <v>148</v>
      </c>
      <c r="AU153" s="17" t="s">
        <v>83</v>
      </c>
    </row>
    <row r="154" spans="2:65" s="1" customFormat="1" ht="16.5" customHeight="1">
      <c r="B154" s="32"/>
      <c r="C154" s="121" t="s">
        <v>403</v>
      </c>
      <c r="D154" s="121" t="s">
        <v>143</v>
      </c>
      <c r="E154" s="122" t="s">
        <v>1712</v>
      </c>
      <c r="F154" s="123" t="s">
        <v>1713</v>
      </c>
      <c r="G154" s="124" t="s">
        <v>1424</v>
      </c>
      <c r="H154" s="125">
        <v>1</v>
      </c>
      <c r="I154" s="126"/>
      <c r="J154" s="127">
        <f>ROUND(I154*H154,2)</f>
        <v>0</v>
      </c>
      <c r="K154" s="123" t="s">
        <v>19</v>
      </c>
      <c r="L154" s="32"/>
      <c r="M154" s="128" t="s">
        <v>19</v>
      </c>
      <c r="N154" s="129" t="s">
        <v>43</v>
      </c>
      <c r="P154" s="130">
        <f>O154*H154</f>
        <v>0</v>
      </c>
      <c r="Q154" s="130">
        <v>0</v>
      </c>
      <c r="R154" s="130">
        <f>Q154*H154</f>
        <v>0</v>
      </c>
      <c r="S154" s="130">
        <v>0</v>
      </c>
      <c r="T154" s="131">
        <f>S154*H154</f>
        <v>0</v>
      </c>
      <c r="AR154" s="132" t="s">
        <v>337</v>
      </c>
      <c r="AT154" s="132" t="s">
        <v>143</v>
      </c>
      <c r="AU154" s="132" t="s">
        <v>83</v>
      </c>
      <c r="AY154" s="17" t="s">
        <v>142</v>
      </c>
      <c r="BE154" s="133">
        <f>IF(N154="základní",J154,0)</f>
        <v>0</v>
      </c>
      <c r="BF154" s="133">
        <f>IF(N154="snížená",J154,0)</f>
        <v>0</v>
      </c>
      <c r="BG154" s="133">
        <f>IF(N154="zákl. přenesená",J154,0)</f>
        <v>0</v>
      </c>
      <c r="BH154" s="133">
        <f>IF(N154="sníž. přenesená",J154,0)</f>
        <v>0</v>
      </c>
      <c r="BI154" s="133">
        <f>IF(N154="nulová",J154,0)</f>
        <v>0</v>
      </c>
      <c r="BJ154" s="17" t="s">
        <v>80</v>
      </c>
      <c r="BK154" s="133">
        <f>ROUND(I154*H154,2)</f>
        <v>0</v>
      </c>
      <c r="BL154" s="17" t="s">
        <v>337</v>
      </c>
      <c r="BM154" s="132" t="s">
        <v>806</v>
      </c>
    </row>
    <row r="155" spans="2:47" s="1" customFormat="1" ht="12">
      <c r="B155" s="32"/>
      <c r="D155" s="134" t="s">
        <v>148</v>
      </c>
      <c r="F155" s="135" t="s">
        <v>1713</v>
      </c>
      <c r="I155" s="136"/>
      <c r="L155" s="32"/>
      <c r="M155" s="137"/>
      <c r="T155" s="51"/>
      <c r="AT155" s="17" t="s">
        <v>148</v>
      </c>
      <c r="AU155" s="17" t="s">
        <v>83</v>
      </c>
    </row>
    <row r="156" spans="2:65" s="1" customFormat="1" ht="16.5" customHeight="1">
      <c r="B156" s="32"/>
      <c r="C156" s="121" t="s">
        <v>409</v>
      </c>
      <c r="D156" s="121" t="s">
        <v>143</v>
      </c>
      <c r="E156" s="122" t="s">
        <v>1714</v>
      </c>
      <c r="F156" s="123" t="s">
        <v>1715</v>
      </c>
      <c r="G156" s="124" t="s">
        <v>1424</v>
      </c>
      <c r="H156" s="125">
        <v>6</v>
      </c>
      <c r="I156" s="126"/>
      <c r="J156" s="127">
        <f>ROUND(I156*H156,2)</f>
        <v>0</v>
      </c>
      <c r="K156" s="123" t="s">
        <v>19</v>
      </c>
      <c r="L156" s="32"/>
      <c r="M156" s="128" t="s">
        <v>19</v>
      </c>
      <c r="N156" s="129" t="s">
        <v>43</v>
      </c>
      <c r="P156" s="130">
        <f>O156*H156</f>
        <v>0</v>
      </c>
      <c r="Q156" s="130">
        <v>0</v>
      </c>
      <c r="R156" s="130">
        <f>Q156*H156</f>
        <v>0</v>
      </c>
      <c r="S156" s="130">
        <v>0</v>
      </c>
      <c r="T156" s="131">
        <f>S156*H156</f>
        <v>0</v>
      </c>
      <c r="AR156" s="132" t="s">
        <v>337</v>
      </c>
      <c r="AT156" s="132" t="s">
        <v>143</v>
      </c>
      <c r="AU156" s="132" t="s">
        <v>83</v>
      </c>
      <c r="AY156" s="17" t="s">
        <v>142</v>
      </c>
      <c r="BE156" s="133">
        <f>IF(N156="základní",J156,0)</f>
        <v>0</v>
      </c>
      <c r="BF156" s="133">
        <f>IF(N156="snížená",J156,0)</f>
        <v>0</v>
      </c>
      <c r="BG156" s="133">
        <f>IF(N156="zákl. přenesená",J156,0)</f>
        <v>0</v>
      </c>
      <c r="BH156" s="133">
        <f>IF(N156="sníž. přenesená",J156,0)</f>
        <v>0</v>
      </c>
      <c r="BI156" s="133">
        <f>IF(N156="nulová",J156,0)</f>
        <v>0</v>
      </c>
      <c r="BJ156" s="17" t="s">
        <v>80</v>
      </c>
      <c r="BK156" s="133">
        <f>ROUND(I156*H156,2)</f>
        <v>0</v>
      </c>
      <c r="BL156" s="17" t="s">
        <v>337</v>
      </c>
      <c r="BM156" s="132" t="s">
        <v>818</v>
      </c>
    </row>
    <row r="157" spans="2:47" s="1" customFormat="1" ht="12">
      <c r="B157" s="32"/>
      <c r="D157" s="134" t="s">
        <v>148</v>
      </c>
      <c r="F157" s="135" t="s">
        <v>1715</v>
      </c>
      <c r="I157" s="136"/>
      <c r="L157" s="32"/>
      <c r="M157" s="137"/>
      <c r="T157" s="51"/>
      <c r="AT157" s="17" t="s">
        <v>148</v>
      </c>
      <c r="AU157" s="17" t="s">
        <v>83</v>
      </c>
    </row>
    <row r="158" spans="2:65" s="1" customFormat="1" ht="16.5" customHeight="1">
      <c r="B158" s="32"/>
      <c r="C158" s="121" t="s">
        <v>418</v>
      </c>
      <c r="D158" s="121" t="s">
        <v>143</v>
      </c>
      <c r="E158" s="122" t="s">
        <v>1716</v>
      </c>
      <c r="F158" s="123" t="s">
        <v>1717</v>
      </c>
      <c r="G158" s="124" t="s">
        <v>1424</v>
      </c>
      <c r="H158" s="125">
        <v>3</v>
      </c>
      <c r="I158" s="126"/>
      <c r="J158" s="127">
        <f>ROUND(I158*H158,2)</f>
        <v>0</v>
      </c>
      <c r="K158" s="123" t="s">
        <v>19</v>
      </c>
      <c r="L158" s="32"/>
      <c r="M158" s="128" t="s">
        <v>19</v>
      </c>
      <c r="N158" s="129" t="s">
        <v>43</v>
      </c>
      <c r="P158" s="130">
        <f>O158*H158</f>
        <v>0</v>
      </c>
      <c r="Q158" s="130">
        <v>0</v>
      </c>
      <c r="R158" s="130">
        <f>Q158*H158</f>
        <v>0</v>
      </c>
      <c r="S158" s="130">
        <v>0</v>
      </c>
      <c r="T158" s="131">
        <f>S158*H158</f>
        <v>0</v>
      </c>
      <c r="AR158" s="132" t="s">
        <v>337</v>
      </c>
      <c r="AT158" s="132" t="s">
        <v>143</v>
      </c>
      <c r="AU158" s="132" t="s">
        <v>83</v>
      </c>
      <c r="AY158" s="17" t="s">
        <v>142</v>
      </c>
      <c r="BE158" s="133">
        <f>IF(N158="základní",J158,0)</f>
        <v>0</v>
      </c>
      <c r="BF158" s="133">
        <f>IF(N158="snížená",J158,0)</f>
        <v>0</v>
      </c>
      <c r="BG158" s="133">
        <f>IF(N158="zákl. přenesená",J158,0)</f>
        <v>0</v>
      </c>
      <c r="BH158" s="133">
        <f>IF(N158="sníž. přenesená",J158,0)</f>
        <v>0</v>
      </c>
      <c r="BI158" s="133">
        <f>IF(N158="nulová",J158,0)</f>
        <v>0</v>
      </c>
      <c r="BJ158" s="17" t="s">
        <v>80</v>
      </c>
      <c r="BK158" s="133">
        <f>ROUND(I158*H158,2)</f>
        <v>0</v>
      </c>
      <c r="BL158" s="17" t="s">
        <v>337</v>
      </c>
      <c r="BM158" s="132" t="s">
        <v>848</v>
      </c>
    </row>
    <row r="159" spans="2:47" s="1" customFormat="1" ht="12">
      <c r="B159" s="32"/>
      <c r="D159" s="134" t="s">
        <v>148</v>
      </c>
      <c r="F159" s="135" t="s">
        <v>1717</v>
      </c>
      <c r="I159" s="136"/>
      <c r="L159" s="32"/>
      <c r="M159" s="137"/>
      <c r="T159" s="51"/>
      <c r="AT159" s="17" t="s">
        <v>148</v>
      </c>
      <c r="AU159" s="17" t="s">
        <v>83</v>
      </c>
    </row>
    <row r="160" spans="2:65" s="1" customFormat="1" ht="16.5" customHeight="1">
      <c r="B160" s="32"/>
      <c r="C160" s="121" t="s">
        <v>632</v>
      </c>
      <c r="D160" s="121" t="s">
        <v>143</v>
      </c>
      <c r="E160" s="122" t="s">
        <v>1718</v>
      </c>
      <c r="F160" s="123" t="s">
        <v>1719</v>
      </c>
      <c r="G160" s="124" t="s">
        <v>1424</v>
      </c>
      <c r="H160" s="125">
        <v>1</v>
      </c>
      <c r="I160" s="126"/>
      <c r="J160" s="127">
        <f>ROUND(I160*H160,2)</f>
        <v>0</v>
      </c>
      <c r="K160" s="123" t="s">
        <v>19</v>
      </c>
      <c r="L160" s="32"/>
      <c r="M160" s="128" t="s">
        <v>19</v>
      </c>
      <c r="N160" s="129" t="s">
        <v>43</v>
      </c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AR160" s="132" t="s">
        <v>337</v>
      </c>
      <c r="AT160" s="132" t="s">
        <v>143</v>
      </c>
      <c r="AU160" s="132" t="s">
        <v>83</v>
      </c>
      <c r="AY160" s="17" t="s">
        <v>142</v>
      </c>
      <c r="BE160" s="133">
        <f>IF(N160="základní",J160,0)</f>
        <v>0</v>
      </c>
      <c r="BF160" s="133">
        <f>IF(N160="snížená",J160,0)</f>
        <v>0</v>
      </c>
      <c r="BG160" s="133">
        <f>IF(N160="zákl. přenesená",J160,0)</f>
        <v>0</v>
      </c>
      <c r="BH160" s="133">
        <f>IF(N160="sníž. přenesená",J160,0)</f>
        <v>0</v>
      </c>
      <c r="BI160" s="133">
        <f>IF(N160="nulová",J160,0)</f>
        <v>0</v>
      </c>
      <c r="BJ160" s="17" t="s">
        <v>80</v>
      </c>
      <c r="BK160" s="133">
        <f>ROUND(I160*H160,2)</f>
        <v>0</v>
      </c>
      <c r="BL160" s="17" t="s">
        <v>337</v>
      </c>
      <c r="BM160" s="132" t="s">
        <v>862</v>
      </c>
    </row>
    <row r="161" spans="2:47" s="1" customFormat="1" ht="12">
      <c r="B161" s="32"/>
      <c r="D161" s="134" t="s">
        <v>148</v>
      </c>
      <c r="F161" s="135" t="s">
        <v>1719</v>
      </c>
      <c r="I161" s="136"/>
      <c r="L161" s="32"/>
      <c r="M161" s="137"/>
      <c r="T161" s="51"/>
      <c r="AT161" s="17" t="s">
        <v>148</v>
      </c>
      <c r="AU161" s="17" t="s">
        <v>83</v>
      </c>
    </row>
    <row r="162" spans="2:65" s="1" customFormat="1" ht="16.5" customHeight="1">
      <c r="B162" s="32"/>
      <c r="C162" s="121" t="s">
        <v>637</v>
      </c>
      <c r="D162" s="121" t="s">
        <v>143</v>
      </c>
      <c r="E162" s="122" t="s">
        <v>1720</v>
      </c>
      <c r="F162" s="123" t="s">
        <v>1721</v>
      </c>
      <c r="G162" s="124" t="s">
        <v>1424</v>
      </c>
      <c r="H162" s="125">
        <v>1</v>
      </c>
      <c r="I162" s="126"/>
      <c r="J162" s="127">
        <f>ROUND(I162*H162,2)</f>
        <v>0</v>
      </c>
      <c r="K162" s="123" t="s">
        <v>19</v>
      </c>
      <c r="L162" s="32"/>
      <c r="M162" s="128" t="s">
        <v>19</v>
      </c>
      <c r="N162" s="129" t="s">
        <v>43</v>
      </c>
      <c r="P162" s="130">
        <f>O162*H162</f>
        <v>0</v>
      </c>
      <c r="Q162" s="130">
        <v>0</v>
      </c>
      <c r="R162" s="130">
        <f>Q162*H162</f>
        <v>0</v>
      </c>
      <c r="S162" s="130">
        <v>0</v>
      </c>
      <c r="T162" s="131">
        <f>S162*H162</f>
        <v>0</v>
      </c>
      <c r="AR162" s="132" t="s">
        <v>337</v>
      </c>
      <c r="AT162" s="132" t="s">
        <v>143</v>
      </c>
      <c r="AU162" s="132" t="s">
        <v>83</v>
      </c>
      <c r="AY162" s="17" t="s">
        <v>142</v>
      </c>
      <c r="BE162" s="133">
        <f>IF(N162="základní",J162,0)</f>
        <v>0</v>
      </c>
      <c r="BF162" s="133">
        <f>IF(N162="snížená",J162,0)</f>
        <v>0</v>
      </c>
      <c r="BG162" s="133">
        <f>IF(N162="zákl. přenesená",J162,0)</f>
        <v>0</v>
      </c>
      <c r="BH162" s="133">
        <f>IF(N162="sníž. přenesená",J162,0)</f>
        <v>0</v>
      </c>
      <c r="BI162" s="133">
        <f>IF(N162="nulová",J162,0)</f>
        <v>0</v>
      </c>
      <c r="BJ162" s="17" t="s">
        <v>80</v>
      </c>
      <c r="BK162" s="133">
        <f>ROUND(I162*H162,2)</f>
        <v>0</v>
      </c>
      <c r="BL162" s="17" t="s">
        <v>337</v>
      </c>
      <c r="BM162" s="132" t="s">
        <v>877</v>
      </c>
    </row>
    <row r="163" spans="2:47" s="1" customFormat="1" ht="12">
      <c r="B163" s="32"/>
      <c r="D163" s="134" t="s">
        <v>148</v>
      </c>
      <c r="F163" s="135" t="s">
        <v>1721</v>
      </c>
      <c r="I163" s="136"/>
      <c r="L163" s="32"/>
      <c r="M163" s="137"/>
      <c r="T163" s="51"/>
      <c r="AT163" s="17" t="s">
        <v>148</v>
      </c>
      <c r="AU163" s="17" t="s">
        <v>83</v>
      </c>
    </row>
    <row r="164" spans="2:65" s="1" customFormat="1" ht="16.5" customHeight="1">
      <c r="B164" s="32"/>
      <c r="C164" s="121" t="s">
        <v>642</v>
      </c>
      <c r="D164" s="121" t="s">
        <v>143</v>
      </c>
      <c r="E164" s="122" t="s">
        <v>1722</v>
      </c>
      <c r="F164" s="123" t="s">
        <v>1723</v>
      </c>
      <c r="G164" s="124" t="s">
        <v>1424</v>
      </c>
      <c r="H164" s="125">
        <v>2</v>
      </c>
      <c r="I164" s="126"/>
      <c r="J164" s="127">
        <f>ROUND(I164*H164,2)</f>
        <v>0</v>
      </c>
      <c r="K164" s="123" t="s">
        <v>19</v>
      </c>
      <c r="L164" s="32"/>
      <c r="M164" s="128" t="s">
        <v>19</v>
      </c>
      <c r="N164" s="129" t="s">
        <v>43</v>
      </c>
      <c r="P164" s="130">
        <f>O164*H164</f>
        <v>0</v>
      </c>
      <c r="Q164" s="130">
        <v>0</v>
      </c>
      <c r="R164" s="130">
        <f>Q164*H164</f>
        <v>0</v>
      </c>
      <c r="S164" s="130">
        <v>0</v>
      </c>
      <c r="T164" s="131">
        <f>S164*H164</f>
        <v>0</v>
      </c>
      <c r="AR164" s="132" t="s">
        <v>337</v>
      </c>
      <c r="AT164" s="132" t="s">
        <v>143</v>
      </c>
      <c r="AU164" s="132" t="s">
        <v>83</v>
      </c>
      <c r="AY164" s="17" t="s">
        <v>142</v>
      </c>
      <c r="BE164" s="133">
        <f>IF(N164="základní",J164,0)</f>
        <v>0</v>
      </c>
      <c r="BF164" s="133">
        <f>IF(N164="snížená",J164,0)</f>
        <v>0</v>
      </c>
      <c r="BG164" s="133">
        <f>IF(N164="zákl. přenesená",J164,0)</f>
        <v>0</v>
      </c>
      <c r="BH164" s="133">
        <f>IF(N164="sníž. přenesená",J164,0)</f>
        <v>0</v>
      </c>
      <c r="BI164" s="133">
        <f>IF(N164="nulová",J164,0)</f>
        <v>0</v>
      </c>
      <c r="BJ164" s="17" t="s">
        <v>80</v>
      </c>
      <c r="BK164" s="133">
        <f>ROUND(I164*H164,2)</f>
        <v>0</v>
      </c>
      <c r="BL164" s="17" t="s">
        <v>337</v>
      </c>
      <c r="BM164" s="132" t="s">
        <v>888</v>
      </c>
    </row>
    <row r="165" spans="2:47" s="1" customFormat="1" ht="12">
      <c r="B165" s="32"/>
      <c r="D165" s="134" t="s">
        <v>148</v>
      </c>
      <c r="F165" s="135" t="s">
        <v>1723</v>
      </c>
      <c r="I165" s="136"/>
      <c r="L165" s="32"/>
      <c r="M165" s="137"/>
      <c r="T165" s="51"/>
      <c r="AT165" s="17" t="s">
        <v>148</v>
      </c>
      <c r="AU165" s="17" t="s">
        <v>83</v>
      </c>
    </row>
    <row r="166" spans="2:65" s="1" customFormat="1" ht="24.15" customHeight="1">
      <c r="B166" s="32"/>
      <c r="C166" s="121" t="s">
        <v>647</v>
      </c>
      <c r="D166" s="121" t="s">
        <v>143</v>
      </c>
      <c r="E166" s="122" t="s">
        <v>1724</v>
      </c>
      <c r="F166" s="123" t="s">
        <v>1725</v>
      </c>
      <c r="G166" s="124" t="s">
        <v>1424</v>
      </c>
      <c r="H166" s="125">
        <v>2</v>
      </c>
      <c r="I166" s="126"/>
      <c r="J166" s="127">
        <f>ROUND(I166*H166,2)</f>
        <v>0</v>
      </c>
      <c r="K166" s="123" t="s">
        <v>19</v>
      </c>
      <c r="L166" s="32"/>
      <c r="M166" s="128" t="s">
        <v>19</v>
      </c>
      <c r="N166" s="129" t="s">
        <v>43</v>
      </c>
      <c r="P166" s="130">
        <f>O166*H166</f>
        <v>0</v>
      </c>
      <c r="Q166" s="130">
        <v>0</v>
      </c>
      <c r="R166" s="130">
        <f>Q166*H166</f>
        <v>0</v>
      </c>
      <c r="S166" s="130">
        <v>0</v>
      </c>
      <c r="T166" s="131">
        <f>S166*H166</f>
        <v>0</v>
      </c>
      <c r="AR166" s="132" t="s">
        <v>337</v>
      </c>
      <c r="AT166" s="132" t="s">
        <v>143</v>
      </c>
      <c r="AU166" s="132" t="s">
        <v>83</v>
      </c>
      <c r="AY166" s="17" t="s">
        <v>142</v>
      </c>
      <c r="BE166" s="133">
        <f>IF(N166="základní",J166,0)</f>
        <v>0</v>
      </c>
      <c r="BF166" s="133">
        <f>IF(N166="snížená",J166,0)</f>
        <v>0</v>
      </c>
      <c r="BG166" s="133">
        <f>IF(N166="zákl. přenesená",J166,0)</f>
        <v>0</v>
      </c>
      <c r="BH166" s="133">
        <f>IF(N166="sníž. přenesená",J166,0)</f>
        <v>0</v>
      </c>
      <c r="BI166" s="133">
        <f>IF(N166="nulová",J166,0)</f>
        <v>0</v>
      </c>
      <c r="BJ166" s="17" t="s">
        <v>80</v>
      </c>
      <c r="BK166" s="133">
        <f>ROUND(I166*H166,2)</f>
        <v>0</v>
      </c>
      <c r="BL166" s="17" t="s">
        <v>337</v>
      </c>
      <c r="BM166" s="132" t="s">
        <v>911</v>
      </c>
    </row>
    <row r="167" spans="2:47" s="1" customFormat="1" ht="12">
      <c r="B167" s="32"/>
      <c r="D167" s="134" t="s">
        <v>148</v>
      </c>
      <c r="F167" s="135" t="s">
        <v>1725</v>
      </c>
      <c r="I167" s="136"/>
      <c r="L167" s="32"/>
      <c r="M167" s="137"/>
      <c r="T167" s="51"/>
      <c r="AT167" s="17" t="s">
        <v>148</v>
      </c>
      <c r="AU167" s="17" t="s">
        <v>83</v>
      </c>
    </row>
    <row r="168" spans="2:63" s="10" customFormat="1" ht="22.95" customHeight="1">
      <c r="B168" s="111"/>
      <c r="D168" s="112" t="s">
        <v>71</v>
      </c>
      <c r="E168" s="146" t="s">
        <v>1726</v>
      </c>
      <c r="F168" s="146" t="s">
        <v>1727</v>
      </c>
      <c r="I168" s="114"/>
      <c r="J168" s="147">
        <f>BK168</f>
        <v>0</v>
      </c>
      <c r="L168" s="111"/>
      <c r="M168" s="116"/>
      <c r="P168" s="117">
        <f>SUM(P169:P170)</f>
        <v>0</v>
      </c>
      <c r="R168" s="117">
        <f>SUM(R169:R170)</f>
        <v>0</v>
      </c>
      <c r="T168" s="118">
        <f>SUM(T169:T170)</f>
        <v>0</v>
      </c>
      <c r="AR168" s="112" t="s">
        <v>80</v>
      </c>
      <c r="AT168" s="119" t="s">
        <v>71</v>
      </c>
      <c r="AU168" s="119" t="s">
        <v>80</v>
      </c>
      <c r="AY168" s="112" t="s">
        <v>142</v>
      </c>
      <c r="BK168" s="120">
        <f>SUM(BK169:BK170)</f>
        <v>0</v>
      </c>
    </row>
    <row r="169" spans="2:65" s="1" customFormat="1" ht="24.15" customHeight="1">
      <c r="B169" s="32"/>
      <c r="C169" s="121" t="s">
        <v>652</v>
      </c>
      <c r="D169" s="121" t="s">
        <v>143</v>
      </c>
      <c r="E169" s="122" t="s">
        <v>1728</v>
      </c>
      <c r="F169" s="123" t="s">
        <v>1729</v>
      </c>
      <c r="G169" s="124" t="s">
        <v>1424</v>
      </c>
      <c r="H169" s="125">
        <v>4</v>
      </c>
      <c r="I169" s="126"/>
      <c r="J169" s="127">
        <f>ROUND(I169*H169,2)</f>
        <v>0</v>
      </c>
      <c r="K169" s="123" t="s">
        <v>19</v>
      </c>
      <c r="L169" s="32"/>
      <c r="M169" s="128" t="s">
        <v>19</v>
      </c>
      <c r="N169" s="129" t="s">
        <v>43</v>
      </c>
      <c r="P169" s="130">
        <f>O169*H169</f>
        <v>0</v>
      </c>
      <c r="Q169" s="130">
        <v>0</v>
      </c>
      <c r="R169" s="130">
        <f>Q169*H169</f>
        <v>0</v>
      </c>
      <c r="S169" s="130">
        <v>0</v>
      </c>
      <c r="T169" s="131">
        <f>S169*H169</f>
        <v>0</v>
      </c>
      <c r="AR169" s="132" t="s">
        <v>337</v>
      </c>
      <c r="AT169" s="132" t="s">
        <v>143</v>
      </c>
      <c r="AU169" s="132" t="s">
        <v>83</v>
      </c>
      <c r="AY169" s="17" t="s">
        <v>142</v>
      </c>
      <c r="BE169" s="133">
        <f>IF(N169="základní",J169,0)</f>
        <v>0</v>
      </c>
      <c r="BF169" s="133">
        <f>IF(N169="snížená",J169,0)</f>
        <v>0</v>
      </c>
      <c r="BG169" s="133">
        <f>IF(N169="zákl. přenesená",J169,0)</f>
        <v>0</v>
      </c>
      <c r="BH169" s="133">
        <f>IF(N169="sníž. přenesená",J169,0)</f>
        <v>0</v>
      </c>
      <c r="BI169" s="133">
        <f>IF(N169="nulová",J169,0)</f>
        <v>0</v>
      </c>
      <c r="BJ169" s="17" t="s">
        <v>80</v>
      </c>
      <c r="BK169" s="133">
        <f>ROUND(I169*H169,2)</f>
        <v>0</v>
      </c>
      <c r="BL169" s="17" t="s">
        <v>337</v>
      </c>
      <c r="BM169" s="132" t="s">
        <v>930</v>
      </c>
    </row>
    <row r="170" spans="2:47" s="1" customFormat="1" ht="12">
      <c r="B170" s="32"/>
      <c r="D170" s="134" t="s">
        <v>148</v>
      </c>
      <c r="F170" s="135" t="s">
        <v>1729</v>
      </c>
      <c r="I170" s="136"/>
      <c r="L170" s="32"/>
      <c r="M170" s="137"/>
      <c r="T170" s="51"/>
      <c r="AT170" s="17" t="s">
        <v>148</v>
      </c>
      <c r="AU170" s="17" t="s">
        <v>83</v>
      </c>
    </row>
    <row r="171" spans="2:63" s="10" customFormat="1" ht="25.95" customHeight="1">
      <c r="B171" s="111"/>
      <c r="D171" s="112" t="s">
        <v>71</v>
      </c>
      <c r="E171" s="113" t="s">
        <v>139</v>
      </c>
      <c r="F171" s="113" t="s">
        <v>1730</v>
      </c>
      <c r="I171" s="114"/>
      <c r="J171" s="115">
        <f>BK171</f>
        <v>0</v>
      </c>
      <c r="L171" s="111"/>
      <c r="M171" s="116"/>
      <c r="P171" s="117">
        <f>SUM(P172:P187)</f>
        <v>0</v>
      </c>
      <c r="R171" s="117">
        <f>SUM(R172:R187)</f>
        <v>0</v>
      </c>
      <c r="T171" s="118">
        <f>SUM(T172:T187)</f>
        <v>0</v>
      </c>
      <c r="AR171" s="112" t="s">
        <v>141</v>
      </c>
      <c r="AT171" s="119" t="s">
        <v>71</v>
      </c>
      <c r="AU171" s="119" t="s">
        <v>72</v>
      </c>
      <c r="AY171" s="112" t="s">
        <v>142</v>
      </c>
      <c r="BK171" s="120">
        <f>SUM(BK172:BK187)</f>
        <v>0</v>
      </c>
    </row>
    <row r="172" spans="2:65" s="1" customFormat="1" ht="21.75" customHeight="1">
      <c r="B172" s="32"/>
      <c r="C172" s="121" t="s">
        <v>665</v>
      </c>
      <c r="D172" s="121" t="s">
        <v>143</v>
      </c>
      <c r="E172" s="122" t="s">
        <v>1731</v>
      </c>
      <c r="F172" s="123" t="s">
        <v>1732</v>
      </c>
      <c r="G172" s="124" t="s">
        <v>1616</v>
      </c>
      <c r="H172" s="125">
        <v>1</v>
      </c>
      <c r="I172" s="126"/>
      <c r="J172" s="127">
        <f>ROUND(I172*H172,2)</f>
        <v>0</v>
      </c>
      <c r="K172" s="123" t="s">
        <v>19</v>
      </c>
      <c r="L172" s="32"/>
      <c r="M172" s="128" t="s">
        <v>19</v>
      </c>
      <c r="N172" s="129" t="s">
        <v>43</v>
      </c>
      <c r="P172" s="130">
        <f>O172*H172</f>
        <v>0</v>
      </c>
      <c r="Q172" s="130">
        <v>0</v>
      </c>
      <c r="R172" s="130">
        <f>Q172*H172</f>
        <v>0</v>
      </c>
      <c r="S172" s="130">
        <v>0</v>
      </c>
      <c r="T172" s="131">
        <f>S172*H172</f>
        <v>0</v>
      </c>
      <c r="AR172" s="132" t="s">
        <v>1617</v>
      </c>
      <c r="AT172" s="132" t="s">
        <v>143</v>
      </c>
      <c r="AU172" s="132" t="s">
        <v>80</v>
      </c>
      <c r="AY172" s="17" t="s">
        <v>142</v>
      </c>
      <c r="BE172" s="133">
        <f>IF(N172="základní",J172,0)</f>
        <v>0</v>
      </c>
      <c r="BF172" s="133">
        <f>IF(N172="snížená",J172,0)</f>
        <v>0</v>
      </c>
      <c r="BG172" s="133">
        <f>IF(N172="zákl. přenesená",J172,0)</f>
        <v>0</v>
      </c>
      <c r="BH172" s="133">
        <f>IF(N172="sníž. přenesená",J172,0)</f>
        <v>0</v>
      </c>
      <c r="BI172" s="133">
        <f>IF(N172="nulová",J172,0)</f>
        <v>0</v>
      </c>
      <c r="BJ172" s="17" t="s">
        <v>80</v>
      </c>
      <c r="BK172" s="133">
        <f>ROUND(I172*H172,2)</f>
        <v>0</v>
      </c>
      <c r="BL172" s="17" t="s">
        <v>1617</v>
      </c>
      <c r="BM172" s="132" t="s">
        <v>951</v>
      </c>
    </row>
    <row r="173" spans="2:47" s="1" customFormat="1" ht="12">
      <c r="B173" s="32"/>
      <c r="D173" s="134" t="s">
        <v>148</v>
      </c>
      <c r="F173" s="135" t="s">
        <v>1732</v>
      </c>
      <c r="I173" s="136"/>
      <c r="L173" s="32"/>
      <c r="M173" s="137"/>
      <c r="T173" s="51"/>
      <c r="AT173" s="17" t="s">
        <v>148</v>
      </c>
      <c r="AU173" s="17" t="s">
        <v>80</v>
      </c>
    </row>
    <row r="174" spans="2:65" s="1" customFormat="1" ht="16.5" customHeight="1">
      <c r="B174" s="32"/>
      <c r="C174" s="121" t="s">
        <v>673</v>
      </c>
      <c r="D174" s="121" t="s">
        <v>143</v>
      </c>
      <c r="E174" s="122" t="s">
        <v>1733</v>
      </c>
      <c r="F174" s="123" t="s">
        <v>1734</v>
      </c>
      <c r="G174" s="124" t="s">
        <v>1616</v>
      </c>
      <c r="H174" s="125">
        <v>1</v>
      </c>
      <c r="I174" s="126"/>
      <c r="J174" s="127">
        <f>ROUND(I174*H174,2)</f>
        <v>0</v>
      </c>
      <c r="K174" s="123" t="s">
        <v>19</v>
      </c>
      <c r="L174" s="32"/>
      <c r="M174" s="128" t="s">
        <v>19</v>
      </c>
      <c r="N174" s="129" t="s">
        <v>43</v>
      </c>
      <c r="P174" s="130">
        <f>O174*H174</f>
        <v>0</v>
      </c>
      <c r="Q174" s="130">
        <v>0</v>
      </c>
      <c r="R174" s="130">
        <f>Q174*H174</f>
        <v>0</v>
      </c>
      <c r="S174" s="130">
        <v>0</v>
      </c>
      <c r="T174" s="131">
        <f>S174*H174</f>
        <v>0</v>
      </c>
      <c r="AR174" s="132" t="s">
        <v>1617</v>
      </c>
      <c r="AT174" s="132" t="s">
        <v>143</v>
      </c>
      <c r="AU174" s="132" t="s">
        <v>80</v>
      </c>
      <c r="AY174" s="17" t="s">
        <v>142</v>
      </c>
      <c r="BE174" s="133">
        <f>IF(N174="základní",J174,0)</f>
        <v>0</v>
      </c>
      <c r="BF174" s="133">
        <f>IF(N174="snížená",J174,0)</f>
        <v>0</v>
      </c>
      <c r="BG174" s="133">
        <f>IF(N174="zákl. přenesená",J174,0)</f>
        <v>0</v>
      </c>
      <c r="BH174" s="133">
        <f>IF(N174="sníž. přenesená",J174,0)</f>
        <v>0</v>
      </c>
      <c r="BI174" s="133">
        <f>IF(N174="nulová",J174,0)</f>
        <v>0</v>
      </c>
      <c r="BJ174" s="17" t="s">
        <v>80</v>
      </c>
      <c r="BK174" s="133">
        <f>ROUND(I174*H174,2)</f>
        <v>0</v>
      </c>
      <c r="BL174" s="17" t="s">
        <v>1617</v>
      </c>
      <c r="BM174" s="132" t="s">
        <v>961</v>
      </c>
    </row>
    <row r="175" spans="2:47" s="1" customFormat="1" ht="12">
      <c r="B175" s="32"/>
      <c r="D175" s="134" t="s">
        <v>148</v>
      </c>
      <c r="F175" s="135" t="s">
        <v>1734</v>
      </c>
      <c r="I175" s="136"/>
      <c r="L175" s="32"/>
      <c r="M175" s="137"/>
      <c r="T175" s="51"/>
      <c r="AT175" s="17" t="s">
        <v>148</v>
      </c>
      <c r="AU175" s="17" t="s">
        <v>80</v>
      </c>
    </row>
    <row r="176" spans="2:65" s="1" customFormat="1" ht="16.5" customHeight="1">
      <c r="B176" s="32"/>
      <c r="C176" s="121" t="s">
        <v>679</v>
      </c>
      <c r="D176" s="121" t="s">
        <v>143</v>
      </c>
      <c r="E176" s="122" t="s">
        <v>1735</v>
      </c>
      <c r="F176" s="123" t="s">
        <v>1736</v>
      </c>
      <c r="G176" s="124" t="s">
        <v>1620</v>
      </c>
      <c r="H176" s="183"/>
      <c r="I176" s="126"/>
      <c r="J176" s="127">
        <f>ROUND(I176*H176,2)</f>
        <v>0</v>
      </c>
      <c r="K176" s="123" t="s">
        <v>19</v>
      </c>
      <c r="L176" s="32"/>
      <c r="M176" s="128" t="s">
        <v>19</v>
      </c>
      <c r="N176" s="129" t="s">
        <v>43</v>
      </c>
      <c r="P176" s="130">
        <f>O176*H176</f>
        <v>0</v>
      </c>
      <c r="Q176" s="130">
        <v>0</v>
      </c>
      <c r="R176" s="130">
        <f>Q176*H176</f>
        <v>0</v>
      </c>
      <c r="S176" s="130">
        <v>0</v>
      </c>
      <c r="T176" s="131">
        <f>S176*H176</f>
        <v>0</v>
      </c>
      <c r="AR176" s="132" t="s">
        <v>1617</v>
      </c>
      <c r="AT176" s="132" t="s">
        <v>143</v>
      </c>
      <c r="AU176" s="132" t="s">
        <v>80</v>
      </c>
      <c r="AY176" s="17" t="s">
        <v>142</v>
      </c>
      <c r="BE176" s="133">
        <f>IF(N176="základní",J176,0)</f>
        <v>0</v>
      </c>
      <c r="BF176" s="133">
        <f>IF(N176="snížená",J176,0)</f>
        <v>0</v>
      </c>
      <c r="BG176" s="133">
        <f>IF(N176="zákl. přenesená",J176,0)</f>
        <v>0</v>
      </c>
      <c r="BH176" s="133">
        <f>IF(N176="sníž. přenesená",J176,0)</f>
        <v>0</v>
      </c>
      <c r="BI176" s="133">
        <f>IF(N176="nulová",J176,0)</f>
        <v>0</v>
      </c>
      <c r="BJ176" s="17" t="s">
        <v>80</v>
      </c>
      <c r="BK176" s="133">
        <f>ROUND(I176*H176,2)</f>
        <v>0</v>
      </c>
      <c r="BL176" s="17" t="s">
        <v>1617</v>
      </c>
      <c r="BM176" s="132" t="s">
        <v>974</v>
      </c>
    </row>
    <row r="177" spans="2:47" s="1" customFormat="1" ht="12">
      <c r="B177" s="32"/>
      <c r="D177" s="134" t="s">
        <v>148</v>
      </c>
      <c r="F177" s="135" t="s">
        <v>1736</v>
      </c>
      <c r="I177" s="136"/>
      <c r="L177" s="32"/>
      <c r="M177" s="137"/>
      <c r="T177" s="51"/>
      <c r="AT177" s="17" t="s">
        <v>148</v>
      </c>
      <c r="AU177" s="17" t="s">
        <v>80</v>
      </c>
    </row>
    <row r="178" spans="2:65" s="1" customFormat="1" ht="16.5" customHeight="1">
      <c r="B178" s="32"/>
      <c r="C178" s="121" t="s">
        <v>687</v>
      </c>
      <c r="D178" s="121" t="s">
        <v>143</v>
      </c>
      <c r="E178" s="122" t="s">
        <v>1737</v>
      </c>
      <c r="F178" s="123" t="s">
        <v>1632</v>
      </c>
      <c r="G178" s="124" t="s">
        <v>1616</v>
      </c>
      <c r="H178" s="125">
        <v>1</v>
      </c>
      <c r="I178" s="126"/>
      <c r="J178" s="127">
        <f>ROUND(I178*H178,2)</f>
        <v>0</v>
      </c>
      <c r="K178" s="123" t="s">
        <v>19</v>
      </c>
      <c r="L178" s="32"/>
      <c r="M178" s="128" t="s">
        <v>19</v>
      </c>
      <c r="N178" s="129" t="s">
        <v>43</v>
      </c>
      <c r="P178" s="130">
        <f>O178*H178</f>
        <v>0</v>
      </c>
      <c r="Q178" s="130">
        <v>0</v>
      </c>
      <c r="R178" s="130">
        <f>Q178*H178</f>
        <v>0</v>
      </c>
      <c r="S178" s="130">
        <v>0</v>
      </c>
      <c r="T178" s="131">
        <f>S178*H178</f>
        <v>0</v>
      </c>
      <c r="AR178" s="132" t="s">
        <v>1617</v>
      </c>
      <c r="AT178" s="132" t="s">
        <v>143</v>
      </c>
      <c r="AU178" s="132" t="s">
        <v>80</v>
      </c>
      <c r="AY178" s="17" t="s">
        <v>142</v>
      </c>
      <c r="BE178" s="133">
        <f>IF(N178="základní",J178,0)</f>
        <v>0</v>
      </c>
      <c r="BF178" s="133">
        <f>IF(N178="snížená",J178,0)</f>
        <v>0</v>
      </c>
      <c r="BG178" s="133">
        <f>IF(N178="zákl. přenesená",J178,0)</f>
        <v>0</v>
      </c>
      <c r="BH178" s="133">
        <f>IF(N178="sníž. přenesená",J178,0)</f>
        <v>0</v>
      </c>
      <c r="BI178" s="133">
        <f>IF(N178="nulová",J178,0)</f>
        <v>0</v>
      </c>
      <c r="BJ178" s="17" t="s">
        <v>80</v>
      </c>
      <c r="BK178" s="133">
        <f>ROUND(I178*H178,2)</f>
        <v>0</v>
      </c>
      <c r="BL178" s="17" t="s">
        <v>1617</v>
      </c>
      <c r="BM178" s="132" t="s">
        <v>985</v>
      </c>
    </row>
    <row r="179" spans="2:47" s="1" customFormat="1" ht="12">
      <c r="B179" s="32"/>
      <c r="D179" s="134" t="s">
        <v>148</v>
      </c>
      <c r="F179" s="135" t="s">
        <v>1632</v>
      </c>
      <c r="I179" s="136"/>
      <c r="L179" s="32"/>
      <c r="M179" s="137"/>
      <c r="T179" s="51"/>
      <c r="AT179" s="17" t="s">
        <v>148</v>
      </c>
      <c r="AU179" s="17" t="s">
        <v>80</v>
      </c>
    </row>
    <row r="180" spans="2:65" s="1" customFormat="1" ht="16.5" customHeight="1">
      <c r="B180" s="32"/>
      <c r="C180" s="121" t="s">
        <v>694</v>
      </c>
      <c r="D180" s="121" t="s">
        <v>143</v>
      </c>
      <c r="E180" s="122" t="s">
        <v>1738</v>
      </c>
      <c r="F180" s="123" t="s">
        <v>1739</v>
      </c>
      <c r="G180" s="124" t="s">
        <v>1616</v>
      </c>
      <c r="H180" s="125">
        <v>1</v>
      </c>
      <c r="I180" s="126"/>
      <c r="J180" s="127">
        <f>ROUND(I180*H180,2)</f>
        <v>0</v>
      </c>
      <c r="K180" s="123" t="s">
        <v>19</v>
      </c>
      <c r="L180" s="32"/>
      <c r="M180" s="128" t="s">
        <v>19</v>
      </c>
      <c r="N180" s="129" t="s">
        <v>43</v>
      </c>
      <c r="P180" s="130">
        <f>O180*H180</f>
        <v>0</v>
      </c>
      <c r="Q180" s="130">
        <v>0</v>
      </c>
      <c r="R180" s="130">
        <f>Q180*H180</f>
        <v>0</v>
      </c>
      <c r="S180" s="130">
        <v>0</v>
      </c>
      <c r="T180" s="131">
        <f>S180*H180</f>
        <v>0</v>
      </c>
      <c r="AR180" s="132" t="s">
        <v>1617</v>
      </c>
      <c r="AT180" s="132" t="s">
        <v>143</v>
      </c>
      <c r="AU180" s="132" t="s">
        <v>80</v>
      </c>
      <c r="AY180" s="17" t="s">
        <v>142</v>
      </c>
      <c r="BE180" s="133">
        <f>IF(N180="základní",J180,0)</f>
        <v>0</v>
      </c>
      <c r="BF180" s="133">
        <f>IF(N180="snížená",J180,0)</f>
        <v>0</v>
      </c>
      <c r="BG180" s="133">
        <f>IF(N180="zákl. přenesená",J180,0)</f>
        <v>0</v>
      </c>
      <c r="BH180" s="133">
        <f>IF(N180="sníž. přenesená",J180,0)</f>
        <v>0</v>
      </c>
      <c r="BI180" s="133">
        <f>IF(N180="nulová",J180,0)</f>
        <v>0</v>
      </c>
      <c r="BJ180" s="17" t="s">
        <v>80</v>
      </c>
      <c r="BK180" s="133">
        <f>ROUND(I180*H180,2)</f>
        <v>0</v>
      </c>
      <c r="BL180" s="17" t="s">
        <v>1617</v>
      </c>
      <c r="BM180" s="132" t="s">
        <v>999</v>
      </c>
    </row>
    <row r="181" spans="2:47" s="1" customFormat="1" ht="12">
      <c r="B181" s="32"/>
      <c r="D181" s="134" t="s">
        <v>148</v>
      </c>
      <c r="F181" s="135" t="s">
        <v>1739</v>
      </c>
      <c r="I181" s="136"/>
      <c r="L181" s="32"/>
      <c r="M181" s="137"/>
      <c r="T181" s="51"/>
      <c r="AT181" s="17" t="s">
        <v>148</v>
      </c>
      <c r="AU181" s="17" t="s">
        <v>80</v>
      </c>
    </row>
    <row r="182" spans="2:65" s="1" customFormat="1" ht="16.5" customHeight="1">
      <c r="B182" s="32"/>
      <c r="C182" s="121" t="s">
        <v>700</v>
      </c>
      <c r="D182" s="121" t="s">
        <v>143</v>
      </c>
      <c r="E182" s="122" t="s">
        <v>1740</v>
      </c>
      <c r="F182" s="123" t="s">
        <v>1628</v>
      </c>
      <c r="G182" s="124" t="s">
        <v>1616</v>
      </c>
      <c r="H182" s="125">
        <v>1</v>
      </c>
      <c r="I182" s="126"/>
      <c r="J182" s="127">
        <f>ROUND(I182*H182,2)</f>
        <v>0</v>
      </c>
      <c r="K182" s="123" t="s">
        <v>19</v>
      </c>
      <c r="L182" s="32"/>
      <c r="M182" s="128" t="s">
        <v>19</v>
      </c>
      <c r="N182" s="129" t="s">
        <v>43</v>
      </c>
      <c r="P182" s="130">
        <f>O182*H182</f>
        <v>0</v>
      </c>
      <c r="Q182" s="130">
        <v>0</v>
      </c>
      <c r="R182" s="130">
        <f>Q182*H182</f>
        <v>0</v>
      </c>
      <c r="S182" s="130">
        <v>0</v>
      </c>
      <c r="T182" s="131">
        <f>S182*H182</f>
        <v>0</v>
      </c>
      <c r="AR182" s="132" t="s">
        <v>1617</v>
      </c>
      <c r="AT182" s="132" t="s">
        <v>143</v>
      </c>
      <c r="AU182" s="132" t="s">
        <v>80</v>
      </c>
      <c r="AY182" s="17" t="s">
        <v>142</v>
      </c>
      <c r="BE182" s="133">
        <f>IF(N182="základní",J182,0)</f>
        <v>0</v>
      </c>
      <c r="BF182" s="133">
        <f>IF(N182="snížená",J182,0)</f>
        <v>0</v>
      </c>
      <c r="BG182" s="133">
        <f>IF(N182="zákl. přenesená",J182,0)</f>
        <v>0</v>
      </c>
      <c r="BH182" s="133">
        <f>IF(N182="sníž. přenesená",J182,0)</f>
        <v>0</v>
      </c>
      <c r="BI182" s="133">
        <f>IF(N182="nulová",J182,0)</f>
        <v>0</v>
      </c>
      <c r="BJ182" s="17" t="s">
        <v>80</v>
      </c>
      <c r="BK182" s="133">
        <f>ROUND(I182*H182,2)</f>
        <v>0</v>
      </c>
      <c r="BL182" s="17" t="s">
        <v>1617</v>
      </c>
      <c r="BM182" s="132" t="s">
        <v>1012</v>
      </c>
    </row>
    <row r="183" spans="2:47" s="1" customFormat="1" ht="12">
      <c r="B183" s="32"/>
      <c r="D183" s="134" t="s">
        <v>148</v>
      </c>
      <c r="F183" s="135" t="s">
        <v>1628</v>
      </c>
      <c r="I183" s="136"/>
      <c r="L183" s="32"/>
      <c r="M183" s="137"/>
      <c r="T183" s="51"/>
      <c r="AT183" s="17" t="s">
        <v>148</v>
      </c>
      <c r="AU183" s="17" t="s">
        <v>80</v>
      </c>
    </row>
    <row r="184" spans="2:65" s="1" customFormat="1" ht="24.15" customHeight="1">
      <c r="B184" s="32"/>
      <c r="C184" s="121" t="s">
        <v>707</v>
      </c>
      <c r="D184" s="121" t="s">
        <v>143</v>
      </c>
      <c r="E184" s="122" t="s">
        <v>1741</v>
      </c>
      <c r="F184" s="123" t="s">
        <v>1622</v>
      </c>
      <c r="G184" s="124" t="s">
        <v>1616</v>
      </c>
      <c r="H184" s="125">
        <v>1</v>
      </c>
      <c r="I184" s="126"/>
      <c r="J184" s="127">
        <f>ROUND(I184*H184,2)</f>
        <v>0</v>
      </c>
      <c r="K184" s="123" t="s">
        <v>19</v>
      </c>
      <c r="L184" s="32"/>
      <c r="M184" s="128" t="s">
        <v>19</v>
      </c>
      <c r="N184" s="129" t="s">
        <v>43</v>
      </c>
      <c r="P184" s="130">
        <f>O184*H184</f>
        <v>0</v>
      </c>
      <c r="Q184" s="130">
        <v>0</v>
      </c>
      <c r="R184" s="130">
        <f>Q184*H184</f>
        <v>0</v>
      </c>
      <c r="S184" s="130">
        <v>0</v>
      </c>
      <c r="T184" s="131">
        <f>S184*H184</f>
        <v>0</v>
      </c>
      <c r="AR184" s="132" t="s">
        <v>1617</v>
      </c>
      <c r="AT184" s="132" t="s">
        <v>143</v>
      </c>
      <c r="AU184" s="132" t="s">
        <v>80</v>
      </c>
      <c r="AY184" s="17" t="s">
        <v>142</v>
      </c>
      <c r="BE184" s="133">
        <f>IF(N184="základní",J184,0)</f>
        <v>0</v>
      </c>
      <c r="BF184" s="133">
        <f>IF(N184="snížená",J184,0)</f>
        <v>0</v>
      </c>
      <c r="BG184" s="133">
        <f>IF(N184="zákl. přenesená",J184,0)</f>
        <v>0</v>
      </c>
      <c r="BH184" s="133">
        <f>IF(N184="sníž. přenesená",J184,0)</f>
        <v>0</v>
      </c>
      <c r="BI184" s="133">
        <f>IF(N184="nulová",J184,0)</f>
        <v>0</v>
      </c>
      <c r="BJ184" s="17" t="s">
        <v>80</v>
      </c>
      <c r="BK184" s="133">
        <f>ROUND(I184*H184,2)</f>
        <v>0</v>
      </c>
      <c r="BL184" s="17" t="s">
        <v>1617</v>
      </c>
      <c r="BM184" s="132" t="s">
        <v>1021</v>
      </c>
    </row>
    <row r="185" spans="2:47" s="1" customFormat="1" ht="19.2">
      <c r="B185" s="32"/>
      <c r="D185" s="134" t="s">
        <v>148</v>
      </c>
      <c r="F185" s="135" t="s">
        <v>1622</v>
      </c>
      <c r="I185" s="136"/>
      <c r="L185" s="32"/>
      <c r="M185" s="137"/>
      <c r="T185" s="51"/>
      <c r="AT185" s="17" t="s">
        <v>148</v>
      </c>
      <c r="AU185" s="17" t="s">
        <v>80</v>
      </c>
    </row>
    <row r="186" spans="2:65" s="1" customFormat="1" ht="16.5" customHeight="1">
      <c r="B186" s="32"/>
      <c r="C186" s="121" t="s">
        <v>713</v>
      </c>
      <c r="D186" s="121" t="s">
        <v>143</v>
      </c>
      <c r="E186" s="122" t="s">
        <v>1742</v>
      </c>
      <c r="F186" s="123" t="s">
        <v>1638</v>
      </c>
      <c r="G186" s="124" t="s">
        <v>1616</v>
      </c>
      <c r="H186" s="125">
        <v>1</v>
      </c>
      <c r="I186" s="126"/>
      <c r="J186" s="127">
        <f>ROUND(I186*H186,2)</f>
        <v>0</v>
      </c>
      <c r="K186" s="123" t="s">
        <v>19</v>
      </c>
      <c r="L186" s="32"/>
      <c r="M186" s="128" t="s">
        <v>19</v>
      </c>
      <c r="N186" s="129" t="s">
        <v>43</v>
      </c>
      <c r="P186" s="130">
        <f>O186*H186</f>
        <v>0</v>
      </c>
      <c r="Q186" s="130">
        <v>0</v>
      </c>
      <c r="R186" s="130">
        <f>Q186*H186</f>
        <v>0</v>
      </c>
      <c r="S186" s="130">
        <v>0</v>
      </c>
      <c r="T186" s="131">
        <f>S186*H186</f>
        <v>0</v>
      </c>
      <c r="AR186" s="132" t="s">
        <v>1617</v>
      </c>
      <c r="AT186" s="132" t="s">
        <v>143</v>
      </c>
      <c r="AU186" s="132" t="s">
        <v>80</v>
      </c>
      <c r="AY186" s="17" t="s">
        <v>142</v>
      </c>
      <c r="BE186" s="133">
        <f>IF(N186="základní",J186,0)</f>
        <v>0</v>
      </c>
      <c r="BF186" s="133">
        <f>IF(N186="snížená",J186,0)</f>
        <v>0</v>
      </c>
      <c r="BG186" s="133">
        <f>IF(N186="zákl. přenesená",J186,0)</f>
        <v>0</v>
      </c>
      <c r="BH186" s="133">
        <f>IF(N186="sníž. přenesená",J186,0)</f>
        <v>0</v>
      </c>
      <c r="BI186" s="133">
        <f>IF(N186="nulová",J186,0)</f>
        <v>0</v>
      </c>
      <c r="BJ186" s="17" t="s">
        <v>80</v>
      </c>
      <c r="BK186" s="133">
        <f>ROUND(I186*H186,2)</f>
        <v>0</v>
      </c>
      <c r="BL186" s="17" t="s">
        <v>1617</v>
      </c>
      <c r="BM186" s="132" t="s">
        <v>1033</v>
      </c>
    </row>
    <row r="187" spans="2:47" s="1" customFormat="1" ht="12">
      <c r="B187" s="32"/>
      <c r="D187" s="134" t="s">
        <v>148</v>
      </c>
      <c r="F187" s="135" t="s">
        <v>1638</v>
      </c>
      <c r="I187" s="136"/>
      <c r="L187" s="32"/>
      <c r="M187" s="139"/>
      <c r="N187" s="140"/>
      <c r="O187" s="140"/>
      <c r="P187" s="140"/>
      <c r="Q187" s="140"/>
      <c r="R187" s="140"/>
      <c r="S187" s="140"/>
      <c r="T187" s="141"/>
      <c r="AT187" s="17" t="s">
        <v>148</v>
      </c>
      <c r="AU187" s="17" t="s">
        <v>80</v>
      </c>
    </row>
    <row r="188" spans="2:12" s="1" customFormat="1" ht="6.9" customHeight="1">
      <c r="B188" s="40"/>
      <c r="C188" s="41"/>
      <c r="D188" s="41"/>
      <c r="E188" s="41"/>
      <c r="F188" s="41"/>
      <c r="G188" s="41"/>
      <c r="H188" s="41"/>
      <c r="I188" s="41"/>
      <c r="J188" s="41"/>
      <c r="K188" s="41"/>
      <c r="L188" s="32"/>
    </row>
  </sheetData>
  <sheetProtection algorithmName="SHA-512" hashValue="5e+kXESWGtUYyTaU62v4kpU4WbRm/ObQ68SQAEwozMm+AG62IWvqBQwvXiW+m9JwkW5Pycw7jxOh3gq0fOlNkA==" saltValue="UypFh1Az1pQ0knhVMxyRIZE73PGIebw3ixqxF6IaubyiDlKTETzLCia7HaFUSg/5S56iHcpKA71LCri36Y21OQ==" spinCount="100000" sheet="1" objects="1" scenarios="1" formatColumns="0" formatRows="0" autoFilter="0"/>
  <autoFilter ref="C92:K187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105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118</v>
      </c>
      <c r="L4" s="20"/>
      <c r="M4" s="8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5" t="str">
        <f>'Rekapitulace stavby'!K6</f>
        <v>Svařovna SOU Hluboš - odloučené prac. Dobříš</v>
      </c>
      <c r="F7" s="306"/>
      <c r="G7" s="306"/>
      <c r="H7" s="306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305" t="s">
        <v>208</v>
      </c>
      <c r="F9" s="304"/>
      <c r="G9" s="304"/>
      <c r="H9" s="304"/>
      <c r="L9" s="32"/>
    </row>
    <row r="10" spans="2:12" s="1" customFormat="1" ht="12" customHeight="1">
      <c r="B10" s="32"/>
      <c r="D10" s="27" t="s">
        <v>209</v>
      </c>
      <c r="L10" s="32"/>
    </row>
    <row r="11" spans="2:12" s="1" customFormat="1" ht="16.5" customHeight="1">
      <c r="B11" s="32"/>
      <c r="E11" s="270" t="s">
        <v>1743</v>
      </c>
      <c r="F11" s="304"/>
      <c r="G11" s="304"/>
      <c r="H11" s="304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8" t="str">
        <f>'Rekapitulace stavby'!AN8</f>
        <v>13. 9. 2022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07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71.25" customHeight="1">
      <c r="B29" s="85"/>
      <c r="E29" s="282" t="s">
        <v>37</v>
      </c>
      <c r="F29" s="282"/>
      <c r="G29" s="282"/>
      <c r="H29" s="282"/>
      <c r="L29" s="8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25.35" customHeight="1">
      <c r="B32" s="32"/>
      <c r="D32" s="86" t="s">
        <v>38</v>
      </c>
      <c r="J32" s="61">
        <f>ROUND(J92,2)</f>
        <v>0</v>
      </c>
      <c r="L32" s="32"/>
    </row>
    <row r="33" spans="2:12" s="1" customFormat="1" ht="6.9" customHeight="1">
      <c r="B33" s="32"/>
      <c r="D33" s="49"/>
      <c r="E33" s="49"/>
      <c r="F33" s="49"/>
      <c r="G33" s="49"/>
      <c r="H33" s="49"/>
      <c r="I33" s="49"/>
      <c r="J33" s="49"/>
      <c r="K33" s="49"/>
      <c r="L33" s="32"/>
    </row>
    <row r="34" spans="2:12" s="1" customFormat="1" ht="14.4" customHeight="1">
      <c r="B34" s="32"/>
      <c r="F34" s="87" t="s">
        <v>40</v>
      </c>
      <c r="I34" s="87" t="s">
        <v>39</v>
      </c>
      <c r="J34" s="87" t="s">
        <v>41</v>
      </c>
      <c r="L34" s="32"/>
    </row>
    <row r="35" spans="2:12" s="1" customFormat="1" ht="14.4" customHeight="1">
      <c r="B35" s="32"/>
      <c r="D35" s="88" t="s">
        <v>42</v>
      </c>
      <c r="E35" s="27" t="s">
        <v>43</v>
      </c>
      <c r="F35" s="81">
        <f>ROUND((SUM(BE92:BE147)),2)</f>
        <v>0</v>
      </c>
      <c r="I35" s="89">
        <v>0.21</v>
      </c>
      <c r="J35" s="81">
        <f>ROUND(((SUM(BE92:BE147))*I35),2)</f>
        <v>0</v>
      </c>
      <c r="L35" s="32"/>
    </row>
    <row r="36" spans="2:12" s="1" customFormat="1" ht="14.4" customHeight="1">
      <c r="B36" s="32"/>
      <c r="E36" s="27" t="s">
        <v>44</v>
      </c>
      <c r="F36" s="81">
        <f>ROUND((SUM(BF92:BF147)),2)</f>
        <v>0</v>
      </c>
      <c r="I36" s="89">
        <v>0.15</v>
      </c>
      <c r="J36" s="81">
        <f>ROUND(((SUM(BF92:BF147))*I36),2)</f>
        <v>0</v>
      </c>
      <c r="L36" s="32"/>
    </row>
    <row r="37" spans="2:12" s="1" customFormat="1" ht="14.4" customHeight="1" hidden="1">
      <c r="B37" s="32"/>
      <c r="E37" s="27" t="s">
        <v>45</v>
      </c>
      <c r="F37" s="81">
        <f>ROUND((SUM(BG92:BG147)),2)</f>
        <v>0</v>
      </c>
      <c r="I37" s="89">
        <v>0.21</v>
      </c>
      <c r="J37" s="81">
        <f>0</f>
        <v>0</v>
      </c>
      <c r="L37" s="32"/>
    </row>
    <row r="38" spans="2:12" s="1" customFormat="1" ht="14.4" customHeight="1" hidden="1">
      <c r="B38" s="32"/>
      <c r="E38" s="27" t="s">
        <v>46</v>
      </c>
      <c r="F38" s="81">
        <f>ROUND((SUM(BH92:BH147)),2)</f>
        <v>0</v>
      </c>
      <c r="I38" s="89">
        <v>0.15</v>
      </c>
      <c r="J38" s="81">
        <f>0</f>
        <v>0</v>
      </c>
      <c r="L38" s="32"/>
    </row>
    <row r="39" spans="2:12" s="1" customFormat="1" ht="14.4" customHeight="1" hidden="1">
      <c r="B39" s="32"/>
      <c r="E39" s="27" t="s">
        <v>47</v>
      </c>
      <c r="F39" s="81">
        <f>ROUND((SUM(BI92:BI147)),2)</f>
        <v>0</v>
      </c>
      <c r="I39" s="89">
        <v>0</v>
      </c>
      <c r="J39" s="81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0"/>
      <c r="D41" s="91" t="s">
        <v>48</v>
      </c>
      <c r="E41" s="52"/>
      <c r="F41" s="52"/>
      <c r="G41" s="92" t="s">
        <v>49</v>
      </c>
      <c r="H41" s="93" t="s">
        <v>50</v>
      </c>
      <c r="I41" s="52"/>
      <c r="J41" s="94">
        <f>SUM(J32:J39)</f>
        <v>0</v>
      </c>
      <c r="K41" s="95"/>
      <c r="L41" s="32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2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2"/>
    </row>
    <row r="47" spans="2:12" s="1" customFormat="1" ht="24.9" customHeight="1">
      <c r="B47" s="32"/>
      <c r="C47" s="21" t="s">
        <v>121</v>
      </c>
      <c r="L47" s="32"/>
    </row>
    <row r="48" spans="2:12" s="1" customFormat="1" ht="6.9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05" t="str">
        <f>E7</f>
        <v>Svařovna SOU Hluboš - odloučené prac. Dobříš</v>
      </c>
      <c r="F50" s="306"/>
      <c r="G50" s="306"/>
      <c r="H50" s="306"/>
      <c r="L50" s="32"/>
    </row>
    <row r="51" spans="2:12" ht="12" customHeight="1">
      <c r="B51" s="20"/>
      <c r="C51" s="27" t="s">
        <v>119</v>
      </c>
      <c r="L51" s="20"/>
    </row>
    <row r="52" spans="2:12" s="1" customFormat="1" ht="16.5" customHeight="1">
      <c r="B52" s="32"/>
      <c r="E52" s="305" t="s">
        <v>208</v>
      </c>
      <c r="F52" s="304"/>
      <c r="G52" s="304"/>
      <c r="H52" s="304"/>
      <c r="L52" s="32"/>
    </row>
    <row r="53" spans="2:12" s="1" customFormat="1" ht="12" customHeight="1">
      <c r="B53" s="32"/>
      <c r="C53" s="27" t="s">
        <v>209</v>
      </c>
      <c r="L53" s="32"/>
    </row>
    <row r="54" spans="2:12" s="1" customFormat="1" ht="16.5" customHeight="1">
      <c r="B54" s="32"/>
      <c r="E54" s="270" t="str">
        <f>E11</f>
        <v>02.05 - D.1.4 - Vodovod</v>
      </c>
      <c r="F54" s="304"/>
      <c r="G54" s="304"/>
      <c r="H54" s="304"/>
      <c r="L54" s="32"/>
    </row>
    <row r="55" spans="2:12" s="1" customFormat="1" ht="6.9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V Lipkách 194, 263 01 Dobříš</v>
      </c>
      <c r="I56" s="27" t="s">
        <v>23</v>
      </c>
      <c r="J56" s="48" t="str">
        <f>IF(J14="","",J14)</f>
        <v>13. 9. 2022</v>
      </c>
      <c r="L56" s="32"/>
    </row>
    <row r="57" spans="2:12" s="1" customFormat="1" ht="6.9" customHeight="1">
      <c r="B57" s="32"/>
      <c r="L57" s="32"/>
    </row>
    <row r="58" spans="2:12" s="1" customFormat="1" ht="40.2" customHeight="1">
      <c r="B58" s="32"/>
      <c r="C58" s="27" t="s">
        <v>25</v>
      </c>
      <c r="F58" s="25" t="str">
        <f>E17</f>
        <v>SOU Hluboš, Hluboš 178, 262 22 Hluboš</v>
      </c>
      <c r="I58" s="27" t="s">
        <v>31</v>
      </c>
      <c r="J58" s="30" t="str">
        <f>E23</f>
        <v>MP technik spol. s r.o., Francouzská 149, Holýšov</v>
      </c>
      <c r="L58" s="32"/>
    </row>
    <row r="59" spans="2:12" s="1" customFormat="1" ht="15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Jakub Vilingr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96" t="s">
        <v>122</v>
      </c>
      <c r="D61" s="90"/>
      <c r="E61" s="90"/>
      <c r="F61" s="90"/>
      <c r="G61" s="90"/>
      <c r="H61" s="90"/>
      <c r="I61" s="90"/>
      <c r="J61" s="97" t="s">
        <v>123</v>
      </c>
      <c r="K61" s="90"/>
      <c r="L61" s="32"/>
    </row>
    <row r="62" spans="2:12" s="1" customFormat="1" ht="10.35" customHeight="1">
      <c r="B62" s="32"/>
      <c r="L62" s="32"/>
    </row>
    <row r="63" spans="2:47" s="1" customFormat="1" ht="22.95" customHeight="1">
      <c r="B63" s="32"/>
      <c r="C63" s="98" t="s">
        <v>70</v>
      </c>
      <c r="J63" s="61">
        <f>J92</f>
        <v>0</v>
      </c>
      <c r="L63" s="32"/>
      <c r="AU63" s="17" t="s">
        <v>124</v>
      </c>
    </row>
    <row r="64" spans="2:12" s="8" customFormat="1" ht="24.9" customHeight="1">
      <c r="B64" s="99"/>
      <c r="D64" s="100" t="s">
        <v>211</v>
      </c>
      <c r="E64" s="101"/>
      <c r="F64" s="101"/>
      <c r="G64" s="101"/>
      <c r="H64" s="101"/>
      <c r="I64" s="101"/>
      <c r="J64" s="102">
        <f>J93</f>
        <v>0</v>
      </c>
      <c r="L64" s="99"/>
    </row>
    <row r="65" spans="2:12" s="11" customFormat="1" ht="19.95" customHeight="1">
      <c r="B65" s="142"/>
      <c r="D65" s="143" t="s">
        <v>1744</v>
      </c>
      <c r="E65" s="144"/>
      <c r="F65" s="144"/>
      <c r="G65" s="144"/>
      <c r="H65" s="144"/>
      <c r="I65" s="144"/>
      <c r="J65" s="145">
        <f>J94</f>
        <v>0</v>
      </c>
      <c r="L65" s="142"/>
    </row>
    <row r="66" spans="2:12" s="8" customFormat="1" ht="24.9" customHeight="1">
      <c r="B66" s="99"/>
      <c r="D66" s="100" t="s">
        <v>215</v>
      </c>
      <c r="E66" s="101"/>
      <c r="F66" s="101"/>
      <c r="G66" s="101"/>
      <c r="H66" s="101"/>
      <c r="I66" s="101"/>
      <c r="J66" s="102">
        <f>J97</f>
        <v>0</v>
      </c>
      <c r="L66" s="99"/>
    </row>
    <row r="67" spans="2:12" s="11" customFormat="1" ht="19.95" customHeight="1">
      <c r="B67" s="142"/>
      <c r="D67" s="143" t="s">
        <v>1745</v>
      </c>
      <c r="E67" s="144"/>
      <c r="F67" s="144"/>
      <c r="G67" s="144"/>
      <c r="H67" s="144"/>
      <c r="I67" s="144"/>
      <c r="J67" s="145">
        <f>J98</f>
        <v>0</v>
      </c>
      <c r="L67" s="142"/>
    </row>
    <row r="68" spans="2:12" s="11" customFormat="1" ht="19.95" customHeight="1">
      <c r="B68" s="142"/>
      <c r="D68" s="143" t="s">
        <v>1746</v>
      </c>
      <c r="E68" s="144"/>
      <c r="F68" s="144"/>
      <c r="G68" s="144"/>
      <c r="H68" s="144"/>
      <c r="I68" s="144"/>
      <c r="J68" s="145">
        <f>J113</f>
        <v>0</v>
      </c>
      <c r="L68" s="142"/>
    </row>
    <row r="69" spans="2:12" s="11" customFormat="1" ht="19.95" customHeight="1">
      <c r="B69" s="142"/>
      <c r="D69" s="143" t="s">
        <v>1747</v>
      </c>
      <c r="E69" s="144"/>
      <c r="F69" s="144"/>
      <c r="G69" s="144"/>
      <c r="H69" s="144"/>
      <c r="I69" s="144"/>
      <c r="J69" s="145">
        <f>J118</f>
        <v>0</v>
      </c>
      <c r="L69" s="142"/>
    </row>
    <row r="70" spans="2:12" s="8" customFormat="1" ht="24.9" customHeight="1">
      <c r="B70" s="99"/>
      <c r="D70" s="100" t="s">
        <v>1646</v>
      </c>
      <c r="E70" s="101"/>
      <c r="F70" s="101"/>
      <c r="G70" s="101"/>
      <c r="H70" s="101"/>
      <c r="I70" s="101"/>
      <c r="J70" s="102">
        <f>J133</f>
        <v>0</v>
      </c>
      <c r="L70" s="99"/>
    </row>
    <row r="71" spans="2:12" s="1" customFormat="1" ht="21.75" customHeight="1">
      <c r="B71" s="32"/>
      <c r="L71" s="32"/>
    </row>
    <row r="72" spans="2:12" s="1" customFormat="1" ht="6.9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2"/>
    </row>
    <row r="76" spans="2:12" s="1" customFormat="1" ht="6.9" customHeight="1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32"/>
    </row>
    <row r="77" spans="2:12" s="1" customFormat="1" ht="24.9" customHeight="1">
      <c r="B77" s="32"/>
      <c r="C77" s="21" t="s">
        <v>126</v>
      </c>
      <c r="L77" s="32"/>
    </row>
    <row r="78" spans="2:12" s="1" customFormat="1" ht="6.9" customHeight="1">
      <c r="B78" s="32"/>
      <c r="L78" s="32"/>
    </row>
    <row r="79" spans="2:12" s="1" customFormat="1" ht="12" customHeight="1">
      <c r="B79" s="32"/>
      <c r="C79" s="27" t="s">
        <v>16</v>
      </c>
      <c r="L79" s="32"/>
    </row>
    <row r="80" spans="2:12" s="1" customFormat="1" ht="16.5" customHeight="1">
      <c r="B80" s="32"/>
      <c r="E80" s="305" t="str">
        <f>E7</f>
        <v>Svařovna SOU Hluboš - odloučené prac. Dobříš</v>
      </c>
      <c r="F80" s="306"/>
      <c r="G80" s="306"/>
      <c r="H80" s="306"/>
      <c r="L80" s="32"/>
    </row>
    <row r="81" spans="2:12" ht="12" customHeight="1">
      <c r="B81" s="20"/>
      <c r="C81" s="27" t="s">
        <v>119</v>
      </c>
      <c r="L81" s="20"/>
    </row>
    <row r="82" spans="2:12" s="1" customFormat="1" ht="16.5" customHeight="1">
      <c r="B82" s="32"/>
      <c r="E82" s="305" t="s">
        <v>208</v>
      </c>
      <c r="F82" s="304"/>
      <c r="G82" s="304"/>
      <c r="H82" s="304"/>
      <c r="L82" s="32"/>
    </row>
    <row r="83" spans="2:12" s="1" customFormat="1" ht="12" customHeight="1">
      <c r="B83" s="32"/>
      <c r="C83" s="27" t="s">
        <v>209</v>
      </c>
      <c r="L83" s="32"/>
    </row>
    <row r="84" spans="2:12" s="1" customFormat="1" ht="16.5" customHeight="1">
      <c r="B84" s="32"/>
      <c r="E84" s="270" t="str">
        <f>E11</f>
        <v>02.05 - D.1.4 - Vodovod</v>
      </c>
      <c r="F84" s="304"/>
      <c r="G84" s="304"/>
      <c r="H84" s="304"/>
      <c r="L84" s="32"/>
    </row>
    <row r="85" spans="2:12" s="1" customFormat="1" ht="6.9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F14</f>
        <v>V Lipkách 194, 263 01 Dobříš</v>
      </c>
      <c r="I86" s="27" t="s">
        <v>23</v>
      </c>
      <c r="J86" s="48" t="str">
        <f>IF(J14="","",J14)</f>
        <v>13. 9. 2022</v>
      </c>
      <c r="L86" s="32"/>
    </row>
    <row r="87" spans="2:12" s="1" customFormat="1" ht="6.9" customHeight="1">
      <c r="B87" s="32"/>
      <c r="L87" s="32"/>
    </row>
    <row r="88" spans="2:12" s="1" customFormat="1" ht="40.2" customHeight="1">
      <c r="B88" s="32"/>
      <c r="C88" s="27" t="s">
        <v>25</v>
      </c>
      <c r="F88" s="25" t="str">
        <f>E17</f>
        <v>SOU Hluboš, Hluboš 178, 262 22 Hluboš</v>
      </c>
      <c r="I88" s="27" t="s">
        <v>31</v>
      </c>
      <c r="J88" s="30" t="str">
        <f>E23</f>
        <v>MP technik spol. s r.o., Francouzská 149, Holýšov</v>
      </c>
      <c r="L88" s="32"/>
    </row>
    <row r="89" spans="2:12" s="1" customFormat="1" ht="15.15" customHeight="1">
      <c r="B89" s="32"/>
      <c r="C89" s="27" t="s">
        <v>29</v>
      </c>
      <c r="F89" s="25" t="str">
        <f>IF(E20="","",E20)</f>
        <v>Vyplň údaj</v>
      </c>
      <c r="I89" s="27" t="s">
        <v>34</v>
      </c>
      <c r="J89" s="30" t="str">
        <f>E26</f>
        <v>Jakub Vilingr</v>
      </c>
      <c r="L89" s="32"/>
    </row>
    <row r="90" spans="2:12" s="1" customFormat="1" ht="10.35" customHeight="1">
      <c r="B90" s="32"/>
      <c r="L90" s="32"/>
    </row>
    <row r="91" spans="2:20" s="9" customFormat="1" ht="29.25" customHeight="1">
      <c r="B91" s="103"/>
      <c r="C91" s="104" t="s">
        <v>127</v>
      </c>
      <c r="D91" s="105" t="s">
        <v>57</v>
      </c>
      <c r="E91" s="105" t="s">
        <v>53</v>
      </c>
      <c r="F91" s="105" t="s">
        <v>54</v>
      </c>
      <c r="G91" s="105" t="s">
        <v>128</v>
      </c>
      <c r="H91" s="105" t="s">
        <v>129</v>
      </c>
      <c r="I91" s="105" t="s">
        <v>130</v>
      </c>
      <c r="J91" s="105" t="s">
        <v>123</v>
      </c>
      <c r="K91" s="106" t="s">
        <v>131</v>
      </c>
      <c r="L91" s="103"/>
      <c r="M91" s="54" t="s">
        <v>19</v>
      </c>
      <c r="N91" s="55" t="s">
        <v>42</v>
      </c>
      <c r="O91" s="55" t="s">
        <v>132</v>
      </c>
      <c r="P91" s="55" t="s">
        <v>133</v>
      </c>
      <c r="Q91" s="55" t="s">
        <v>134</v>
      </c>
      <c r="R91" s="55" t="s">
        <v>135</v>
      </c>
      <c r="S91" s="55" t="s">
        <v>136</v>
      </c>
      <c r="T91" s="56" t="s">
        <v>137</v>
      </c>
    </row>
    <row r="92" spans="2:63" s="1" customFormat="1" ht="22.95" customHeight="1">
      <c r="B92" s="32"/>
      <c r="C92" s="59" t="s">
        <v>138</v>
      </c>
      <c r="J92" s="107">
        <f>BK92</f>
        <v>0</v>
      </c>
      <c r="L92" s="32"/>
      <c r="M92" s="57"/>
      <c r="N92" s="49"/>
      <c r="O92" s="49"/>
      <c r="P92" s="108">
        <f>P93+P97+P133</f>
        <v>0</v>
      </c>
      <c r="Q92" s="49"/>
      <c r="R92" s="108">
        <f>R93+R97+R133</f>
        <v>0</v>
      </c>
      <c r="S92" s="49"/>
      <c r="T92" s="109">
        <f>T93+T97+T133</f>
        <v>0</v>
      </c>
      <c r="AT92" s="17" t="s">
        <v>71</v>
      </c>
      <c r="AU92" s="17" t="s">
        <v>124</v>
      </c>
      <c r="BK92" s="110">
        <f>BK93+BK97+BK133</f>
        <v>0</v>
      </c>
    </row>
    <row r="93" spans="2:63" s="10" customFormat="1" ht="25.95" customHeight="1">
      <c r="B93" s="111"/>
      <c r="D93" s="112" t="s">
        <v>71</v>
      </c>
      <c r="E93" s="113" t="s">
        <v>218</v>
      </c>
      <c r="F93" s="113" t="s">
        <v>219</v>
      </c>
      <c r="I93" s="114"/>
      <c r="J93" s="115">
        <f>BK93</f>
        <v>0</v>
      </c>
      <c r="L93" s="111"/>
      <c r="M93" s="116"/>
      <c r="P93" s="117">
        <f>P94</f>
        <v>0</v>
      </c>
      <c r="R93" s="117">
        <f>R94</f>
        <v>0</v>
      </c>
      <c r="T93" s="118">
        <f>T94</f>
        <v>0</v>
      </c>
      <c r="AR93" s="112" t="s">
        <v>80</v>
      </c>
      <c r="AT93" s="119" t="s">
        <v>71</v>
      </c>
      <c r="AU93" s="119" t="s">
        <v>72</v>
      </c>
      <c r="AY93" s="112" t="s">
        <v>142</v>
      </c>
      <c r="BK93" s="120">
        <f>BK94</f>
        <v>0</v>
      </c>
    </row>
    <row r="94" spans="2:63" s="10" customFormat="1" ht="22.95" customHeight="1">
      <c r="B94" s="111"/>
      <c r="D94" s="112" t="s">
        <v>71</v>
      </c>
      <c r="E94" s="146" t="s">
        <v>1075</v>
      </c>
      <c r="F94" s="146" t="s">
        <v>1748</v>
      </c>
      <c r="I94" s="114"/>
      <c r="J94" s="147">
        <f>BK94</f>
        <v>0</v>
      </c>
      <c r="L94" s="111"/>
      <c r="M94" s="116"/>
      <c r="P94" s="117">
        <f>SUM(P95:P96)</f>
        <v>0</v>
      </c>
      <c r="R94" s="117">
        <f>SUM(R95:R96)</f>
        <v>0</v>
      </c>
      <c r="T94" s="118">
        <f>SUM(T95:T96)</f>
        <v>0</v>
      </c>
      <c r="AR94" s="112" t="s">
        <v>80</v>
      </c>
      <c r="AT94" s="119" t="s">
        <v>71</v>
      </c>
      <c r="AU94" s="119" t="s">
        <v>80</v>
      </c>
      <c r="AY94" s="112" t="s">
        <v>142</v>
      </c>
      <c r="BK94" s="120">
        <f>SUM(BK95:BK96)</f>
        <v>0</v>
      </c>
    </row>
    <row r="95" spans="2:65" s="1" customFormat="1" ht="24.15" customHeight="1">
      <c r="B95" s="32"/>
      <c r="C95" s="121" t="s">
        <v>80</v>
      </c>
      <c r="D95" s="121" t="s">
        <v>143</v>
      </c>
      <c r="E95" s="122" t="s">
        <v>1749</v>
      </c>
      <c r="F95" s="123" t="s">
        <v>1750</v>
      </c>
      <c r="G95" s="124" t="s">
        <v>303</v>
      </c>
      <c r="H95" s="125">
        <v>25</v>
      </c>
      <c r="I95" s="126"/>
      <c r="J95" s="127">
        <f>ROUND(I95*H95,2)</f>
        <v>0</v>
      </c>
      <c r="K95" s="123" t="s">
        <v>19</v>
      </c>
      <c r="L95" s="32"/>
      <c r="M95" s="128" t="s">
        <v>19</v>
      </c>
      <c r="N95" s="129" t="s">
        <v>43</v>
      </c>
      <c r="P95" s="130">
        <f>O95*H95</f>
        <v>0</v>
      </c>
      <c r="Q95" s="130">
        <v>0</v>
      </c>
      <c r="R95" s="130">
        <f>Q95*H95</f>
        <v>0</v>
      </c>
      <c r="S95" s="130">
        <v>0</v>
      </c>
      <c r="T95" s="131">
        <f>S95*H95</f>
        <v>0</v>
      </c>
      <c r="AR95" s="132" t="s">
        <v>141</v>
      </c>
      <c r="AT95" s="132" t="s">
        <v>143</v>
      </c>
      <c r="AU95" s="132" t="s">
        <v>83</v>
      </c>
      <c r="AY95" s="17" t="s">
        <v>142</v>
      </c>
      <c r="BE95" s="133">
        <f>IF(N95="základní",J95,0)</f>
        <v>0</v>
      </c>
      <c r="BF95" s="133">
        <f>IF(N95="snížená",J95,0)</f>
        <v>0</v>
      </c>
      <c r="BG95" s="133">
        <f>IF(N95="zákl. přenesená",J95,0)</f>
        <v>0</v>
      </c>
      <c r="BH95" s="133">
        <f>IF(N95="sníž. přenesená",J95,0)</f>
        <v>0</v>
      </c>
      <c r="BI95" s="133">
        <f>IF(N95="nulová",J95,0)</f>
        <v>0</v>
      </c>
      <c r="BJ95" s="17" t="s">
        <v>80</v>
      </c>
      <c r="BK95" s="133">
        <f>ROUND(I95*H95,2)</f>
        <v>0</v>
      </c>
      <c r="BL95" s="17" t="s">
        <v>141</v>
      </c>
      <c r="BM95" s="132" t="s">
        <v>83</v>
      </c>
    </row>
    <row r="96" spans="2:47" s="1" customFormat="1" ht="19.2">
      <c r="B96" s="32"/>
      <c r="D96" s="134" t="s">
        <v>148</v>
      </c>
      <c r="F96" s="135" t="s">
        <v>1750</v>
      </c>
      <c r="I96" s="136"/>
      <c r="L96" s="32"/>
      <c r="M96" s="137"/>
      <c r="T96" s="51"/>
      <c r="AT96" s="17" t="s">
        <v>148</v>
      </c>
      <c r="AU96" s="17" t="s">
        <v>83</v>
      </c>
    </row>
    <row r="97" spans="2:63" s="10" customFormat="1" ht="25.95" customHeight="1">
      <c r="B97" s="111"/>
      <c r="D97" s="112" t="s">
        <v>71</v>
      </c>
      <c r="E97" s="113" t="s">
        <v>380</v>
      </c>
      <c r="F97" s="113" t="s">
        <v>381</v>
      </c>
      <c r="I97" s="114"/>
      <c r="J97" s="115">
        <f>BK97</f>
        <v>0</v>
      </c>
      <c r="L97" s="111"/>
      <c r="M97" s="116"/>
      <c r="P97" s="117">
        <f>P98+P113+P118</f>
        <v>0</v>
      </c>
      <c r="R97" s="117">
        <f>R98+R113+R118</f>
        <v>0</v>
      </c>
      <c r="T97" s="118">
        <f>T98+T113+T118</f>
        <v>0</v>
      </c>
      <c r="AR97" s="112" t="s">
        <v>83</v>
      </c>
      <c r="AT97" s="119" t="s">
        <v>71</v>
      </c>
      <c r="AU97" s="119" t="s">
        <v>72</v>
      </c>
      <c r="AY97" s="112" t="s">
        <v>142</v>
      </c>
      <c r="BK97" s="120">
        <f>BK98+BK113+BK118</f>
        <v>0</v>
      </c>
    </row>
    <row r="98" spans="2:63" s="10" customFormat="1" ht="22.95" customHeight="1">
      <c r="B98" s="111"/>
      <c r="D98" s="112" t="s">
        <v>71</v>
      </c>
      <c r="E98" s="146" t="s">
        <v>1559</v>
      </c>
      <c r="F98" s="146" t="s">
        <v>1751</v>
      </c>
      <c r="I98" s="114"/>
      <c r="J98" s="147">
        <f>BK98</f>
        <v>0</v>
      </c>
      <c r="L98" s="111"/>
      <c r="M98" s="116"/>
      <c r="P98" s="117">
        <f>SUM(P99:P112)</f>
        <v>0</v>
      </c>
      <c r="R98" s="117">
        <f>SUM(R99:R112)</f>
        <v>0</v>
      </c>
      <c r="T98" s="118">
        <f>SUM(T99:T112)</f>
        <v>0</v>
      </c>
      <c r="AR98" s="112" t="s">
        <v>83</v>
      </c>
      <c r="AT98" s="119" t="s">
        <v>71</v>
      </c>
      <c r="AU98" s="119" t="s">
        <v>80</v>
      </c>
      <c r="AY98" s="112" t="s">
        <v>142</v>
      </c>
      <c r="BK98" s="120">
        <f>SUM(BK99:BK112)</f>
        <v>0</v>
      </c>
    </row>
    <row r="99" spans="2:65" s="1" customFormat="1" ht="16.5" customHeight="1">
      <c r="B99" s="32"/>
      <c r="C99" s="121" t="s">
        <v>83</v>
      </c>
      <c r="D99" s="121" t="s">
        <v>143</v>
      </c>
      <c r="E99" s="122" t="s">
        <v>1561</v>
      </c>
      <c r="F99" s="123" t="s">
        <v>1752</v>
      </c>
      <c r="G99" s="124" t="s">
        <v>1424</v>
      </c>
      <c r="H99" s="125">
        <v>1</v>
      </c>
      <c r="I99" s="126"/>
      <c r="J99" s="127">
        <f>ROUND(I99*H99,2)</f>
        <v>0</v>
      </c>
      <c r="K99" s="123" t="s">
        <v>19</v>
      </c>
      <c r="L99" s="32"/>
      <c r="M99" s="128" t="s">
        <v>19</v>
      </c>
      <c r="N99" s="129" t="s">
        <v>43</v>
      </c>
      <c r="P99" s="130">
        <f>O99*H99</f>
        <v>0</v>
      </c>
      <c r="Q99" s="130">
        <v>0</v>
      </c>
      <c r="R99" s="130">
        <f>Q99*H99</f>
        <v>0</v>
      </c>
      <c r="S99" s="130">
        <v>0</v>
      </c>
      <c r="T99" s="131">
        <f>S99*H99</f>
        <v>0</v>
      </c>
      <c r="AR99" s="132" t="s">
        <v>337</v>
      </c>
      <c r="AT99" s="132" t="s">
        <v>143</v>
      </c>
      <c r="AU99" s="132" t="s">
        <v>83</v>
      </c>
      <c r="AY99" s="17" t="s">
        <v>142</v>
      </c>
      <c r="BE99" s="133">
        <f>IF(N99="základní",J99,0)</f>
        <v>0</v>
      </c>
      <c r="BF99" s="133">
        <f>IF(N99="snížená",J99,0)</f>
        <v>0</v>
      </c>
      <c r="BG99" s="133">
        <f>IF(N99="zákl. přenesená",J99,0)</f>
        <v>0</v>
      </c>
      <c r="BH99" s="133">
        <f>IF(N99="sníž. přenesená",J99,0)</f>
        <v>0</v>
      </c>
      <c r="BI99" s="133">
        <f>IF(N99="nulová",J99,0)</f>
        <v>0</v>
      </c>
      <c r="BJ99" s="17" t="s">
        <v>80</v>
      </c>
      <c r="BK99" s="133">
        <f>ROUND(I99*H99,2)</f>
        <v>0</v>
      </c>
      <c r="BL99" s="17" t="s">
        <v>337</v>
      </c>
      <c r="BM99" s="132" t="s">
        <v>141</v>
      </c>
    </row>
    <row r="100" spans="2:47" s="1" customFormat="1" ht="12">
      <c r="B100" s="32"/>
      <c r="D100" s="134" t="s">
        <v>148</v>
      </c>
      <c r="F100" s="135" t="s">
        <v>1752</v>
      </c>
      <c r="I100" s="136"/>
      <c r="L100" s="32"/>
      <c r="M100" s="137"/>
      <c r="T100" s="51"/>
      <c r="AT100" s="17" t="s">
        <v>148</v>
      </c>
      <c r="AU100" s="17" t="s">
        <v>83</v>
      </c>
    </row>
    <row r="101" spans="2:65" s="1" customFormat="1" ht="16.5" customHeight="1">
      <c r="B101" s="32"/>
      <c r="C101" s="121" t="s">
        <v>152</v>
      </c>
      <c r="D101" s="121" t="s">
        <v>143</v>
      </c>
      <c r="E101" s="122" t="s">
        <v>1563</v>
      </c>
      <c r="F101" s="123" t="s">
        <v>1753</v>
      </c>
      <c r="G101" s="124" t="s">
        <v>1424</v>
      </c>
      <c r="H101" s="125">
        <v>1</v>
      </c>
      <c r="I101" s="126"/>
      <c r="J101" s="127">
        <f>ROUND(I101*H101,2)</f>
        <v>0</v>
      </c>
      <c r="K101" s="123" t="s">
        <v>19</v>
      </c>
      <c r="L101" s="32"/>
      <c r="M101" s="128" t="s">
        <v>19</v>
      </c>
      <c r="N101" s="129" t="s">
        <v>43</v>
      </c>
      <c r="P101" s="130">
        <f>O101*H101</f>
        <v>0</v>
      </c>
      <c r="Q101" s="130">
        <v>0</v>
      </c>
      <c r="R101" s="130">
        <f>Q101*H101</f>
        <v>0</v>
      </c>
      <c r="S101" s="130">
        <v>0</v>
      </c>
      <c r="T101" s="131">
        <f>S101*H101</f>
        <v>0</v>
      </c>
      <c r="AR101" s="132" t="s">
        <v>337</v>
      </c>
      <c r="AT101" s="132" t="s">
        <v>143</v>
      </c>
      <c r="AU101" s="132" t="s">
        <v>83</v>
      </c>
      <c r="AY101" s="17" t="s">
        <v>142</v>
      </c>
      <c r="BE101" s="133">
        <f>IF(N101="základní",J101,0)</f>
        <v>0</v>
      </c>
      <c r="BF101" s="133">
        <f>IF(N101="snížená",J101,0)</f>
        <v>0</v>
      </c>
      <c r="BG101" s="133">
        <f>IF(N101="zákl. přenesená",J101,0)</f>
        <v>0</v>
      </c>
      <c r="BH101" s="133">
        <f>IF(N101="sníž. přenesená",J101,0)</f>
        <v>0</v>
      </c>
      <c r="BI101" s="133">
        <f>IF(N101="nulová",J101,0)</f>
        <v>0</v>
      </c>
      <c r="BJ101" s="17" t="s">
        <v>80</v>
      </c>
      <c r="BK101" s="133">
        <f>ROUND(I101*H101,2)</f>
        <v>0</v>
      </c>
      <c r="BL101" s="17" t="s">
        <v>337</v>
      </c>
      <c r="BM101" s="132" t="s">
        <v>167</v>
      </c>
    </row>
    <row r="102" spans="2:47" s="1" customFormat="1" ht="12">
      <c r="B102" s="32"/>
      <c r="D102" s="134" t="s">
        <v>148</v>
      </c>
      <c r="F102" s="135" t="s">
        <v>1753</v>
      </c>
      <c r="I102" s="136"/>
      <c r="L102" s="32"/>
      <c r="M102" s="137"/>
      <c r="T102" s="51"/>
      <c r="AT102" s="17" t="s">
        <v>148</v>
      </c>
      <c r="AU102" s="17" t="s">
        <v>83</v>
      </c>
    </row>
    <row r="103" spans="2:65" s="1" customFormat="1" ht="16.5" customHeight="1">
      <c r="B103" s="32"/>
      <c r="C103" s="121" t="s">
        <v>141</v>
      </c>
      <c r="D103" s="121" t="s">
        <v>143</v>
      </c>
      <c r="E103" s="122" t="s">
        <v>1565</v>
      </c>
      <c r="F103" s="123" t="s">
        <v>1754</v>
      </c>
      <c r="G103" s="124" t="s">
        <v>1424</v>
      </c>
      <c r="H103" s="125">
        <v>2</v>
      </c>
      <c r="I103" s="126"/>
      <c r="J103" s="127">
        <f>ROUND(I103*H103,2)</f>
        <v>0</v>
      </c>
      <c r="K103" s="123" t="s">
        <v>19</v>
      </c>
      <c r="L103" s="32"/>
      <c r="M103" s="128" t="s">
        <v>19</v>
      </c>
      <c r="N103" s="129" t="s">
        <v>43</v>
      </c>
      <c r="P103" s="130">
        <f>O103*H103</f>
        <v>0</v>
      </c>
      <c r="Q103" s="130">
        <v>0</v>
      </c>
      <c r="R103" s="130">
        <f>Q103*H103</f>
        <v>0</v>
      </c>
      <c r="S103" s="130">
        <v>0</v>
      </c>
      <c r="T103" s="131">
        <f>S103*H103</f>
        <v>0</v>
      </c>
      <c r="AR103" s="132" t="s">
        <v>337</v>
      </c>
      <c r="AT103" s="132" t="s">
        <v>143</v>
      </c>
      <c r="AU103" s="132" t="s">
        <v>83</v>
      </c>
      <c r="AY103" s="17" t="s">
        <v>142</v>
      </c>
      <c r="BE103" s="133">
        <f>IF(N103="základní",J103,0)</f>
        <v>0</v>
      </c>
      <c r="BF103" s="133">
        <f>IF(N103="snížená",J103,0)</f>
        <v>0</v>
      </c>
      <c r="BG103" s="133">
        <f>IF(N103="zákl. přenesená",J103,0)</f>
        <v>0</v>
      </c>
      <c r="BH103" s="133">
        <f>IF(N103="sníž. přenesená",J103,0)</f>
        <v>0</v>
      </c>
      <c r="BI103" s="133">
        <f>IF(N103="nulová",J103,0)</f>
        <v>0</v>
      </c>
      <c r="BJ103" s="17" t="s">
        <v>80</v>
      </c>
      <c r="BK103" s="133">
        <f>ROUND(I103*H103,2)</f>
        <v>0</v>
      </c>
      <c r="BL103" s="17" t="s">
        <v>337</v>
      </c>
      <c r="BM103" s="132" t="s">
        <v>175</v>
      </c>
    </row>
    <row r="104" spans="2:47" s="1" customFormat="1" ht="12">
      <c r="B104" s="32"/>
      <c r="D104" s="134" t="s">
        <v>148</v>
      </c>
      <c r="F104" s="135" t="s">
        <v>1754</v>
      </c>
      <c r="I104" s="136"/>
      <c r="L104" s="32"/>
      <c r="M104" s="137"/>
      <c r="T104" s="51"/>
      <c r="AT104" s="17" t="s">
        <v>148</v>
      </c>
      <c r="AU104" s="17" t="s">
        <v>83</v>
      </c>
    </row>
    <row r="105" spans="2:65" s="1" customFormat="1" ht="21.75" customHeight="1">
      <c r="B105" s="32"/>
      <c r="C105" s="121" t="s">
        <v>162</v>
      </c>
      <c r="D105" s="121" t="s">
        <v>143</v>
      </c>
      <c r="E105" s="122" t="s">
        <v>1755</v>
      </c>
      <c r="F105" s="123" t="s">
        <v>1756</v>
      </c>
      <c r="G105" s="124" t="s">
        <v>1424</v>
      </c>
      <c r="H105" s="125">
        <v>3</v>
      </c>
      <c r="I105" s="126"/>
      <c r="J105" s="127">
        <f>ROUND(I105*H105,2)</f>
        <v>0</v>
      </c>
      <c r="K105" s="123" t="s">
        <v>19</v>
      </c>
      <c r="L105" s="32"/>
      <c r="M105" s="128" t="s">
        <v>19</v>
      </c>
      <c r="N105" s="129" t="s">
        <v>43</v>
      </c>
      <c r="P105" s="130">
        <f>O105*H105</f>
        <v>0</v>
      </c>
      <c r="Q105" s="130">
        <v>0</v>
      </c>
      <c r="R105" s="130">
        <f>Q105*H105</f>
        <v>0</v>
      </c>
      <c r="S105" s="130">
        <v>0</v>
      </c>
      <c r="T105" s="131">
        <f>S105*H105</f>
        <v>0</v>
      </c>
      <c r="AR105" s="132" t="s">
        <v>337</v>
      </c>
      <c r="AT105" s="132" t="s">
        <v>143</v>
      </c>
      <c r="AU105" s="132" t="s">
        <v>83</v>
      </c>
      <c r="AY105" s="17" t="s">
        <v>142</v>
      </c>
      <c r="BE105" s="133">
        <f>IF(N105="základní",J105,0)</f>
        <v>0</v>
      </c>
      <c r="BF105" s="133">
        <f>IF(N105="snížená",J105,0)</f>
        <v>0</v>
      </c>
      <c r="BG105" s="133">
        <f>IF(N105="zákl. přenesená",J105,0)</f>
        <v>0</v>
      </c>
      <c r="BH105" s="133">
        <f>IF(N105="sníž. přenesená",J105,0)</f>
        <v>0</v>
      </c>
      <c r="BI105" s="133">
        <f>IF(N105="nulová",J105,0)</f>
        <v>0</v>
      </c>
      <c r="BJ105" s="17" t="s">
        <v>80</v>
      </c>
      <c r="BK105" s="133">
        <f>ROUND(I105*H105,2)</f>
        <v>0</v>
      </c>
      <c r="BL105" s="17" t="s">
        <v>337</v>
      </c>
      <c r="BM105" s="132" t="s">
        <v>293</v>
      </c>
    </row>
    <row r="106" spans="2:47" s="1" customFormat="1" ht="12">
      <c r="B106" s="32"/>
      <c r="D106" s="134" t="s">
        <v>148</v>
      </c>
      <c r="F106" s="135" t="s">
        <v>1756</v>
      </c>
      <c r="I106" s="136"/>
      <c r="L106" s="32"/>
      <c r="M106" s="137"/>
      <c r="T106" s="51"/>
      <c r="AT106" s="17" t="s">
        <v>148</v>
      </c>
      <c r="AU106" s="17" t="s">
        <v>83</v>
      </c>
    </row>
    <row r="107" spans="2:65" s="1" customFormat="1" ht="16.5" customHeight="1">
      <c r="B107" s="32"/>
      <c r="C107" s="121" t="s">
        <v>167</v>
      </c>
      <c r="D107" s="121" t="s">
        <v>143</v>
      </c>
      <c r="E107" s="122" t="s">
        <v>1757</v>
      </c>
      <c r="F107" s="123" t="s">
        <v>1758</v>
      </c>
      <c r="G107" s="124" t="s">
        <v>1424</v>
      </c>
      <c r="H107" s="125">
        <v>2</v>
      </c>
      <c r="I107" s="126"/>
      <c r="J107" s="127">
        <f>ROUND(I107*H107,2)</f>
        <v>0</v>
      </c>
      <c r="K107" s="123" t="s">
        <v>19</v>
      </c>
      <c r="L107" s="32"/>
      <c r="M107" s="128" t="s">
        <v>19</v>
      </c>
      <c r="N107" s="129" t="s">
        <v>43</v>
      </c>
      <c r="P107" s="130">
        <f>O107*H107</f>
        <v>0</v>
      </c>
      <c r="Q107" s="130">
        <v>0</v>
      </c>
      <c r="R107" s="130">
        <f>Q107*H107</f>
        <v>0</v>
      </c>
      <c r="S107" s="130">
        <v>0</v>
      </c>
      <c r="T107" s="131">
        <f>S107*H107</f>
        <v>0</v>
      </c>
      <c r="AR107" s="132" t="s">
        <v>337</v>
      </c>
      <c r="AT107" s="132" t="s">
        <v>143</v>
      </c>
      <c r="AU107" s="132" t="s">
        <v>83</v>
      </c>
      <c r="AY107" s="17" t="s">
        <v>142</v>
      </c>
      <c r="BE107" s="133">
        <f>IF(N107="základní",J107,0)</f>
        <v>0</v>
      </c>
      <c r="BF107" s="133">
        <f>IF(N107="snížená",J107,0)</f>
        <v>0</v>
      </c>
      <c r="BG107" s="133">
        <f>IF(N107="zákl. přenesená",J107,0)</f>
        <v>0</v>
      </c>
      <c r="BH107" s="133">
        <f>IF(N107="sníž. přenesená",J107,0)</f>
        <v>0</v>
      </c>
      <c r="BI107" s="133">
        <f>IF(N107="nulová",J107,0)</f>
        <v>0</v>
      </c>
      <c r="BJ107" s="17" t="s">
        <v>80</v>
      </c>
      <c r="BK107" s="133">
        <f>ROUND(I107*H107,2)</f>
        <v>0</v>
      </c>
      <c r="BL107" s="17" t="s">
        <v>337</v>
      </c>
      <c r="BM107" s="132" t="s">
        <v>308</v>
      </c>
    </row>
    <row r="108" spans="2:47" s="1" customFormat="1" ht="12">
      <c r="B108" s="32"/>
      <c r="D108" s="134" t="s">
        <v>148</v>
      </c>
      <c r="F108" s="135" t="s">
        <v>1758</v>
      </c>
      <c r="I108" s="136"/>
      <c r="L108" s="32"/>
      <c r="M108" s="137"/>
      <c r="T108" s="51"/>
      <c r="AT108" s="17" t="s">
        <v>148</v>
      </c>
      <c r="AU108" s="17" t="s">
        <v>83</v>
      </c>
    </row>
    <row r="109" spans="2:65" s="1" customFormat="1" ht="16.5" customHeight="1">
      <c r="B109" s="32"/>
      <c r="C109" s="121" t="s">
        <v>171</v>
      </c>
      <c r="D109" s="121" t="s">
        <v>143</v>
      </c>
      <c r="E109" s="122" t="s">
        <v>1759</v>
      </c>
      <c r="F109" s="123" t="s">
        <v>1760</v>
      </c>
      <c r="G109" s="124" t="s">
        <v>1424</v>
      </c>
      <c r="H109" s="125">
        <v>1</v>
      </c>
      <c r="I109" s="126"/>
      <c r="J109" s="127">
        <f>ROUND(I109*H109,2)</f>
        <v>0</v>
      </c>
      <c r="K109" s="123" t="s">
        <v>19</v>
      </c>
      <c r="L109" s="32"/>
      <c r="M109" s="128" t="s">
        <v>19</v>
      </c>
      <c r="N109" s="129" t="s">
        <v>43</v>
      </c>
      <c r="P109" s="130">
        <f>O109*H109</f>
        <v>0</v>
      </c>
      <c r="Q109" s="130">
        <v>0</v>
      </c>
      <c r="R109" s="130">
        <f>Q109*H109</f>
        <v>0</v>
      </c>
      <c r="S109" s="130">
        <v>0</v>
      </c>
      <c r="T109" s="131">
        <f>S109*H109</f>
        <v>0</v>
      </c>
      <c r="AR109" s="132" t="s">
        <v>337</v>
      </c>
      <c r="AT109" s="132" t="s">
        <v>143</v>
      </c>
      <c r="AU109" s="132" t="s">
        <v>83</v>
      </c>
      <c r="AY109" s="17" t="s">
        <v>142</v>
      </c>
      <c r="BE109" s="133">
        <f>IF(N109="základní",J109,0)</f>
        <v>0</v>
      </c>
      <c r="BF109" s="133">
        <f>IF(N109="snížená",J109,0)</f>
        <v>0</v>
      </c>
      <c r="BG109" s="133">
        <f>IF(N109="zákl. přenesená",J109,0)</f>
        <v>0</v>
      </c>
      <c r="BH109" s="133">
        <f>IF(N109="sníž. přenesená",J109,0)</f>
        <v>0</v>
      </c>
      <c r="BI109" s="133">
        <f>IF(N109="nulová",J109,0)</f>
        <v>0</v>
      </c>
      <c r="BJ109" s="17" t="s">
        <v>80</v>
      </c>
      <c r="BK109" s="133">
        <f>ROUND(I109*H109,2)</f>
        <v>0</v>
      </c>
      <c r="BL109" s="17" t="s">
        <v>337</v>
      </c>
      <c r="BM109" s="132" t="s">
        <v>321</v>
      </c>
    </row>
    <row r="110" spans="2:47" s="1" customFormat="1" ht="12">
      <c r="B110" s="32"/>
      <c r="D110" s="134" t="s">
        <v>148</v>
      </c>
      <c r="F110" s="135" t="s">
        <v>1760</v>
      </c>
      <c r="I110" s="136"/>
      <c r="L110" s="32"/>
      <c r="M110" s="137"/>
      <c r="T110" s="51"/>
      <c r="AT110" s="17" t="s">
        <v>148</v>
      </c>
      <c r="AU110" s="17" t="s">
        <v>83</v>
      </c>
    </row>
    <row r="111" spans="2:65" s="1" customFormat="1" ht="16.5" customHeight="1">
      <c r="B111" s="32"/>
      <c r="C111" s="121" t="s">
        <v>175</v>
      </c>
      <c r="D111" s="121" t="s">
        <v>143</v>
      </c>
      <c r="E111" s="122" t="s">
        <v>1761</v>
      </c>
      <c r="F111" s="123" t="s">
        <v>1762</v>
      </c>
      <c r="G111" s="124" t="s">
        <v>1424</v>
      </c>
      <c r="H111" s="125">
        <v>1</v>
      </c>
      <c r="I111" s="126"/>
      <c r="J111" s="127">
        <f>ROUND(I111*H111,2)</f>
        <v>0</v>
      </c>
      <c r="K111" s="123" t="s">
        <v>19</v>
      </c>
      <c r="L111" s="32"/>
      <c r="M111" s="128" t="s">
        <v>19</v>
      </c>
      <c r="N111" s="129" t="s">
        <v>43</v>
      </c>
      <c r="P111" s="130">
        <f>O111*H111</f>
        <v>0</v>
      </c>
      <c r="Q111" s="130">
        <v>0</v>
      </c>
      <c r="R111" s="130">
        <f>Q111*H111</f>
        <v>0</v>
      </c>
      <c r="S111" s="130">
        <v>0</v>
      </c>
      <c r="T111" s="131">
        <f>S111*H111</f>
        <v>0</v>
      </c>
      <c r="AR111" s="132" t="s">
        <v>337</v>
      </c>
      <c r="AT111" s="132" t="s">
        <v>143</v>
      </c>
      <c r="AU111" s="132" t="s">
        <v>83</v>
      </c>
      <c r="AY111" s="17" t="s">
        <v>142</v>
      </c>
      <c r="BE111" s="133">
        <f>IF(N111="základní",J111,0)</f>
        <v>0</v>
      </c>
      <c r="BF111" s="133">
        <f>IF(N111="snížená",J111,0)</f>
        <v>0</v>
      </c>
      <c r="BG111" s="133">
        <f>IF(N111="zákl. přenesená",J111,0)</f>
        <v>0</v>
      </c>
      <c r="BH111" s="133">
        <f>IF(N111="sníž. přenesená",J111,0)</f>
        <v>0</v>
      </c>
      <c r="BI111" s="133">
        <f>IF(N111="nulová",J111,0)</f>
        <v>0</v>
      </c>
      <c r="BJ111" s="17" t="s">
        <v>80</v>
      </c>
      <c r="BK111" s="133">
        <f>ROUND(I111*H111,2)</f>
        <v>0</v>
      </c>
      <c r="BL111" s="17" t="s">
        <v>337</v>
      </c>
      <c r="BM111" s="132" t="s">
        <v>337</v>
      </c>
    </row>
    <row r="112" spans="2:47" s="1" customFormat="1" ht="12">
      <c r="B112" s="32"/>
      <c r="D112" s="134" t="s">
        <v>148</v>
      </c>
      <c r="F112" s="135" t="s">
        <v>1762</v>
      </c>
      <c r="I112" s="136"/>
      <c r="L112" s="32"/>
      <c r="M112" s="137"/>
      <c r="T112" s="51"/>
      <c r="AT112" s="17" t="s">
        <v>148</v>
      </c>
      <c r="AU112" s="17" t="s">
        <v>83</v>
      </c>
    </row>
    <row r="113" spans="2:63" s="10" customFormat="1" ht="22.95" customHeight="1">
      <c r="B113" s="111"/>
      <c r="D113" s="112" t="s">
        <v>71</v>
      </c>
      <c r="E113" s="146" t="s">
        <v>382</v>
      </c>
      <c r="F113" s="146" t="s">
        <v>1763</v>
      </c>
      <c r="I113" s="114"/>
      <c r="J113" s="147">
        <f>BK113</f>
        <v>0</v>
      </c>
      <c r="L113" s="111"/>
      <c r="M113" s="116"/>
      <c r="P113" s="117">
        <f>SUM(P114:P117)</f>
        <v>0</v>
      </c>
      <c r="R113" s="117">
        <f>SUM(R114:R117)</f>
        <v>0</v>
      </c>
      <c r="T113" s="118">
        <f>SUM(T114:T117)</f>
        <v>0</v>
      </c>
      <c r="AR113" s="112" t="s">
        <v>83</v>
      </c>
      <c r="AT113" s="119" t="s">
        <v>71</v>
      </c>
      <c r="AU113" s="119" t="s">
        <v>80</v>
      </c>
      <c r="AY113" s="112" t="s">
        <v>142</v>
      </c>
      <c r="BK113" s="120">
        <f>SUM(BK114:BK117)</f>
        <v>0</v>
      </c>
    </row>
    <row r="114" spans="2:65" s="1" customFormat="1" ht="24.15" customHeight="1">
      <c r="B114" s="32"/>
      <c r="C114" s="121" t="s">
        <v>229</v>
      </c>
      <c r="D114" s="121" t="s">
        <v>143</v>
      </c>
      <c r="E114" s="122" t="s">
        <v>1764</v>
      </c>
      <c r="F114" s="123" t="s">
        <v>1765</v>
      </c>
      <c r="G114" s="124" t="s">
        <v>1424</v>
      </c>
      <c r="H114" s="125">
        <v>4</v>
      </c>
      <c r="I114" s="126"/>
      <c r="J114" s="127">
        <f>ROUND(I114*H114,2)</f>
        <v>0</v>
      </c>
      <c r="K114" s="123" t="s">
        <v>19</v>
      </c>
      <c r="L114" s="32"/>
      <c r="M114" s="128" t="s">
        <v>19</v>
      </c>
      <c r="N114" s="129" t="s">
        <v>43</v>
      </c>
      <c r="P114" s="130">
        <f>O114*H114</f>
        <v>0</v>
      </c>
      <c r="Q114" s="130">
        <v>0</v>
      </c>
      <c r="R114" s="130">
        <f>Q114*H114</f>
        <v>0</v>
      </c>
      <c r="S114" s="130">
        <v>0</v>
      </c>
      <c r="T114" s="131">
        <f>S114*H114</f>
        <v>0</v>
      </c>
      <c r="AR114" s="132" t="s">
        <v>337</v>
      </c>
      <c r="AT114" s="132" t="s">
        <v>143</v>
      </c>
      <c r="AU114" s="132" t="s">
        <v>83</v>
      </c>
      <c r="AY114" s="17" t="s">
        <v>142</v>
      </c>
      <c r="BE114" s="133">
        <f>IF(N114="základní",J114,0)</f>
        <v>0</v>
      </c>
      <c r="BF114" s="133">
        <f>IF(N114="snížená",J114,0)</f>
        <v>0</v>
      </c>
      <c r="BG114" s="133">
        <f>IF(N114="zákl. přenesená",J114,0)</f>
        <v>0</v>
      </c>
      <c r="BH114" s="133">
        <f>IF(N114="sníž. přenesená",J114,0)</f>
        <v>0</v>
      </c>
      <c r="BI114" s="133">
        <f>IF(N114="nulová",J114,0)</f>
        <v>0</v>
      </c>
      <c r="BJ114" s="17" t="s">
        <v>80</v>
      </c>
      <c r="BK114" s="133">
        <f>ROUND(I114*H114,2)</f>
        <v>0</v>
      </c>
      <c r="BL114" s="17" t="s">
        <v>337</v>
      </c>
      <c r="BM114" s="132" t="s">
        <v>350</v>
      </c>
    </row>
    <row r="115" spans="2:47" s="1" customFormat="1" ht="19.2">
      <c r="B115" s="32"/>
      <c r="D115" s="134" t="s">
        <v>148</v>
      </c>
      <c r="F115" s="135" t="s">
        <v>1765</v>
      </c>
      <c r="I115" s="136"/>
      <c r="L115" s="32"/>
      <c r="M115" s="137"/>
      <c r="T115" s="51"/>
      <c r="AT115" s="17" t="s">
        <v>148</v>
      </c>
      <c r="AU115" s="17" t="s">
        <v>83</v>
      </c>
    </row>
    <row r="116" spans="2:65" s="1" customFormat="1" ht="16.5" customHeight="1">
      <c r="B116" s="32"/>
      <c r="C116" s="121" t="s">
        <v>293</v>
      </c>
      <c r="D116" s="121" t="s">
        <v>143</v>
      </c>
      <c r="E116" s="122" t="s">
        <v>1766</v>
      </c>
      <c r="F116" s="123" t="s">
        <v>1767</v>
      </c>
      <c r="G116" s="124" t="s">
        <v>1424</v>
      </c>
      <c r="H116" s="125">
        <v>8</v>
      </c>
      <c r="I116" s="126"/>
      <c r="J116" s="127">
        <f>ROUND(I116*H116,2)</f>
        <v>0</v>
      </c>
      <c r="K116" s="123" t="s">
        <v>19</v>
      </c>
      <c r="L116" s="32"/>
      <c r="M116" s="128" t="s">
        <v>19</v>
      </c>
      <c r="N116" s="129" t="s">
        <v>43</v>
      </c>
      <c r="P116" s="130">
        <f>O116*H116</f>
        <v>0</v>
      </c>
      <c r="Q116" s="130">
        <v>0</v>
      </c>
      <c r="R116" s="130">
        <f>Q116*H116</f>
        <v>0</v>
      </c>
      <c r="S116" s="130">
        <v>0</v>
      </c>
      <c r="T116" s="131">
        <f>S116*H116</f>
        <v>0</v>
      </c>
      <c r="AR116" s="132" t="s">
        <v>337</v>
      </c>
      <c r="AT116" s="132" t="s">
        <v>143</v>
      </c>
      <c r="AU116" s="132" t="s">
        <v>83</v>
      </c>
      <c r="AY116" s="17" t="s">
        <v>142</v>
      </c>
      <c r="BE116" s="133">
        <f>IF(N116="základní",J116,0)</f>
        <v>0</v>
      </c>
      <c r="BF116" s="133">
        <f>IF(N116="snížená",J116,0)</f>
        <v>0</v>
      </c>
      <c r="BG116" s="133">
        <f>IF(N116="zákl. přenesená",J116,0)</f>
        <v>0</v>
      </c>
      <c r="BH116" s="133">
        <f>IF(N116="sníž. přenesená",J116,0)</f>
        <v>0</v>
      </c>
      <c r="BI116" s="133">
        <f>IF(N116="nulová",J116,0)</f>
        <v>0</v>
      </c>
      <c r="BJ116" s="17" t="s">
        <v>80</v>
      </c>
      <c r="BK116" s="133">
        <f>ROUND(I116*H116,2)</f>
        <v>0</v>
      </c>
      <c r="BL116" s="17" t="s">
        <v>337</v>
      </c>
      <c r="BM116" s="132" t="s">
        <v>363</v>
      </c>
    </row>
    <row r="117" spans="2:47" s="1" customFormat="1" ht="12">
      <c r="B117" s="32"/>
      <c r="D117" s="134" t="s">
        <v>148</v>
      </c>
      <c r="F117" s="135" t="s">
        <v>1767</v>
      </c>
      <c r="I117" s="136"/>
      <c r="L117" s="32"/>
      <c r="M117" s="137"/>
      <c r="T117" s="51"/>
      <c r="AT117" s="17" t="s">
        <v>148</v>
      </c>
      <c r="AU117" s="17" t="s">
        <v>83</v>
      </c>
    </row>
    <row r="118" spans="2:63" s="10" customFormat="1" ht="22.95" customHeight="1">
      <c r="B118" s="111"/>
      <c r="D118" s="112" t="s">
        <v>71</v>
      </c>
      <c r="E118" s="146" t="s">
        <v>1768</v>
      </c>
      <c r="F118" s="146" t="s">
        <v>1681</v>
      </c>
      <c r="I118" s="114"/>
      <c r="J118" s="147">
        <f>BK118</f>
        <v>0</v>
      </c>
      <c r="L118" s="111"/>
      <c r="M118" s="116"/>
      <c r="P118" s="117">
        <f>SUM(P119:P132)</f>
        <v>0</v>
      </c>
      <c r="R118" s="117">
        <f>SUM(R119:R132)</f>
        <v>0</v>
      </c>
      <c r="T118" s="118">
        <f>SUM(T119:T132)</f>
        <v>0</v>
      </c>
      <c r="AR118" s="112" t="s">
        <v>83</v>
      </c>
      <c r="AT118" s="119" t="s">
        <v>71</v>
      </c>
      <c r="AU118" s="119" t="s">
        <v>80</v>
      </c>
      <c r="AY118" s="112" t="s">
        <v>142</v>
      </c>
      <c r="BK118" s="120">
        <f>SUM(BK119:BK132)</f>
        <v>0</v>
      </c>
    </row>
    <row r="119" spans="2:65" s="1" customFormat="1" ht="37.95" customHeight="1">
      <c r="B119" s="32"/>
      <c r="C119" s="121" t="s">
        <v>300</v>
      </c>
      <c r="D119" s="121" t="s">
        <v>143</v>
      </c>
      <c r="E119" s="122" t="s">
        <v>1769</v>
      </c>
      <c r="F119" s="123" t="s">
        <v>1770</v>
      </c>
      <c r="G119" s="124" t="s">
        <v>303</v>
      </c>
      <c r="H119" s="125">
        <v>13</v>
      </c>
      <c r="I119" s="126"/>
      <c r="J119" s="127">
        <f>ROUND(I119*H119,2)</f>
        <v>0</v>
      </c>
      <c r="K119" s="123" t="s">
        <v>19</v>
      </c>
      <c r="L119" s="32"/>
      <c r="M119" s="128" t="s">
        <v>19</v>
      </c>
      <c r="N119" s="129" t="s">
        <v>43</v>
      </c>
      <c r="P119" s="130">
        <f>O119*H119</f>
        <v>0</v>
      </c>
      <c r="Q119" s="130">
        <v>0</v>
      </c>
      <c r="R119" s="130">
        <f>Q119*H119</f>
        <v>0</v>
      </c>
      <c r="S119" s="130">
        <v>0</v>
      </c>
      <c r="T119" s="131">
        <f>S119*H119</f>
        <v>0</v>
      </c>
      <c r="AR119" s="132" t="s">
        <v>337</v>
      </c>
      <c r="AT119" s="132" t="s">
        <v>143</v>
      </c>
      <c r="AU119" s="132" t="s">
        <v>83</v>
      </c>
      <c r="AY119" s="17" t="s">
        <v>142</v>
      </c>
      <c r="BE119" s="133">
        <f>IF(N119="základní",J119,0)</f>
        <v>0</v>
      </c>
      <c r="BF119" s="133">
        <f>IF(N119="snížená",J119,0)</f>
        <v>0</v>
      </c>
      <c r="BG119" s="133">
        <f>IF(N119="zákl. přenesená",J119,0)</f>
        <v>0</v>
      </c>
      <c r="BH119" s="133">
        <f>IF(N119="sníž. přenesená",J119,0)</f>
        <v>0</v>
      </c>
      <c r="BI119" s="133">
        <f>IF(N119="nulová",J119,0)</f>
        <v>0</v>
      </c>
      <c r="BJ119" s="17" t="s">
        <v>80</v>
      </c>
      <c r="BK119" s="133">
        <f>ROUND(I119*H119,2)</f>
        <v>0</v>
      </c>
      <c r="BL119" s="17" t="s">
        <v>337</v>
      </c>
      <c r="BM119" s="132" t="s">
        <v>374</v>
      </c>
    </row>
    <row r="120" spans="2:47" s="1" customFormat="1" ht="19.2">
      <c r="B120" s="32"/>
      <c r="D120" s="134" t="s">
        <v>148</v>
      </c>
      <c r="F120" s="135" t="s">
        <v>1771</v>
      </c>
      <c r="I120" s="136"/>
      <c r="L120" s="32"/>
      <c r="M120" s="137"/>
      <c r="T120" s="51"/>
      <c r="AT120" s="17" t="s">
        <v>148</v>
      </c>
      <c r="AU120" s="17" t="s">
        <v>83</v>
      </c>
    </row>
    <row r="121" spans="2:65" s="1" customFormat="1" ht="37.95" customHeight="1">
      <c r="B121" s="32"/>
      <c r="C121" s="121" t="s">
        <v>308</v>
      </c>
      <c r="D121" s="121" t="s">
        <v>143</v>
      </c>
      <c r="E121" s="122" t="s">
        <v>1772</v>
      </c>
      <c r="F121" s="123" t="s">
        <v>1773</v>
      </c>
      <c r="G121" s="124" t="s">
        <v>303</v>
      </c>
      <c r="H121" s="125">
        <v>5</v>
      </c>
      <c r="I121" s="126"/>
      <c r="J121" s="127">
        <f>ROUND(I121*H121,2)</f>
        <v>0</v>
      </c>
      <c r="K121" s="123" t="s">
        <v>19</v>
      </c>
      <c r="L121" s="32"/>
      <c r="M121" s="128" t="s">
        <v>19</v>
      </c>
      <c r="N121" s="129" t="s">
        <v>43</v>
      </c>
      <c r="P121" s="130">
        <f>O121*H121</f>
        <v>0</v>
      </c>
      <c r="Q121" s="130">
        <v>0</v>
      </c>
      <c r="R121" s="130">
        <f>Q121*H121</f>
        <v>0</v>
      </c>
      <c r="S121" s="130">
        <v>0</v>
      </c>
      <c r="T121" s="131">
        <f>S121*H121</f>
        <v>0</v>
      </c>
      <c r="AR121" s="132" t="s">
        <v>337</v>
      </c>
      <c r="AT121" s="132" t="s">
        <v>143</v>
      </c>
      <c r="AU121" s="132" t="s">
        <v>83</v>
      </c>
      <c r="AY121" s="17" t="s">
        <v>142</v>
      </c>
      <c r="BE121" s="133">
        <f>IF(N121="základní",J121,0)</f>
        <v>0</v>
      </c>
      <c r="BF121" s="133">
        <f>IF(N121="snížená",J121,0)</f>
        <v>0</v>
      </c>
      <c r="BG121" s="133">
        <f>IF(N121="zákl. přenesená",J121,0)</f>
        <v>0</v>
      </c>
      <c r="BH121" s="133">
        <f>IF(N121="sníž. přenesená",J121,0)</f>
        <v>0</v>
      </c>
      <c r="BI121" s="133">
        <f>IF(N121="nulová",J121,0)</f>
        <v>0</v>
      </c>
      <c r="BJ121" s="17" t="s">
        <v>80</v>
      </c>
      <c r="BK121" s="133">
        <f>ROUND(I121*H121,2)</f>
        <v>0</v>
      </c>
      <c r="BL121" s="17" t="s">
        <v>337</v>
      </c>
      <c r="BM121" s="132" t="s">
        <v>391</v>
      </c>
    </row>
    <row r="122" spans="2:47" s="1" customFormat="1" ht="19.2">
      <c r="B122" s="32"/>
      <c r="D122" s="134" t="s">
        <v>148</v>
      </c>
      <c r="F122" s="135" t="s">
        <v>1774</v>
      </c>
      <c r="I122" s="136"/>
      <c r="L122" s="32"/>
      <c r="M122" s="137"/>
      <c r="T122" s="51"/>
      <c r="AT122" s="17" t="s">
        <v>148</v>
      </c>
      <c r="AU122" s="17" t="s">
        <v>83</v>
      </c>
    </row>
    <row r="123" spans="2:65" s="1" customFormat="1" ht="37.95" customHeight="1">
      <c r="B123" s="32"/>
      <c r="C123" s="121" t="s">
        <v>315</v>
      </c>
      <c r="D123" s="121" t="s">
        <v>143</v>
      </c>
      <c r="E123" s="122" t="s">
        <v>1775</v>
      </c>
      <c r="F123" s="123" t="s">
        <v>1776</v>
      </c>
      <c r="G123" s="124" t="s">
        <v>303</v>
      </c>
      <c r="H123" s="125">
        <v>5</v>
      </c>
      <c r="I123" s="126"/>
      <c r="J123" s="127">
        <f>ROUND(I123*H123,2)</f>
        <v>0</v>
      </c>
      <c r="K123" s="123" t="s">
        <v>19</v>
      </c>
      <c r="L123" s="32"/>
      <c r="M123" s="128" t="s">
        <v>19</v>
      </c>
      <c r="N123" s="129" t="s">
        <v>43</v>
      </c>
      <c r="P123" s="130">
        <f>O123*H123</f>
        <v>0</v>
      </c>
      <c r="Q123" s="130">
        <v>0</v>
      </c>
      <c r="R123" s="130">
        <f>Q123*H123</f>
        <v>0</v>
      </c>
      <c r="S123" s="130">
        <v>0</v>
      </c>
      <c r="T123" s="131">
        <f>S123*H123</f>
        <v>0</v>
      </c>
      <c r="AR123" s="132" t="s">
        <v>337</v>
      </c>
      <c r="AT123" s="132" t="s">
        <v>143</v>
      </c>
      <c r="AU123" s="132" t="s">
        <v>83</v>
      </c>
      <c r="AY123" s="17" t="s">
        <v>142</v>
      </c>
      <c r="BE123" s="133">
        <f>IF(N123="základní",J123,0)</f>
        <v>0</v>
      </c>
      <c r="BF123" s="133">
        <f>IF(N123="snížená",J123,0)</f>
        <v>0</v>
      </c>
      <c r="BG123" s="133">
        <f>IF(N123="zákl. přenesená",J123,0)</f>
        <v>0</v>
      </c>
      <c r="BH123" s="133">
        <f>IF(N123="sníž. přenesená",J123,0)</f>
        <v>0</v>
      </c>
      <c r="BI123" s="133">
        <f>IF(N123="nulová",J123,0)</f>
        <v>0</v>
      </c>
      <c r="BJ123" s="17" t="s">
        <v>80</v>
      </c>
      <c r="BK123" s="133">
        <f>ROUND(I123*H123,2)</f>
        <v>0</v>
      </c>
      <c r="BL123" s="17" t="s">
        <v>337</v>
      </c>
      <c r="BM123" s="132" t="s">
        <v>403</v>
      </c>
    </row>
    <row r="124" spans="2:47" s="1" customFormat="1" ht="19.2">
      <c r="B124" s="32"/>
      <c r="D124" s="134" t="s">
        <v>148</v>
      </c>
      <c r="F124" s="135" t="s">
        <v>1777</v>
      </c>
      <c r="I124" s="136"/>
      <c r="L124" s="32"/>
      <c r="M124" s="137"/>
      <c r="T124" s="51"/>
      <c r="AT124" s="17" t="s">
        <v>148</v>
      </c>
      <c r="AU124" s="17" t="s">
        <v>83</v>
      </c>
    </row>
    <row r="125" spans="2:65" s="1" customFormat="1" ht="33" customHeight="1">
      <c r="B125" s="32"/>
      <c r="C125" s="121" t="s">
        <v>321</v>
      </c>
      <c r="D125" s="121" t="s">
        <v>143</v>
      </c>
      <c r="E125" s="122" t="s">
        <v>1778</v>
      </c>
      <c r="F125" s="123" t="s">
        <v>1779</v>
      </c>
      <c r="G125" s="124" t="s">
        <v>303</v>
      </c>
      <c r="H125" s="125">
        <v>8</v>
      </c>
      <c r="I125" s="126"/>
      <c r="J125" s="127">
        <f>ROUND(I125*H125,2)</f>
        <v>0</v>
      </c>
      <c r="K125" s="123" t="s">
        <v>19</v>
      </c>
      <c r="L125" s="32"/>
      <c r="M125" s="128" t="s">
        <v>19</v>
      </c>
      <c r="N125" s="129" t="s">
        <v>43</v>
      </c>
      <c r="P125" s="130">
        <f>O125*H125</f>
        <v>0</v>
      </c>
      <c r="Q125" s="130">
        <v>0</v>
      </c>
      <c r="R125" s="130">
        <f>Q125*H125</f>
        <v>0</v>
      </c>
      <c r="S125" s="130">
        <v>0</v>
      </c>
      <c r="T125" s="131">
        <f>S125*H125</f>
        <v>0</v>
      </c>
      <c r="AR125" s="132" t="s">
        <v>337</v>
      </c>
      <c r="AT125" s="132" t="s">
        <v>143</v>
      </c>
      <c r="AU125" s="132" t="s">
        <v>83</v>
      </c>
      <c r="AY125" s="17" t="s">
        <v>142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17" t="s">
        <v>80</v>
      </c>
      <c r="BK125" s="133">
        <f>ROUND(I125*H125,2)</f>
        <v>0</v>
      </c>
      <c r="BL125" s="17" t="s">
        <v>337</v>
      </c>
      <c r="BM125" s="132" t="s">
        <v>418</v>
      </c>
    </row>
    <row r="126" spans="2:47" s="1" customFormat="1" ht="19.2">
      <c r="B126" s="32"/>
      <c r="D126" s="134" t="s">
        <v>148</v>
      </c>
      <c r="F126" s="135" t="s">
        <v>1779</v>
      </c>
      <c r="I126" s="136"/>
      <c r="L126" s="32"/>
      <c r="M126" s="137"/>
      <c r="T126" s="51"/>
      <c r="AT126" s="17" t="s">
        <v>148</v>
      </c>
      <c r="AU126" s="17" t="s">
        <v>83</v>
      </c>
    </row>
    <row r="127" spans="2:65" s="1" customFormat="1" ht="33" customHeight="1">
      <c r="B127" s="32"/>
      <c r="C127" s="121" t="s">
        <v>8</v>
      </c>
      <c r="D127" s="121" t="s">
        <v>143</v>
      </c>
      <c r="E127" s="122" t="s">
        <v>1780</v>
      </c>
      <c r="F127" s="123" t="s">
        <v>1781</v>
      </c>
      <c r="G127" s="124" t="s">
        <v>303</v>
      </c>
      <c r="H127" s="125">
        <v>5</v>
      </c>
      <c r="I127" s="126"/>
      <c r="J127" s="127">
        <f>ROUND(I127*H127,2)</f>
        <v>0</v>
      </c>
      <c r="K127" s="123" t="s">
        <v>19</v>
      </c>
      <c r="L127" s="32"/>
      <c r="M127" s="128" t="s">
        <v>19</v>
      </c>
      <c r="N127" s="129" t="s">
        <v>43</v>
      </c>
      <c r="P127" s="130">
        <f>O127*H127</f>
        <v>0</v>
      </c>
      <c r="Q127" s="130">
        <v>0</v>
      </c>
      <c r="R127" s="130">
        <f>Q127*H127</f>
        <v>0</v>
      </c>
      <c r="S127" s="130">
        <v>0</v>
      </c>
      <c r="T127" s="131">
        <f>S127*H127</f>
        <v>0</v>
      </c>
      <c r="AR127" s="132" t="s">
        <v>337</v>
      </c>
      <c r="AT127" s="132" t="s">
        <v>143</v>
      </c>
      <c r="AU127" s="132" t="s">
        <v>83</v>
      </c>
      <c r="AY127" s="17" t="s">
        <v>142</v>
      </c>
      <c r="BE127" s="133">
        <f>IF(N127="základní",J127,0)</f>
        <v>0</v>
      </c>
      <c r="BF127" s="133">
        <f>IF(N127="snížená",J127,0)</f>
        <v>0</v>
      </c>
      <c r="BG127" s="133">
        <f>IF(N127="zákl. přenesená",J127,0)</f>
        <v>0</v>
      </c>
      <c r="BH127" s="133">
        <f>IF(N127="sníž. přenesená",J127,0)</f>
        <v>0</v>
      </c>
      <c r="BI127" s="133">
        <f>IF(N127="nulová",J127,0)</f>
        <v>0</v>
      </c>
      <c r="BJ127" s="17" t="s">
        <v>80</v>
      </c>
      <c r="BK127" s="133">
        <f>ROUND(I127*H127,2)</f>
        <v>0</v>
      </c>
      <c r="BL127" s="17" t="s">
        <v>337</v>
      </c>
      <c r="BM127" s="132" t="s">
        <v>637</v>
      </c>
    </row>
    <row r="128" spans="2:47" s="1" customFormat="1" ht="19.2">
      <c r="B128" s="32"/>
      <c r="D128" s="134" t="s">
        <v>148</v>
      </c>
      <c r="F128" s="135" t="s">
        <v>1782</v>
      </c>
      <c r="I128" s="136"/>
      <c r="L128" s="32"/>
      <c r="M128" s="137"/>
      <c r="T128" s="51"/>
      <c r="AT128" s="17" t="s">
        <v>148</v>
      </c>
      <c r="AU128" s="17" t="s">
        <v>83</v>
      </c>
    </row>
    <row r="129" spans="2:65" s="1" customFormat="1" ht="33" customHeight="1">
      <c r="B129" s="32"/>
      <c r="C129" s="121" t="s">
        <v>337</v>
      </c>
      <c r="D129" s="121" t="s">
        <v>143</v>
      </c>
      <c r="E129" s="122" t="s">
        <v>1783</v>
      </c>
      <c r="F129" s="123" t="s">
        <v>1784</v>
      </c>
      <c r="G129" s="124" t="s">
        <v>303</v>
      </c>
      <c r="H129" s="125">
        <v>5</v>
      </c>
      <c r="I129" s="126"/>
      <c r="J129" s="127">
        <f>ROUND(I129*H129,2)</f>
        <v>0</v>
      </c>
      <c r="K129" s="123" t="s">
        <v>19</v>
      </c>
      <c r="L129" s="32"/>
      <c r="M129" s="128" t="s">
        <v>19</v>
      </c>
      <c r="N129" s="129" t="s">
        <v>43</v>
      </c>
      <c r="P129" s="130">
        <f>O129*H129</f>
        <v>0</v>
      </c>
      <c r="Q129" s="130">
        <v>0</v>
      </c>
      <c r="R129" s="130">
        <f>Q129*H129</f>
        <v>0</v>
      </c>
      <c r="S129" s="130">
        <v>0</v>
      </c>
      <c r="T129" s="131">
        <f>S129*H129</f>
        <v>0</v>
      </c>
      <c r="AR129" s="132" t="s">
        <v>337</v>
      </c>
      <c r="AT129" s="132" t="s">
        <v>143</v>
      </c>
      <c r="AU129" s="132" t="s">
        <v>83</v>
      </c>
      <c r="AY129" s="17" t="s">
        <v>142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17" t="s">
        <v>80</v>
      </c>
      <c r="BK129" s="133">
        <f>ROUND(I129*H129,2)</f>
        <v>0</v>
      </c>
      <c r="BL129" s="17" t="s">
        <v>337</v>
      </c>
      <c r="BM129" s="132" t="s">
        <v>647</v>
      </c>
    </row>
    <row r="130" spans="2:47" s="1" customFormat="1" ht="19.2">
      <c r="B130" s="32"/>
      <c r="D130" s="134" t="s">
        <v>148</v>
      </c>
      <c r="F130" s="135" t="s">
        <v>1785</v>
      </c>
      <c r="I130" s="136"/>
      <c r="L130" s="32"/>
      <c r="M130" s="137"/>
      <c r="T130" s="51"/>
      <c r="AT130" s="17" t="s">
        <v>148</v>
      </c>
      <c r="AU130" s="17" t="s">
        <v>83</v>
      </c>
    </row>
    <row r="131" spans="2:65" s="1" customFormat="1" ht="33" customHeight="1">
      <c r="B131" s="32"/>
      <c r="C131" s="121" t="s">
        <v>344</v>
      </c>
      <c r="D131" s="121" t="s">
        <v>143</v>
      </c>
      <c r="E131" s="122" t="s">
        <v>1786</v>
      </c>
      <c r="F131" s="123" t="s">
        <v>1787</v>
      </c>
      <c r="G131" s="124" t="s">
        <v>303</v>
      </c>
      <c r="H131" s="125">
        <v>5</v>
      </c>
      <c r="I131" s="126"/>
      <c r="J131" s="127">
        <f>ROUND(I131*H131,2)</f>
        <v>0</v>
      </c>
      <c r="K131" s="123" t="s">
        <v>19</v>
      </c>
      <c r="L131" s="32"/>
      <c r="M131" s="128" t="s">
        <v>19</v>
      </c>
      <c r="N131" s="129" t="s">
        <v>43</v>
      </c>
      <c r="P131" s="130">
        <f>O131*H131</f>
        <v>0</v>
      </c>
      <c r="Q131" s="130">
        <v>0</v>
      </c>
      <c r="R131" s="130">
        <f>Q131*H131</f>
        <v>0</v>
      </c>
      <c r="S131" s="130">
        <v>0</v>
      </c>
      <c r="T131" s="131">
        <f>S131*H131</f>
        <v>0</v>
      </c>
      <c r="AR131" s="132" t="s">
        <v>337</v>
      </c>
      <c r="AT131" s="132" t="s">
        <v>143</v>
      </c>
      <c r="AU131" s="132" t="s">
        <v>83</v>
      </c>
      <c r="AY131" s="17" t="s">
        <v>142</v>
      </c>
      <c r="BE131" s="133">
        <f>IF(N131="základní",J131,0)</f>
        <v>0</v>
      </c>
      <c r="BF131" s="133">
        <f>IF(N131="snížená",J131,0)</f>
        <v>0</v>
      </c>
      <c r="BG131" s="133">
        <f>IF(N131="zákl. přenesená",J131,0)</f>
        <v>0</v>
      </c>
      <c r="BH131" s="133">
        <f>IF(N131="sníž. přenesená",J131,0)</f>
        <v>0</v>
      </c>
      <c r="BI131" s="133">
        <f>IF(N131="nulová",J131,0)</f>
        <v>0</v>
      </c>
      <c r="BJ131" s="17" t="s">
        <v>80</v>
      </c>
      <c r="BK131" s="133">
        <f>ROUND(I131*H131,2)</f>
        <v>0</v>
      </c>
      <c r="BL131" s="17" t="s">
        <v>337</v>
      </c>
      <c r="BM131" s="132" t="s">
        <v>665</v>
      </c>
    </row>
    <row r="132" spans="2:47" s="1" customFormat="1" ht="19.2">
      <c r="B132" s="32"/>
      <c r="D132" s="134" t="s">
        <v>148</v>
      </c>
      <c r="F132" s="135" t="s">
        <v>1788</v>
      </c>
      <c r="I132" s="136"/>
      <c r="L132" s="32"/>
      <c r="M132" s="137"/>
      <c r="T132" s="51"/>
      <c r="AT132" s="17" t="s">
        <v>148</v>
      </c>
      <c r="AU132" s="17" t="s">
        <v>83</v>
      </c>
    </row>
    <row r="133" spans="2:63" s="10" customFormat="1" ht="25.95" customHeight="1">
      <c r="B133" s="111"/>
      <c r="D133" s="112" t="s">
        <v>71</v>
      </c>
      <c r="E133" s="113" t="s">
        <v>139</v>
      </c>
      <c r="F133" s="113" t="s">
        <v>1730</v>
      </c>
      <c r="I133" s="114"/>
      <c r="J133" s="115">
        <f>BK133</f>
        <v>0</v>
      </c>
      <c r="L133" s="111"/>
      <c r="M133" s="116"/>
      <c r="P133" s="117">
        <f>SUM(P134:P147)</f>
        <v>0</v>
      </c>
      <c r="R133" s="117">
        <f>SUM(R134:R147)</f>
        <v>0</v>
      </c>
      <c r="T133" s="118">
        <f>SUM(T134:T147)</f>
        <v>0</v>
      </c>
      <c r="AR133" s="112" t="s">
        <v>141</v>
      </c>
      <c r="AT133" s="119" t="s">
        <v>71</v>
      </c>
      <c r="AU133" s="119" t="s">
        <v>72</v>
      </c>
      <c r="AY133" s="112" t="s">
        <v>142</v>
      </c>
      <c r="BK133" s="120">
        <f>SUM(BK134:BK147)</f>
        <v>0</v>
      </c>
    </row>
    <row r="134" spans="2:65" s="1" customFormat="1" ht="21.75" customHeight="1">
      <c r="B134" s="32"/>
      <c r="C134" s="121" t="s">
        <v>350</v>
      </c>
      <c r="D134" s="121" t="s">
        <v>143</v>
      </c>
      <c r="E134" s="122" t="s">
        <v>1789</v>
      </c>
      <c r="F134" s="123" t="s">
        <v>1790</v>
      </c>
      <c r="G134" s="124" t="s">
        <v>1616</v>
      </c>
      <c r="H134" s="125">
        <v>1</v>
      </c>
      <c r="I134" s="126"/>
      <c r="J134" s="127">
        <f>ROUND(I134*H134,2)</f>
        <v>0</v>
      </c>
      <c r="K134" s="123" t="s">
        <v>19</v>
      </c>
      <c r="L134" s="32"/>
      <c r="M134" s="128" t="s">
        <v>19</v>
      </c>
      <c r="N134" s="129" t="s">
        <v>43</v>
      </c>
      <c r="P134" s="130">
        <f>O134*H134</f>
        <v>0</v>
      </c>
      <c r="Q134" s="130">
        <v>0</v>
      </c>
      <c r="R134" s="130">
        <f>Q134*H134</f>
        <v>0</v>
      </c>
      <c r="S134" s="130">
        <v>0</v>
      </c>
      <c r="T134" s="131">
        <f>S134*H134</f>
        <v>0</v>
      </c>
      <c r="AR134" s="132" t="s">
        <v>1617</v>
      </c>
      <c r="AT134" s="132" t="s">
        <v>143</v>
      </c>
      <c r="AU134" s="132" t="s">
        <v>80</v>
      </c>
      <c r="AY134" s="17" t="s">
        <v>142</v>
      </c>
      <c r="BE134" s="133">
        <f>IF(N134="základní",J134,0)</f>
        <v>0</v>
      </c>
      <c r="BF134" s="133">
        <f>IF(N134="snížená",J134,0)</f>
        <v>0</v>
      </c>
      <c r="BG134" s="133">
        <f>IF(N134="zákl. přenesená",J134,0)</f>
        <v>0</v>
      </c>
      <c r="BH134" s="133">
        <f>IF(N134="sníž. přenesená",J134,0)</f>
        <v>0</v>
      </c>
      <c r="BI134" s="133">
        <f>IF(N134="nulová",J134,0)</f>
        <v>0</v>
      </c>
      <c r="BJ134" s="17" t="s">
        <v>80</v>
      </c>
      <c r="BK134" s="133">
        <f>ROUND(I134*H134,2)</f>
        <v>0</v>
      </c>
      <c r="BL134" s="17" t="s">
        <v>1617</v>
      </c>
      <c r="BM134" s="132" t="s">
        <v>679</v>
      </c>
    </row>
    <row r="135" spans="2:47" s="1" customFormat="1" ht="12">
      <c r="B135" s="32"/>
      <c r="D135" s="134" t="s">
        <v>148</v>
      </c>
      <c r="F135" s="135" t="s">
        <v>1790</v>
      </c>
      <c r="I135" s="136"/>
      <c r="L135" s="32"/>
      <c r="M135" s="137"/>
      <c r="T135" s="51"/>
      <c r="AT135" s="17" t="s">
        <v>148</v>
      </c>
      <c r="AU135" s="17" t="s">
        <v>80</v>
      </c>
    </row>
    <row r="136" spans="2:65" s="1" customFormat="1" ht="16.5" customHeight="1">
      <c r="B136" s="32"/>
      <c r="C136" s="121" t="s">
        <v>356</v>
      </c>
      <c r="D136" s="121" t="s">
        <v>143</v>
      </c>
      <c r="E136" s="122" t="s">
        <v>1791</v>
      </c>
      <c r="F136" s="123" t="s">
        <v>1736</v>
      </c>
      <c r="G136" s="124" t="s">
        <v>1620</v>
      </c>
      <c r="H136" s="183"/>
      <c r="I136" s="126"/>
      <c r="J136" s="127">
        <f>ROUND(I136*H136,2)</f>
        <v>0</v>
      </c>
      <c r="K136" s="123" t="s">
        <v>19</v>
      </c>
      <c r="L136" s="32"/>
      <c r="M136" s="128" t="s">
        <v>19</v>
      </c>
      <c r="N136" s="129" t="s">
        <v>43</v>
      </c>
      <c r="P136" s="130">
        <f>O136*H136</f>
        <v>0</v>
      </c>
      <c r="Q136" s="130">
        <v>0</v>
      </c>
      <c r="R136" s="130">
        <f>Q136*H136</f>
        <v>0</v>
      </c>
      <c r="S136" s="130">
        <v>0</v>
      </c>
      <c r="T136" s="131">
        <f>S136*H136</f>
        <v>0</v>
      </c>
      <c r="AR136" s="132" t="s">
        <v>1617</v>
      </c>
      <c r="AT136" s="132" t="s">
        <v>143</v>
      </c>
      <c r="AU136" s="132" t="s">
        <v>80</v>
      </c>
      <c r="AY136" s="17" t="s">
        <v>142</v>
      </c>
      <c r="BE136" s="133">
        <f>IF(N136="základní",J136,0)</f>
        <v>0</v>
      </c>
      <c r="BF136" s="133">
        <f>IF(N136="snížená",J136,0)</f>
        <v>0</v>
      </c>
      <c r="BG136" s="133">
        <f>IF(N136="zákl. přenesená",J136,0)</f>
        <v>0</v>
      </c>
      <c r="BH136" s="133">
        <f>IF(N136="sníž. přenesená",J136,0)</f>
        <v>0</v>
      </c>
      <c r="BI136" s="133">
        <f>IF(N136="nulová",J136,0)</f>
        <v>0</v>
      </c>
      <c r="BJ136" s="17" t="s">
        <v>80</v>
      </c>
      <c r="BK136" s="133">
        <f>ROUND(I136*H136,2)</f>
        <v>0</v>
      </c>
      <c r="BL136" s="17" t="s">
        <v>1617</v>
      </c>
      <c r="BM136" s="132" t="s">
        <v>694</v>
      </c>
    </row>
    <row r="137" spans="2:47" s="1" customFormat="1" ht="12">
      <c r="B137" s="32"/>
      <c r="D137" s="134" t="s">
        <v>148</v>
      </c>
      <c r="F137" s="135" t="s">
        <v>1736</v>
      </c>
      <c r="I137" s="136"/>
      <c r="L137" s="32"/>
      <c r="M137" s="137"/>
      <c r="T137" s="51"/>
      <c r="AT137" s="17" t="s">
        <v>148</v>
      </c>
      <c r="AU137" s="17" t="s">
        <v>80</v>
      </c>
    </row>
    <row r="138" spans="2:65" s="1" customFormat="1" ht="16.5" customHeight="1">
      <c r="B138" s="32"/>
      <c r="C138" s="121" t="s">
        <v>363</v>
      </c>
      <c r="D138" s="121" t="s">
        <v>143</v>
      </c>
      <c r="E138" s="122" t="s">
        <v>1792</v>
      </c>
      <c r="F138" s="123" t="s">
        <v>1632</v>
      </c>
      <c r="G138" s="124" t="s">
        <v>1616</v>
      </c>
      <c r="H138" s="125">
        <v>1</v>
      </c>
      <c r="I138" s="126"/>
      <c r="J138" s="127">
        <f>ROUND(I138*H138,2)</f>
        <v>0</v>
      </c>
      <c r="K138" s="123" t="s">
        <v>19</v>
      </c>
      <c r="L138" s="32"/>
      <c r="M138" s="128" t="s">
        <v>19</v>
      </c>
      <c r="N138" s="129" t="s">
        <v>43</v>
      </c>
      <c r="P138" s="130">
        <f>O138*H138</f>
        <v>0</v>
      </c>
      <c r="Q138" s="130">
        <v>0</v>
      </c>
      <c r="R138" s="130">
        <f>Q138*H138</f>
        <v>0</v>
      </c>
      <c r="S138" s="130">
        <v>0</v>
      </c>
      <c r="T138" s="131">
        <f>S138*H138</f>
        <v>0</v>
      </c>
      <c r="AR138" s="132" t="s">
        <v>1617</v>
      </c>
      <c r="AT138" s="132" t="s">
        <v>143</v>
      </c>
      <c r="AU138" s="132" t="s">
        <v>80</v>
      </c>
      <c r="AY138" s="17" t="s">
        <v>142</v>
      </c>
      <c r="BE138" s="133">
        <f>IF(N138="základní",J138,0)</f>
        <v>0</v>
      </c>
      <c r="BF138" s="133">
        <f>IF(N138="snížená",J138,0)</f>
        <v>0</v>
      </c>
      <c r="BG138" s="133">
        <f>IF(N138="zákl. přenesená",J138,0)</f>
        <v>0</v>
      </c>
      <c r="BH138" s="133">
        <f>IF(N138="sníž. přenesená",J138,0)</f>
        <v>0</v>
      </c>
      <c r="BI138" s="133">
        <f>IF(N138="nulová",J138,0)</f>
        <v>0</v>
      </c>
      <c r="BJ138" s="17" t="s">
        <v>80</v>
      </c>
      <c r="BK138" s="133">
        <f>ROUND(I138*H138,2)</f>
        <v>0</v>
      </c>
      <c r="BL138" s="17" t="s">
        <v>1617</v>
      </c>
      <c r="BM138" s="132" t="s">
        <v>707</v>
      </c>
    </row>
    <row r="139" spans="2:47" s="1" customFormat="1" ht="12">
      <c r="B139" s="32"/>
      <c r="D139" s="134" t="s">
        <v>148</v>
      </c>
      <c r="F139" s="135" t="s">
        <v>1632</v>
      </c>
      <c r="I139" s="136"/>
      <c r="L139" s="32"/>
      <c r="M139" s="137"/>
      <c r="T139" s="51"/>
      <c r="AT139" s="17" t="s">
        <v>148</v>
      </c>
      <c r="AU139" s="17" t="s">
        <v>80</v>
      </c>
    </row>
    <row r="140" spans="2:65" s="1" customFormat="1" ht="16.5" customHeight="1">
      <c r="B140" s="32"/>
      <c r="C140" s="121" t="s">
        <v>7</v>
      </c>
      <c r="D140" s="121" t="s">
        <v>143</v>
      </c>
      <c r="E140" s="122" t="s">
        <v>1793</v>
      </c>
      <c r="F140" s="123" t="s">
        <v>1794</v>
      </c>
      <c r="G140" s="124" t="s">
        <v>1616</v>
      </c>
      <c r="H140" s="125">
        <v>1</v>
      </c>
      <c r="I140" s="126"/>
      <c r="J140" s="127">
        <f>ROUND(I140*H140,2)</f>
        <v>0</v>
      </c>
      <c r="K140" s="123" t="s">
        <v>19</v>
      </c>
      <c r="L140" s="32"/>
      <c r="M140" s="128" t="s">
        <v>19</v>
      </c>
      <c r="N140" s="129" t="s">
        <v>43</v>
      </c>
      <c r="P140" s="130">
        <f>O140*H140</f>
        <v>0</v>
      </c>
      <c r="Q140" s="130">
        <v>0</v>
      </c>
      <c r="R140" s="130">
        <f>Q140*H140</f>
        <v>0</v>
      </c>
      <c r="S140" s="130">
        <v>0</v>
      </c>
      <c r="T140" s="131">
        <f>S140*H140</f>
        <v>0</v>
      </c>
      <c r="AR140" s="132" t="s">
        <v>1617</v>
      </c>
      <c r="AT140" s="132" t="s">
        <v>143</v>
      </c>
      <c r="AU140" s="132" t="s">
        <v>80</v>
      </c>
      <c r="AY140" s="17" t="s">
        <v>142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17" t="s">
        <v>80</v>
      </c>
      <c r="BK140" s="133">
        <f>ROUND(I140*H140,2)</f>
        <v>0</v>
      </c>
      <c r="BL140" s="17" t="s">
        <v>1617</v>
      </c>
      <c r="BM140" s="132" t="s">
        <v>726</v>
      </c>
    </row>
    <row r="141" spans="2:47" s="1" customFormat="1" ht="12">
      <c r="B141" s="32"/>
      <c r="D141" s="134" t="s">
        <v>148</v>
      </c>
      <c r="F141" s="135" t="s">
        <v>1794</v>
      </c>
      <c r="I141" s="136"/>
      <c r="L141" s="32"/>
      <c r="M141" s="137"/>
      <c r="T141" s="51"/>
      <c r="AT141" s="17" t="s">
        <v>148</v>
      </c>
      <c r="AU141" s="17" t="s">
        <v>80</v>
      </c>
    </row>
    <row r="142" spans="2:65" s="1" customFormat="1" ht="16.5" customHeight="1">
      <c r="B142" s="32"/>
      <c r="C142" s="121" t="s">
        <v>374</v>
      </c>
      <c r="D142" s="121" t="s">
        <v>143</v>
      </c>
      <c r="E142" s="122" t="s">
        <v>1795</v>
      </c>
      <c r="F142" s="123" t="s">
        <v>1636</v>
      </c>
      <c r="G142" s="124" t="s">
        <v>1616</v>
      </c>
      <c r="H142" s="125">
        <v>1</v>
      </c>
      <c r="I142" s="126"/>
      <c r="J142" s="127">
        <f>ROUND(I142*H142,2)</f>
        <v>0</v>
      </c>
      <c r="K142" s="123" t="s">
        <v>19</v>
      </c>
      <c r="L142" s="32"/>
      <c r="M142" s="128" t="s">
        <v>19</v>
      </c>
      <c r="N142" s="129" t="s">
        <v>43</v>
      </c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AR142" s="132" t="s">
        <v>1617</v>
      </c>
      <c r="AT142" s="132" t="s">
        <v>143</v>
      </c>
      <c r="AU142" s="132" t="s">
        <v>80</v>
      </c>
      <c r="AY142" s="17" t="s">
        <v>142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17" t="s">
        <v>80</v>
      </c>
      <c r="BK142" s="133">
        <f>ROUND(I142*H142,2)</f>
        <v>0</v>
      </c>
      <c r="BL142" s="17" t="s">
        <v>1617</v>
      </c>
      <c r="BM142" s="132" t="s">
        <v>746</v>
      </c>
    </row>
    <row r="143" spans="2:47" s="1" customFormat="1" ht="12">
      <c r="B143" s="32"/>
      <c r="D143" s="134" t="s">
        <v>148</v>
      </c>
      <c r="F143" s="135" t="s">
        <v>1636</v>
      </c>
      <c r="I143" s="136"/>
      <c r="L143" s="32"/>
      <c r="M143" s="137"/>
      <c r="T143" s="51"/>
      <c r="AT143" s="17" t="s">
        <v>148</v>
      </c>
      <c r="AU143" s="17" t="s">
        <v>80</v>
      </c>
    </row>
    <row r="144" spans="2:65" s="1" customFormat="1" ht="24.15" customHeight="1">
      <c r="B144" s="32"/>
      <c r="C144" s="121" t="s">
        <v>384</v>
      </c>
      <c r="D144" s="121" t="s">
        <v>143</v>
      </c>
      <c r="E144" s="122" t="s">
        <v>1796</v>
      </c>
      <c r="F144" s="123" t="s">
        <v>1622</v>
      </c>
      <c r="G144" s="124" t="s">
        <v>1616</v>
      </c>
      <c r="H144" s="125">
        <v>1</v>
      </c>
      <c r="I144" s="126"/>
      <c r="J144" s="127">
        <f>ROUND(I144*H144,2)</f>
        <v>0</v>
      </c>
      <c r="K144" s="123" t="s">
        <v>19</v>
      </c>
      <c r="L144" s="32"/>
      <c r="M144" s="128" t="s">
        <v>19</v>
      </c>
      <c r="N144" s="129" t="s">
        <v>43</v>
      </c>
      <c r="P144" s="130">
        <f>O144*H144</f>
        <v>0</v>
      </c>
      <c r="Q144" s="130">
        <v>0</v>
      </c>
      <c r="R144" s="130">
        <f>Q144*H144</f>
        <v>0</v>
      </c>
      <c r="S144" s="130">
        <v>0</v>
      </c>
      <c r="T144" s="131">
        <f>S144*H144</f>
        <v>0</v>
      </c>
      <c r="AR144" s="132" t="s">
        <v>1617</v>
      </c>
      <c r="AT144" s="132" t="s">
        <v>143</v>
      </c>
      <c r="AU144" s="132" t="s">
        <v>80</v>
      </c>
      <c r="AY144" s="17" t="s">
        <v>142</v>
      </c>
      <c r="BE144" s="133">
        <f>IF(N144="základní",J144,0)</f>
        <v>0</v>
      </c>
      <c r="BF144" s="133">
        <f>IF(N144="snížená",J144,0)</f>
        <v>0</v>
      </c>
      <c r="BG144" s="133">
        <f>IF(N144="zákl. přenesená",J144,0)</f>
        <v>0</v>
      </c>
      <c r="BH144" s="133">
        <f>IF(N144="sníž. přenesená",J144,0)</f>
        <v>0</v>
      </c>
      <c r="BI144" s="133">
        <f>IF(N144="nulová",J144,0)</f>
        <v>0</v>
      </c>
      <c r="BJ144" s="17" t="s">
        <v>80</v>
      </c>
      <c r="BK144" s="133">
        <f>ROUND(I144*H144,2)</f>
        <v>0</v>
      </c>
      <c r="BL144" s="17" t="s">
        <v>1617</v>
      </c>
      <c r="BM144" s="132" t="s">
        <v>766</v>
      </c>
    </row>
    <row r="145" spans="2:47" s="1" customFormat="1" ht="19.2">
      <c r="B145" s="32"/>
      <c r="D145" s="134" t="s">
        <v>148</v>
      </c>
      <c r="F145" s="135" t="s">
        <v>1622</v>
      </c>
      <c r="I145" s="136"/>
      <c r="L145" s="32"/>
      <c r="M145" s="137"/>
      <c r="T145" s="51"/>
      <c r="AT145" s="17" t="s">
        <v>148</v>
      </c>
      <c r="AU145" s="17" t="s">
        <v>80</v>
      </c>
    </row>
    <row r="146" spans="2:65" s="1" customFormat="1" ht="16.5" customHeight="1">
      <c r="B146" s="32"/>
      <c r="C146" s="121" t="s">
        <v>391</v>
      </c>
      <c r="D146" s="121" t="s">
        <v>143</v>
      </c>
      <c r="E146" s="122" t="s">
        <v>1797</v>
      </c>
      <c r="F146" s="123" t="s">
        <v>1638</v>
      </c>
      <c r="G146" s="124" t="s">
        <v>1616</v>
      </c>
      <c r="H146" s="125">
        <v>1</v>
      </c>
      <c r="I146" s="126"/>
      <c r="J146" s="127">
        <f>ROUND(I146*H146,2)</f>
        <v>0</v>
      </c>
      <c r="K146" s="123" t="s">
        <v>19</v>
      </c>
      <c r="L146" s="32"/>
      <c r="M146" s="128" t="s">
        <v>19</v>
      </c>
      <c r="N146" s="129" t="s">
        <v>43</v>
      </c>
      <c r="P146" s="130">
        <f>O146*H146</f>
        <v>0</v>
      </c>
      <c r="Q146" s="130">
        <v>0</v>
      </c>
      <c r="R146" s="130">
        <f>Q146*H146</f>
        <v>0</v>
      </c>
      <c r="S146" s="130">
        <v>0</v>
      </c>
      <c r="T146" s="131">
        <f>S146*H146</f>
        <v>0</v>
      </c>
      <c r="AR146" s="132" t="s">
        <v>1617</v>
      </c>
      <c r="AT146" s="132" t="s">
        <v>143</v>
      </c>
      <c r="AU146" s="132" t="s">
        <v>80</v>
      </c>
      <c r="AY146" s="17" t="s">
        <v>142</v>
      </c>
      <c r="BE146" s="133">
        <f>IF(N146="základní",J146,0)</f>
        <v>0</v>
      </c>
      <c r="BF146" s="133">
        <f>IF(N146="snížená",J146,0)</f>
        <v>0</v>
      </c>
      <c r="BG146" s="133">
        <f>IF(N146="zákl. přenesená",J146,0)</f>
        <v>0</v>
      </c>
      <c r="BH146" s="133">
        <f>IF(N146="sníž. přenesená",J146,0)</f>
        <v>0</v>
      </c>
      <c r="BI146" s="133">
        <f>IF(N146="nulová",J146,0)</f>
        <v>0</v>
      </c>
      <c r="BJ146" s="17" t="s">
        <v>80</v>
      </c>
      <c r="BK146" s="133">
        <f>ROUND(I146*H146,2)</f>
        <v>0</v>
      </c>
      <c r="BL146" s="17" t="s">
        <v>1617</v>
      </c>
      <c r="BM146" s="132" t="s">
        <v>776</v>
      </c>
    </row>
    <row r="147" spans="2:47" s="1" customFormat="1" ht="12">
      <c r="B147" s="32"/>
      <c r="D147" s="134" t="s">
        <v>148</v>
      </c>
      <c r="F147" s="135" t="s">
        <v>1638</v>
      </c>
      <c r="I147" s="136"/>
      <c r="L147" s="32"/>
      <c r="M147" s="139"/>
      <c r="N147" s="140"/>
      <c r="O147" s="140"/>
      <c r="P147" s="140"/>
      <c r="Q147" s="140"/>
      <c r="R147" s="140"/>
      <c r="S147" s="140"/>
      <c r="T147" s="141"/>
      <c r="AT147" s="17" t="s">
        <v>148</v>
      </c>
      <c r="AU147" s="17" t="s">
        <v>80</v>
      </c>
    </row>
    <row r="148" spans="2:12" s="1" customFormat="1" ht="6.9" customHeight="1">
      <c r="B148" s="40"/>
      <c r="C148" s="41"/>
      <c r="D148" s="41"/>
      <c r="E148" s="41"/>
      <c r="F148" s="41"/>
      <c r="G148" s="41"/>
      <c r="H148" s="41"/>
      <c r="I148" s="41"/>
      <c r="J148" s="41"/>
      <c r="K148" s="41"/>
      <c r="L148" s="32"/>
    </row>
  </sheetData>
  <sheetProtection algorithmName="SHA-512" hashValue="Vk4tUbslmU4rWS5RCK5yIA8RnJ9FRjH3ah+JmrV5T0jUAmHG2lY2iZ5g4dicC1y0iR5c55LUhryPqCwLWov85w==" saltValue="EHL0oM0Lnw/ne9P4F+HQA9GbUONdTO8s2/P96KSS2WMMrbWVJ9TQnIyDZ2Eh/yQ77R61lam88cMM40Noso27bA==" spinCount="100000" sheet="1" objects="1" scenarios="1" formatColumns="0" formatRows="0" autoFilter="0"/>
  <autoFilter ref="C91:K147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50"/>
  <sheetViews>
    <sheetView showGridLines="0" tabSelected="1" workbookViewId="0" topLeftCell="A82">
      <selection activeCell="H104" sqref="H10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7" t="s">
        <v>108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118</v>
      </c>
      <c r="L4" s="20"/>
      <c r="M4" s="84" t="s">
        <v>10</v>
      </c>
      <c r="AT4" s="17" t="s">
        <v>4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5" t="str">
        <f>'Rekapitulace stavby'!K6</f>
        <v>Svařovna SOU Hluboš - odloučené prac. Dobříš</v>
      </c>
      <c r="F7" s="306"/>
      <c r="G7" s="306"/>
      <c r="H7" s="306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305" t="s">
        <v>208</v>
      </c>
      <c r="F9" s="304"/>
      <c r="G9" s="304"/>
      <c r="H9" s="304"/>
      <c r="L9" s="32"/>
    </row>
    <row r="10" spans="2:12" s="1" customFormat="1" ht="12" customHeight="1">
      <c r="B10" s="32"/>
      <c r="D10" s="27" t="s">
        <v>209</v>
      </c>
      <c r="L10" s="32"/>
    </row>
    <row r="11" spans="2:12" s="1" customFormat="1" ht="16.5" customHeight="1">
      <c r="B11" s="32"/>
      <c r="E11" s="270" t="s">
        <v>1798</v>
      </c>
      <c r="F11" s="304"/>
      <c r="G11" s="304"/>
      <c r="H11" s="304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8" t="str">
        <f>'Rekapitulace stavby'!AN8</f>
        <v>13. 9. 2022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07" t="str">
        <f>'Rekapitulace stavby'!E14</f>
        <v>Vyplň údaj</v>
      </c>
      <c r="F20" s="277"/>
      <c r="G20" s="277"/>
      <c r="H20" s="277"/>
      <c r="I20" s="27" t="s">
        <v>28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71.25" customHeight="1">
      <c r="B29" s="85"/>
      <c r="E29" s="282" t="s">
        <v>37</v>
      </c>
      <c r="F29" s="282"/>
      <c r="G29" s="282"/>
      <c r="H29" s="282"/>
      <c r="L29" s="85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25.35" customHeight="1">
      <c r="B32" s="32"/>
      <c r="D32" s="86" t="s">
        <v>38</v>
      </c>
      <c r="J32" s="61">
        <f>ROUND(J92,2)</f>
        <v>0</v>
      </c>
      <c r="L32" s="32"/>
    </row>
    <row r="33" spans="2:12" s="1" customFormat="1" ht="6.9" customHeight="1">
      <c r="B33" s="32"/>
      <c r="D33" s="49"/>
      <c r="E33" s="49"/>
      <c r="F33" s="49"/>
      <c r="G33" s="49"/>
      <c r="H33" s="49"/>
      <c r="I33" s="49"/>
      <c r="J33" s="49"/>
      <c r="K33" s="49"/>
      <c r="L33" s="32"/>
    </row>
    <row r="34" spans="2:12" s="1" customFormat="1" ht="14.4" customHeight="1">
      <c r="B34" s="32"/>
      <c r="F34" s="87" t="s">
        <v>40</v>
      </c>
      <c r="I34" s="87" t="s">
        <v>39</v>
      </c>
      <c r="J34" s="87" t="s">
        <v>41</v>
      </c>
      <c r="L34" s="32"/>
    </row>
    <row r="35" spans="2:12" s="1" customFormat="1" ht="14.4" customHeight="1">
      <c r="B35" s="32"/>
      <c r="D35" s="88" t="s">
        <v>42</v>
      </c>
      <c r="E35" s="27" t="s">
        <v>43</v>
      </c>
      <c r="F35" s="81">
        <f>ROUND((SUM(BE92:BE149)),2)</f>
        <v>0</v>
      </c>
      <c r="I35" s="89">
        <v>0.21</v>
      </c>
      <c r="J35" s="81">
        <f>ROUND(((SUM(BE92:BE149))*I35),2)</f>
        <v>0</v>
      </c>
      <c r="L35" s="32"/>
    </row>
    <row r="36" spans="2:12" s="1" customFormat="1" ht="14.4" customHeight="1">
      <c r="B36" s="32"/>
      <c r="E36" s="27" t="s">
        <v>44</v>
      </c>
      <c r="F36" s="81">
        <f>ROUND((SUM(BF92:BF149)),2)</f>
        <v>0</v>
      </c>
      <c r="I36" s="89">
        <v>0.15</v>
      </c>
      <c r="J36" s="81">
        <f>ROUND(((SUM(BF92:BF149))*I36),2)</f>
        <v>0</v>
      </c>
      <c r="L36" s="32"/>
    </row>
    <row r="37" spans="2:12" s="1" customFormat="1" ht="14.4" customHeight="1" hidden="1">
      <c r="B37" s="32"/>
      <c r="E37" s="27" t="s">
        <v>45</v>
      </c>
      <c r="F37" s="81">
        <f>ROUND((SUM(BG92:BG149)),2)</f>
        <v>0</v>
      </c>
      <c r="I37" s="89">
        <v>0.21</v>
      </c>
      <c r="J37" s="81">
        <f>0</f>
        <v>0</v>
      </c>
      <c r="L37" s="32"/>
    </row>
    <row r="38" spans="2:12" s="1" customFormat="1" ht="14.4" customHeight="1" hidden="1">
      <c r="B38" s="32"/>
      <c r="E38" s="27" t="s">
        <v>46</v>
      </c>
      <c r="F38" s="81">
        <f>ROUND((SUM(BH92:BH149)),2)</f>
        <v>0</v>
      </c>
      <c r="I38" s="89">
        <v>0.15</v>
      </c>
      <c r="J38" s="81">
        <f>0</f>
        <v>0</v>
      </c>
      <c r="L38" s="32"/>
    </row>
    <row r="39" spans="2:12" s="1" customFormat="1" ht="14.4" customHeight="1" hidden="1">
      <c r="B39" s="32"/>
      <c r="E39" s="27" t="s">
        <v>47</v>
      </c>
      <c r="F39" s="81">
        <f>ROUND((SUM(BI92:BI149)),2)</f>
        <v>0</v>
      </c>
      <c r="I39" s="89">
        <v>0</v>
      </c>
      <c r="J39" s="81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0"/>
      <c r="D41" s="91" t="s">
        <v>48</v>
      </c>
      <c r="E41" s="52"/>
      <c r="F41" s="52"/>
      <c r="G41" s="92" t="s">
        <v>49</v>
      </c>
      <c r="H41" s="93" t="s">
        <v>50</v>
      </c>
      <c r="I41" s="52"/>
      <c r="J41" s="94">
        <f>SUM(J32:J39)</f>
        <v>0</v>
      </c>
      <c r="K41" s="95"/>
      <c r="L41" s="32"/>
    </row>
    <row r="42" spans="2:12" s="1" customFormat="1" ht="14.4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32"/>
    </row>
    <row r="46" spans="2:12" s="1" customFormat="1" ht="6.9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32"/>
    </row>
    <row r="47" spans="2:12" s="1" customFormat="1" ht="24.9" customHeight="1">
      <c r="B47" s="32"/>
      <c r="C47" s="21" t="s">
        <v>121</v>
      </c>
      <c r="L47" s="32"/>
    </row>
    <row r="48" spans="2:12" s="1" customFormat="1" ht="6.9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05" t="str">
        <f>E7</f>
        <v>Svařovna SOU Hluboš - odloučené prac. Dobříš</v>
      </c>
      <c r="F50" s="306"/>
      <c r="G50" s="306"/>
      <c r="H50" s="306"/>
      <c r="L50" s="32"/>
    </row>
    <row r="51" spans="2:12" ht="12" customHeight="1">
      <c r="B51" s="20"/>
      <c r="C51" s="27" t="s">
        <v>119</v>
      </c>
      <c r="L51" s="20"/>
    </row>
    <row r="52" spans="2:12" s="1" customFormat="1" ht="16.5" customHeight="1">
      <c r="B52" s="32"/>
      <c r="E52" s="305" t="s">
        <v>208</v>
      </c>
      <c r="F52" s="304"/>
      <c r="G52" s="304"/>
      <c r="H52" s="304"/>
      <c r="L52" s="32"/>
    </row>
    <row r="53" spans="2:12" s="1" customFormat="1" ht="12" customHeight="1">
      <c r="B53" s="32"/>
      <c r="C53" s="27" t="s">
        <v>209</v>
      </c>
      <c r="L53" s="32"/>
    </row>
    <row r="54" spans="2:12" s="1" customFormat="1" ht="16.5" customHeight="1">
      <c r="B54" s="32"/>
      <c r="E54" s="270" t="str">
        <f>E11</f>
        <v>02.06 - D.1.4 - Splašková kanalizace</v>
      </c>
      <c r="F54" s="304"/>
      <c r="G54" s="304"/>
      <c r="H54" s="304"/>
      <c r="L54" s="32"/>
    </row>
    <row r="55" spans="2:12" s="1" customFormat="1" ht="6.9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V Lipkách 194, 263 01 Dobříš</v>
      </c>
      <c r="I56" s="27" t="s">
        <v>23</v>
      </c>
      <c r="J56" s="48" t="str">
        <f>IF(J14="","",J14)</f>
        <v>13. 9. 2022</v>
      </c>
      <c r="L56" s="32"/>
    </row>
    <row r="57" spans="2:12" s="1" customFormat="1" ht="6.9" customHeight="1">
      <c r="B57" s="32"/>
      <c r="L57" s="32"/>
    </row>
    <row r="58" spans="2:12" s="1" customFormat="1" ht="40.2" customHeight="1">
      <c r="B58" s="32"/>
      <c r="C58" s="27" t="s">
        <v>25</v>
      </c>
      <c r="F58" s="25" t="str">
        <f>E17</f>
        <v>SOU Hluboš, Hluboš 178, 262 22 Hluboš</v>
      </c>
      <c r="I58" s="27" t="s">
        <v>31</v>
      </c>
      <c r="J58" s="30" t="str">
        <f>E23</f>
        <v>MP technik spol. s r.o., Francouzská 149, Holýšov</v>
      </c>
      <c r="L58" s="32"/>
    </row>
    <row r="59" spans="2:12" s="1" customFormat="1" ht="15.15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Jakub Vilingr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96" t="s">
        <v>122</v>
      </c>
      <c r="D61" s="90"/>
      <c r="E61" s="90"/>
      <c r="F61" s="90"/>
      <c r="G61" s="90"/>
      <c r="H61" s="90"/>
      <c r="I61" s="90"/>
      <c r="J61" s="97" t="s">
        <v>123</v>
      </c>
      <c r="K61" s="90"/>
      <c r="L61" s="32"/>
    </row>
    <row r="62" spans="2:12" s="1" customFormat="1" ht="10.35" customHeight="1">
      <c r="B62" s="32"/>
      <c r="L62" s="32"/>
    </row>
    <row r="63" spans="2:47" s="1" customFormat="1" ht="22.95" customHeight="1">
      <c r="B63" s="32"/>
      <c r="C63" s="98" t="s">
        <v>70</v>
      </c>
      <c r="J63" s="61">
        <f>J92</f>
        <v>0</v>
      </c>
      <c r="L63" s="32"/>
      <c r="AU63" s="17" t="s">
        <v>124</v>
      </c>
    </row>
    <row r="64" spans="2:12" s="8" customFormat="1" ht="24.9" customHeight="1">
      <c r="B64" s="99"/>
      <c r="D64" s="100" t="s">
        <v>211</v>
      </c>
      <c r="E64" s="101"/>
      <c r="F64" s="101"/>
      <c r="G64" s="101"/>
      <c r="H64" s="101"/>
      <c r="I64" s="101"/>
      <c r="J64" s="102">
        <f>J93</f>
        <v>0</v>
      </c>
      <c r="L64" s="99"/>
    </row>
    <row r="65" spans="2:12" s="11" customFormat="1" ht="19.95" customHeight="1">
      <c r="B65" s="142"/>
      <c r="D65" s="143" t="s">
        <v>1799</v>
      </c>
      <c r="E65" s="144"/>
      <c r="F65" s="144"/>
      <c r="G65" s="144"/>
      <c r="H65" s="144"/>
      <c r="I65" s="144"/>
      <c r="J65" s="145">
        <f>J94</f>
        <v>0</v>
      </c>
      <c r="L65" s="142"/>
    </row>
    <row r="66" spans="2:12" s="8" customFormat="1" ht="24.9" customHeight="1">
      <c r="B66" s="99"/>
      <c r="D66" s="100" t="s">
        <v>215</v>
      </c>
      <c r="E66" s="101"/>
      <c r="F66" s="101"/>
      <c r="G66" s="101"/>
      <c r="H66" s="101"/>
      <c r="I66" s="101"/>
      <c r="J66" s="102">
        <f>J105</f>
        <v>0</v>
      </c>
      <c r="L66" s="99"/>
    </row>
    <row r="67" spans="2:12" s="11" customFormat="1" ht="19.95" customHeight="1">
      <c r="B67" s="142"/>
      <c r="D67" s="143" t="s">
        <v>1800</v>
      </c>
      <c r="E67" s="144"/>
      <c r="F67" s="144"/>
      <c r="G67" s="144"/>
      <c r="H67" s="144"/>
      <c r="I67" s="144"/>
      <c r="J67" s="145">
        <f>J106</f>
        <v>0</v>
      </c>
      <c r="L67" s="142"/>
    </row>
    <row r="68" spans="2:12" s="11" customFormat="1" ht="19.95" customHeight="1">
      <c r="B68" s="142"/>
      <c r="D68" s="143" t="s">
        <v>1801</v>
      </c>
      <c r="E68" s="144"/>
      <c r="F68" s="144"/>
      <c r="G68" s="144"/>
      <c r="H68" s="144"/>
      <c r="I68" s="144"/>
      <c r="J68" s="145">
        <f>J125</f>
        <v>0</v>
      </c>
      <c r="L68" s="142"/>
    </row>
    <row r="69" spans="2:12" s="11" customFormat="1" ht="19.95" customHeight="1">
      <c r="B69" s="142"/>
      <c r="D69" s="143" t="s">
        <v>1802</v>
      </c>
      <c r="E69" s="144"/>
      <c r="F69" s="144"/>
      <c r="G69" s="144"/>
      <c r="H69" s="144"/>
      <c r="I69" s="144"/>
      <c r="J69" s="145">
        <f>J132</f>
        <v>0</v>
      </c>
      <c r="L69" s="142"/>
    </row>
    <row r="70" spans="2:12" s="8" customFormat="1" ht="24.9" customHeight="1">
      <c r="B70" s="99"/>
      <c r="D70" s="100" t="s">
        <v>1646</v>
      </c>
      <c r="E70" s="101"/>
      <c r="F70" s="101"/>
      <c r="G70" s="101"/>
      <c r="H70" s="101"/>
      <c r="I70" s="101"/>
      <c r="J70" s="102">
        <f>J137</f>
        <v>0</v>
      </c>
      <c r="L70" s="99"/>
    </row>
    <row r="71" spans="2:12" s="1" customFormat="1" ht="21.75" customHeight="1">
      <c r="B71" s="32"/>
      <c r="L71" s="32"/>
    </row>
    <row r="72" spans="2:12" s="1" customFormat="1" ht="6.9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32"/>
    </row>
    <row r="76" spans="2:12" s="1" customFormat="1" ht="6.9" customHeight="1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32"/>
    </row>
    <row r="77" spans="2:12" s="1" customFormat="1" ht="24.9" customHeight="1">
      <c r="B77" s="32"/>
      <c r="C77" s="21" t="s">
        <v>126</v>
      </c>
      <c r="L77" s="32"/>
    </row>
    <row r="78" spans="2:12" s="1" customFormat="1" ht="6.9" customHeight="1">
      <c r="B78" s="32"/>
      <c r="L78" s="32"/>
    </row>
    <row r="79" spans="2:12" s="1" customFormat="1" ht="12" customHeight="1">
      <c r="B79" s="32"/>
      <c r="C79" s="27" t="s">
        <v>16</v>
      </c>
      <c r="L79" s="32"/>
    </row>
    <row r="80" spans="2:12" s="1" customFormat="1" ht="16.5" customHeight="1">
      <c r="B80" s="32"/>
      <c r="E80" s="305" t="str">
        <f>E7</f>
        <v>Svařovna SOU Hluboš - odloučené prac. Dobříš</v>
      </c>
      <c r="F80" s="306"/>
      <c r="G80" s="306"/>
      <c r="H80" s="306"/>
      <c r="L80" s="32"/>
    </row>
    <row r="81" spans="2:12" ht="12" customHeight="1">
      <c r="B81" s="20"/>
      <c r="C81" s="27" t="s">
        <v>119</v>
      </c>
      <c r="L81" s="20"/>
    </row>
    <row r="82" spans="2:12" s="1" customFormat="1" ht="16.5" customHeight="1">
      <c r="B82" s="32"/>
      <c r="E82" s="305" t="s">
        <v>208</v>
      </c>
      <c r="F82" s="304"/>
      <c r="G82" s="304"/>
      <c r="H82" s="304"/>
      <c r="L82" s="32"/>
    </row>
    <row r="83" spans="2:12" s="1" customFormat="1" ht="12" customHeight="1">
      <c r="B83" s="32"/>
      <c r="C83" s="27" t="s">
        <v>209</v>
      </c>
      <c r="L83" s="32"/>
    </row>
    <row r="84" spans="2:12" s="1" customFormat="1" ht="16.5" customHeight="1">
      <c r="B84" s="32"/>
      <c r="E84" s="270" t="str">
        <f>E11</f>
        <v>02.06 - D.1.4 - Splašková kanalizace</v>
      </c>
      <c r="F84" s="304"/>
      <c r="G84" s="304"/>
      <c r="H84" s="304"/>
      <c r="L84" s="32"/>
    </row>
    <row r="85" spans="2:12" s="1" customFormat="1" ht="6.9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F14</f>
        <v>V Lipkách 194, 263 01 Dobříš</v>
      </c>
      <c r="I86" s="27" t="s">
        <v>23</v>
      </c>
      <c r="J86" s="48" t="str">
        <f>IF(J14="","",J14)</f>
        <v>13. 9. 2022</v>
      </c>
      <c r="L86" s="32"/>
    </row>
    <row r="87" spans="2:12" s="1" customFormat="1" ht="6.9" customHeight="1">
      <c r="B87" s="32"/>
      <c r="L87" s="32"/>
    </row>
    <row r="88" spans="2:12" s="1" customFormat="1" ht="40.2" customHeight="1">
      <c r="B88" s="32"/>
      <c r="C88" s="27" t="s">
        <v>25</v>
      </c>
      <c r="F88" s="25" t="str">
        <f>E17</f>
        <v>SOU Hluboš, Hluboš 178, 262 22 Hluboš</v>
      </c>
      <c r="I88" s="27" t="s">
        <v>31</v>
      </c>
      <c r="J88" s="30" t="str">
        <f>E23</f>
        <v>MP technik spol. s r.o., Francouzská 149, Holýšov</v>
      </c>
      <c r="L88" s="32"/>
    </row>
    <row r="89" spans="2:12" s="1" customFormat="1" ht="15.15" customHeight="1">
      <c r="B89" s="32"/>
      <c r="C89" s="27" t="s">
        <v>29</v>
      </c>
      <c r="F89" s="25" t="str">
        <f>IF(E20="","",E20)</f>
        <v>Vyplň údaj</v>
      </c>
      <c r="I89" s="27" t="s">
        <v>34</v>
      </c>
      <c r="J89" s="30" t="str">
        <f>E26</f>
        <v>Jakub Vilingr</v>
      </c>
      <c r="L89" s="32"/>
    </row>
    <row r="90" spans="2:12" s="1" customFormat="1" ht="10.35" customHeight="1">
      <c r="B90" s="32"/>
      <c r="L90" s="32"/>
    </row>
    <row r="91" spans="2:20" s="9" customFormat="1" ht="29.25" customHeight="1">
      <c r="B91" s="103"/>
      <c r="C91" s="104" t="s">
        <v>127</v>
      </c>
      <c r="D91" s="105" t="s">
        <v>57</v>
      </c>
      <c r="E91" s="105" t="s">
        <v>53</v>
      </c>
      <c r="F91" s="105" t="s">
        <v>54</v>
      </c>
      <c r="G91" s="105" t="s">
        <v>128</v>
      </c>
      <c r="H91" s="105" t="s">
        <v>129</v>
      </c>
      <c r="I91" s="105" t="s">
        <v>130</v>
      </c>
      <c r="J91" s="105" t="s">
        <v>123</v>
      </c>
      <c r="K91" s="106" t="s">
        <v>131</v>
      </c>
      <c r="L91" s="103"/>
      <c r="M91" s="54" t="s">
        <v>19</v>
      </c>
      <c r="N91" s="55" t="s">
        <v>42</v>
      </c>
      <c r="O91" s="55" t="s">
        <v>132</v>
      </c>
      <c r="P91" s="55" t="s">
        <v>133</v>
      </c>
      <c r="Q91" s="55" t="s">
        <v>134</v>
      </c>
      <c r="R91" s="55" t="s">
        <v>135</v>
      </c>
      <c r="S91" s="55" t="s">
        <v>136</v>
      </c>
      <c r="T91" s="56" t="s">
        <v>137</v>
      </c>
    </row>
    <row r="92" spans="2:63" s="1" customFormat="1" ht="22.95" customHeight="1">
      <c r="B92" s="32"/>
      <c r="C92" s="59" t="s">
        <v>138</v>
      </c>
      <c r="J92" s="107">
        <f>BK92</f>
        <v>0</v>
      </c>
      <c r="L92" s="32"/>
      <c r="M92" s="57"/>
      <c r="N92" s="49"/>
      <c r="O92" s="49"/>
      <c r="P92" s="108">
        <f>P93+P105+P137</f>
        <v>0</v>
      </c>
      <c r="Q92" s="49"/>
      <c r="R92" s="108">
        <f>R93+R105+R137</f>
        <v>0</v>
      </c>
      <c r="S92" s="49"/>
      <c r="T92" s="109">
        <f>T93+T105+T137</f>
        <v>0</v>
      </c>
      <c r="AT92" s="17" t="s">
        <v>71</v>
      </c>
      <c r="AU92" s="17" t="s">
        <v>124</v>
      </c>
      <c r="BK92" s="110">
        <f>BK93+BK105+BK137</f>
        <v>0</v>
      </c>
    </row>
    <row r="93" spans="2:63" s="10" customFormat="1" ht="25.95" customHeight="1">
      <c r="B93" s="111"/>
      <c r="D93" s="112" t="s">
        <v>71</v>
      </c>
      <c r="E93" s="113" t="s">
        <v>218</v>
      </c>
      <c r="F93" s="113" t="s">
        <v>219</v>
      </c>
      <c r="I93" s="114"/>
      <c r="J93" s="115">
        <f>BK93</f>
        <v>0</v>
      </c>
      <c r="L93" s="111"/>
      <c r="M93" s="116"/>
      <c r="P93" s="117">
        <f>P94</f>
        <v>0</v>
      </c>
      <c r="R93" s="117">
        <f>R94</f>
        <v>0</v>
      </c>
      <c r="T93" s="118">
        <f>T94</f>
        <v>0</v>
      </c>
      <c r="AR93" s="112" t="s">
        <v>80</v>
      </c>
      <c r="AT93" s="119" t="s">
        <v>71</v>
      </c>
      <c r="AU93" s="119" t="s">
        <v>72</v>
      </c>
      <c r="AY93" s="112" t="s">
        <v>142</v>
      </c>
      <c r="BK93" s="120">
        <f>BK94</f>
        <v>0</v>
      </c>
    </row>
    <row r="94" spans="2:63" s="10" customFormat="1" ht="22.95" customHeight="1">
      <c r="B94" s="111"/>
      <c r="D94" s="112" t="s">
        <v>71</v>
      </c>
      <c r="E94" s="146" t="s">
        <v>1075</v>
      </c>
      <c r="F94" s="146" t="s">
        <v>1803</v>
      </c>
      <c r="I94" s="114"/>
      <c r="J94" s="147">
        <f>BK94</f>
        <v>0</v>
      </c>
      <c r="L94" s="111"/>
      <c r="M94" s="116"/>
      <c r="P94" s="117">
        <f>SUM(P95:P104)</f>
        <v>0</v>
      </c>
      <c r="R94" s="117">
        <f>SUM(R95:R104)</f>
        <v>0</v>
      </c>
      <c r="T94" s="118">
        <f>SUM(T95:T104)</f>
        <v>0</v>
      </c>
      <c r="AR94" s="112" t="s">
        <v>80</v>
      </c>
      <c r="AT94" s="119" t="s">
        <v>71</v>
      </c>
      <c r="AU94" s="119" t="s">
        <v>80</v>
      </c>
      <c r="AY94" s="112" t="s">
        <v>142</v>
      </c>
      <c r="BK94" s="120">
        <f>SUM(BK95:BK104)</f>
        <v>0</v>
      </c>
    </row>
    <row r="95" spans="2:65" s="1" customFormat="1" ht="16.5" customHeight="1">
      <c r="B95" s="32"/>
      <c r="C95" s="121" t="s">
        <v>80</v>
      </c>
      <c r="D95" s="121" t="s">
        <v>143</v>
      </c>
      <c r="E95" s="122" t="s">
        <v>1804</v>
      </c>
      <c r="F95" s="123" t="s">
        <v>1805</v>
      </c>
      <c r="G95" s="124" t="s">
        <v>303</v>
      </c>
      <c r="H95" s="125">
        <v>0</v>
      </c>
      <c r="I95" s="126"/>
      <c r="J95" s="127">
        <f>ROUND(I95*H95,2)</f>
        <v>0</v>
      </c>
      <c r="K95" s="123" t="s">
        <v>19</v>
      </c>
      <c r="L95" s="32"/>
      <c r="M95" s="128" t="s">
        <v>19</v>
      </c>
      <c r="N95" s="129" t="s">
        <v>43</v>
      </c>
      <c r="P95" s="130">
        <f>O95*H95</f>
        <v>0</v>
      </c>
      <c r="Q95" s="130">
        <v>0</v>
      </c>
      <c r="R95" s="130">
        <f>Q95*H95</f>
        <v>0</v>
      </c>
      <c r="S95" s="130">
        <v>0</v>
      </c>
      <c r="T95" s="131">
        <f>S95*H95</f>
        <v>0</v>
      </c>
      <c r="AR95" s="132" t="s">
        <v>141</v>
      </c>
      <c r="AT95" s="132" t="s">
        <v>143</v>
      </c>
      <c r="AU95" s="132" t="s">
        <v>83</v>
      </c>
      <c r="AY95" s="17" t="s">
        <v>142</v>
      </c>
      <c r="BE95" s="133">
        <f>IF(N95="základní",J95,0)</f>
        <v>0</v>
      </c>
      <c r="BF95" s="133">
        <f>IF(N95="snížená",J95,0)</f>
        <v>0</v>
      </c>
      <c r="BG95" s="133">
        <f>IF(N95="zákl. přenesená",J95,0)</f>
        <v>0</v>
      </c>
      <c r="BH95" s="133">
        <f>IF(N95="sníž. přenesená",J95,0)</f>
        <v>0</v>
      </c>
      <c r="BI95" s="133">
        <f>IF(N95="nulová",J95,0)</f>
        <v>0</v>
      </c>
      <c r="BJ95" s="17" t="s">
        <v>80</v>
      </c>
      <c r="BK95" s="133">
        <f>ROUND(I95*H95,2)</f>
        <v>0</v>
      </c>
      <c r="BL95" s="17" t="s">
        <v>141</v>
      </c>
      <c r="BM95" s="132" t="s">
        <v>83</v>
      </c>
    </row>
    <row r="96" spans="2:47" s="1" customFormat="1" ht="12">
      <c r="B96" s="32"/>
      <c r="D96" s="134" t="s">
        <v>148</v>
      </c>
      <c r="F96" s="135" t="s">
        <v>1805</v>
      </c>
      <c r="I96" s="136"/>
      <c r="L96" s="32"/>
      <c r="M96" s="137"/>
      <c r="T96" s="51"/>
      <c r="AT96" s="17" t="s">
        <v>148</v>
      </c>
      <c r="AU96" s="17" t="s">
        <v>83</v>
      </c>
    </row>
    <row r="97" spans="2:65" s="1" customFormat="1" ht="16.5" customHeight="1">
      <c r="B97" s="32"/>
      <c r="C97" s="121" t="s">
        <v>83</v>
      </c>
      <c r="D97" s="121" t="s">
        <v>143</v>
      </c>
      <c r="E97" s="122" t="s">
        <v>1806</v>
      </c>
      <c r="F97" s="123" t="s">
        <v>1807</v>
      </c>
      <c r="G97" s="124" t="s">
        <v>303</v>
      </c>
      <c r="H97" s="125">
        <v>0</v>
      </c>
      <c r="I97" s="126"/>
      <c r="J97" s="127">
        <f>ROUND(I97*H97,2)</f>
        <v>0</v>
      </c>
      <c r="K97" s="123" t="s">
        <v>19</v>
      </c>
      <c r="L97" s="32"/>
      <c r="M97" s="128" t="s">
        <v>19</v>
      </c>
      <c r="N97" s="129" t="s">
        <v>43</v>
      </c>
      <c r="P97" s="130">
        <f>O97*H97</f>
        <v>0</v>
      </c>
      <c r="Q97" s="130">
        <v>0</v>
      </c>
      <c r="R97" s="130">
        <f>Q97*H97</f>
        <v>0</v>
      </c>
      <c r="S97" s="130">
        <v>0</v>
      </c>
      <c r="T97" s="131">
        <f>S97*H97</f>
        <v>0</v>
      </c>
      <c r="AR97" s="132" t="s">
        <v>141</v>
      </c>
      <c r="AT97" s="132" t="s">
        <v>143</v>
      </c>
      <c r="AU97" s="132" t="s">
        <v>83</v>
      </c>
      <c r="AY97" s="17" t="s">
        <v>142</v>
      </c>
      <c r="BE97" s="133">
        <f>IF(N97="základní",J97,0)</f>
        <v>0</v>
      </c>
      <c r="BF97" s="133">
        <f>IF(N97="snížená",J97,0)</f>
        <v>0</v>
      </c>
      <c r="BG97" s="133">
        <f>IF(N97="zákl. přenesená",J97,0)</f>
        <v>0</v>
      </c>
      <c r="BH97" s="133">
        <f>IF(N97="sníž. přenesená",J97,0)</f>
        <v>0</v>
      </c>
      <c r="BI97" s="133">
        <f>IF(N97="nulová",J97,0)</f>
        <v>0</v>
      </c>
      <c r="BJ97" s="17" t="s">
        <v>80</v>
      </c>
      <c r="BK97" s="133">
        <f>ROUND(I97*H97,2)</f>
        <v>0</v>
      </c>
      <c r="BL97" s="17" t="s">
        <v>141</v>
      </c>
      <c r="BM97" s="132" t="s">
        <v>141</v>
      </c>
    </row>
    <row r="98" spans="2:47" s="1" customFormat="1" ht="12">
      <c r="B98" s="32"/>
      <c r="D98" s="134" t="s">
        <v>148</v>
      </c>
      <c r="F98" s="135" t="s">
        <v>1807</v>
      </c>
      <c r="I98" s="136"/>
      <c r="L98" s="32"/>
      <c r="M98" s="137"/>
      <c r="T98" s="51"/>
      <c r="AT98" s="17" t="s">
        <v>148</v>
      </c>
      <c r="AU98" s="17" t="s">
        <v>83</v>
      </c>
    </row>
    <row r="99" spans="2:65" s="1" customFormat="1" ht="16.5" customHeight="1">
      <c r="B99" s="32"/>
      <c r="C99" s="121" t="s">
        <v>152</v>
      </c>
      <c r="D99" s="121" t="s">
        <v>143</v>
      </c>
      <c r="E99" s="122" t="s">
        <v>1808</v>
      </c>
      <c r="F99" s="123" t="s">
        <v>1809</v>
      </c>
      <c r="G99" s="124" t="s">
        <v>303</v>
      </c>
      <c r="H99" s="125">
        <v>0</v>
      </c>
      <c r="I99" s="126"/>
      <c r="J99" s="127">
        <f>ROUND(I99*H99,2)</f>
        <v>0</v>
      </c>
      <c r="K99" s="123" t="s">
        <v>19</v>
      </c>
      <c r="L99" s="32"/>
      <c r="M99" s="128" t="s">
        <v>19</v>
      </c>
      <c r="N99" s="129" t="s">
        <v>43</v>
      </c>
      <c r="P99" s="130">
        <f>O99*H99</f>
        <v>0</v>
      </c>
      <c r="Q99" s="130">
        <v>0</v>
      </c>
      <c r="R99" s="130">
        <f>Q99*H99</f>
        <v>0</v>
      </c>
      <c r="S99" s="130">
        <v>0</v>
      </c>
      <c r="T99" s="131">
        <f>S99*H99</f>
        <v>0</v>
      </c>
      <c r="AR99" s="132" t="s">
        <v>141</v>
      </c>
      <c r="AT99" s="132" t="s">
        <v>143</v>
      </c>
      <c r="AU99" s="132" t="s">
        <v>83</v>
      </c>
      <c r="AY99" s="17" t="s">
        <v>142</v>
      </c>
      <c r="BE99" s="133">
        <f>IF(N99="základní",J99,0)</f>
        <v>0</v>
      </c>
      <c r="BF99" s="133">
        <f>IF(N99="snížená",J99,0)</f>
        <v>0</v>
      </c>
      <c r="BG99" s="133">
        <f>IF(N99="zákl. přenesená",J99,0)</f>
        <v>0</v>
      </c>
      <c r="BH99" s="133">
        <f>IF(N99="sníž. přenesená",J99,0)</f>
        <v>0</v>
      </c>
      <c r="BI99" s="133">
        <f>IF(N99="nulová",J99,0)</f>
        <v>0</v>
      </c>
      <c r="BJ99" s="17" t="s">
        <v>80</v>
      </c>
      <c r="BK99" s="133">
        <f>ROUND(I99*H99,2)</f>
        <v>0</v>
      </c>
      <c r="BL99" s="17" t="s">
        <v>141</v>
      </c>
      <c r="BM99" s="132" t="s">
        <v>167</v>
      </c>
    </row>
    <row r="100" spans="2:47" s="1" customFormat="1" ht="12">
      <c r="B100" s="32"/>
      <c r="D100" s="134" t="s">
        <v>148</v>
      </c>
      <c r="F100" s="135" t="s">
        <v>1809</v>
      </c>
      <c r="I100" s="136"/>
      <c r="L100" s="32"/>
      <c r="M100" s="137"/>
      <c r="T100" s="51"/>
      <c r="AT100" s="17" t="s">
        <v>148</v>
      </c>
      <c r="AU100" s="17" t="s">
        <v>83</v>
      </c>
    </row>
    <row r="101" spans="2:65" s="1" customFormat="1" ht="16.5" customHeight="1">
      <c r="B101" s="32"/>
      <c r="C101" s="121" t="s">
        <v>141</v>
      </c>
      <c r="D101" s="121" t="s">
        <v>143</v>
      </c>
      <c r="E101" s="122" t="s">
        <v>1810</v>
      </c>
      <c r="F101" s="123" t="s">
        <v>1811</v>
      </c>
      <c r="G101" s="124" t="s">
        <v>303</v>
      </c>
      <c r="H101" s="125">
        <v>0</v>
      </c>
      <c r="I101" s="126"/>
      <c r="J101" s="127">
        <f>ROUND(I101*H101,2)</f>
        <v>0</v>
      </c>
      <c r="K101" s="123" t="s">
        <v>19</v>
      </c>
      <c r="L101" s="32"/>
      <c r="M101" s="128" t="s">
        <v>19</v>
      </c>
      <c r="N101" s="129" t="s">
        <v>43</v>
      </c>
      <c r="P101" s="130">
        <f>O101*H101</f>
        <v>0</v>
      </c>
      <c r="Q101" s="130">
        <v>0</v>
      </c>
      <c r="R101" s="130">
        <f>Q101*H101</f>
        <v>0</v>
      </c>
      <c r="S101" s="130">
        <v>0</v>
      </c>
      <c r="T101" s="131">
        <f>S101*H101</f>
        <v>0</v>
      </c>
      <c r="AR101" s="132" t="s">
        <v>141</v>
      </c>
      <c r="AT101" s="132" t="s">
        <v>143</v>
      </c>
      <c r="AU101" s="132" t="s">
        <v>83</v>
      </c>
      <c r="AY101" s="17" t="s">
        <v>142</v>
      </c>
      <c r="BE101" s="133">
        <f>IF(N101="základní",J101,0)</f>
        <v>0</v>
      </c>
      <c r="BF101" s="133">
        <f>IF(N101="snížená",J101,0)</f>
        <v>0</v>
      </c>
      <c r="BG101" s="133">
        <f>IF(N101="zákl. přenesená",J101,0)</f>
        <v>0</v>
      </c>
      <c r="BH101" s="133">
        <f>IF(N101="sníž. přenesená",J101,0)</f>
        <v>0</v>
      </c>
      <c r="BI101" s="133">
        <f>IF(N101="nulová",J101,0)</f>
        <v>0</v>
      </c>
      <c r="BJ101" s="17" t="s">
        <v>80</v>
      </c>
      <c r="BK101" s="133">
        <f>ROUND(I101*H101,2)</f>
        <v>0</v>
      </c>
      <c r="BL101" s="17" t="s">
        <v>141</v>
      </c>
      <c r="BM101" s="132" t="s">
        <v>175</v>
      </c>
    </row>
    <row r="102" spans="2:47" s="1" customFormat="1" ht="12">
      <c r="B102" s="32"/>
      <c r="D102" s="134" t="s">
        <v>148</v>
      </c>
      <c r="F102" s="135" t="s">
        <v>1811</v>
      </c>
      <c r="I102" s="136"/>
      <c r="L102" s="32"/>
      <c r="M102" s="137"/>
      <c r="T102" s="51"/>
      <c r="AT102" s="17" t="s">
        <v>148</v>
      </c>
      <c r="AU102" s="17" t="s">
        <v>83</v>
      </c>
    </row>
    <row r="103" spans="2:65" s="1" customFormat="1" ht="37.95" customHeight="1">
      <c r="B103" s="32"/>
      <c r="C103" s="121" t="s">
        <v>162</v>
      </c>
      <c r="D103" s="121" t="s">
        <v>143</v>
      </c>
      <c r="E103" s="122" t="s">
        <v>1812</v>
      </c>
      <c r="F103" s="123" t="s">
        <v>1813</v>
      </c>
      <c r="G103" s="124" t="s">
        <v>1616</v>
      </c>
      <c r="H103" s="125">
        <v>0</v>
      </c>
      <c r="I103" s="126"/>
      <c r="J103" s="127">
        <f>ROUND(I103*H103,2)</f>
        <v>0</v>
      </c>
      <c r="K103" s="123" t="s">
        <v>19</v>
      </c>
      <c r="L103" s="32"/>
      <c r="M103" s="128" t="s">
        <v>19</v>
      </c>
      <c r="N103" s="129" t="s">
        <v>43</v>
      </c>
      <c r="P103" s="130">
        <f>O103*H103</f>
        <v>0</v>
      </c>
      <c r="Q103" s="130">
        <v>0</v>
      </c>
      <c r="R103" s="130">
        <f>Q103*H103</f>
        <v>0</v>
      </c>
      <c r="S103" s="130">
        <v>0</v>
      </c>
      <c r="T103" s="131">
        <f>S103*H103</f>
        <v>0</v>
      </c>
      <c r="AR103" s="132" t="s">
        <v>141</v>
      </c>
      <c r="AT103" s="132" t="s">
        <v>143</v>
      </c>
      <c r="AU103" s="132" t="s">
        <v>83</v>
      </c>
      <c r="AY103" s="17" t="s">
        <v>142</v>
      </c>
      <c r="BE103" s="133">
        <f>IF(N103="základní",J103,0)</f>
        <v>0</v>
      </c>
      <c r="BF103" s="133">
        <f>IF(N103="snížená",J103,0)</f>
        <v>0</v>
      </c>
      <c r="BG103" s="133">
        <f>IF(N103="zákl. přenesená",J103,0)</f>
        <v>0</v>
      </c>
      <c r="BH103" s="133">
        <f>IF(N103="sníž. přenesená",J103,0)</f>
        <v>0</v>
      </c>
      <c r="BI103" s="133">
        <f>IF(N103="nulová",J103,0)</f>
        <v>0</v>
      </c>
      <c r="BJ103" s="17" t="s">
        <v>80</v>
      </c>
      <c r="BK103" s="133">
        <f>ROUND(I103*H103,2)</f>
        <v>0</v>
      </c>
      <c r="BL103" s="17" t="s">
        <v>141</v>
      </c>
      <c r="BM103" s="132" t="s">
        <v>293</v>
      </c>
    </row>
    <row r="104" spans="2:47" s="1" customFormat="1" ht="19.2">
      <c r="B104" s="32"/>
      <c r="D104" s="134" t="s">
        <v>148</v>
      </c>
      <c r="F104" s="135" t="s">
        <v>1813</v>
      </c>
      <c r="I104" s="136"/>
      <c r="L104" s="32"/>
      <c r="M104" s="137"/>
      <c r="T104" s="51"/>
      <c r="AT104" s="17" t="s">
        <v>148</v>
      </c>
      <c r="AU104" s="17" t="s">
        <v>83</v>
      </c>
    </row>
    <row r="105" spans="2:63" s="10" customFormat="1" ht="25.95" customHeight="1">
      <c r="B105" s="111"/>
      <c r="D105" s="112" t="s">
        <v>71</v>
      </c>
      <c r="E105" s="113" t="s">
        <v>380</v>
      </c>
      <c r="F105" s="113" t="s">
        <v>381</v>
      </c>
      <c r="I105" s="114"/>
      <c r="J105" s="115">
        <f>BK105</f>
        <v>0</v>
      </c>
      <c r="L105" s="111"/>
      <c r="M105" s="116"/>
      <c r="P105" s="117">
        <f>P106+P125+P132</f>
        <v>0</v>
      </c>
      <c r="R105" s="117">
        <f>R106+R125+R132</f>
        <v>0</v>
      </c>
      <c r="T105" s="118">
        <f>T106+T125+T132</f>
        <v>0</v>
      </c>
      <c r="AR105" s="112" t="s">
        <v>83</v>
      </c>
      <c r="AT105" s="119" t="s">
        <v>71</v>
      </c>
      <c r="AU105" s="119" t="s">
        <v>72</v>
      </c>
      <c r="AY105" s="112" t="s">
        <v>142</v>
      </c>
      <c r="BK105" s="120">
        <f>BK106+BK125+BK132</f>
        <v>0</v>
      </c>
    </row>
    <row r="106" spans="2:63" s="10" customFormat="1" ht="22.95" customHeight="1">
      <c r="B106" s="111"/>
      <c r="D106" s="112" t="s">
        <v>71</v>
      </c>
      <c r="E106" s="146" t="s">
        <v>1814</v>
      </c>
      <c r="F106" s="146" t="s">
        <v>1815</v>
      </c>
      <c r="I106" s="114"/>
      <c r="J106" s="147">
        <f>BK106</f>
        <v>0</v>
      </c>
      <c r="L106" s="111"/>
      <c r="M106" s="116"/>
      <c r="P106" s="117">
        <f>SUM(P107:P124)</f>
        <v>0</v>
      </c>
      <c r="R106" s="117">
        <f>SUM(R107:R124)</f>
        <v>0</v>
      </c>
      <c r="T106" s="118">
        <f>SUM(T107:T124)</f>
        <v>0</v>
      </c>
      <c r="AR106" s="112" t="s">
        <v>83</v>
      </c>
      <c r="AT106" s="119" t="s">
        <v>71</v>
      </c>
      <c r="AU106" s="119" t="s">
        <v>80</v>
      </c>
      <c r="AY106" s="112" t="s">
        <v>142</v>
      </c>
      <c r="BK106" s="120">
        <f>SUM(BK107:BK124)</f>
        <v>0</v>
      </c>
    </row>
    <row r="107" spans="2:65" s="1" customFormat="1" ht="16.5" customHeight="1">
      <c r="B107" s="32"/>
      <c r="C107" s="121" t="s">
        <v>167</v>
      </c>
      <c r="D107" s="121" t="s">
        <v>143</v>
      </c>
      <c r="E107" s="122" t="s">
        <v>1816</v>
      </c>
      <c r="F107" s="123" t="s">
        <v>1817</v>
      </c>
      <c r="G107" s="124" t="s">
        <v>303</v>
      </c>
      <c r="H107" s="125">
        <v>8</v>
      </c>
      <c r="I107" s="126"/>
      <c r="J107" s="127">
        <f>ROUND(I107*H107,2)</f>
        <v>0</v>
      </c>
      <c r="K107" s="123" t="s">
        <v>19</v>
      </c>
      <c r="L107" s="32"/>
      <c r="M107" s="128" t="s">
        <v>19</v>
      </c>
      <c r="N107" s="129" t="s">
        <v>43</v>
      </c>
      <c r="P107" s="130">
        <f>O107*H107</f>
        <v>0</v>
      </c>
      <c r="Q107" s="130">
        <v>0</v>
      </c>
      <c r="R107" s="130">
        <f>Q107*H107</f>
        <v>0</v>
      </c>
      <c r="S107" s="130">
        <v>0</v>
      </c>
      <c r="T107" s="131">
        <f>S107*H107</f>
        <v>0</v>
      </c>
      <c r="AR107" s="132" t="s">
        <v>337</v>
      </c>
      <c r="AT107" s="132" t="s">
        <v>143</v>
      </c>
      <c r="AU107" s="132" t="s">
        <v>83</v>
      </c>
      <c r="AY107" s="17" t="s">
        <v>142</v>
      </c>
      <c r="BE107" s="133">
        <f>IF(N107="základní",J107,0)</f>
        <v>0</v>
      </c>
      <c r="BF107" s="133">
        <f>IF(N107="snížená",J107,0)</f>
        <v>0</v>
      </c>
      <c r="BG107" s="133">
        <f>IF(N107="zákl. přenesená",J107,0)</f>
        <v>0</v>
      </c>
      <c r="BH107" s="133">
        <f>IF(N107="sníž. přenesená",J107,0)</f>
        <v>0</v>
      </c>
      <c r="BI107" s="133">
        <f>IF(N107="nulová",J107,0)</f>
        <v>0</v>
      </c>
      <c r="BJ107" s="17" t="s">
        <v>80</v>
      </c>
      <c r="BK107" s="133">
        <f>ROUND(I107*H107,2)</f>
        <v>0</v>
      </c>
      <c r="BL107" s="17" t="s">
        <v>337</v>
      </c>
      <c r="BM107" s="132" t="s">
        <v>308</v>
      </c>
    </row>
    <row r="108" spans="2:47" s="1" customFormat="1" ht="12">
      <c r="B108" s="32"/>
      <c r="D108" s="134" t="s">
        <v>148</v>
      </c>
      <c r="F108" s="135" t="s">
        <v>1817</v>
      </c>
      <c r="I108" s="136"/>
      <c r="L108" s="32"/>
      <c r="M108" s="137"/>
      <c r="T108" s="51"/>
      <c r="AT108" s="17" t="s">
        <v>148</v>
      </c>
      <c r="AU108" s="17" t="s">
        <v>83</v>
      </c>
    </row>
    <row r="109" spans="2:65" s="1" customFormat="1" ht="16.5" customHeight="1">
      <c r="B109" s="32"/>
      <c r="C109" s="121" t="s">
        <v>171</v>
      </c>
      <c r="D109" s="121" t="s">
        <v>143</v>
      </c>
      <c r="E109" s="122" t="s">
        <v>1818</v>
      </c>
      <c r="F109" s="123" t="s">
        <v>1819</v>
      </c>
      <c r="G109" s="124" t="s">
        <v>303</v>
      </c>
      <c r="H109" s="125">
        <v>17</v>
      </c>
      <c r="I109" s="126"/>
      <c r="J109" s="127">
        <f>ROUND(I109*H109,2)</f>
        <v>0</v>
      </c>
      <c r="K109" s="123" t="s">
        <v>19</v>
      </c>
      <c r="L109" s="32"/>
      <c r="M109" s="128" t="s">
        <v>19</v>
      </c>
      <c r="N109" s="129" t="s">
        <v>43</v>
      </c>
      <c r="P109" s="130">
        <f>O109*H109</f>
        <v>0</v>
      </c>
      <c r="Q109" s="130">
        <v>0</v>
      </c>
      <c r="R109" s="130">
        <f>Q109*H109</f>
        <v>0</v>
      </c>
      <c r="S109" s="130">
        <v>0</v>
      </c>
      <c r="T109" s="131">
        <f>S109*H109</f>
        <v>0</v>
      </c>
      <c r="AR109" s="132" t="s">
        <v>337</v>
      </c>
      <c r="AT109" s="132" t="s">
        <v>143</v>
      </c>
      <c r="AU109" s="132" t="s">
        <v>83</v>
      </c>
      <c r="AY109" s="17" t="s">
        <v>142</v>
      </c>
      <c r="BE109" s="133">
        <f>IF(N109="základní",J109,0)</f>
        <v>0</v>
      </c>
      <c r="BF109" s="133">
        <f>IF(N109="snížená",J109,0)</f>
        <v>0</v>
      </c>
      <c r="BG109" s="133">
        <f>IF(N109="zákl. přenesená",J109,0)</f>
        <v>0</v>
      </c>
      <c r="BH109" s="133">
        <f>IF(N109="sníž. přenesená",J109,0)</f>
        <v>0</v>
      </c>
      <c r="BI109" s="133">
        <f>IF(N109="nulová",J109,0)</f>
        <v>0</v>
      </c>
      <c r="BJ109" s="17" t="s">
        <v>80</v>
      </c>
      <c r="BK109" s="133">
        <f>ROUND(I109*H109,2)</f>
        <v>0</v>
      </c>
      <c r="BL109" s="17" t="s">
        <v>337</v>
      </c>
      <c r="BM109" s="132" t="s">
        <v>321</v>
      </c>
    </row>
    <row r="110" spans="2:47" s="1" customFormat="1" ht="12">
      <c r="B110" s="32"/>
      <c r="D110" s="134" t="s">
        <v>148</v>
      </c>
      <c r="F110" s="135" t="s">
        <v>1819</v>
      </c>
      <c r="I110" s="136"/>
      <c r="L110" s="32"/>
      <c r="M110" s="137"/>
      <c r="T110" s="51"/>
      <c r="AT110" s="17" t="s">
        <v>148</v>
      </c>
      <c r="AU110" s="17" t="s">
        <v>83</v>
      </c>
    </row>
    <row r="111" spans="2:65" s="1" customFormat="1" ht="16.5" customHeight="1">
      <c r="B111" s="32"/>
      <c r="C111" s="121" t="s">
        <v>175</v>
      </c>
      <c r="D111" s="121" t="s">
        <v>143</v>
      </c>
      <c r="E111" s="122" t="s">
        <v>1820</v>
      </c>
      <c r="F111" s="123" t="s">
        <v>1805</v>
      </c>
      <c r="G111" s="124" t="s">
        <v>303</v>
      </c>
      <c r="H111" s="125">
        <v>18</v>
      </c>
      <c r="I111" s="126"/>
      <c r="J111" s="127">
        <f>ROUND(I111*H111,2)</f>
        <v>0</v>
      </c>
      <c r="K111" s="123" t="s">
        <v>19</v>
      </c>
      <c r="L111" s="32"/>
      <c r="M111" s="128" t="s">
        <v>19</v>
      </c>
      <c r="N111" s="129" t="s">
        <v>43</v>
      </c>
      <c r="P111" s="130">
        <f>O111*H111</f>
        <v>0</v>
      </c>
      <c r="Q111" s="130">
        <v>0</v>
      </c>
      <c r="R111" s="130">
        <f>Q111*H111</f>
        <v>0</v>
      </c>
      <c r="S111" s="130">
        <v>0</v>
      </c>
      <c r="T111" s="131">
        <f>S111*H111</f>
        <v>0</v>
      </c>
      <c r="AR111" s="132" t="s">
        <v>337</v>
      </c>
      <c r="AT111" s="132" t="s">
        <v>143</v>
      </c>
      <c r="AU111" s="132" t="s">
        <v>83</v>
      </c>
      <c r="AY111" s="17" t="s">
        <v>142</v>
      </c>
      <c r="BE111" s="133">
        <f>IF(N111="základní",J111,0)</f>
        <v>0</v>
      </c>
      <c r="BF111" s="133">
        <f>IF(N111="snížená",J111,0)</f>
        <v>0</v>
      </c>
      <c r="BG111" s="133">
        <f>IF(N111="zákl. přenesená",J111,0)</f>
        <v>0</v>
      </c>
      <c r="BH111" s="133">
        <f>IF(N111="sníž. přenesená",J111,0)</f>
        <v>0</v>
      </c>
      <c r="BI111" s="133">
        <f>IF(N111="nulová",J111,0)</f>
        <v>0</v>
      </c>
      <c r="BJ111" s="17" t="s">
        <v>80</v>
      </c>
      <c r="BK111" s="133">
        <f>ROUND(I111*H111,2)</f>
        <v>0</v>
      </c>
      <c r="BL111" s="17" t="s">
        <v>337</v>
      </c>
      <c r="BM111" s="132" t="s">
        <v>337</v>
      </c>
    </row>
    <row r="112" spans="2:47" s="1" customFormat="1" ht="12">
      <c r="B112" s="32"/>
      <c r="D112" s="134" t="s">
        <v>148</v>
      </c>
      <c r="F112" s="135" t="s">
        <v>1805</v>
      </c>
      <c r="I112" s="136"/>
      <c r="L112" s="32"/>
      <c r="M112" s="137"/>
      <c r="T112" s="51"/>
      <c r="AT112" s="17" t="s">
        <v>148</v>
      </c>
      <c r="AU112" s="17" t="s">
        <v>83</v>
      </c>
    </row>
    <row r="113" spans="2:65" s="1" customFormat="1" ht="16.5" customHeight="1">
      <c r="B113" s="32"/>
      <c r="C113" s="121" t="s">
        <v>229</v>
      </c>
      <c r="D113" s="121" t="s">
        <v>143</v>
      </c>
      <c r="E113" s="122" t="s">
        <v>1821</v>
      </c>
      <c r="F113" s="123" t="s">
        <v>1807</v>
      </c>
      <c r="G113" s="124" t="s">
        <v>303</v>
      </c>
      <c r="H113" s="125">
        <v>2</v>
      </c>
      <c r="I113" s="126"/>
      <c r="J113" s="127">
        <f>ROUND(I113*H113,2)</f>
        <v>0</v>
      </c>
      <c r="K113" s="123" t="s">
        <v>19</v>
      </c>
      <c r="L113" s="32"/>
      <c r="M113" s="128" t="s">
        <v>19</v>
      </c>
      <c r="N113" s="129" t="s">
        <v>43</v>
      </c>
      <c r="P113" s="130">
        <f>O113*H113</f>
        <v>0</v>
      </c>
      <c r="Q113" s="130">
        <v>0</v>
      </c>
      <c r="R113" s="130">
        <f>Q113*H113</f>
        <v>0</v>
      </c>
      <c r="S113" s="130">
        <v>0</v>
      </c>
      <c r="T113" s="131">
        <f>S113*H113</f>
        <v>0</v>
      </c>
      <c r="AR113" s="132" t="s">
        <v>337</v>
      </c>
      <c r="AT113" s="132" t="s">
        <v>143</v>
      </c>
      <c r="AU113" s="132" t="s">
        <v>83</v>
      </c>
      <c r="AY113" s="17" t="s">
        <v>142</v>
      </c>
      <c r="BE113" s="133">
        <f>IF(N113="základní",J113,0)</f>
        <v>0</v>
      </c>
      <c r="BF113" s="133">
        <f>IF(N113="snížená",J113,0)</f>
        <v>0</v>
      </c>
      <c r="BG113" s="133">
        <f>IF(N113="zákl. přenesená",J113,0)</f>
        <v>0</v>
      </c>
      <c r="BH113" s="133">
        <f>IF(N113="sníž. přenesená",J113,0)</f>
        <v>0</v>
      </c>
      <c r="BI113" s="133">
        <f>IF(N113="nulová",J113,0)</f>
        <v>0</v>
      </c>
      <c r="BJ113" s="17" t="s">
        <v>80</v>
      </c>
      <c r="BK113" s="133">
        <f>ROUND(I113*H113,2)</f>
        <v>0</v>
      </c>
      <c r="BL113" s="17" t="s">
        <v>337</v>
      </c>
      <c r="BM113" s="132" t="s">
        <v>350</v>
      </c>
    </row>
    <row r="114" spans="2:47" s="1" customFormat="1" ht="12">
      <c r="B114" s="32"/>
      <c r="D114" s="134" t="s">
        <v>148</v>
      </c>
      <c r="F114" s="135" t="s">
        <v>1807</v>
      </c>
      <c r="I114" s="136"/>
      <c r="L114" s="32"/>
      <c r="M114" s="137"/>
      <c r="T114" s="51"/>
      <c r="AT114" s="17" t="s">
        <v>148</v>
      </c>
      <c r="AU114" s="17" t="s">
        <v>83</v>
      </c>
    </row>
    <row r="115" spans="2:65" s="1" customFormat="1" ht="21.75" customHeight="1">
      <c r="B115" s="32"/>
      <c r="C115" s="121" t="s">
        <v>293</v>
      </c>
      <c r="D115" s="121" t="s">
        <v>143</v>
      </c>
      <c r="E115" s="122" t="s">
        <v>1822</v>
      </c>
      <c r="F115" s="123" t="s">
        <v>1823</v>
      </c>
      <c r="G115" s="124" t="s">
        <v>303</v>
      </c>
      <c r="H115" s="125">
        <v>50</v>
      </c>
      <c r="I115" s="126"/>
      <c r="J115" s="127">
        <f>ROUND(I115*H115,2)</f>
        <v>0</v>
      </c>
      <c r="K115" s="123" t="s">
        <v>19</v>
      </c>
      <c r="L115" s="32"/>
      <c r="M115" s="128" t="s">
        <v>19</v>
      </c>
      <c r="N115" s="129" t="s">
        <v>43</v>
      </c>
      <c r="P115" s="130">
        <f>O115*H115</f>
        <v>0</v>
      </c>
      <c r="Q115" s="130">
        <v>0</v>
      </c>
      <c r="R115" s="130">
        <f>Q115*H115</f>
        <v>0</v>
      </c>
      <c r="S115" s="130">
        <v>0</v>
      </c>
      <c r="T115" s="131">
        <f>S115*H115</f>
        <v>0</v>
      </c>
      <c r="AR115" s="132" t="s">
        <v>337</v>
      </c>
      <c r="AT115" s="132" t="s">
        <v>143</v>
      </c>
      <c r="AU115" s="132" t="s">
        <v>83</v>
      </c>
      <c r="AY115" s="17" t="s">
        <v>142</v>
      </c>
      <c r="BE115" s="133">
        <f>IF(N115="základní",J115,0)</f>
        <v>0</v>
      </c>
      <c r="BF115" s="133">
        <f>IF(N115="snížená",J115,0)</f>
        <v>0</v>
      </c>
      <c r="BG115" s="133">
        <f>IF(N115="zákl. přenesená",J115,0)</f>
        <v>0</v>
      </c>
      <c r="BH115" s="133">
        <f>IF(N115="sníž. přenesená",J115,0)</f>
        <v>0</v>
      </c>
      <c r="BI115" s="133">
        <f>IF(N115="nulová",J115,0)</f>
        <v>0</v>
      </c>
      <c r="BJ115" s="17" t="s">
        <v>80</v>
      </c>
      <c r="BK115" s="133">
        <f>ROUND(I115*H115,2)</f>
        <v>0</v>
      </c>
      <c r="BL115" s="17" t="s">
        <v>337</v>
      </c>
      <c r="BM115" s="132" t="s">
        <v>363</v>
      </c>
    </row>
    <row r="116" spans="2:47" s="1" customFormat="1" ht="12">
      <c r="B116" s="32"/>
      <c r="D116" s="134" t="s">
        <v>148</v>
      </c>
      <c r="F116" s="135" t="s">
        <v>1823</v>
      </c>
      <c r="I116" s="136"/>
      <c r="L116" s="32"/>
      <c r="M116" s="137"/>
      <c r="T116" s="51"/>
      <c r="AT116" s="17" t="s">
        <v>148</v>
      </c>
      <c r="AU116" s="17" t="s">
        <v>83</v>
      </c>
    </row>
    <row r="117" spans="2:65" s="1" customFormat="1" ht="16.5" customHeight="1">
      <c r="B117" s="32"/>
      <c r="C117" s="121" t="s">
        <v>300</v>
      </c>
      <c r="D117" s="121" t="s">
        <v>143</v>
      </c>
      <c r="E117" s="122" t="s">
        <v>1824</v>
      </c>
      <c r="F117" s="123" t="s">
        <v>1825</v>
      </c>
      <c r="G117" s="124" t="s">
        <v>1424</v>
      </c>
      <c r="H117" s="125">
        <v>2</v>
      </c>
      <c r="I117" s="126"/>
      <c r="J117" s="127">
        <f>ROUND(I117*H117,2)</f>
        <v>0</v>
      </c>
      <c r="K117" s="123" t="s">
        <v>19</v>
      </c>
      <c r="L117" s="32"/>
      <c r="M117" s="128" t="s">
        <v>19</v>
      </c>
      <c r="N117" s="129" t="s">
        <v>43</v>
      </c>
      <c r="P117" s="130">
        <f>O117*H117</f>
        <v>0</v>
      </c>
      <c r="Q117" s="130">
        <v>0</v>
      </c>
      <c r="R117" s="130">
        <f>Q117*H117</f>
        <v>0</v>
      </c>
      <c r="S117" s="130">
        <v>0</v>
      </c>
      <c r="T117" s="131">
        <f>S117*H117</f>
        <v>0</v>
      </c>
      <c r="AR117" s="132" t="s">
        <v>337</v>
      </c>
      <c r="AT117" s="132" t="s">
        <v>143</v>
      </c>
      <c r="AU117" s="132" t="s">
        <v>83</v>
      </c>
      <c r="AY117" s="17" t="s">
        <v>142</v>
      </c>
      <c r="BE117" s="133">
        <f>IF(N117="základní",J117,0)</f>
        <v>0</v>
      </c>
      <c r="BF117" s="133">
        <f>IF(N117="snížená",J117,0)</f>
        <v>0</v>
      </c>
      <c r="BG117" s="133">
        <f>IF(N117="zákl. přenesená",J117,0)</f>
        <v>0</v>
      </c>
      <c r="BH117" s="133">
        <f>IF(N117="sníž. přenesená",J117,0)</f>
        <v>0</v>
      </c>
      <c r="BI117" s="133">
        <f>IF(N117="nulová",J117,0)</f>
        <v>0</v>
      </c>
      <c r="BJ117" s="17" t="s">
        <v>80</v>
      </c>
      <c r="BK117" s="133">
        <f>ROUND(I117*H117,2)</f>
        <v>0</v>
      </c>
      <c r="BL117" s="17" t="s">
        <v>337</v>
      </c>
      <c r="BM117" s="132" t="s">
        <v>374</v>
      </c>
    </row>
    <row r="118" spans="2:47" s="1" customFormat="1" ht="12">
      <c r="B118" s="32"/>
      <c r="D118" s="134" t="s">
        <v>148</v>
      </c>
      <c r="F118" s="135" t="s">
        <v>1825</v>
      </c>
      <c r="I118" s="136"/>
      <c r="L118" s="32"/>
      <c r="M118" s="137"/>
      <c r="T118" s="51"/>
      <c r="AT118" s="17" t="s">
        <v>148</v>
      </c>
      <c r="AU118" s="17" t="s">
        <v>83</v>
      </c>
    </row>
    <row r="119" spans="2:65" s="1" customFormat="1" ht="24.15" customHeight="1">
      <c r="B119" s="32"/>
      <c r="C119" s="121" t="s">
        <v>308</v>
      </c>
      <c r="D119" s="121" t="s">
        <v>143</v>
      </c>
      <c r="E119" s="122" t="s">
        <v>1826</v>
      </c>
      <c r="F119" s="123" t="s">
        <v>1827</v>
      </c>
      <c r="G119" s="124" t="s">
        <v>1424</v>
      </c>
      <c r="H119" s="125">
        <v>1</v>
      </c>
      <c r="I119" s="126"/>
      <c r="J119" s="127">
        <f>ROUND(I119*H119,2)</f>
        <v>0</v>
      </c>
      <c r="K119" s="123" t="s">
        <v>19</v>
      </c>
      <c r="L119" s="32"/>
      <c r="M119" s="128" t="s">
        <v>19</v>
      </c>
      <c r="N119" s="129" t="s">
        <v>43</v>
      </c>
      <c r="P119" s="130">
        <f>O119*H119</f>
        <v>0</v>
      </c>
      <c r="Q119" s="130">
        <v>0</v>
      </c>
      <c r="R119" s="130">
        <f>Q119*H119</f>
        <v>0</v>
      </c>
      <c r="S119" s="130">
        <v>0</v>
      </c>
      <c r="T119" s="131">
        <f>S119*H119</f>
        <v>0</v>
      </c>
      <c r="AR119" s="132" t="s">
        <v>337</v>
      </c>
      <c r="AT119" s="132" t="s">
        <v>143</v>
      </c>
      <c r="AU119" s="132" t="s">
        <v>83</v>
      </c>
      <c r="AY119" s="17" t="s">
        <v>142</v>
      </c>
      <c r="BE119" s="133">
        <f>IF(N119="základní",J119,0)</f>
        <v>0</v>
      </c>
      <c r="BF119" s="133">
        <f>IF(N119="snížená",J119,0)</f>
        <v>0</v>
      </c>
      <c r="BG119" s="133">
        <f>IF(N119="zákl. přenesená",J119,0)</f>
        <v>0</v>
      </c>
      <c r="BH119" s="133">
        <f>IF(N119="sníž. přenesená",J119,0)</f>
        <v>0</v>
      </c>
      <c r="BI119" s="133">
        <f>IF(N119="nulová",J119,0)</f>
        <v>0</v>
      </c>
      <c r="BJ119" s="17" t="s">
        <v>80</v>
      </c>
      <c r="BK119" s="133">
        <f>ROUND(I119*H119,2)</f>
        <v>0</v>
      </c>
      <c r="BL119" s="17" t="s">
        <v>337</v>
      </c>
      <c r="BM119" s="132" t="s">
        <v>391</v>
      </c>
    </row>
    <row r="120" spans="2:47" s="1" customFormat="1" ht="19.2">
      <c r="B120" s="32"/>
      <c r="D120" s="134" t="s">
        <v>148</v>
      </c>
      <c r="F120" s="135" t="s">
        <v>1827</v>
      </c>
      <c r="I120" s="136"/>
      <c r="L120" s="32"/>
      <c r="M120" s="137"/>
      <c r="T120" s="51"/>
      <c r="AT120" s="17" t="s">
        <v>148</v>
      </c>
      <c r="AU120" s="17" t="s">
        <v>83</v>
      </c>
    </row>
    <row r="121" spans="2:65" s="1" customFormat="1" ht="16.5" customHeight="1">
      <c r="B121" s="32"/>
      <c r="C121" s="121" t="s">
        <v>315</v>
      </c>
      <c r="D121" s="121" t="s">
        <v>143</v>
      </c>
      <c r="E121" s="122" t="s">
        <v>1828</v>
      </c>
      <c r="F121" s="123" t="s">
        <v>1829</v>
      </c>
      <c r="G121" s="124" t="s">
        <v>1424</v>
      </c>
      <c r="H121" s="125">
        <v>2</v>
      </c>
      <c r="I121" s="126"/>
      <c r="J121" s="127">
        <f>ROUND(I121*H121,2)</f>
        <v>0</v>
      </c>
      <c r="K121" s="123" t="s">
        <v>19</v>
      </c>
      <c r="L121" s="32"/>
      <c r="M121" s="128" t="s">
        <v>19</v>
      </c>
      <c r="N121" s="129" t="s">
        <v>43</v>
      </c>
      <c r="P121" s="130">
        <f>O121*H121</f>
        <v>0</v>
      </c>
      <c r="Q121" s="130">
        <v>0</v>
      </c>
      <c r="R121" s="130">
        <f>Q121*H121</f>
        <v>0</v>
      </c>
      <c r="S121" s="130">
        <v>0</v>
      </c>
      <c r="T121" s="131">
        <f>S121*H121</f>
        <v>0</v>
      </c>
      <c r="AR121" s="132" t="s">
        <v>337</v>
      </c>
      <c r="AT121" s="132" t="s">
        <v>143</v>
      </c>
      <c r="AU121" s="132" t="s">
        <v>83</v>
      </c>
      <c r="AY121" s="17" t="s">
        <v>142</v>
      </c>
      <c r="BE121" s="133">
        <f>IF(N121="základní",J121,0)</f>
        <v>0</v>
      </c>
      <c r="BF121" s="133">
        <f>IF(N121="snížená",J121,0)</f>
        <v>0</v>
      </c>
      <c r="BG121" s="133">
        <f>IF(N121="zákl. přenesená",J121,0)</f>
        <v>0</v>
      </c>
      <c r="BH121" s="133">
        <f>IF(N121="sníž. přenesená",J121,0)</f>
        <v>0</v>
      </c>
      <c r="BI121" s="133">
        <f>IF(N121="nulová",J121,0)</f>
        <v>0</v>
      </c>
      <c r="BJ121" s="17" t="s">
        <v>80</v>
      </c>
      <c r="BK121" s="133">
        <f>ROUND(I121*H121,2)</f>
        <v>0</v>
      </c>
      <c r="BL121" s="17" t="s">
        <v>337</v>
      </c>
      <c r="BM121" s="132" t="s">
        <v>403</v>
      </c>
    </row>
    <row r="122" spans="2:47" s="1" customFormat="1" ht="12">
      <c r="B122" s="32"/>
      <c r="D122" s="134" t="s">
        <v>148</v>
      </c>
      <c r="F122" s="135" t="s">
        <v>1829</v>
      </c>
      <c r="I122" s="136"/>
      <c r="L122" s="32"/>
      <c r="M122" s="137"/>
      <c r="T122" s="51"/>
      <c r="AT122" s="17" t="s">
        <v>148</v>
      </c>
      <c r="AU122" s="17" t="s">
        <v>83</v>
      </c>
    </row>
    <row r="123" spans="2:65" s="1" customFormat="1" ht="16.5" customHeight="1">
      <c r="B123" s="32"/>
      <c r="C123" s="121" t="s">
        <v>321</v>
      </c>
      <c r="D123" s="121" t="s">
        <v>143</v>
      </c>
      <c r="E123" s="122" t="s">
        <v>1830</v>
      </c>
      <c r="F123" s="123" t="s">
        <v>1831</v>
      </c>
      <c r="G123" s="124" t="s">
        <v>1424</v>
      </c>
      <c r="H123" s="125">
        <v>1</v>
      </c>
      <c r="I123" s="126"/>
      <c r="J123" s="127">
        <f>ROUND(I123*H123,2)</f>
        <v>0</v>
      </c>
      <c r="K123" s="123" t="s">
        <v>19</v>
      </c>
      <c r="L123" s="32"/>
      <c r="M123" s="128" t="s">
        <v>19</v>
      </c>
      <c r="N123" s="129" t="s">
        <v>43</v>
      </c>
      <c r="P123" s="130">
        <f>O123*H123</f>
        <v>0</v>
      </c>
      <c r="Q123" s="130">
        <v>0</v>
      </c>
      <c r="R123" s="130">
        <f>Q123*H123</f>
        <v>0</v>
      </c>
      <c r="S123" s="130">
        <v>0</v>
      </c>
      <c r="T123" s="131">
        <f>S123*H123</f>
        <v>0</v>
      </c>
      <c r="AR123" s="132" t="s">
        <v>337</v>
      </c>
      <c r="AT123" s="132" t="s">
        <v>143</v>
      </c>
      <c r="AU123" s="132" t="s">
        <v>83</v>
      </c>
      <c r="AY123" s="17" t="s">
        <v>142</v>
      </c>
      <c r="BE123" s="133">
        <f>IF(N123="základní",J123,0)</f>
        <v>0</v>
      </c>
      <c r="BF123" s="133">
        <f>IF(N123="snížená",J123,0)</f>
        <v>0</v>
      </c>
      <c r="BG123" s="133">
        <f>IF(N123="zákl. přenesená",J123,0)</f>
        <v>0</v>
      </c>
      <c r="BH123" s="133">
        <f>IF(N123="sníž. přenesená",J123,0)</f>
        <v>0</v>
      </c>
      <c r="BI123" s="133">
        <f>IF(N123="nulová",J123,0)</f>
        <v>0</v>
      </c>
      <c r="BJ123" s="17" t="s">
        <v>80</v>
      </c>
      <c r="BK123" s="133">
        <f>ROUND(I123*H123,2)</f>
        <v>0</v>
      </c>
      <c r="BL123" s="17" t="s">
        <v>337</v>
      </c>
      <c r="BM123" s="132" t="s">
        <v>418</v>
      </c>
    </row>
    <row r="124" spans="2:47" s="1" customFormat="1" ht="12">
      <c r="B124" s="32"/>
      <c r="D124" s="134" t="s">
        <v>148</v>
      </c>
      <c r="F124" s="135" t="s">
        <v>1831</v>
      </c>
      <c r="I124" s="136"/>
      <c r="L124" s="32"/>
      <c r="M124" s="137"/>
      <c r="T124" s="51"/>
      <c r="AT124" s="17" t="s">
        <v>148</v>
      </c>
      <c r="AU124" s="17" t="s">
        <v>83</v>
      </c>
    </row>
    <row r="125" spans="2:63" s="10" customFormat="1" ht="22.95" customHeight="1">
      <c r="B125" s="111"/>
      <c r="D125" s="112" t="s">
        <v>71</v>
      </c>
      <c r="E125" s="146" t="s">
        <v>382</v>
      </c>
      <c r="F125" s="146" t="s">
        <v>1832</v>
      </c>
      <c r="I125" s="114"/>
      <c r="J125" s="147">
        <f>BK125</f>
        <v>0</v>
      </c>
      <c r="L125" s="111"/>
      <c r="M125" s="116"/>
      <c r="P125" s="117">
        <f>SUM(P126:P131)</f>
        <v>0</v>
      </c>
      <c r="R125" s="117">
        <f>SUM(R126:R131)</f>
        <v>0</v>
      </c>
      <c r="T125" s="118">
        <f>SUM(T126:T131)</f>
        <v>0</v>
      </c>
      <c r="AR125" s="112" t="s">
        <v>83</v>
      </c>
      <c r="AT125" s="119" t="s">
        <v>71</v>
      </c>
      <c r="AU125" s="119" t="s">
        <v>80</v>
      </c>
      <c r="AY125" s="112" t="s">
        <v>142</v>
      </c>
      <c r="BK125" s="120">
        <f>SUM(BK126:BK131)</f>
        <v>0</v>
      </c>
    </row>
    <row r="126" spans="2:65" s="1" customFormat="1" ht="24.15" customHeight="1">
      <c r="B126" s="32"/>
      <c r="C126" s="121" t="s">
        <v>8</v>
      </c>
      <c r="D126" s="121" t="s">
        <v>143</v>
      </c>
      <c r="E126" s="122" t="s">
        <v>1833</v>
      </c>
      <c r="F126" s="123" t="s">
        <v>1834</v>
      </c>
      <c r="G126" s="124" t="s">
        <v>1424</v>
      </c>
      <c r="H126" s="125">
        <v>2</v>
      </c>
      <c r="I126" s="126"/>
      <c r="J126" s="127">
        <f>ROUND(I126*H126,2)</f>
        <v>0</v>
      </c>
      <c r="K126" s="123" t="s">
        <v>19</v>
      </c>
      <c r="L126" s="32"/>
      <c r="M126" s="128" t="s">
        <v>19</v>
      </c>
      <c r="N126" s="129" t="s">
        <v>43</v>
      </c>
      <c r="P126" s="130">
        <f>O126*H126</f>
        <v>0</v>
      </c>
      <c r="Q126" s="130">
        <v>0</v>
      </c>
      <c r="R126" s="130">
        <f>Q126*H126</f>
        <v>0</v>
      </c>
      <c r="S126" s="130">
        <v>0</v>
      </c>
      <c r="T126" s="131">
        <f>S126*H126</f>
        <v>0</v>
      </c>
      <c r="AR126" s="132" t="s">
        <v>337</v>
      </c>
      <c r="AT126" s="132" t="s">
        <v>143</v>
      </c>
      <c r="AU126" s="132" t="s">
        <v>83</v>
      </c>
      <c r="AY126" s="17" t="s">
        <v>142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17" t="s">
        <v>80</v>
      </c>
      <c r="BK126" s="133">
        <f>ROUND(I126*H126,2)</f>
        <v>0</v>
      </c>
      <c r="BL126" s="17" t="s">
        <v>337</v>
      </c>
      <c r="BM126" s="132" t="s">
        <v>637</v>
      </c>
    </row>
    <row r="127" spans="2:47" s="1" customFormat="1" ht="19.2">
      <c r="B127" s="32"/>
      <c r="D127" s="134" t="s">
        <v>148</v>
      </c>
      <c r="F127" s="135" t="s">
        <v>1834</v>
      </c>
      <c r="I127" s="136"/>
      <c r="L127" s="32"/>
      <c r="M127" s="137"/>
      <c r="T127" s="51"/>
      <c r="AT127" s="17" t="s">
        <v>148</v>
      </c>
      <c r="AU127" s="17" t="s">
        <v>83</v>
      </c>
    </row>
    <row r="128" spans="2:65" s="1" customFormat="1" ht="24.15" customHeight="1">
      <c r="B128" s="32"/>
      <c r="C128" s="121" t="s">
        <v>337</v>
      </c>
      <c r="D128" s="121" t="s">
        <v>143</v>
      </c>
      <c r="E128" s="122" t="s">
        <v>1835</v>
      </c>
      <c r="F128" s="123" t="s">
        <v>1836</v>
      </c>
      <c r="G128" s="124" t="s">
        <v>1424</v>
      </c>
      <c r="H128" s="125">
        <v>2</v>
      </c>
      <c r="I128" s="126"/>
      <c r="J128" s="127">
        <f>ROUND(I128*H128,2)</f>
        <v>0</v>
      </c>
      <c r="K128" s="123" t="s">
        <v>19</v>
      </c>
      <c r="L128" s="32"/>
      <c r="M128" s="128" t="s">
        <v>19</v>
      </c>
      <c r="N128" s="129" t="s">
        <v>43</v>
      </c>
      <c r="P128" s="130">
        <f>O128*H128</f>
        <v>0</v>
      </c>
      <c r="Q128" s="130">
        <v>0</v>
      </c>
      <c r="R128" s="130">
        <f>Q128*H128</f>
        <v>0</v>
      </c>
      <c r="S128" s="130">
        <v>0</v>
      </c>
      <c r="T128" s="131">
        <f>S128*H128</f>
        <v>0</v>
      </c>
      <c r="AR128" s="132" t="s">
        <v>337</v>
      </c>
      <c r="AT128" s="132" t="s">
        <v>143</v>
      </c>
      <c r="AU128" s="132" t="s">
        <v>83</v>
      </c>
      <c r="AY128" s="17" t="s">
        <v>142</v>
      </c>
      <c r="BE128" s="133">
        <f>IF(N128="základní",J128,0)</f>
        <v>0</v>
      </c>
      <c r="BF128" s="133">
        <f>IF(N128="snížená",J128,0)</f>
        <v>0</v>
      </c>
      <c r="BG128" s="133">
        <f>IF(N128="zákl. přenesená",J128,0)</f>
        <v>0</v>
      </c>
      <c r="BH128" s="133">
        <f>IF(N128="sníž. přenesená",J128,0)</f>
        <v>0</v>
      </c>
      <c r="BI128" s="133">
        <f>IF(N128="nulová",J128,0)</f>
        <v>0</v>
      </c>
      <c r="BJ128" s="17" t="s">
        <v>80</v>
      </c>
      <c r="BK128" s="133">
        <f>ROUND(I128*H128,2)</f>
        <v>0</v>
      </c>
      <c r="BL128" s="17" t="s">
        <v>337</v>
      </c>
      <c r="BM128" s="132" t="s">
        <v>647</v>
      </c>
    </row>
    <row r="129" spans="2:47" s="1" customFormat="1" ht="19.2">
      <c r="B129" s="32"/>
      <c r="D129" s="134" t="s">
        <v>148</v>
      </c>
      <c r="F129" s="135" t="s">
        <v>1836</v>
      </c>
      <c r="I129" s="136"/>
      <c r="L129" s="32"/>
      <c r="M129" s="137"/>
      <c r="T129" s="51"/>
      <c r="AT129" s="17" t="s">
        <v>148</v>
      </c>
      <c r="AU129" s="17" t="s">
        <v>83</v>
      </c>
    </row>
    <row r="130" spans="2:65" s="1" customFormat="1" ht="62.7" customHeight="1">
      <c r="B130" s="32"/>
      <c r="C130" s="121" t="s">
        <v>344</v>
      </c>
      <c r="D130" s="121" t="s">
        <v>143</v>
      </c>
      <c r="E130" s="122" t="s">
        <v>1837</v>
      </c>
      <c r="F130" s="123" t="s">
        <v>1838</v>
      </c>
      <c r="G130" s="124" t="s">
        <v>1424</v>
      </c>
      <c r="H130" s="125">
        <v>2</v>
      </c>
      <c r="I130" s="126"/>
      <c r="J130" s="127">
        <f>ROUND(I130*H130,2)</f>
        <v>0</v>
      </c>
      <c r="K130" s="123" t="s">
        <v>19</v>
      </c>
      <c r="L130" s="32"/>
      <c r="M130" s="128" t="s">
        <v>19</v>
      </c>
      <c r="N130" s="129" t="s">
        <v>43</v>
      </c>
      <c r="P130" s="130">
        <f>O130*H130</f>
        <v>0</v>
      </c>
      <c r="Q130" s="130">
        <v>0</v>
      </c>
      <c r="R130" s="130">
        <f>Q130*H130</f>
        <v>0</v>
      </c>
      <c r="S130" s="130">
        <v>0</v>
      </c>
      <c r="T130" s="131">
        <f>S130*H130</f>
        <v>0</v>
      </c>
      <c r="AR130" s="132" t="s">
        <v>337</v>
      </c>
      <c r="AT130" s="132" t="s">
        <v>143</v>
      </c>
      <c r="AU130" s="132" t="s">
        <v>83</v>
      </c>
      <c r="AY130" s="17" t="s">
        <v>142</v>
      </c>
      <c r="BE130" s="133">
        <f>IF(N130="základní",J130,0)</f>
        <v>0</v>
      </c>
      <c r="BF130" s="133">
        <f>IF(N130="snížená",J130,0)</f>
        <v>0</v>
      </c>
      <c r="BG130" s="133">
        <f>IF(N130="zákl. přenesená",J130,0)</f>
        <v>0</v>
      </c>
      <c r="BH130" s="133">
        <f>IF(N130="sníž. přenesená",J130,0)</f>
        <v>0</v>
      </c>
      <c r="BI130" s="133">
        <f>IF(N130="nulová",J130,0)</f>
        <v>0</v>
      </c>
      <c r="BJ130" s="17" t="s">
        <v>80</v>
      </c>
      <c r="BK130" s="133">
        <f>ROUND(I130*H130,2)</f>
        <v>0</v>
      </c>
      <c r="BL130" s="17" t="s">
        <v>337</v>
      </c>
      <c r="BM130" s="132" t="s">
        <v>665</v>
      </c>
    </row>
    <row r="131" spans="2:47" s="1" customFormat="1" ht="38.4">
      <c r="B131" s="32"/>
      <c r="D131" s="134" t="s">
        <v>148</v>
      </c>
      <c r="F131" s="135" t="s">
        <v>1838</v>
      </c>
      <c r="I131" s="136"/>
      <c r="L131" s="32"/>
      <c r="M131" s="137"/>
      <c r="T131" s="51"/>
      <c r="AT131" s="17" t="s">
        <v>148</v>
      </c>
      <c r="AU131" s="17" t="s">
        <v>83</v>
      </c>
    </row>
    <row r="132" spans="2:63" s="10" customFormat="1" ht="22.95" customHeight="1">
      <c r="B132" s="111"/>
      <c r="D132" s="112" t="s">
        <v>71</v>
      </c>
      <c r="E132" s="146" t="s">
        <v>1089</v>
      </c>
      <c r="F132" s="146" t="s">
        <v>1839</v>
      </c>
      <c r="I132" s="114"/>
      <c r="J132" s="147">
        <f>BK132</f>
        <v>0</v>
      </c>
      <c r="L132" s="111"/>
      <c r="M132" s="116"/>
      <c r="P132" s="117">
        <f>SUM(P133:P136)</f>
        <v>0</v>
      </c>
      <c r="R132" s="117">
        <f>SUM(R133:R136)</f>
        <v>0</v>
      </c>
      <c r="T132" s="118">
        <f>SUM(T133:T136)</f>
        <v>0</v>
      </c>
      <c r="AR132" s="112" t="s">
        <v>80</v>
      </c>
      <c r="AT132" s="119" t="s">
        <v>71</v>
      </c>
      <c r="AU132" s="119" t="s">
        <v>80</v>
      </c>
      <c r="AY132" s="112" t="s">
        <v>142</v>
      </c>
      <c r="BK132" s="120">
        <f>SUM(BK133:BK136)</f>
        <v>0</v>
      </c>
    </row>
    <row r="133" spans="2:65" s="1" customFormat="1" ht="49.2" customHeight="1">
      <c r="B133" s="32"/>
      <c r="C133" s="121" t="s">
        <v>350</v>
      </c>
      <c r="D133" s="121" t="s">
        <v>143</v>
      </c>
      <c r="E133" s="122" t="s">
        <v>1840</v>
      </c>
      <c r="F133" s="123" t="s">
        <v>1841</v>
      </c>
      <c r="G133" s="124" t="s">
        <v>1616</v>
      </c>
      <c r="H133" s="125">
        <v>1</v>
      </c>
      <c r="I133" s="126"/>
      <c r="J133" s="127">
        <f>ROUND(I133*H133,2)</f>
        <v>0</v>
      </c>
      <c r="K133" s="123" t="s">
        <v>19</v>
      </c>
      <c r="L133" s="32"/>
      <c r="M133" s="128" t="s">
        <v>19</v>
      </c>
      <c r="N133" s="129" t="s">
        <v>43</v>
      </c>
      <c r="P133" s="130">
        <f>O133*H133</f>
        <v>0</v>
      </c>
      <c r="Q133" s="130">
        <v>0</v>
      </c>
      <c r="R133" s="130">
        <f>Q133*H133</f>
        <v>0</v>
      </c>
      <c r="S133" s="130">
        <v>0</v>
      </c>
      <c r="T133" s="131">
        <f>S133*H133</f>
        <v>0</v>
      </c>
      <c r="AR133" s="132" t="s">
        <v>141</v>
      </c>
      <c r="AT133" s="132" t="s">
        <v>143</v>
      </c>
      <c r="AU133" s="132" t="s">
        <v>83</v>
      </c>
      <c r="AY133" s="17" t="s">
        <v>142</v>
      </c>
      <c r="BE133" s="133">
        <f>IF(N133="základní",J133,0)</f>
        <v>0</v>
      </c>
      <c r="BF133" s="133">
        <f>IF(N133="snížená",J133,0)</f>
        <v>0</v>
      </c>
      <c r="BG133" s="133">
        <f>IF(N133="zákl. přenesená",J133,0)</f>
        <v>0</v>
      </c>
      <c r="BH133" s="133">
        <f>IF(N133="sníž. přenesená",J133,0)</f>
        <v>0</v>
      </c>
      <c r="BI133" s="133">
        <f>IF(N133="nulová",J133,0)</f>
        <v>0</v>
      </c>
      <c r="BJ133" s="17" t="s">
        <v>80</v>
      </c>
      <c r="BK133" s="133">
        <f>ROUND(I133*H133,2)</f>
        <v>0</v>
      </c>
      <c r="BL133" s="17" t="s">
        <v>141</v>
      </c>
      <c r="BM133" s="132" t="s">
        <v>679</v>
      </c>
    </row>
    <row r="134" spans="2:47" s="1" customFormat="1" ht="28.8">
      <c r="B134" s="32"/>
      <c r="D134" s="134" t="s">
        <v>148</v>
      </c>
      <c r="F134" s="135" t="s">
        <v>1841</v>
      </c>
      <c r="I134" s="136"/>
      <c r="L134" s="32"/>
      <c r="M134" s="137"/>
      <c r="T134" s="51"/>
      <c r="AT134" s="17" t="s">
        <v>148</v>
      </c>
      <c r="AU134" s="17" t="s">
        <v>83</v>
      </c>
    </row>
    <row r="135" spans="2:65" s="1" customFormat="1" ht="49.2" customHeight="1">
      <c r="B135" s="32"/>
      <c r="C135" s="121" t="s">
        <v>356</v>
      </c>
      <c r="D135" s="121" t="s">
        <v>143</v>
      </c>
      <c r="E135" s="122" t="s">
        <v>1842</v>
      </c>
      <c r="F135" s="123" t="s">
        <v>1843</v>
      </c>
      <c r="G135" s="124" t="s">
        <v>1616</v>
      </c>
      <c r="H135" s="125">
        <v>1</v>
      </c>
      <c r="I135" s="126"/>
      <c r="J135" s="127">
        <f>ROUND(I135*H135,2)</f>
        <v>0</v>
      </c>
      <c r="K135" s="123" t="s">
        <v>19</v>
      </c>
      <c r="L135" s="32"/>
      <c r="M135" s="128" t="s">
        <v>19</v>
      </c>
      <c r="N135" s="129" t="s">
        <v>43</v>
      </c>
      <c r="P135" s="130">
        <f>O135*H135</f>
        <v>0</v>
      </c>
      <c r="Q135" s="130">
        <v>0</v>
      </c>
      <c r="R135" s="130">
        <f>Q135*H135</f>
        <v>0</v>
      </c>
      <c r="S135" s="130">
        <v>0</v>
      </c>
      <c r="T135" s="131">
        <f>S135*H135</f>
        <v>0</v>
      </c>
      <c r="AR135" s="132" t="s">
        <v>141</v>
      </c>
      <c r="AT135" s="132" t="s">
        <v>143</v>
      </c>
      <c r="AU135" s="132" t="s">
        <v>83</v>
      </c>
      <c r="AY135" s="17" t="s">
        <v>142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17" t="s">
        <v>80</v>
      </c>
      <c r="BK135" s="133">
        <f>ROUND(I135*H135,2)</f>
        <v>0</v>
      </c>
      <c r="BL135" s="17" t="s">
        <v>141</v>
      </c>
      <c r="BM135" s="132" t="s">
        <v>694</v>
      </c>
    </row>
    <row r="136" spans="2:47" s="1" customFormat="1" ht="28.8">
      <c r="B136" s="32"/>
      <c r="D136" s="134" t="s">
        <v>148</v>
      </c>
      <c r="F136" s="135" t="s">
        <v>1843</v>
      </c>
      <c r="I136" s="136"/>
      <c r="L136" s="32"/>
      <c r="M136" s="137"/>
      <c r="T136" s="51"/>
      <c r="AT136" s="17" t="s">
        <v>148</v>
      </c>
      <c r="AU136" s="17" t="s">
        <v>83</v>
      </c>
    </row>
    <row r="137" spans="2:63" s="10" customFormat="1" ht="25.95" customHeight="1">
      <c r="B137" s="111"/>
      <c r="D137" s="112" t="s">
        <v>71</v>
      </c>
      <c r="E137" s="113" t="s">
        <v>139</v>
      </c>
      <c r="F137" s="113" t="s">
        <v>1730</v>
      </c>
      <c r="I137" s="114"/>
      <c r="J137" s="115">
        <f>BK137</f>
        <v>0</v>
      </c>
      <c r="L137" s="111"/>
      <c r="M137" s="116"/>
      <c r="P137" s="117">
        <f>SUM(P138:P149)</f>
        <v>0</v>
      </c>
      <c r="R137" s="117">
        <f>SUM(R138:R149)</f>
        <v>0</v>
      </c>
      <c r="T137" s="118">
        <f>SUM(T138:T149)</f>
        <v>0</v>
      </c>
      <c r="AR137" s="112" t="s">
        <v>141</v>
      </c>
      <c r="AT137" s="119" t="s">
        <v>71</v>
      </c>
      <c r="AU137" s="119" t="s">
        <v>72</v>
      </c>
      <c r="AY137" s="112" t="s">
        <v>142</v>
      </c>
      <c r="BK137" s="120">
        <f>SUM(BK138:BK149)</f>
        <v>0</v>
      </c>
    </row>
    <row r="138" spans="2:65" s="1" customFormat="1" ht="16.5" customHeight="1">
      <c r="B138" s="32"/>
      <c r="C138" s="121" t="s">
        <v>363</v>
      </c>
      <c r="D138" s="121" t="s">
        <v>143</v>
      </c>
      <c r="E138" s="122" t="s">
        <v>1844</v>
      </c>
      <c r="F138" s="123" t="s">
        <v>1845</v>
      </c>
      <c r="G138" s="124" t="s">
        <v>1616</v>
      </c>
      <c r="H138" s="125">
        <v>1</v>
      </c>
      <c r="I138" s="126"/>
      <c r="J138" s="127">
        <f>ROUND(I138*H138,2)</f>
        <v>0</v>
      </c>
      <c r="K138" s="123" t="s">
        <v>19</v>
      </c>
      <c r="L138" s="32"/>
      <c r="M138" s="128" t="s">
        <v>19</v>
      </c>
      <c r="N138" s="129" t="s">
        <v>43</v>
      </c>
      <c r="P138" s="130">
        <f>O138*H138</f>
        <v>0</v>
      </c>
      <c r="Q138" s="130">
        <v>0</v>
      </c>
      <c r="R138" s="130">
        <f>Q138*H138</f>
        <v>0</v>
      </c>
      <c r="S138" s="130">
        <v>0</v>
      </c>
      <c r="T138" s="131">
        <f>S138*H138</f>
        <v>0</v>
      </c>
      <c r="AR138" s="132" t="s">
        <v>1617</v>
      </c>
      <c r="AT138" s="132" t="s">
        <v>143</v>
      </c>
      <c r="AU138" s="132" t="s">
        <v>80</v>
      </c>
      <c r="AY138" s="17" t="s">
        <v>142</v>
      </c>
      <c r="BE138" s="133">
        <f>IF(N138="základní",J138,0)</f>
        <v>0</v>
      </c>
      <c r="BF138" s="133">
        <f>IF(N138="snížená",J138,0)</f>
        <v>0</v>
      </c>
      <c r="BG138" s="133">
        <f>IF(N138="zákl. přenesená",J138,0)</f>
        <v>0</v>
      </c>
      <c r="BH138" s="133">
        <f>IF(N138="sníž. přenesená",J138,0)</f>
        <v>0</v>
      </c>
      <c r="BI138" s="133">
        <f>IF(N138="nulová",J138,0)</f>
        <v>0</v>
      </c>
      <c r="BJ138" s="17" t="s">
        <v>80</v>
      </c>
      <c r="BK138" s="133">
        <f>ROUND(I138*H138,2)</f>
        <v>0</v>
      </c>
      <c r="BL138" s="17" t="s">
        <v>1617</v>
      </c>
      <c r="BM138" s="132" t="s">
        <v>707</v>
      </c>
    </row>
    <row r="139" spans="2:47" s="1" customFormat="1" ht="12">
      <c r="B139" s="32"/>
      <c r="D139" s="134" t="s">
        <v>148</v>
      </c>
      <c r="F139" s="135" t="s">
        <v>1845</v>
      </c>
      <c r="I139" s="136"/>
      <c r="L139" s="32"/>
      <c r="M139" s="137"/>
      <c r="T139" s="51"/>
      <c r="AT139" s="17" t="s">
        <v>148</v>
      </c>
      <c r="AU139" s="17" t="s">
        <v>80</v>
      </c>
    </row>
    <row r="140" spans="2:65" s="1" customFormat="1" ht="16.5" customHeight="1">
      <c r="B140" s="32"/>
      <c r="C140" s="121" t="s">
        <v>7</v>
      </c>
      <c r="D140" s="121" t="s">
        <v>143</v>
      </c>
      <c r="E140" s="122" t="s">
        <v>1846</v>
      </c>
      <c r="F140" s="123" t="s">
        <v>1847</v>
      </c>
      <c r="G140" s="124" t="s">
        <v>303</v>
      </c>
      <c r="H140" s="125">
        <v>45</v>
      </c>
      <c r="I140" s="126"/>
      <c r="J140" s="127">
        <f>ROUND(I140*H140,2)</f>
        <v>0</v>
      </c>
      <c r="K140" s="123" t="s">
        <v>19</v>
      </c>
      <c r="L140" s="32"/>
      <c r="M140" s="128" t="s">
        <v>19</v>
      </c>
      <c r="N140" s="129" t="s">
        <v>43</v>
      </c>
      <c r="P140" s="130">
        <f>O140*H140</f>
        <v>0</v>
      </c>
      <c r="Q140" s="130">
        <v>0</v>
      </c>
      <c r="R140" s="130">
        <f>Q140*H140</f>
        <v>0</v>
      </c>
      <c r="S140" s="130">
        <v>0</v>
      </c>
      <c r="T140" s="131">
        <f>S140*H140</f>
        <v>0</v>
      </c>
      <c r="AR140" s="132" t="s">
        <v>1617</v>
      </c>
      <c r="AT140" s="132" t="s">
        <v>143</v>
      </c>
      <c r="AU140" s="132" t="s">
        <v>80</v>
      </c>
      <c r="AY140" s="17" t="s">
        <v>142</v>
      </c>
      <c r="BE140" s="133">
        <f>IF(N140="základní",J140,0)</f>
        <v>0</v>
      </c>
      <c r="BF140" s="133">
        <f>IF(N140="snížená",J140,0)</f>
        <v>0</v>
      </c>
      <c r="BG140" s="133">
        <f>IF(N140="zákl. přenesená",J140,0)</f>
        <v>0</v>
      </c>
      <c r="BH140" s="133">
        <f>IF(N140="sníž. přenesená",J140,0)</f>
        <v>0</v>
      </c>
      <c r="BI140" s="133">
        <f>IF(N140="nulová",J140,0)</f>
        <v>0</v>
      </c>
      <c r="BJ140" s="17" t="s">
        <v>80</v>
      </c>
      <c r="BK140" s="133">
        <f>ROUND(I140*H140,2)</f>
        <v>0</v>
      </c>
      <c r="BL140" s="17" t="s">
        <v>1617</v>
      </c>
      <c r="BM140" s="132" t="s">
        <v>726</v>
      </c>
    </row>
    <row r="141" spans="2:47" s="1" customFormat="1" ht="12">
      <c r="B141" s="32"/>
      <c r="D141" s="134" t="s">
        <v>148</v>
      </c>
      <c r="F141" s="135" t="s">
        <v>1847</v>
      </c>
      <c r="I141" s="136"/>
      <c r="L141" s="32"/>
      <c r="M141" s="137"/>
      <c r="T141" s="51"/>
      <c r="AT141" s="17" t="s">
        <v>148</v>
      </c>
      <c r="AU141" s="17" t="s">
        <v>80</v>
      </c>
    </row>
    <row r="142" spans="2:65" s="1" customFormat="1" ht="16.5" customHeight="1">
      <c r="B142" s="32"/>
      <c r="C142" s="121" t="s">
        <v>374</v>
      </c>
      <c r="D142" s="121" t="s">
        <v>143</v>
      </c>
      <c r="E142" s="122" t="s">
        <v>1848</v>
      </c>
      <c r="F142" s="123" t="s">
        <v>1736</v>
      </c>
      <c r="G142" s="124" t="s">
        <v>1620</v>
      </c>
      <c r="H142" s="183"/>
      <c r="I142" s="126"/>
      <c r="J142" s="127">
        <f>ROUND(I142*H142,2)</f>
        <v>0</v>
      </c>
      <c r="K142" s="123" t="s">
        <v>19</v>
      </c>
      <c r="L142" s="32"/>
      <c r="M142" s="128" t="s">
        <v>19</v>
      </c>
      <c r="N142" s="129" t="s">
        <v>43</v>
      </c>
      <c r="P142" s="130">
        <f>O142*H142</f>
        <v>0</v>
      </c>
      <c r="Q142" s="130">
        <v>0</v>
      </c>
      <c r="R142" s="130">
        <f>Q142*H142</f>
        <v>0</v>
      </c>
      <c r="S142" s="130">
        <v>0</v>
      </c>
      <c r="T142" s="131">
        <f>S142*H142</f>
        <v>0</v>
      </c>
      <c r="AR142" s="132" t="s">
        <v>1617</v>
      </c>
      <c r="AT142" s="132" t="s">
        <v>143</v>
      </c>
      <c r="AU142" s="132" t="s">
        <v>80</v>
      </c>
      <c r="AY142" s="17" t="s">
        <v>142</v>
      </c>
      <c r="BE142" s="133">
        <f>IF(N142="základní",J142,0)</f>
        <v>0</v>
      </c>
      <c r="BF142" s="133">
        <f>IF(N142="snížená",J142,0)</f>
        <v>0</v>
      </c>
      <c r="BG142" s="133">
        <f>IF(N142="zákl. přenesená",J142,0)</f>
        <v>0</v>
      </c>
      <c r="BH142" s="133">
        <f>IF(N142="sníž. přenesená",J142,0)</f>
        <v>0</v>
      </c>
      <c r="BI142" s="133">
        <f>IF(N142="nulová",J142,0)</f>
        <v>0</v>
      </c>
      <c r="BJ142" s="17" t="s">
        <v>80</v>
      </c>
      <c r="BK142" s="133">
        <f>ROUND(I142*H142,2)</f>
        <v>0</v>
      </c>
      <c r="BL142" s="17" t="s">
        <v>1617</v>
      </c>
      <c r="BM142" s="132" t="s">
        <v>746</v>
      </c>
    </row>
    <row r="143" spans="2:47" s="1" customFormat="1" ht="12">
      <c r="B143" s="32"/>
      <c r="D143" s="134" t="s">
        <v>148</v>
      </c>
      <c r="F143" s="135" t="s">
        <v>1736</v>
      </c>
      <c r="I143" s="136"/>
      <c r="L143" s="32"/>
      <c r="M143" s="137"/>
      <c r="T143" s="51"/>
      <c r="AT143" s="17" t="s">
        <v>148</v>
      </c>
      <c r="AU143" s="17" t="s">
        <v>80</v>
      </c>
    </row>
    <row r="144" spans="2:65" s="1" customFormat="1" ht="16.5" customHeight="1">
      <c r="B144" s="32"/>
      <c r="C144" s="121" t="s">
        <v>384</v>
      </c>
      <c r="D144" s="121" t="s">
        <v>143</v>
      </c>
      <c r="E144" s="122" t="s">
        <v>1849</v>
      </c>
      <c r="F144" s="123" t="s">
        <v>1632</v>
      </c>
      <c r="G144" s="124" t="s">
        <v>1616</v>
      </c>
      <c r="H144" s="125">
        <v>1</v>
      </c>
      <c r="I144" s="126"/>
      <c r="J144" s="127">
        <f>ROUND(I144*H144,2)</f>
        <v>0</v>
      </c>
      <c r="K144" s="123" t="s">
        <v>19</v>
      </c>
      <c r="L144" s="32"/>
      <c r="M144" s="128" t="s">
        <v>19</v>
      </c>
      <c r="N144" s="129" t="s">
        <v>43</v>
      </c>
      <c r="P144" s="130">
        <f>O144*H144</f>
        <v>0</v>
      </c>
      <c r="Q144" s="130">
        <v>0</v>
      </c>
      <c r="R144" s="130">
        <f>Q144*H144</f>
        <v>0</v>
      </c>
      <c r="S144" s="130">
        <v>0</v>
      </c>
      <c r="T144" s="131">
        <f>S144*H144</f>
        <v>0</v>
      </c>
      <c r="AR144" s="132" t="s">
        <v>1617</v>
      </c>
      <c r="AT144" s="132" t="s">
        <v>143</v>
      </c>
      <c r="AU144" s="132" t="s">
        <v>80</v>
      </c>
      <c r="AY144" s="17" t="s">
        <v>142</v>
      </c>
      <c r="BE144" s="133">
        <f>IF(N144="základní",J144,0)</f>
        <v>0</v>
      </c>
      <c r="BF144" s="133">
        <f>IF(N144="snížená",J144,0)</f>
        <v>0</v>
      </c>
      <c r="BG144" s="133">
        <f>IF(N144="zákl. přenesená",J144,0)</f>
        <v>0</v>
      </c>
      <c r="BH144" s="133">
        <f>IF(N144="sníž. přenesená",J144,0)</f>
        <v>0</v>
      </c>
      <c r="BI144" s="133">
        <f>IF(N144="nulová",J144,0)</f>
        <v>0</v>
      </c>
      <c r="BJ144" s="17" t="s">
        <v>80</v>
      </c>
      <c r="BK144" s="133">
        <f>ROUND(I144*H144,2)</f>
        <v>0</v>
      </c>
      <c r="BL144" s="17" t="s">
        <v>1617</v>
      </c>
      <c r="BM144" s="132" t="s">
        <v>766</v>
      </c>
    </row>
    <row r="145" spans="2:47" s="1" customFormat="1" ht="12">
      <c r="B145" s="32"/>
      <c r="D145" s="134" t="s">
        <v>148</v>
      </c>
      <c r="F145" s="135" t="s">
        <v>1632</v>
      </c>
      <c r="I145" s="136"/>
      <c r="L145" s="32"/>
      <c r="M145" s="137"/>
      <c r="T145" s="51"/>
      <c r="AT145" s="17" t="s">
        <v>148</v>
      </c>
      <c r="AU145" s="17" t="s">
        <v>80</v>
      </c>
    </row>
    <row r="146" spans="2:65" s="1" customFormat="1" ht="24.15" customHeight="1">
      <c r="B146" s="32"/>
      <c r="C146" s="121" t="s">
        <v>391</v>
      </c>
      <c r="D146" s="121" t="s">
        <v>143</v>
      </c>
      <c r="E146" s="122" t="s">
        <v>1850</v>
      </c>
      <c r="F146" s="123" t="s">
        <v>1622</v>
      </c>
      <c r="G146" s="124" t="s">
        <v>1616</v>
      </c>
      <c r="H146" s="125">
        <v>1</v>
      </c>
      <c r="I146" s="126"/>
      <c r="J146" s="127">
        <f>ROUND(I146*H146,2)</f>
        <v>0</v>
      </c>
      <c r="K146" s="123" t="s">
        <v>19</v>
      </c>
      <c r="L146" s="32"/>
      <c r="M146" s="128" t="s">
        <v>19</v>
      </c>
      <c r="N146" s="129" t="s">
        <v>43</v>
      </c>
      <c r="P146" s="130">
        <f>O146*H146</f>
        <v>0</v>
      </c>
      <c r="Q146" s="130">
        <v>0</v>
      </c>
      <c r="R146" s="130">
        <f>Q146*H146</f>
        <v>0</v>
      </c>
      <c r="S146" s="130">
        <v>0</v>
      </c>
      <c r="T146" s="131">
        <f>S146*H146</f>
        <v>0</v>
      </c>
      <c r="AR146" s="132" t="s">
        <v>1617</v>
      </c>
      <c r="AT146" s="132" t="s">
        <v>143</v>
      </c>
      <c r="AU146" s="132" t="s">
        <v>80</v>
      </c>
      <c r="AY146" s="17" t="s">
        <v>142</v>
      </c>
      <c r="BE146" s="133">
        <f>IF(N146="základní",J146,0)</f>
        <v>0</v>
      </c>
      <c r="BF146" s="133">
        <f>IF(N146="snížená",J146,0)</f>
        <v>0</v>
      </c>
      <c r="BG146" s="133">
        <f>IF(N146="zákl. přenesená",J146,0)</f>
        <v>0</v>
      </c>
      <c r="BH146" s="133">
        <f>IF(N146="sníž. přenesená",J146,0)</f>
        <v>0</v>
      </c>
      <c r="BI146" s="133">
        <f>IF(N146="nulová",J146,0)</f>
        <v>0</v>
      </c>
      <c r="BJ146" s="17" t="s">
        <v>80</v>
      </c>
      <c r="BK146" s="133">
        <f>ROUND(I146*H146,2)</f>
        <v>0</v>
      </c>
      <c r="BL146" s="17" t="s">
        <v>1617</v>
      </c>
      <c r="BM146" s="132" t="s">
        <v>776</v>
      </c>
    </row>
    <row r="147" spans="2:47" s="1" customFormat="1" ht="19.2">
      <c r="B147" s="32"/>
      <c r="D147" s="134" t="s">
        <v>148</v>
      </c>
      <c r="F147" s="135" t="s">
        <v>1622</v>
      </c>
      <c r="I147" s="136"/>
      <c r="L147" s="32"/>
      <c r="M147" s="137"/>
      <c r="T147" s="51"/>
      <c r="AT147" s="17" t="s">
        <v>148</v>
      </c>
      <c r="AU147" s="17" t="s">
        <v>80</v>
      </c>
    </row>
    <row r="148" spans="2:65" s="1" customFormat="1" ht="16.5" customHeight="1">
      <c r="B148" s="32"/>
      <c r="C148" s="121" t="s">
        <v>397</v>
      </c>
      <c r="D148" s="121" t="s">
        <v>143</v>
      </c>
      <c r="E148" s="122" t="s">
        <v>1851</v>
      </c>
      <c r="F148" s="123" t="s">
        <v>1638</v>
      </c>
      <c r="G148" s="124" t="s">
        <v>1616</v>
      </c>
      <c r="H148" s="125">
        <v>1</v>
      </c>
      <c r="I148" s="126"/>
      <c r="J148" s="127">
        <f>ROUND(I148*H148,2)</f>
        <v>0</v>
      </c>
      <c r="K148" s="123" t="s">
        <v>19</v>
      </c>
      <c r="L148" s="32"/>
      <c r="M148" s="128" t="s">
        <v>19</v>
      </c>
      <c r="N148" s="129" t="s">
        <v>43</v>
      </c>
      <c r="P148" s="130">
        <f>O148*H148</f>
        <v>0</v>
      </c>
      <c r="Q148" s="130">
        <v>0</v>
      </c>
      <c r="R148" s="130">
        <f>Q148*H148</f>
        <v>0</v>
      </c>
      <c r="S148" s="130">
        <v>0</v>
      </c>
      <c r="T148" s="131">
        <f>S148*H148</f>
        <v>0</v>
      </c>
      <c r="AR148" s="132" t="s">
        <v>1617</v>
      </c>
      <c r="AT148" s="132" t="s">
        <v>143</v>
      </c>
      <c r="AU148" s="132" t="s">
        <v>80</v>
      </c>
      <c r="AY148" s="17" t="s">
        <v>142</v>
      </c>
      <c r="BE148" s="133">
        <f>IF(N148="základní",J148,0)</f>
        <v>0</v>
      </c>
      <c r="BF148" s="133">
        <f>IF(N148="snížená",J148,0)</f>
        <v>0</v>
      </c>
      <c r="BG148" s="133">
        <f>IF(N148="zákl. přenesená",J148,0)</f>
        <v>0</v>
      </c>
      <c r="BH148" s="133">
        <f>IF(N148="sníž. přenesená",J148,0)</f>
        <v>0</v>
      </c>
      <c r="BI148" s="133">
        <f>IF(N148="nulová",J148,0)</f>
        <v>0</v>
      </c>
      <c r="BJ148" s="17" t="s">
        <v>80</v>
      </c>
      <c r="BK148" s="133">
        <f>ROUND(I148*H148,2)</f>
        <v>0</v>
      </c>
      <c r="BL148" s="17" t="s">
        <v>1617</v>
      </c>
      <c r="BM148" s="132" t="s">
        <v>790</v>
      </c>
    </row>
    <row r="149" spans="2:47" s="1" customFormat="1" ht="12">
      <c r="B149" s="32"/>
      <c r="D149" s="134" t="s">
        <v>148</v>
      </c>
      <c r="F149" s="135" t="s">
        <v>1638</v>
      </c>
      <c r="I149" s="136"/>
      <c r="L149" s="32"/>
      <c r="M149" s="139"/>
      <c r="N149" s="140"/>
      <c r="O149" s="140"/>
      <c r="P149" s="140"/>
      <c r="Q149" s="140"/>
      <c r="R149" s="140"/>
      <c r="S149" s="140"/>
      <c r="T149" s="141"/>
      <c r="AT149" s="17" t="s">
        <v>148</v>
      </c>
      <c r="AU149" s="17" t="s">
        <v>80</v>
      </c>
    </row>
    <row r="150" spans="2:12" s="1" customFormat="1" ht="6.9" customHeight="1">
      <c r="B150" s="40"/>
      <c r="C150" s="41"/>
      <c r="D150" s="41"/>
      <c r="E150" s="41"/>
      <c r="F150" s="41"/>
      <c r="G150" s="41"/>
      <c r="H150" s="41"/>
      <c r="I150" s="41"/>
      <c r="J150" s="41"/>
      <c r="K150" s="41"/>
      <c r="L150" s="32"/>
    </row>
  </sheetData>
  <sheetProtection formatColumns="0" formatRows="0" autoFilter="0"/>
  <autoFilter ref="C91:K149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Vilingr</dc:creator>
  <cp:keywords/>
  <dc:description/>
  <cp:lastModifiedBy>Rylichová Dana</cp:lastModifiedBy>
  <dcterms:created xsi:type="dcterms:W3CDTF">2022-09-13T11:28:07Z</dcterms:created>
  <dcterms:modified xsi:type="dcterms:W3CDTF">2023-08-16T21:27:26Z</dcterms:modified>
  <cp:category/>
  <cp:version/>
  <cp:contentType/>
  <cp:contentStatus/>
</cp:coreProperties>
</file>