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MK-NOVÉ ROZPOČTY/15_8_2023/"/>
    </mc:Choice>
  </mc:AlternateContent>
  <xr:revisionPtr revIDLastSave="7" documentId="11_34069C0FD6426483ADB0B6BC5BB9348DFFEE9C57" xr6:coauthVersionLast="47" xr6:coauthVersionMax="47" xr10:uidLastSave="{87445DCD-1E16-463D-8424-2FAEB0070178}"/>
  <bookViews>
    <workbookView xWindow="28680" yWindow="-120" windowWidth="29040" windowHeight="15840" activeTab="1" xr2:uid="{00000000-000D-0000-FFFF-FFFF00000000}"/>
  </bookViews>
  <sheets>
    <sheet name="Rekapitulace" sheetId="3" r:id="rId1"/>
    <sheet name="SO 101" sheetId="2" r:id="rId2"/>
  </sheets>
  <calcPr calcId="191029"/>
</workbook>
</file>

<file path=xl/calcChain.xml><?xml version="1.0" encoding="utf-8"?>
<calcChain xmlns="http://schemas.openxmlformats.org/spreadsheetml/2006/main">
  <c r="I259" i="2" l="1"/>
  <c r="O312" i="2"/>
  <c r="I312" i="2"/>
  <c r="O308" i="2"/>
  <c r="I308" i="2"/>
  <c r="O303" i="2"/>
  <c r="I303" i="2"/>
  <c r="O299" i="2"/>
  <c r="I299" i="2"/>
  <c r="O295" i="2"/>
  <c r="I295" i="2"/>
  <c r="I289" i="2"/>
  <c r="O289" i="2" s="1"/>
  <c r="I285" i="2"/>
  <c r="O285" i="2" s="1"/>
  <c r="I277" i="2"/>
  <c r="O277" i="2" s="1"/>
  <c r="I272" i="2"/>
  <c r="O272" i="2" s="1"/>
  <c r="O268" i="2"/>
  <c r="I268" i="2"/>
  <c r="O264" i="2"/>
  <c r="I264" i="2"/>
  <c r="I260" i="2"/>
  <c r="O260" i="2" s="1"/>
  <c r="I254" i="2"/>
  <c r="O254" i="2" s="1"/>
  <c r="I249" i="2"/>
  <c r="O249" i="2" s="1"/>
  <c r="I244" i="2"/>
  <c r="I243" i="2" s="1"/>
  <c r="O236" i="2"/>
  <c r="I236" i="2"/>
  <c r="I229" i="2"/>
  <c r="O229" i="2" s="1"/>
  <c r="O224" i="2"/>
  <c r="I224" i="2"/>
  <c r="I219" i="2"/>
  <c r="O219" i="2" s="1"/>
  <c r="I212" i="2"/>
  <c r="O212" i="2" s="1"/>
  <c r="O204" i="2"/>
  <c r="I204" i="2"/>
  <c r="O196" i="2"/>
  <c r="I196" i="2"/>
  <c r="I191" i="2"/>
  <c r="O191" i="2" s="1"/>
  <c r="O182" i="2"/>
  <c r="I182" i="2"/>
  <c r="I177" i="2"/>
  <c r="O177" i="2" s="1"/>
  <c r="I172" i="2"/>
  <c r="O172" i="2" s="1"/>
  <c r="O165" i="2"/>
  <c r="I165" i="2"/>
  <c r="I154" i="2" s="1"/>
  <c r="O160" i="2"/>
  <c r="I160" i="2"/>
  <c r="I155" i="2"/>
  <c r="O155" i="2" s="1"/>
  <c r="I149" i="2"/>
  <c r="O149" i="2" s="1"/>
  <c r="I144" i="2"/>
  <c r="I143" i="2" s="1"/>
  <c r="I137" i="2"/>
  <c r="O138" i="2"/>
  <c r="I138" i="2"/>
  <c r="I133" i="2"/>
  <c r="O133" i="2" s="1"/>
  <c r="I128" i="2"/>
  <c r="O128" i="2" s="1"/>
  <c r="I124" i="2"/>
  <c r="O124" i="2" s="1"/>
  <c r="I119" i="2"/>
  <c r="O119" i="2" s="1"/>
  <c r="I114" i="2"/>
  <c r="O114" i="2" s="1"/>
  <c r="I109" i="2"/>
  <c r="O109" i="2" s="1"/>
  <c r="I104" i="2"/>
  <c r="O104" i="2" s="1"/>
  <c r="I100" i="2"/>
  <c r="O100" i="2" s="1"/>
  <c r="I95" i="2"/>
  <c r="O95" i="2" s="1"/>
  <c r="I90" i="2"/>
  <c r="O90" i="2" s="1"/>
  <c r="I84" i="2"/>
  <c r="O84" i="2" s="1"/>
  <c r="I79" i="2"/>
  <c r="O79" i="2" s="1"/>
  <c r="I74" i="2"/>
  <c r="O74" i="2" s="1"/>
  <c r="I69" i="2"/>
  <c r="O69" i="2" s="1"/>
  <c r="I64" i="2"/>
  <c r="O64" i="2" s="1"/>
  <c r="I8" i="2"/>
  <c r="I60" i="2"/>
  <c r="O60" i="2" s="1"/>
  <c r="O57" i="2"/>
  <c r="I57" i="2"/>
  <c r="O52" i="2"/>
  <c r="I52" i="2"/>
  <c r="I48" i="2"/>
  <c r="O48" i="2" s="1"/>
  <c r="O43" i="2"/>
  <c r="I43" i="2"/>
  <c r="I39" i="2"/>
  <c r="O39" i="2" s="1"/>
  <c r="I35" i="2"/>
  <c r="O35" i="2" s="1"/>
  <c r="O30" i="2"/>
  <c r="I30" i="2"/>
  <c r="O25" i="2"/>
  <c r="I25" i="2"/>
  <c r="I21" i="2"/>
  <c r="O21" i="2" s="1"/>
  <c r="O17" i="2"/>
  <c r="I17" i="2"/>
  <c r="I13" i="2"/>
  <c r="O13" i="2" s="1"/>
  <c r="I9" i="2"/>
  <c r="O9" i="2" s="1"/>
  <c r="D10" i="3" l="1"/>
  <c r="O144" i="2"/>
  <c r="O244" i="2"/>
  <c r="I63" i="2"/>
  <c r="I3" i="2" s="1"/>
  <c r="C10" i="3" s="1"/>
  <c r="E10" i="3" l="1"/>
  <c r="C7" i="3" s="1"/>
  <c r="C6" i="3"/>
</calcChain>
</file>

<file path=xl/sharedStrings.xml><?xml version="1.0" encoding="utf-8"?>
<sst xmlns="http://schemas.openxmlformats.org/spreadsheetml/2006/main" count="831" uniqueCount="350">
  <si>
    <t>EstiCon</t>
  </si>
  <si>
    <t>Firma:</t>
  </si>
  <si>
    <t>Rekapitulace ceny</t>
  </si>
  <si>
    <t>Stavba: 1 - SO 101 - III/3245 Městec Králové, ul. Dymokurská, Okružní křižovatka - KSÚS - úprava (9.8.2023) - dle dotazů 1-30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</si>
  <si>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</si>
  <si>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</si>
  <si>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</si>
  <si>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</si>
  <si>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</si>
  <si>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</si>
  <si>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</si>
  <si>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</si>
  <si>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</si>
  <si>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</si>
  <si>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</si>
  <si>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</si>
  <si>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</si>
  <si>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</si>
  <si>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</si>
  <si>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</si>
  <si>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</si>
  <si>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</si>
  <si>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</si>
  <si>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</si>
  <si>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</si>
  <si>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</si>
  <si>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</si>
  <si>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</si>
  <si>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</si>
  <si>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</si>
  <si>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</si>
  <si>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</si>
  <si>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</si>
  <si>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</si>
  <si>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</si>
  <si>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</si>
  <si>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</si>
  <si>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</si>
  <si>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</si>
  <si>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</si>
  <si>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</si>
  <si>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</si>
  <si>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</si>
  <si>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</si>
  <si>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</si>
  <si>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</si>
  <si>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</si>
  <si>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</si>
  <si>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</si>
  <si>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</si>
  <si>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</si>
  <si>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
dle pol. 13273.SKL, dle položky 12930 SKL. 1275+78,846+20,338 = 1374,184</t>
  </si>
  <si>
    <t>Celkové množství = 1374,184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</si>
  <si>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</si>
  <si>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</si>
  <si>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</si>
  <si>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0 = 289,000 [A]</t>
  </si>
  <si>
    <t>Celkové množství = 289,000</t>
  </si>
  <si>
    <t>H</t>
  </si>
  <si>
    <t>POPLATKY ZA SKLÁDKU - sejmutí drnu</t>
  </si>
  <si>
    <t xml:space="preserve"> 0*0,1 = 12,000 [A]</t>
  </si>
  <si>
    <t>014121</t>
  </si>
  <si>
    <t>UV</t>
  </si>
  <si>
    <t>POPLATKY ZA SKLÁDKU TYP S-OO (OSTATNÍ ODPAD) - uliční vpusti (beton, mříže)</t>
  </si>
  <si>
    <t xml:space="preserve"> 0,6 = 0,600 [A]</t>
  </si>
  <si>
    <t>014131</t>
  </si>
  <si>
    <t>POPLATKY ZA SKLÁDKU TYP S-NO (NEBEZPECNÝ ODPAD)</t>
  </si>
  <si>
    <t xml:space="preserve"> 0 = 265,778 [A]</t>
  </si>
  <si>
    <t>Celkové množství = 265,778</t>
  </si>
  <si>
    <t>02720</t>
  </si>
  <si>
    <t>POMOC PRÁCE ZRÍZ NEBO ZAJIŠT REGULACI A OCHRANU DOPRAVY - OPRAVA OBJÍZDNÝCH TRAS (PEVNÁ POLOŽKA)</t>
  </si>
  <si>
    <t>zahrnuje veškeré náklady spojené s objednatelem požadovanými zarízeními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</si>
  <si>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</si>
  <si>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</si>
  <si>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</si>
  <si>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</si>
  <si>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</si>
  <si>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</si>
  <si>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</si>
  <si>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</si>
  <si>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</si>
  <si>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</si>
  <si>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</si>
  <si>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</si>
  <si>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</si>
  <si>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</si>
  <si>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</si>
  <si>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</si>
  <si>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</si>
  <si>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KSÚS 120 = 120,000 [A]</t>
  </si>
  <si>
    <t>Celkové množství = 120,000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</si>
  <si>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</si>
  <si>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</si>
  <si>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</si>
  <si>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</si>
  <si>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</si>
  <si>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KSÚS 1700*0,17 = 289,000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</si>
  <si>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</si>
  <si>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</si>
  <si>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</si>
  <si>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</si>
  <si>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KSÚS (1699,85+72)*0,15 = 265,778 [A]</t>
  </si>
  <si>
    <t>113763</t>
  </si>
  <si>
    <t>FRÉZOVÁNÍ DRÁŽKY PRŮŘEZU DO 300MM2 V ASFALTOVÉ VOZOVCE</t>
  </si>
  <si>
    <t>M</t>
  </si>
  <si>
    <t xml:space="preserve"> 92,099 = 92,099</t>
  </si>
  <si>
    <t>Celkem 92,099 = 92,099</t>
  </si>
  <si>
    <t>Položka zahrnuje veškerou manipulaci s vybouranou sutí a s vybouranými hmotami vc. uložení na skládku.</t>
  </si>
  <si>
    <t>12373</t>
  </si>
  <si>
    <t>ODKOP PRO SPOD STAVBU SILNIC A ŽELEZNIC TR. I</t>
  </si>
  <si>
    <t>KSÚS - ŠD 1700*0,25 = 425,000 [A]</t>
  </si>
  <si>
    <t>KSÚS - AZ 1700*0,5 = 850,000 [B]</t>
  </si>
  <si>
    <t>Celkové množství = 1275,000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</si>
  <si>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</si>
  <si>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12930</t>
  </si>
  <si>
    <t>ČIŠTĚNÍ PŘÍKOPŮ OD NÁNOSU</t>
  </si>
  <si>
    <t>doprava a uložení na skladku 
0,25 m3/m</t>
  </si>
  <si>
    <t xml:space="preserve">(24,237+10,697+11,47+5,18+29,767)*0,25=20.338 [A] </t>
  </si>
  <si>
    <t>Celkem 20,338 = 20,338</t>
  </si>
  <si>
    <t>Soucástí položky je vodorovná a svislá doprava, premístení, preložení, manipulace s materiálem a uložení na skládku._x000D_
 Nezahrnuje poplatek za skládku, který se vykazuje v položce 0141** (s výjimkou malého množství  materiálu, kde je možné poplatek zahrnout do jednotkové ceny položky – tento fakt musí být uveden v doplnujícím textu k položce)</t>
  </si>
  <si>
    <t>13273</t>
  </si>
  <si>
    <t>HLOUBENÍ RÝH ŠÍŘ DO 2M PAŽ I NEPAŽ TŘ. I</t>
  </si>
  <si>
    <t>doprava na skladku</t>
  </si>
  <si>
    <t xml:space="preserve">(17,5+7,5)*1,5*1=37.500 [A] 
chránička VAK - 1,7*48,642*0,5=41.346 [B] 
Celkem: A+B=78.846 [C] </t>
  </si>
  <si>
    <t>Celkem 78,846 = 78,846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</si>
  <si>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</si>
  <si>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17120</t>
  </si>
  <si>
    <t>ULOŽENÍ SYPANINY DO NÁSYPŮ A NA SKLÁDKY BEZ ZHUTNĚNÍ</t>
  </si>
  <si>
    <t>Uložení drnu na kompostárnu</t>
  </si>
  <si>
    <t>dle položky 11130.KOM 120*0,1 = 12,000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</si>
  <si>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</si>
  <si>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Uložení na skládku</t>
  </si>
  <si>
    <t xml:space="preserve"> 0 = 1374,184</t>
  </si>
  <si>
    <t>17380</t>
  </si>
  <si>
    <t>ZEMNÍ KRAJNICE A DOSYPÁVKY Z NAKUPOVANÝCH MATERIÁLŮ</t>
  </si>
  <si>
    <t>SD 0/63</t>
  </si>
  <si>
    <t xml:space="preserve">(7,526+11,250)*0,25=4.694 [A] </t>
  </si>
  <si>
    <t>Celkem 4,694 = 4,694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</si>
  <si>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svahování, hutnení a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</si>
  <si>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17481</t>
  </si>
  <si>
    <t>ZÁSYP JAM A RÝH Z NAKUPOVANÝCH MATERIÁLŮ</t>
  </si>
  <si>
    <t xml:space="preserve">okružní - 246,057*0,57+246,057*(1,35*2/3)=361.704 [A] 
zásyp rušené kce - 0,32* 308,989=98.876 [B] 
Celkem: A+B=460.580 [C] </t>
  </si>
  <si>
    <t>Celkem 460,58 = 460,580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</si>
  <si>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</si>
  <si>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17680</t>
  </si>
  <si>
    <t>AZ</t>
  </si>
  <si>
    <t>VÝPLNE Z NAKUPOVANÝCH MATERIÁLU</t>
  </si>
  <si>
    <t>KSÚS - aktivní zóna (AZ) 1700*0,5 = 850,000 [A]</t>
  </si>
  <si>
    <t>Celkové množství = 850,000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</si>
  <si>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</si>
  <si>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</si>
  <si>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</si>
  <si>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</si>
  <si>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 xml:space="preserve"> 1415 = 1415,000 [A]</t>
  </si>
  <si>
    <t>položka zahrnuje úpravu pláne vcetne vyrovnání výškových rozdílu. Míru zhutnení urcuje projekt.</t>
  </si>
  <si>
    <t>18220</t>
  </si>
  <si>
    <t>OR</t>
  </si>
  <si>
    <t>ROZPROSTŘENÍ ORNICE VE SVAHU</t>
  </si>
  <si>
    <t>zpětné použití ornice z deponie</t>
  </si>
  <si>
    <t>Úpravy ueleně kolem okruž. křižovatky (90,573+78,679+124,375+163,944+323,65)*0,1 = 78,122 [A]</t>
  </si>
  <si>
    <t>Celkové množství = 78,122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</si>
  <si>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</si>
  <si>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</si>
  <si>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</si>
  <si>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457,57 = 457,570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</si>
  <si>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</si>
  <si>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</si>
  <si>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</si>
  <si>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</si>
  <si>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</si>
  <si>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 xml:space="preserve">4,6+3,3+4,9+3,2+11,7+4+3,3+6=41.000 [A] </t>
  </si>
  <si>
    <t>Celkem 41 = 41,000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</si>
  <si>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</si>
  <si>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4</t>
  </si>
  <si>
    <t>Vodorovné konstrukce</t>
  </si>
  <si>
    <t>45157</t>
  </si>
  <si>
    <t>PODKLADNÍ A VÝPLŇOVÉ VRSTVY Z KAMENIVA TĚŽENÉHO</t>
  </si>
  <si>
    <t xml:space="preserve">Pod propustky - (17,5+7,5)*0,1*0,2=0.500 [A] </t>
  </si>
  <si>
    <t>Celkem 0,5 = 0,500</t>
  </si>
  <si>
    <t>položka zahrnuje dodávku predepsaného kameniva, mimostaveništní a vnitrostaveništní dopravu a jeho uložení_x000D_
není-li v zadávací dokumentaci uvedeno jinak, jedná se o nakupovaný materiál</t>
  </si>
  <si>
    <t>465512</t>
  </si>
  <si>
    <t>DLAŽBY Z LOMOVÉHO KAMENE NA MC</t>
  </si>
  <si>
    <t>čela propustů</t>
  </si>
  <si>
    <t>Zpevnění u čel propustků 0,2*2*1,5*4 = 2,400</t>
  </si>
  <si>
    <t>Celkem 2,4 = 2,400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</si>
  <si>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</si>
  <si>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</si>
  <si>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</si>
  <si>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561431</t>
  </si>
  <si>
    <t>KAMENIVO ZPEVNĚNÉ CEMENTEM TŘ. I TL. DO 150MM</t>
  </si>
  <si>
    <t>TL. 0,15 m</t>
  </si>
  <si>
    <t>Zpevnění dlažbou vnitřní prstenec 90,25 = 90,250</t>
  </si>
  <si>
    <t>Celkové množství = 90,250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</si>
  <si>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</si>
  <si>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561441</t>
  </si>
  <si>
    <t>KAMENIVO ZPEVNĚNÉ CEMENTEM TŘ. I TL. DO 200MM</t>
  </si>
  <si>
    <t>KSC I 0,2 m</t>
  </si>
  <si>
    <t>Zpevnění dlažbou kraje 23,1+11,6+11,7+25+20 = 91,400</t>
  </si>
  <si>
    <t>Celkové množství = 91,400</t>
  </si>
  <si>
    <t>56313</t>
  </si>
  <si>
    <t>VOZOVKOVÉ VRSTVY Z MECHANICKY ZPEVNĚNÉHO KAMENIVA TL. DO 150MM</t>
  </si>
  <si>
    <t>KSÚS - UL. Vinická 167,4 = 167,400 [B]</t>
  </si>
  <si>
    <t>KSÚS - ul. Dymokurská - do města 289,9 = 289,900 [C]</t>
  </si>
  <si>
    <t>KSÚS - UL. Dymokurská - výjezd 230,2 = 230,200 [D]</t>
  </si>
  <si>
    <t>Celkové množství = 687,500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</si>
  <si>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</si>
  <si>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56314</t>
  </si>
  <si>
    <t>VOZOVKOVÉ VRSTVY Z MECHANICKY ZPEVNĚNÉHO KAMENIVA TL. DO 200MM</t>
  </si>
  <si>
    <t>KSÚS - Okružní jízdní pás 565,5 = 565,500</t>
  </si>
  <si>
    <t>Celkem 565,5 = 565,500</t>
  </si>
  <si>
    <t>56334</t>
  </si>
  <si>
    <t>VOZOVKOVÉ VRSTVY ZE ŠTĚRKODRTI TL. DO 200MM</t>
  </si>
  <si>
    <t>ŠDA tl. 0,2 m</t>
  </si>
  <si>
    <t>KSÚS - ul. Vinická 167,5 = 167,500 [A]</t>
  </si>
  <si>
    <t>Celkové množství = 167,500</t>
  </si>
  <si>
    <t>56335</t>
  </si>
  <si>
    <t>VOZOVKOVÉ VRSTVY ZE ŠTĚRKODRTI TL. DO 250MM</t>
  </si>
  <si>
    <t>ŠDA - 0,25 m</t>
  </si>
  <si>
    <t>KSÚS - Okružní jízdní pás 565,5 = 565,500 [A]</t>
  </si>
  <si>
    <t>KSÚS - prstenec 90,25 = 90,250 [B]</t>
  </si>
  <si>
    <t>KSÚS - ul. Dymokurská - výjezd 230,2 = 230,200 [E]</t>
  </si>
  <si>
    <t>KSÚS - zpevnění dlažbou kraje 23,1+11,6+11,7+25+20 = 91,400 [F]</t>
  </si>
  <si>
    <t>Celkové množství = 1267,250</t>
  </si>
  <si>
    <t>56962</t>
  </si>
  <si>
    <t>ZPEVNĚNÍ KRAJNIC Z RECYKLOVANÉHO MATERIÁLU TL DO 100MM</t>
  </si>
  <si>
    <t>živičný recyklát 0,1 m</t>
  </si>
  <si>
    <t>KSÚS 45*0,5 = 22,500</t>
  </si>
  <si>
    <t>Celkové množství = 22,500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</si>
  <si>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</si>
  <si>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</si>
  <si>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</si>
  <si>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</si>
  <si>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>Okružní jízdní pás 565,5 = 565,500 [A]</t>
  </si>
  <si>
    <t>Komunikace - ul. Dymokurská - do města 289,9 = 289,900 [B]</t>
  </si>
  <si>
    <t>Komunikace - ul. Dymokurská - výjezd 230,2 = 230,200 [C]</t>
  </si>
  <si>
    <t>Komunikace - ul. Vinická 167,4 = 167,400 [D]</t>
  </si>
  <si>
    <t>Celkové množství = 1253,000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</si>
  <si>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</si>
  <si>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</si>
  <si>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</si>
  <si>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</si>
  <si>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 xml:space="preserve"> 565,5*2 = 1131,000 [A]</t>
  </si>
  <si>
    <t>Celkové množství = 1818,500</t>
  </si>
  <si>
    <t>574B34</t>
  </si>
  <si>
    <t>ASFALTOVÝ BETON PRO OBRUSNÉ VRSTVY MODIFIK ACO 11+, 11S TL. 40MM</t>
  </si>
  <si>
    <t>KSÚS - Okružní jízdní pás 565,500 = 565,500 [A]</t>
  </si>
  <si>
    <t>KSÚS - ul. Dymokurská - do města 289,900 = 289,900 [B]</t>
  </si>
  <si>
    <t>KSÚS - ul. Dymokurská - výjezd 230,200 = 230,200 [C]</t>
  </si>
  <si>
    <t>Celkové množství = 1085,600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</si>
  <si>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</si>
  <si>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574D56</t>
  </si>
  <si>
    <t>ASFALTOVÝ BETON PRO LOŽNÍ VRSTVY MODIFIK ACL 16+, 16S TL. 60MM</t>
  </si>
  <si>
    <t xml:space="preserve"> 565,500 = 565,500 [A]</t>
  </si>
  <si>
    <t>Celkové množství = 565,500</t>
  </si>
  <si>
    <t>574F46</t>
  </si>
  <si>
    <t>ASFALTOVÝ BETON PRO PODKLADNÍ VRSTVY MODIFIK ACP 16+, 16S TL. 50MM</t>
  </si>
  <si>
    <t>574F76</t>
  </si>
  <si>
    <t>ASFALTOVÝ BETON PRO PODKLADNÍ VRSTVY MODIFIK ACP 16+, 16S TL. 80MM</t>
  </si>
  <si>
    <t xml:space="preserve"> 289,900 = 289,900 [A]</t>
  </si>
  <si>
    <t xml:space="preserve"> 230,200 = 230,200 [B]</t>
  </si>
  <si>
    <t xml:space="preserve"> 167,400 = 167,400 [C]</t>
  </si>
  <si>
    <t>58212</t>
  </si>
  <si>
    <t>DLÁŽDĚNÉ KRYTY Z VELKÝCH KOSTEK DO LOŽE Z MC</t>
  </si>
  <si>
    <t>Dlažba žulová 16/16</t>
  </si>
  <si>
    <t xml:space="preserve"> 90,25 = 90,250 [A]</t>
  </si>
  <si>
    <t>Zpevnění dlažbou kraje 23,1+11,6+11,7+25+20 = 91,400 [B]</t>
  </si>
  <si>
    <t>Ostrůvky 5,92 = 5,920 [C]</t>
  </si>
  <si>
    <t>Celkové množství = 187,570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</si>
  <si>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</si>
  <si>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8</t>
  </si>
  <si>
    <t>Potrubí</t>
  </si>
  <si>
    <t>87433</t>
  </si>
  <si>
    <t>POTRUBÍ Z TRUB PLASTOVÝCH ODPADNÍCH DN DO 150MM</t>
  </si>
  <si>
    <t>Napojení UV do dešťové kanalizace 5*3+8 = 23,000 [A]</t>
  </si>
  <si>
    <t>Celkové množství = 23,000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</si>
  <si>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</si>
  <si>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87634</t>
  </si>
  <si>
    <t>CHRÁNIČKY Z TRUB PLASTOVÝCH DN DO 200MM</t>
  </si>
  <si>
    <t>DN 200</t>
  </si>
  <si>
    <t>Chránička VaK 49 = 49,000</t>
  </si>
  <si>
    <t>Celkové množství = 49,000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</si>
  <si>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</si>
  <si>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89712</t>
  </si>
  <si>
    <t>VPUSŤ KANALIZAČNÍ ULIČNÍ KOMPLETNÍ Z BETONOVÝCH DÍLCŮ</t>
  </si>
  <si>
    <t>KUS</t>
  </si>
  <si>
    <t>včetně mříže</t>
  </si>
  <si>
    <t xml:space="preserve"> 6 = 6,000</t>
  </si>
  <si>
    <t>Celkové množství = 6,000</t>
  </si>
  <si>
    <t>položka zahrnuje:_x000D_
- dodávku a osazení predepsaných dílu vcetne mríže_x000D_
- výpln, tesnení  a tmelení spar a spoju,_x000D_
- opatrení  povrchu  betonu  izolací  proti zemní vlhkosti v cástech, kde prijdou do styku se zeminou nebo kamenivem,_x000D_
-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</si>
  <si>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</si>
  <si>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</si>
  <si>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</si>
  <si>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</si>
  <si>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 xml:space="preserve"> 23 = 23,000 [A]</t>
  </si>
  <si>
    <t>položka zahrnuje:
- dodávku a montáž znacek v požadovaném provedení</t>
  </si>
  <si>
    <t>914644</t>
  </si>
  <si>
    <t>DOPRAV ZNACKY 150X150CM OCEL FÓLIE TR 3 - DOD, MONT, DEMONT</t>
  </si>
  <si>
    <t xml:space="preserve"> 3 = 3,000 [A]</t>
  </si>
  <si>
    <t>položka zahrnuje:
- dodávku a montáž znacek v požadovaném provedení
- sloupky a upevnovací zarízení vcetne jejich osazení (betonová patka, zemní práce), pokud nejsou uvedeny samostatnou položkou
- u docasných (provizorních) znacek a zarízení údržbu po celou dobu trvání funkce, náhradu znicených nebo ztracených kusu, nutnou opravu poškozených cástí
- odstranení, demontáž a odklizení materiálu s odvozem na predepsané místo</t>
  </si>
  <si>
    <t>915111</t>
  </si>
  <si>
    <t>VODOROVNÉ DOPRAVNÍ ZNACENÍ BARVOU HLADKÉ - DODÁVKA A POKLÁDKA</t>
  </si>
  <si>
    <t xml:space="preserve"> 172,942 = 172,942 [A]</t>
  </si>
  <si>
    <t>položka zahrnuje:
- dodání a pokládku náterového materiálu (merí se pouze natíraná plocha)
- predznacení a reflexní úpravu</t>
  </si>
  <si>
    <t>915211</t>
  </si>
  <si>
    <t>VODOROVNÉ DOPRAVNÍ ZNAČENÍ PLASTEM HLADKÉ - DODÁVKA A POKLÁDKA</t>
  </si>
  <si>
    <t xml:space="preserve">(113,097+74,770+4,981+19,915+4,822+18,677+9,488+13,621+25,678+42,875+54,378+4,052+16,48+4,354+2,54+8,025+15,748+8,813+4,09+15,1+12,169+5,229+7,505+18,87+6,161+25,007+15,764+25,188+19,093+18,385+18,385+16,731+6,608+5,102+4,218+19,809+6,04)*0,25=172.942 [A] </t>
  </si>
  <si>
    <t>Celkem 172,942 = 172,942</t>
  </si>
  <si>
    <t>položka zahrnuje:_x000D_
- dodání a pokládku náterového materiálu (merí se pouze natíraná plocha)_x000D_
- predznacení a reflexní úpravu</t>
  </si>
  <si>
    <t>917224</t>
  </si>
  <si>
    <t>SILNIČNÍ OBRUBY Z BETONOVÝCH OBRUBNÍKŮ ŠÍŘ 150MM</t>
  </si>
  <si>
    <t>vč. lože C16/20  tl. 0,1m 
150x250x1000</t>
  </si>
  <si>
    <t>Obrubník 150x250x1000 70 = 70,000 [A]</t>
  </si>
  <si>
    <t>Obrubník 150x150 - místa pro přecházení 14 = 14,000 [B]</t>
  </si>
  <si>
    <t>Obrubník přechodový 150x150/250x1000-levý 2 = 2,000 [C]</t>
  </si>
  <si>
    <t>Obrubník přechodový 150x150/250x1000-pravý 2 = 2,000 [D]</t>
  </si>
  <si>
    <t>Celkové množství = 88,000</t>
  </si>
  <si>
    <t>Položka zahrnuje:_x000D_
dodání a pokládku betonových obrubníku o rozmerech predepsaných zadávací dokumentací_x000D_
betonové lože i bocní betonovou operku.</t>
  </si>
  <si>
    <t>91723</t>
  </si>
  <si>
    <t>OBRUBY Z BETON KRAJNÍKŮ</t>
  </si>
  <si>
    <t xml:space="preserve"> 80*2 = 160,000</t>
  </si>
  <si>
    <t>Položka zahrnuje:_x000D_
dodání a pokládku betonových krajníku o rozmerech predepsaných zadávací dokumentací_x000D_
betonové lože i bocní betonovou operku.</t>
  </si>
  <si>
    <t>91726</t>
  </si>
  <si>
    <t>KO OBRUBNÍKY BETONOVÉ</t>
  </si>
  <si>
    <t>KO obrubník 195x300x600</t>
  </si>
  <si>
    <t>Prstenec 76 = 76,000</t>
  </si>
  <si>
    <t>Ostrůvky 6+7,6+15+5 = 33,600 [A]</t>
  </si>
  <si>
    <t>Celkové množství = 109,600</t>
  </si>
  <si>
    <t>917424</t>
  </si>
  <si>
    <t>CHODNÍKOVÉ OBRUBY Z KAMENNÝCH OBRUBNÍKU ŠÍR 150MM</t>
  </si>
  <si>
    <t>Zpevněné krajnice 86 = 86,000 [A]</t>
  </si>
  <si>
    <t>Položka zahrnuje:
dodání a pokládku kamenných obrubníku o rozmerech predepsaných zadávací dokumentací
betonové lože i bocní betonovou operku.</t>
  </si>
  <si>
    <t>917425</t>
  </si>
  <si>
    <t>CHODNÍKOVÉ OBRUBY Z KAMENNÝCH OBRUBNÍKŮ ŠÍŘ 200MM</t>
  </si>
  <si>
    <t>OP3 250x200</t>
  </si>
  <si>
    <t>Prstenec 66 = 66,000</t>
  </si>
  <si>
    <t>Položka zahrnuje:_x000D_
dodání a pokládku kamenných obrubníku o rozmerech predepsaných zadávací dokumentací_x000D_
betonové lože i bocní betonovou operku.</t>
  </si>
  <si>
    <t>9181B</t>
  </si>
  <si>
    <t>ČELA PROPUSTU Z TRUB DN DO 400MM Z BETONU</t>
  </si>
  <si>
    <t xml:space="preserve">4=4.000 [A] </t>
  </si>
  <si>
    <t>Celkem 4 = 4,000</t>
  </si>
  <si>
    <t>Položka zahrnuje kompletní celo (základ, drík, rímsu)_x000D_
- dodání  cerstvého  betonu  (betonové  smesi)  požadované  kvality,  jeho  uložení  do požadovaného tvaru pri jakékoliv hustote výztuže, konzistenci cerstvého betonu a zpusobu hutnení, ošetrení a ochranu betonu,_x000D_
- dodání a osazení výztuže,_x000D_
- prípadne dokumentací predepsaný kamenný obklad,_x000D_
- zhotovení nepropustného, mrazuvzdorného betonu a betonu požadované trvanlivosti a vlastností,_x000D_
- užití potrebných prísad a technologií výroby betonu,_x000D_
- zrízení pracovních a dilatacních spar, vcetne potrebných úprav, výplne, vložek, opracování, ocištení a ošetrení,_x000D_
- bednení  požadovaných  konstr. (i ztracené) s úpravou  dle požadované  kvality povrchu betonu, vcetne odbednovacích a odskružovacích prostredku,_x000D_
- podperné  konstr. (skruže) a lešení všech druhu pro bednení, uložení cerstvého betonu, výztuže a doplnkových konstr., vc. požadovaných otvoru, ochranných a bezpecnostních opatrení a základu techto konstrukcí a lešení,_x000D_
- vytvorení kotevních cel, kapes, nálitku, a sedel,_x000D_
- zrízení  všech  požadovaných  otvoru, kapes, výklenku, prostupu, dutin, drážek a pod., vc. ztížení práce a úprav  kolem nich,_x000D_
- úpravy pro osazení výztuže, doplnkových konstrukcí a vybavení,_x000D_
- úpravy povrchu pro položení požadované izolace, povlaku a náteru, prípadne vyspravení,_x000D_
- ztížení práce u kabelových a injektážních trubek a ostatních zarízení osazovaných do betonu,_x000D_
- konstrukce betonových kloubu, upevnení kotevních prvku a doplnkových konstrukcí,_x000D_
- nátery zabranující soudržnost betonu a bednení,_x000D_
- výpln, tesnení  a tmelení spar a spoju,_x000D_
- opatrení  povrchu  betonu  izolací  proti zemní vlhkosti v cástech, kde prijdou do styku se zeminou nebo kamenivem,_x000D_
- prípadné zrízení spojovací vrstvy u základu,_x000D_
- úpravy pro osazení zarízení ochrany konstrukce proti vlivu bludných proudu._x000D_
Nezahrnuje zábradlí.</t>
  </si>
  <si>
    <t>9183B1</t>
  </si>
  <si>
    <t>PROPUSTY Z TRUB DN 400MM BETONOVÝCH</t>
  </si>
  <si>
    <t xml:space="preserve"> 9+17 = 26,000</t>
  </si>
  <si>
    <t>Položka zahrnuje:_x000D_
- dodání a položení potrubí z trub z dokumentací predepsaného materiálu a predepsaného prumeru_x000D_
- prípadné úpravy trub (zkrácení, šikmé seríznutí)_x000D_
Nezahrnuje podkladní vrstvy a obetonování.</t>
  </si>
  <si>
    <t>931323</t>
  </si>
  <si>
    <t>TĚSNĚNÍ DILATAČ SPAR ASF ZÁLIVKOU MODIFIK PRŮŘ DO 300MM2</t>
  </si>
  <si>
    <t xml:space="preserve">dle pol. 113763 -  92,099=92.099 [A] </t>
  </si>
  <si>
    <t>položka zahrnuje dodávku a osazení predepsaného materiálu, ocištení ploch spáry pred úpravou, ocištení okolí spáry po úprave_x000D_
nezahrnuje tesnící profil</t>
  </si>
  <si>
    <t>SO 101 - III/3245 Městec Králové, ul. Dymokurská, Okružní křižovatka - KSÚS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</si>
</sst>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/>
    </xf>
    <xf numFmtId="0" fontId="9" fillId="2" borderId="0" xfId="5" applyFont="1" applyFill="1">
      <alignment horizontal="left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1000000</v>
      </c>
      <c r="D6" s="3"/>
      <c r="E6" s="3"/>
    </row>
    <row r="7" spans="1:5" x14ac:dyDescent="0.25">
      <c r="A7" s="3"/>
      <c r="B7" s="5" t="s">
        <v>5</v>
      </c>
      <c r="C7" s="6">
        <f>SUM(E10)</f>
        <v>1210000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101'!I3</f>
        <v>1000000</v>
      </c>
      <c r="D10" s="9">
        <f>SUMIFS('SO 101'!O:O,'SO 101'!A:A,"P")</f>
        <v>210000</v>
      </c>
      <c r="E10" s="9">
        <f>C10+D10</f>
        <v>1210000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6"/>
  <sheetViews>
    <sheetView tabSelected="1" topLeftCell="B1" workbookViewId="0">
      <selection activeCell="E9" sqref="E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33" t="s">
        <v>349</v>
      </c>
      <c r="F3" s="3"/>
      <c r="G3" s="3"/>
      <c r="H3" s="12" t="s">
        <v>11</v>
      </c>
      <c r="I3" s="13">
        <f>SUMIFS(I8:I316,A8:A316,"SD")</f>
        <v>1000000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SUMIFS(I9:I62,A9:A62,"P")</f>
        <v>1000000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1374.184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ht="45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289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12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ht="30" x14ac:dyDescent="0.25">
      <c r="A39" s="17" t="s">
        <v>32</v>
      </c>
      <c r="B39" s="17">
        <v>64</v>
      </c>
      <c r="C39" s="18" t="s">
        <v>61</v>
      </c>
      <c r="D39" s="17" t="s">
        <v>62</v>
      </c>
      <c r="E39" s="19" t="s">
        <v>63</v>
      </c>
      <c r="F39" s="20" t="s">
        <v>50</v>
      </c>
      <c r="G39" s="21">
        <v>0.6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64</v>
      </c>
    </row>
    <row r="42" spans="1:16" ht="30" x14ac:dyDescent="0.25">
      <c r="A42" s="17" t="s">
        <v>40</v>
      </c>
      <c r="E42" s="19" t="s">
        <v>53</v>
      </c>
    </row>
    <row r="43" spans="1:16" x14ac:dyDescent="0.25">
      <c r="A43" s="17" t="s">
        <v>32</v>
      </c>
      <c r="B43" s="17">
        <v>8</v>
      </c>
      <c r="C43" s="18" t="s">
        <v>65</v>
      </c>
      <c r="D43" t="s">
        <v>34</v>
      </c>
      <c r="E43" s="19" t="s">
        <v>66</v>
      </c>
      <c r="F43" s="20" t="s">
        <v>50</v>
      </c>
      <c r="G43" s="21">
        <v>265.77800000000002</v>
      </c>
      <c r="H43" s="22">
        <v>0</v>
      </c>
      <c r="I43" s="23">
        <f>ROUND(G43*H43,P4)</f>
        <v>0</v>
      </c>
      <c r="O43" s="24">
        <f>I43*0.21</f>
        <v>0</v>
      </c>
      <c r="P43">
        <v>3</v>
      </c>
    </row>
    <row r="44" spans="1:16" x14ac:dyDescent="0.25">
      <c r="A44" s="17" t="s">
        <v>37</v>
      </c>
      <c r="E44" s="25" t="s">
        <v>34</v>
      </c>
    </row>
    <row r="45" spans="1:16" x14ac:dyDescent="0.25">
      <c r="A45" s="17" t="s">
        <v>38</v>
      </c>
      <c r="E45" s="26" t="s">
        <v>67</v>
      </c>
    </row>
    <row r="46" spans="1:16" x14ac:dyDescent="0.25">
      <c r="A46" s="17" t="s">
        <v>38</v>
      </c>
      <c r="E46" s="26" t="s">
        <v>68</v>
      </c>
    </row>
    <row r="47" spans="1:16" ht="30" x14ac:dyDescent="0.25">
      <c r="A47" s="17" t="s">
        <v>40</v>
      </c>
      <c r="E47" s="19" t="s">
        <v>53</v>
      </c>
    </row>
    <row r="48" spans="1:16" ht="30" x14ac:dyDescent="0.25">
      <c r="A48" s="17" t="s">
        <v>32</v>
      </c>
      <c r="B48" s="17">
        <v>10</v>
      </c>
      <c r="C48" s="18" t="s">
        <v>69</v>
      </c>
      <c r="D48" s="17" t="s">
        <v>16</v>
      </c>
      <c r="E48" s="19" t="s">
        <v>70</v>
      </c>
      <c r="F48" s="20" t="s">
        <v>36</v>
      </c>
      <c r="G48" s="21">
        <v>1</v>
      </c>
      <c r="H48" s="32">
        <v>1000000</v>
      </c>
      <c r="I48" s="23">
        <f>ROUND(G48*H48,P4)</f>
        <v>1000000</v>
      </c>
      <c r="O48" s="24">
        <f>I48*0.21</f>
        <v>210000</v>
      </c>
      <c r="P48">
        <v>3</v>
      </c>
    </row>
    <row r="49" spans="1:16" x14ac:dyDescent="0.25">
      <c r="A49" s="17" t="s">
        <v>37</v>
      </c>
      <c r="E49" s="25" t="s">
        <v>34</v>
      </c>
    </row>
    <row r="50" spans="1:16" x14ac:dyDescent="0.25">
      <c r="A50" s="17" t="s">
        <v>38</v>
      </c>
      <c r="E50" s="26" t="s">
        <v>39</v>
      </c>
    </row>
    <row r="51" spans="1:16" ht="30" x14ac:dyDescent="0.25">
      <c r="A51" s="17" t="s">
        <v>40</v>
      </c>
      <c r="E51" s="19" t="s">
        <v>71</v>
      </c>
    </row>
    <row r="52" spans="1:16" ht="30" x14ac:dyDescent="0.25">
      <c r="A52" s="17" t="s">
        <v>32</v>
      </c>
      <c r="B52" s="17">
        <v>11</v>
      </c>
      <c r="C52" s="18" t="s">
        <v>69</v>
      </c>
      <c r="D52" s="17" t="s">
        <v>72</v>
      </c>
      <c r="E52" s="19" t="s">
        <v>73</v>
      </c>
      <c r="F52" s="20" t="s">
        <v>36</v>
      </c>
      <c r="G52" s="21">
        <v>1</v>
      </c>
      <c r="H52" s="22">
        <v>0</v>
      </c>
      <c r="I52" s="23">
        <f>ROUND(G52*H52,P4)</f>
        <v>0</v>
      </c>
      <c r="O52" s="24">
        <f>I52*0.21</f>
        <v>0</v>
      </c>
      <c r="P52">
        <v>3</v>
      </c>
    </row>
    <row r="53" spans="1:16" x14ac:dyDescent="0.25">
      <c r="A53" s="17" t="s">
        <v>37</v>
      </c>
      <c r="E53" s="19" t="s">
        <v>74</v>
      </c>
    </row>
    <row r="54" spans="1:16" x14ac:dyDescent="0.25">
      <c r="A54" s="17" t="s">
        <v>38</v>
      </c>
      <c r="E54" s="26" t="s">
        <v>75</v>
      </c>
    </row>
    <row r="55" spans="1:16" x14ac:dyDescent="0.25">
      <c r="A55" s="17" t="s">
        <v>38</v>
      </c>
      <c r="E55" s="26" t="s">
        <v>76</v>
      </c>
    </row>
    <row r="56" spans="1:16" ht="30" x14ac:dyDescent="0.25">
      <c r="A56" s="17" t="s">
        <v>40</v>
      </c>
      <c r="E56" s="19" t="s">
        <v>71</v>
      </c>
    </row>
    <row r="57" spans="1:16" ht="30" x14ac:dyDescent="0.25">
      <c r="A57" s="17" t="s">
        <v>32</v>
      </c>
      <c r="B57" s="17">
        <v>12</v>
      </c>
      <c r="C57" s="18" t="s">
        <v>77</v>
      </c>
      <c r="D57" t="s">
        <v>34</v>
      </c>
      <c r="E57" s="19" t="s">
        <v>78</v>
      </c>
      <c r="F57" s="20" t="s">
        <v>36</v>
      </c>
      <c r="G57" s="21">
        <v>1</v>
      </c>
      <c r="H57" s="22">
        <v>0</v>
      </c>
      <c r="I57" s="23">
        <f>ROUND(G57*H57,P4)</f>
        <v>0</v>
      </c>
      <c r="O57" s="24">
        <f>I57*0.21</f>
        <v>0</v>
      </c>
      <c r="P57">
        <v>3</v>
      </c>
    </row>
    <row r="58" spans="1:16" x14ac:dyDescent="0.25">
      <c r="A58" s="17" t="s">
        <v>37</v>
      </c>
      <c r="E58" s="25" t="s">
        <v>34</v>
      </c>
    </row>
    <row r="59" spans="1:16" ht="30" x14ac:dyDescent="0.25">
      <c r="A59" s="17" t="s">
        <v>40</v>
      </c>
      <c r="E59" s="19" t="s">
        <v>79</v>
      </c>
    </row>
    <row r="60" spans="1:16" x14ac:dyDescent="0.25">
      <c r="A60" s="17" t="s">
        <v>32</v>
      </c>
      <c r="B60" s="17">
        <v>13</v>
      </c>
      <c r="C60" s="18" t="s">
        <v>80</v>
      </c>
      <c r="D60" t="s">
        <v>34</v>
      </c>
      <c r="E60" s="19" t="s">
        <v>81</v>
      </c>
      <c r="F60" s="20" t="s">
        <v>36</v>
      </c>
      <c r="G60" s="21">
        <v>1</v>
      </c>
      <c r="H60" s="22">
        <v>0</v>
      </c>
      <c r="I60" s="23">
        <f>ROUND(G60*H60,P4)</f>
        <v>0</v>
      </c>
      <c r="O60" s="24">
        <f>I60*0.21</f>
        <v>0</v>
      </c>
      <c r="P60">
        <v>3</v>
      </c>
    </row>
    <row r="61" spans="1:16" x14ac:dyDescent="0.25">
      <c r="A61" s="17" t="s">
        <v>37</v>
      </c>
      <c r="E61" s="25" t="s">
        <v>34</v>
      </c>
    </row>
    <row r="62" spans="1:16" ht="30" x14ac:dyDescent="0.25">
      <c r="A62" s="17" t="s">
        <v>40</v>
      </c>
      <c r="E62" s="19" t="s">
        <v>82</v>
      </c>
    </row>
    <row r="63" spans="1:16" x14ac:dyDescent="0.25">
      <c r="A63" s="14" t="s">
        <v>29</v>
      </c>
      <c r="B63" s="14"/>
      <c r="C63" s="15" t="s">
        <v>16</v>
      </c>
      <c r="D63" s="14"/>
      <c r="E63" s="14" t="s">
        <v>83</v>
      </c>
      <c r="F63" s="14"/>
      <c r="G63" s="14"/>
      <c r="H63" s="14"/>
      <c r="I63" s="16">
        <f>SUMIFS(I64:I136,A64:A136,"P")</f>
        <v>0</v>
      </c>
    </row>
    <row r="64" spans="1:16" x14ac:dyDescent="0.25">
      <c r="A64" s="17" t="s">
        <v>32</v>
      </c>
      <c r="B64" s="17">
        <v>14</v>
      </c>
      <c r="C64" s="18" t="s">
        <v>84</v>
      </c>
      <c r="D64" s="17" t="s">
        <v>85</v>
      </c>
      <c r="E64" s="19" t="s">
        <v>86</v>
      </c>
      <c r="F64" s="20" t="s">
        <v>87</v>
      </c>
      <c r="G64" s="21">
        <v>120</v>
      </c>
      <c r="H64" s="22">
        <v>0</v>
      </c>
      <c r="I64" s="23">
        <f>ROUND(G64*H64,P4)</f>
        <v>0</v>
      </c>
      <c r="O64" s="24">
        <f>I64*0.21</f>
        <v>0</v>
      </c>
      <c r="P64">
        <v>3</v>
      </c>
    </row>
    <row r="65" spans="1:16" x14ac:dyDescent="0.25">
      <c r="A65" s="17" t="s">
        <v>37</v>
      </c>
      <c r="E65" s="19" t="s">
        <v>88</v>
      </c>
    </row>
    <row r="66" spans="1:16" x14ac:dyDescent="0.25">
      <c r="A66" s="17" t="s">
        <v>38</v>
      </c>
      <c r="E66" s="26" t="s">
        <v>89</v>
      </c>
    </row>
    <row r="67" spans="1:16" x14ac:dyDescent="0.25">
      <c r="A67" s="17" t="s">
        <v>38</v>
      </c>
      <c r="E67" s="26" t="s">
        <v>90</v>
      </c>
    </row>
    <row r="68" spans="1:16" x14ac:dyDescent="0.25">
      <c r="A68" s="17" t="s">
        <v>40</v>
      </c>
      <c r="E68" s="19" t="s">
        <v>91</v>
      </c>
    </row>
    <row r="69" spans="1:16" x14ac:dyDescent="0.25">
      <c r="A69" s="17" t="s">
        <v>32</v>
      </c>
      <c r="B69" s="17">
        <v>15</v>
      </c>
      <c r="C69" s="18" t="s">
        <v>92</v>
      </c>
      <c r="D69" s="17" t="s">
        <v>93</v>
      </c>
      <c r="E69" s="19" t="s">
        <v>94</v>
      </c>
      <c r="F69" s="20" t="s">
        <v>50</v>
      </c>
      <c r="G69" s="21">
        <v>289</v>
      </c>
      <c r="H69" s="22">
        <v>0</v>
      </c>
      <c r="I69" s="23">
        <f>ROUND(G69*H69,P4)</f>
        <v>0</v>
      </c>
      <c r="O69" s="24">
        <f>I69*0.21</f>
        <v>0</v>
      </c>
      <c r="P69">
        <v>3</v>
      </c>
    </row>
    <row r="70" spans="1:16" x14ac:dyDescent="0.25">
      <c r="A70" s="17" t="s">
        <v>37</v>
      </c>
      <c r="E70" s="19" t="s">
        <v>95</v>
      </c>
    </row>
    <row r="71" spans="1:16" x14ac:dyDescent="0.25">
      <c r="A71" s="17" t="s">
        <v>38</v>
      </c>
      <c r="E71" s="26" t="s">
        <v>96</v>
      </c>
    </row>
    <row r="72" spans="1:16" x14ac:dyDescent="0.25">
      <c r="A72" s="17" t="s">
        <v>38</v>
      </c>
      <c r="E72" s="26" t="s">
        <v>57</v>
      </c>
    </row>
    <row r="73" spans="1:16" ht="90" x14ac:dyDescent="0.25">
      <c r="A73" s="17" t="s">
        <v>40</v>
      </c>
      <c r="E73" s="19" t="s">
        <v>97</v>
      </c>
    </row>
    <row r="74" spans="1:16" x14ac:dyDescent="0.25">
      <c r="A74" s="17" t="s">
        <v>32</v>
      </c>
      <c r="B74" s="17">
        <v>16</v>
      </c>
      <c r="C74" s="18" t="s">
        <v>98</v>
      </c>
      <c r="D74" t="s">
        <v>34</v>
      </c>
      <c r="E74" s="19" t="s">
        <v>99</v>
      </c>
      <c r="F74" s="20" t="s">
        <v>50</v>
      </c>
      <c r="G74" s="21">
        <v>265.77800000000002</v>
      </c>
      <c r="H74" s="22">
        <v>0</v>
      </c>
      <c r="I74" s="23">
        <f>ROUND(G74*H74,P4)</f>
        <v>0</v>
      </c>
      <c r="O74" s="24">
        <f>I74*0.21</f>
        <v>0</v>
      </c>
      <c r="P74">
        <v>3</v>
      </c>
    </row>
    <row r="75" spans="1:16" x14ac:dyDescent="0.25">
      <c r="A75" s="17" t="s">
        <v>37</v>
      </c>
      <c r="E75" s="19" t="s">
        <v>100</v>
      </c>
    </row>
    <row r="76" spans="1:16" x14ac:dyDescent="0.25">
      <c r="A76" s="17" t="s">
        <v>38</v>
      </c>
      <c r="E76" s="26" t="s">
        <v>101</v>
      </c>
    </row>
    <row r="77" spans="1:16" x14ac:dyDescent="0.25">
      <c r="A77" s="17" t="s">
        <v>38</v>
      </c>
      <c r="E77" s="26" t="s">
        <v>68</v>
      </c>
    </row>
    <row r="78" spans="1:16" ht="90" x14ac:dyDescent="0.25">
      <c r="A78" s="17" t="s">
        <v>40</v>
      </c>
      <c r="E78" s="19" t="s">
        <v>97</v>
      </c>
    </row>
    <row r="79" spans="1:16" x14ac:dyDescent="0.25">
      <c r="A79" s="17" t="s">
        <v>32</v>
      </c>
      <c r="B79" s="17">
        <v>17</v>
      </c>
      <c r="C79" s="18" t="s">
        <v>102</v>
      </c>
      <c r="D79" t="s">
        <v>34</v>
      </c>
      <c r="E79" s="19" t="s">
        <v>103</v>
      </c>
      <c r="F79" s="20" t="s">
        <v>104</v>
      </c>
      <c r="G79" s="21">
        <v>92.099000000000004</v>
      </c>
      <c r="H79" s="22">
        <v>0</v>
      </c>
      <c r="I79" s="23">
        <f>ROUND(G79*H79,P4)</f>
        <v>0</v>
      </c>
      <c r="O79" s="24">
        <f>I79*0.21</f>
        <v>0</v>
      </c>
      <c r="P79">
        <v>3</v>
      </c>
    </row>
    <row r="80" spans="1:16" x14ac:dyDescent="0.25">
      <c r="A80" s="17" t="s">
        <v>37</v>
      </c>
      <c r="E80" s="25" t="s">
        <v>34</v>
      </c>
    </row>
    <row r="81" spans="1:16" x14ac:dyDescent="0.25">
      <c r="A81" s="17" t="s">
        <v>38</v>
      </c>
      <c r="E81" s="26" t="s">
        <v>105</v>
      </c>
    </row>
    <row r="82" spans="1:16" x14ac:dyDescent="0.25">
      <c r="A82" s="17" t="s">
        <v>38</v>
      </c>
      <c r="E82" s="26" t="s">
        <v>106</v>
      </c>
    </row>
    <row r="83" spans="1:16" ht="30" x14ac:dyDescent="0.25">
      <c r="A83" s="17" t="s">
        <v>40</v>
      </c>
      <c r="E83" s="19" t="s">
        <v>107</v>
      </c>
    </row>
    <row r="84" spans="1:16" x14ac:dyDescent="0.25">
      <c r="A84" s="17" t="s">
        <v>32</v>
      </c>
      <c r="B84" s="17">
        <v>19</v>
      </c>
      <c r="C84" s="18" t="s">
        <v>108</v>
      </c>
      <c r="D84" s="17" t="s">
        <v>93</v>
      </c>
      <c r="E84" s="19" t="s">
        <v>109</v>
      </c>
      <c r="F84" s="20" t="s">
        <v>50</v>
      </c>
      <c r="G84" s="21">
        <v>1275</v>
      </c>
      <c r="H84" s="22">
        <v>0</v>
      </c>
      <c r="I84" s="23">
        <f>ROUND(G84*H84,P4)</f>
        <v>0</v>
      </c>
      <c r="O84" s="24">
        <f>I84*0.21</f>
        <v>0</v>
      </c>
      <c r="P84">
        <v>3</v>
      </c>
    </row>
    <row r="85" spans="1:16" x14ac:dyDescent="0.25">
      <c r="A85" s="17" t="s">
        <v>37</v>
      </c>
      <c r="E85" s="25" t="s">
        <v>34</v>
      </c>
    </row>
    <row r="86" spans="1:16" x14ac:dyDescent="0.25">
      <c r="A86" s="17" t="s">
        <v>38</v>
      </c>
      <c r="E86" s="26" t="s">
        <v>110</v>
      </c>
    </row>
    <row r="87" spans="1:16" x14ac:dyDescent="0.25">
      <c r="A87" s="17" t="s">
        <v>38</v>
      </c>
      <c r="E87" s="26" t="s">
        <v>111</v>
      </c>
    </row>
    <row r="88" spans="1:16" x14ac:dyDescent="0.25">
      <c r="A88" s="17" t="s">
        <v>38</v>
      </c>
      <c r="E88" s="26" t="s">
        <v>112</v>
      </c>
    </row>
    <row r="89" spans="1:16" ht="409.5" x14ac:dyDescent="0.25">
      <c r="A89" s="17" t="s">
        <v>40</v>
      </c>
      <c r="E89" s="19" t="s">
        <v>113</v>
      </c>
    </row>
    <row r="90" spans="1:16" x14ac:dyDescent="0.25">
      <c r="A90" s="17" t="s">
        <v>32</v>
      </c>
      <c r="B90" s="17">
        <v>21</v>
      </c>
      <c r="C90" s="18" t="s">
        <v>114</v>
      </c>
      <c r="D90" s="17" t="s">
        <v>93</v>
      </c>
      <c r="E90" s="19" t="s">
        <v>115</v>
      </c>
      <c r="F90" s="20" t="s">
        <v>50</v>
      </c>
      <c r="G90" s="21">
        <v>20.338000000000001</v>
      </c>
      <c r="H90" s="22">
        <v>0</v>
      </c>
      <c r="I90" s="23">
        <f>ROUND(G90*H90,P4)</f>
        <v>0</v>
      </c>
      <c r="O90" s="24">
        <f>I90*0.21</f>
        <v>0</v>
      </c>
      <c r="P90">
        <v>3</v>
      </c>
    </row>
    <row r="91" spans="1:16" ht="30" x14ac:dyDescent="0.25">
      <c r="A91" s="17" t="s">
        <v>37</v>
      </c>
      <c r="E91" s="19" t="s">
        <v>116</v>
      </c>
    </row>
    <row r="92" spans="1:16" x14ac:dyDescent="0.25">
      <c r="A92" s="17" t="s">
        <v>38</v>
      </c>
      <c r="E92" s="26" t="s">
        <v>117</v>
      </c>
    </row>
    <row r="93" spans="1:16" x14ac:dyDescent="0.25">
      <c r="A93" s="17" t="s">
        <v>38</v>
      </c>
      <c r="E93" s="26" t="s">
        <v>118</v>
      </c>
    </row>
    <row r="94" spans="1:16" ht="90" x14ac:dyDescent="0.25">
      <c r="A94" s="17" t="s">
        <v>40</v>
      </c>
      <c r="E94" s="19" t="s">
        <v>119</v>
      </c>
    </row>
    <row r="95" spans="1:16" x14ac:dyDescent="0.25">
      <c r="A95" s="17" t="s">
        <v>32</v>
      </c>
      <c r="B95" s="17">
        <v>22</v>
      </c>
      <c r="C95" s="18" t="s">
        <v>120</v>
      </c>
      <c r="D95" s="17" t="s">
        <v>93</v>
      </c>
      <c r="E95" s="19" t="s">
        <v>121</v>
      </c>
      <c r="F95" s="20" t="s">
        <v>50</v>
      </c>
      <c r="G95" s="21">
        <v>78.846000000000004</v>
      </c>
      <c r="H95" s="22">
        <v>0</v>
      </c>
      <c r="I95" s="23">
        <f>ROUND(G95*H95,P4)</f>
        <v>0</v>
      </c>
      <c r="O95" s="24">
        <f>I95*0.21</f>
        <v>0</v>
      </c>
      <c r="P95">
        <v>3</v>
      </c>
    </row>
    <row r="96" spans="1:16" x14ac:dyDescent="0.25">
      <c r="A96" s="17" t="s">
        <v>37</v>
      </c>
      <c r="E96" s="19" t="s">
        <v>122</v>
      </c>
    </row>
    <row r="97" spans="1:16" ht="60" x14ac:dyDescent="0.25">
      <c r="A97" s="17" t="s">
        <v>38</v>
      </c>
      <c r="E97" s="26" t="s">
        <v>123</v>
      </c>
    </row>
    <row r="98" spans="1:16" x14ac:dyDescent="0.25">
      <c r="A98" s="17" t="s">
        <v>38</v>
      </c>
      <c r="E98" s="26" t="s">
        <v>124</v>
      </c>
    </row>
    <row r="99" spans="1:16" ht="409.5" x14ac:dyDescent="0.25">
      <c r="A99" s="17" t="s">
        <v>40</v>
      </c>
      <c r="E99" s="19" t="s">
        <v>125</v>
      </c>
    </row>
    <row r="100" spans="1:16" x14ac:dyDescent="0.25">
      <c r="A100" s="17" t="s">
        <v>32</v>
      </c>
      <c r="B100" s="17">
        <v>23</v>
      </c>
      <c r="C100" s="18" t="s">
        <v>126</v>
      </c>
      <c r="D100" s="17" t="s">
        <v>85</v>
      </c>
      <c r="E100" s="19" t="s">
        <v>127</v>
      </c>
      <c r="F100" s="20" t="s">
        <v>50</v>
      </c>
      <c r="G100" s="21">
        <v>12</v>
      </c>
      <c r="H100" s="22">
        <v>0</v>
      </c>
      <c r="I100" s="23">
        <f>ROUND(G100*H100,P4)</f>
        <v>0</v>
      </c>
      <c r="O100" s="24">
        <f>I100*0.21</f>
        <v>0</v>
      </c>
      <c r="P100">
        <v>3</v>
      </c>
    </row>
    <row r="101" spans="1:16" x14ac:dyDescent="0.25">
      <c r="A101" s="17" t="s">
        <v>37</v>
      </c>
      <c r="E101" s="19" t="s">
        <v>128</v>
      </c>
    </row>
    <row r="102" spans="1:16" x14ac:dyDescent="0.25">
      <c r="A102" s="17" t="s">
        <v>38</v>
      </c>
      <c r="E102" s="26" t="s">
        <v>129</v>
      </c>
    </row>
    <row r="103" spans="1:16" ht="255" x14ac:dyDescent="0.25">
      <c r="A103" s="17" t="s">
        <v>40</v>
      </c>
      <c r="E103" s="19" t="s">
        <v>130</v>
      </c>
    </row>
    <row r="104" spans="1:16" x14ac:dyDescent="0.25">
      <c r="A104" s="17" t="s">
        <v>32</v>
      </c>
      <c r="B104" s="17">
        <v>25</v>
      </c>
      <c r="C104" s="18" t="s">
        <v>126</v>
      </c>
      <c r="D104" s="17" t="s">
        <v>93</v>
      </c>
      <c r="E104" s="19" t="s">
        <v>127</v>
      </c>
      <c r="F104" s="20" t="s">
        <v>50</v>
      </c>
      <c r="G104" s="21">
        <v>1374.184</v>
      </c>
      <c r="H104" s="22">
        <v>0</v>
      </c>
      <c r="I104" s="23">
        <f>ROUND(G104*H104,P4)</f>
        <v>0</v>
      </c>
      <c r="O104" s="24">
        <f>I104*0.21</f>
        <v>0</v>
      </c>
      <c r="P104">
        <v>3</v>
      </c>
    </row>
    <row r="105" spans="1:16" x14ac:dyDescent="0.25">
      <c r="A105" s="17" t="s">
        <v>37</v>
      </c>
      <c r="E105" s="19" t="s">
        <v>131</v>
      </c>
    </row>
    <row r="106" spans="1:16" x14ac:dyDescent="0.25">
      <c r="A106" s="17" t="s">
        <v>38</v>
      </c>
      <c r="E106" s="26" t="s">
        <v>132</v>
      </c>
    </row>
    <row r="107" spans="1:16" x14ac:dyDescent="0.25">
      <c r="A107" s="17" t="s">
        <v>38</v>
      </c>
      <c r="E107" s="26" t="s">
        <v>52</v>
      </c>
    </row>
    <row r="108" spans="1:16" ht="255" x14ac:dyDescent="0.25">
      <c r="A108" s="17" t="s">
        <v>40</v>
      </c>
      <c r="E108" s="19" t="s">
        <v>130</v>
      </c>
    </row>
    <row r="109" spans="1:16" x14ac:dyDescent="0.25">
      <c r="A109" s="17" t="s">
        <v>32</v>
      </c>
      <c r="B109" s="17">
        <v>26</v>
      </c>
      <c r="C109" s="18" t="s">
        <v>133</v>
      </c>
      <c r="D109" t="s">
        <v>34</v>
      </c>
      <c r="E109" s="19" t="s">
        <v>134</v>
      </c>
      <c r="F109" s="20" t="s">
        <v>50</v>
      </c>
      <c r="G109" s="21">
        <v>4.694</v>
      </c>
      <c r="H109" s="22">
        <v>0</v>
      </c>
      <c r="I109" s="23">
        <f>ROUND(G109*H109,P4)</f>
        <v>0</v>
      </c>
      <c r="O109" s="24">
        <f>I109*0.21</f>
        <v>0</v>
      </c>
      <c r="P109">
        <v>3</v>
      </c>
    </row>
    <row r="110" spans="1:16" x14ac:dyDescent="0.25">
      <c r="A110" s="17" t="s">
        <v>37</v>
      </c>
      <c r="E110" s="19" t="s">
        <v>135</v>
      </c>
    </row>
    <row r="111" spans="1:16" x14ac:dyDescent="0.25">
      <c r="A111" s="17" t="s">
        <v>38</v>
      </c>
      <c r="E111" s="26" t="s">
        <v>136</v>
      </c>
    </row>
    <row r="112" spans="1:16" x14ac:dyDescent="0.25">
      <c r="A112" s="17" t="s">
        <v>38</v>
      </c>
      <c r="E112" s="26" t="s">
        <v>137</v>
      </c>
    </row>
    <row r="113" spans="1:16" ht="345" x14ac:dyDescent="0.25">
      <c r="A113" s="17" t="s">
        <v>40</v>
      </c>
      <c r="E113" s="19" t="s">
        <v>138</v>
      </c>
    </row>
    <row r="114" spans="1:16" x14ac:dyDescent="0.25">
      <c r="A114" s="17" t="s">
        <v>32</v>
      </c>
      <c r="B114" s="17">
        <v>27</v>
      </c>
      <c r="C114" s="18" t="s">
        <v>139</v>
      </c>
      <c r="D114" t="s">
        <v>34</v>
      </c>
      <c r="E114" s="19" t="s">
        <v>140</v>
      </c>
      <c r="F114" s="20" t="s">
        <v>50</v>
      </c>
      <c r="G114" s="21">
        <v>460.58</v>
      </c>
      <c r="H114" s="22">
        <v>0</v>
      </c>
      <c r="I114" s="23">
        <f>ROUND(G114*H114,P4)</f>
        <v>0</v>
      </c>
      <c r="O114" s="24">
        <f>I114*0.21</f>
        <v>0</v>
      </c>
      <c r="P114">
        <v>3</v>
      </c>
    </row>
    <row r="115" spans="1:16" x14ac:dyDescent="0.25">
      <c r="A115" s="17" t="s">
        <v>37</v>
      </c>
      <c r="E115" s="25" t="s">
        <v>34</v>
      </c>
    </row>
    <row r="116" spans="1:16" ht="60" x14ac:dyDescent="0.25">
      <c r="A116" s="17" t="s">
        <v>38</v>
      </c>
      <c r="E116" s="26" t="s">
        <v>141</v>
      </c>
    </row>
    <row r="117" spans="1:16" x14ac:dyDescent="0.25">
      <c r="A117" s="17" t="s">
        <v>38</v>
      </c>
      <c r="E117" s="26" t="s">
        <v>142</v>
      </c>
    </row>
    <row r="118" spans="1:16" ht="330" x14ac:dyDescent="0.25">
      <c r="A118" s="17" t="s">
        <v>40</v>
      </c>
      <c r="E118" s="19" t="s">
        <v>143</v>
      </c>
    </row>
    <row r="119" spans="1:16" x14ac:dyDescent="0.25">
      <c r="A119" s="17" t="s">
        <v>32</v>
      </c>
      <c r="B119" s="17">
        <v>28</v>
      </c>
      <c r="C119" s="18" t="s">
        <v>144</v>
      </c>
      <c r="D119" s="17" t="s">
        <v>145</v>
      </c>
      <c r="E119" s="19" t="s">
        <v>146</v>
      </c>
      <c r="F119" s="20" t="s">
        <v>50</v>
      </c>
      <c r="G119" s="21">
        <v>850</v>
      </c>
      <c r="H119" s="22">
        <v>0</v>
      </c>
      <c r="I119" s="23">
        <f>ROUND(G119*H119,P4)</f>
        <v>0</v>
      </c>
      <c r="O119" s="24">
        <f>I119*0.21</f>
        <v>0</v>
      </c>
      <c r="P119">
        <v>3</v>
      </c>
    </row>
    <row r="120" spans="1:16" x14ac:dyDescent="0.25">
      <c r="A120" s="17" t="s">
        <v>37</v>
      </c>
      <c r="E120" s="25" t="s">
        <v>34</v>
      </c>
    </row>
    <row r="121" spans="1:16" x14ac:dyDescent="0.25">
      <c r="A121" s="17" t="s">
        <v>38</v>
      </c>
      <c r="E121" s="26" t="s">
        <v>147</v>
      </c>
    </row>
    <row r="122" spans="1:16" x14ac:dyDescent="0.25">
      <c r="A122" s="17" t="s">
        <v>38</v>
      </c>
      <c r="E122" s="26" t="s">
        <v>148</v>
      </c>
    </row>
    <row r="123" spans="1:16" ht="360" x14ac:dyDescent="0.25">
      <c r="A123" s="17" t="s">
        <v>40</v>
      </c>
      <c r="E123" s="19" t="s">
        <v>149</v>
      </c>
    </row>
    <row r="124" spans="1:16" x14ac:dyDescent="0.25">
      <c r="A124" s="17" t="s">
        <v>32</v>
      </c>
      <c r="B124" s="17">
        <v>29</v>
      </c>
      <c r="C124" s="18" t="s">
        <v>150</v>
      </c>
      <c r="D124" t="s">
        <v>34</v>
      </c>
      <c r="E124" s="19" t="s">
        <v>151</v>
      </c>
      <c r="F124" s="20" t="s">
        <v>87</v>
      </c>
      <c r="G124" s="21">
        <v>1415</v>
      </c>
      <c r="H124" s="22">
        <v>0</v>
      </c>
      <c r="I124" s="23">
        <f>ROUND(G124*H124,P4)</f>
        <v>0</v>
      </c>
      <c r="O124" s="24">
        <f>I124*0.21</f>
        <v>0</v>
      </c>
      <c r="P124">
        <v>3</v>
      </c>
    </row>
    <row r="125" spans="1:16" x14ac:dyDescent="0.25">
      <c r="A125" s="17" t="s">
        <v>37</v>
      </c>
      <c r="E125" s="19" t="s">
        <v>152</v>
      </c>
    </row>
    <row r="126" spans="1:16" x14ac:dyDescent="0.25">
      <c r="A126" s="17" t="s">
        <v>38</v>
      </c>
      <c r="E126" s="26" t="s">
        <v>153</v>
      </c>
    </row>
    <row r="127" spans="1:16" ht="30" x14ac:dyDescent="0.25">
      <c r="A127" s="17" t="s">
        <v>40</v>
      </c>
      <c r="E127" s="19" t="s">
        <v>154</v>
      </c>
    </row>
    <row r="128" spans="1:16" x14ac:dyDescent="0.25">
      <c r="A128" s="17" t="s">
        <v>32</v>
      </c>
      <c r="B128" s="17">
        <v>30</v>
      </c>
      <c r="C128" s="18" t="s">
        <v>155</v>
      </c>
      <c r="D128" s="17" t="s">
        <v>156</v>
      </c>
      <c r="E128" s="19" t="s">
        <v>157</v>
      </c>
      <c r="F128" s="20" t="s">
        <v>50</v>
      </c>
      <c r="G128" s="21">
        <v>78.122</v>
      </c>
      <c r="H128" s="22">
        <v>0</v>
      </c>
      <c r="I128" s="23">
        <f>ROUND(G128*H128,P4)</f>
        <v>0</v>
      </c>
      <c r="O128" s="24">
        <f>I128*0.21</f>
        <v>0</v>
      </c>
      <c r="P128">
        <v>3</v>
      </c>
    </row>
    <row r="129" spans="1:16" x14ac:dyDescent="0.25">
      <c r="A129" s="17" t="s">
        <v>37</v>
      </c>
      <c r="E129" s="19" t="s">
        <v>158</v>
      </c>
    </row>
    <row r="130" spans="1:16" ht="30" x14ac:dyDescent="0.25">
      <c r="A130" s="17" t="s">
        <v>38</v>
      </c>
      <c r="E130" s="26" t="s">
        <v>159</v>
      </c>
    </row>
    <row r="131" spans="1:16" x14ac:dyDescent="0.25">
      <c r="A131" s="17" t="s">
        <v>38</v>
      </c>
      <c r="E131" s="26" t="s">
        <v>160</v>
      </c>
    </row>
    <row r="132" spans="1:16" ht="45" x14ac:dyDescent="0.25">
      <c r="A132" s="17" t="s">
        <v>40</v>
      </c>
      <c r="E132" s="19" t="s">
        <v>161</v>
      </c>
    </row>
    <row r="133" spans="1:16" x14ac:dyDescent="0.25">
      <c r="A133" s="17" t="s">
        <v>32</v>
      </c>
      <c r="B133" s="17">
        <v>31</v>
      </c>
      <c r="C133" s="18" t="s">
        <v>162</v>
      </c>
      <c r="D133" t="s">
        <v>34</v>
      </c>
      <c r="E133" s="19" t="s">
        <v>163</v>
      </c>
      <c r="F133" s="20" t="s">
        <v>87</v>
      </c>
      <c r="G133" s="21">
        <v>457.57</v>
      </c>
      <c r="H133" s="22">
        <v>0</v>
      </c>
      <c r="I133" s="23">
        <f>ROUND(G133*H133,P4)</f>
        <v>0</v>
      </c>
      <c r="O133" s="24">
        <f>I133*0.21</f>
        <v>0</v>
      </c>
      <c r="P133">
        <v>3</v>
      </c>
    </row>
    <row r="134" spans="1:16" x14ac:dyDescent="0.25">
      <c r="A134" s="17" t="s">
        <v>37</v>
      </c>
      <c r="E134" s="25" t="s">
        <v>34</v>
      </c>
    </row>
    <row r="135" spans="1:16" x14ac:dyDescent="0.25">
      <c r="A135" s="17" t="s">
        <v>38</v>
      </c>
      <c r="E135" s="26" t="s">
        <v>164</v>
      </c>
    </row>
    <row r="136" spans="1:16" ht="30" x14ac:dyDescent="0.25">
      <c r="A136" s="17" t="s">
        <v>40</v>
      </c>
      <c r="E136" s="19" t="s">
        <v>165</v>
      </c>
    </row>
    <row r="137" spans="1:16" x14ac:dyDescent="0.25">
      <c r="A137" s="14" t="s">
        <v>29</v>
      </c>
      <c r="B137" s="14"/>
      <c r="C137" s="15" t="s">
        <v>72</v>
      </c>
      <c r="D137" s="14"/>
      <c r="E137" s="14" t="s">
        <v>166</v>
      </c>
      <c r="F137" s="14"/>
      <c r="G137" s="14"/>
      <c r="H137" s="14"/>
      <c r="I137" s="16">
        <f>SUMIFS(I138:I142,A138:A142,"P")</f>
        <v>0</v>
      </c>
    </row>
    <row r="138" spans="1:16" x14ac:dyDescent="0.25">
      <c r="A138" s="17" t="s">
        <v>32</v>
      </c>
      <c r="B138" s="17">
        <v>32</v>
      </c>
      <c r="C138" s="18" t="s">
        <v>167</v>
      </c>
      <c r="D138" t="s">
        <v>34</v>
      </c>
      <c r="E138" s="19" t="s">
        <v>168</v>
      </c>
      <c r="F138" s="20" t="s">
        <v>104</v>
      </c>
      <c r="G138" s="21">
        <v>41</v>
      </c>
      <c r="H138" s="22">
        <v>0</v>
      </c>
      <c r="I138" s="23">
        <f>ROUND(G138*H138,P4)</f>
        <v>0</v>
      </c>
      <c r="O138" s="24">
        <f>I138*0.21</f>
        <v>0</v>
      </c>
      <c r="P138">
        <v>3</v>
      </c>
    </row>
    <row r="139" spans="1:16" ht="60" x14ac:dyDescent="0.25">
      <c r="A139" s="17" t="s">
        <v>37</v>
      </c>
      <c r="E139" s="19" t="s">
        <v>169</v>
      </c>
    </row>
    <row r="140" spans="1:16" x14ac:dyDescent="0.25">
      <c r="A140" s="17" t="s">
        <v>38</v>
      </c>
      <c r="E140" s="26" t="s">
        <v>170</v>
      </c>
    </row>
    <row r="141" spans="1:16" x14ac:dyDescent="0.25">
      <c r="A141" s="17" t="s">
        <v>38</v>
      </c>
      <c r="E141" s="26" t="s">
        <v>171</v>
      </c>
    </row>
    <row r="142" spans="1:16" ht="195" x14ac:dyDescent="0.25">
      <c r="A142" s="17" t="s">
        <v>40</v>
      </c>
      <c r="E142" s="19" t="s">
        <v>172</v>
      </c>
    </row>
    <row r="143" spans="1:16" x14ac:dyDescent="0.25">
      <c r="A143" s="14" t="s">
        <v>29</v>
      </c>
      <c r="B143" s="14"/>
      <c r="C143" s="15" t="s">
        <v>173</v>
      </c>
      <c r="D143" s="14"/>
      <c r="E143" s="14" t="s">
        <v>174</v>
      </c>
      <c r="F143" s="14"/>
      <c r="G143" s="14"/>
      <c r="H143" s="14"/>
      <c r="I143" s="16">
        <f>SUMIFS(I144:I153,A144:A153,"P")</f>
        <v>0</v>
      </c>
    </row>
    <row r="144" spans="1:16" x14ac:dyDescent="0.25">
      <c r="A144" s="17" t="s">
        <v>32</v>
      </c>
      <c r="B144" s="17">
        <v>33</v>
      </c>
      <c r="C144" s="18" t="s">
        <v>175</v>
      </c>
      <c r="D144" t="s">
        <v>34</v>
      </c>
      <c r="E144" s="19" t="s">
        <v>176</v>
      </c>
      <c r="F144" s="20" t="s">
        <v>50</v>
      </c>
      <c r="G144" s="21">
        <v>0.5</v>
      </c>
      <c r="H144" s="22">
        <v>0</v>
      </c>
      <c r="I144" s="23">
        <f>ROUND(G144*H144,P4)</f>
        <v>0</v>
      </c>
      <c r="O144" s="24">
        <f>I144*0.21</f>
        <v>0</v>
      </c>
      <c r="P144">
        <v>3</v>
      </c>
    </row>
    <row r="145" spans="1:16" x14ac:dyDescent="0.25">
      <c r="A145" s="17" t="s">
        <v>37</v>
      </c>
      <c r="E145" s="25" t="s">
        <v>34</v>
      </c>
    </row>
    <row r="146" spans="1:16" x14ac:dyDescent="0.25">
      <c r="A146" s="17" t="s">
        <v>38</v>
      </c>
      <c r="E146" s="26" t="s">
        <v>177</v>
      </c>
    </row>
    <row r="147" spans="1:16" x14ac:dyDescent="0.25">
      <c r="A147" s="17" t="s">
        <v>38</v>
      </c>
      <c r="E147" s="26" t="s">
        <v>178</v>
      </c>
    </row>
    <row r="148" spans="1:16" ht="60" x14ac:dyDescent="0.25">
      <c r="A148" s="17" t="s">
        <v>40</v>
      </c>
      <c r="E148" s="19" t="s">
        <v>179</v>
      </c>
    </row>
    <row r="149" spans="1:16" x14ac:dyDescent="0.25">
      <c r="A149" s="17" t="s">
        <v>32</v>
      </c>
      <c r="B149" s="17">
        <v>34</v>
      </c>
      <c r="C149" s="18" t="s">
        <v>180</v>
      </c>
      <c r="D149" t="s">
        <v>34</v>
      </c>
      <c r="E149" s="19" t="s">
        <v>181</v>
      </c>
      <c r="F149" s="20" t="s">
        <v>50</v>
      </c>
      <c r="G149" s="21">
        <v>2.4</v>
      </c>
      <c r="H149" s="22">
        <v>0</v>
      </c>
      <c r="I149" s="23">
        <f>ROUND(G149*H149,P4)</f>
        <v>0</v>
      </c>
      <c r="O149" s="24">
        <f>I149*0.21</f>
        <v>0</v>
      </c>
      <c r="P149">
        <v>3</v>
      </c>
    </row>
    <row r="150" spans="1:16" x14ac:dyDescent="0.25">
      <c r="A150" s="17" t="s">
        <v>37</v>
      </c>
      <c r="E150" s="19" t="s">
        <v>182</v>
      </c>
    </row>
    <row r="151" spans="1:16" x14ac:dyDescent="0.25">
      <c r="A151" s="17" t="s">
        <v>38</v>
      </c>
      <c r="E151" s="26" t="s">
        <v>183</v>
      </c>
    </row>
    <row r="152" spans="1:16" x14ac:dyDescent="0.25">
      <c r="A152" s="17" t="s">
        <v>38</v>
      </c>
      <c r="E152" s="26" t="s">
        <v>184</v>
      </c>
    </row>
    <row r="153" spans="1:16" ht="180" x14ac:dyDescent="0.25">
      <c r="A153" s="17" t="s">
        <v>40</v>
      </c>
      <c r="E153" s="19" t="s">
        <v>185</v>
      </c>
    </row>
    <row r="154" spans="1:16" x14ac:dyDescent="0.25">
      <c r="A154" s="14" t="s">
        <v>29</v>
      </c>
      <c r="B154" s="14"/>
      <c r="C154" s="15" t="s">
        <v>186</v>
      </c>
      <c r="D154" s="14"/>
      <c r="E154" s="14" t="s">
        <v>187</v>
      </c>
      <c r="F154" s="14"/>
      <c r="G154" s="14"/>
      <c r="H154" s="14"/>
      <c r="I154" s="16">
        <f>SUMIFS(I155:I242,A155:A242,"P")</f>
        <v>0</v>
      </c>
    </row>
    <row r="155" spans="1:16" x14ac:dyDescent="0.25">
      <c r="A155" s="17" t="s">
        <v>32</v>
      </c>
      <c r="B155" s="17">
        <v>35</v>
      </c>
      <c r="C155" s="18" t="s">
        <v>188</v>
      </c>
      <c r="D155" t="s">
        <v>34</v>
      </c>
      <c r="E155" s="19" t="s">
        <v>189</v>
      </c>
      <c r="F155" s="20" t="s">
        <v>87</v>
      </c>
      <c r="G155" s="21">
        <v>90.25</v>
      </c>
      <c r="H155" s="22">
        <v>0</v>
      </c>
      <c r="I155" s="23">
        <f>ROUND(G155*H155,P4)</f>
        <v>0</v>
      </c>
      <c r="O155" s="24">
        <f>I155*0.21</f>
        <v>0</v>
      </c>
      <c r="P155">
        <v>3</v>
      </c>
    </row>
    <row r="156" spans="1:16" x14ac:dyDescent="0.25">
      <c r="A156" s="17" t="s">
        <v>37</v>
      </c>
      <c r="E156" s="19" t="s">
        <v>190</v>
      </c>
    </row>
    <row r="157" spans="1:16" x14ac:dyDescent="0.25">
      <c r="A157" s="17" t="s">
        <v>38</v>
      </c>
      <c r="E157" s="26" t="s">
        <v>191</v>
      </c>
    </row>
    <row r="158" spans="1:16" x14ac:dyDescent="0.25">
      <c r="A158" s="17" t="s">
        <v>38</v>
      </c>
      <c r="E158" s="26" t="s">
        <v>192</v>
      </c>
    </row>
    <row r="159" spans="1:16" ht="150" x14ac:dyDescent="0.25">
      <c r="A159" s="17" t="s">
        <v>40</v>
      </c>
      <c r="E159" s="19" t="s">
        <v>193</v>
      </c>
    </row>
    <row r="160" spans="1:16" x14ac:dyDescent="0.25">
      <c r="A160" s="17" t="s">
        <v>32</v>
      </c>
      <c r="B160" s="17">
        <v>36</v>
      </c>
      <c r="C160" s="18" t="s">
        <v>194</v>
      </c>
      <c r="D160" t="s">
        <v>34</v>
      </c>
      <c r="E160" s="19" t="s">
        <v>195</v>
      </c>
      <c r="F160" s="20" t="s">
        <v>87</v>
      </c>
      <c r="G160" s="21">
        <v>91.4</v>
      </c>
      <c r="H160" s="22">
        <v>0</v>
      </c>
      <c r="I160" s="23">
        <f>ROUND(G160*H160,P4)</f>
        <v>0</v>
      </c>
      <c r="O160" s="24">
        <f>I160*0.21</f>
        <v>0</v>
      </c>
      <c r="P160">
        <v>3</v>
      </c>
    </row>
    <row r="161" spans="1:16" x14ac:dyDescent="0.25">
      <c r="A161" s="17" t="s">
        <v>37</v>
      </c>
      <c r="E161" s="19" t="s">
        <v>196</v>
      </c>
    </row>
    <row r="162" spans="1:16" x14ac:dyDescent="0.25">
      <c r="A162" s="17" t="s">
        <v>38</v>
      </c>
      <c r="E162" s="26" t="s">
        <v>197</v>
      </c>
    </row>
    <row r="163" spans="1:16" x14ac:dyDescent="0.25">
      <c r="A163" s="17" t="s">
        <v>38</v>
      </c>
      <c r="E163" s="26" t="s">
        <v>198</v>
      </c>
    </row>
    <row r="164" spans="1:16" ht="150" x14ac:dyDescent="0.25">
      <c r="A164" s="17" t="s">
        <v>40</v>
      </c>
      <c r="E164" s="19" t="s">
        <v>193</v>
      </c>
    </row>
    <row r="165" spans="1:16" ht="30" x14ac:dyDescent="0.25">
      <c r="A165" s="17" t="s">
        <v>32</v>
      </c>
      <c r="B165" s="17">
        <v>37</v>
      </c>
      <c r="C165" s="18" t="s">
        <v>199</v>
      </c>
      <c r="D165" t="s">
        <v>34</v>
      </c>
      <c r="E165" s="19" t="s">
        <v>200</v>
      </c>
      <c r="F165" s="20" t="s">
        <v>87</v>
      </c>
      <c r="G165" s="21">
        <v>687.5</v>
      </c>
      <c r="H165" s="22">
        <v>0</v>
      </c>
      <c r="I165" s="23">
        <f>ROUND(G165*H165,P4)</f>
        <v>0</v>
      </c>
      <c r="O165" s="24">
        <f>I165*0.21</f>
        <v>0</v>
      </c>
      <c r="P165">
        <v>3</v>
      </c>
    </row>
    <row r="166" spans="1:16" x14ac:dyDescent="0.25">
      <c r="A166" s="17" t="s">
        <v>37</v>
      </c>
      <c r="E166" s="19" t="s">
        <v>100</v>
      </c>
    </row>
    <row r="167" spans="1:16" x14ac:dyDescent="0.25">
      <c r="A167" s="17" t="s">
        <v>38</v>
      </c>
      <c r="E167" s="26" t="s">
        <v>201</v>
      </c>
    </row>
    <row r="168" spans="1:16" x14ac:dyDescent="0.25">
      <c r="A168" s="17" t="s">
        <v>38</v>
      </c>
      <c r="E168" s="26" t="s">
        <v>202</v>
      </c>
    </row>
    <row r="169" spans="1:16" x14ac:dyDescent="0.25">
      <c r="A169" s="17" t="s">
        <v>38</v>
      </c>
      <c r="E169" s="26" t="s">
        <v>203</v>
      </c>
    </row>
    <row r="170" spans="1:16" x14ac:dyDescent="0.25">
      <c r="A170" s="17" t="s">
        <v>38</v>
      </c>
      <c r="E170" s="26" t="s">
        <v>204</v>
      </c>
    </row>
    <row r="171" spans="1:16" ht="60" x14ac:dyDescent="0.25">
      <c r="A171" s="17" t="s">
        <v>40</v>
      </c>
      <c r="E171" s="19" t="s">
        <v>205</v>
      </c>
    </row>
    <row r="172" spans="1:16" ht="30" x14ac:dyDescent="0.25">
      <c r="A172" s="17" t="s">
        <v>32</v>
      </c>
      <c r="B172" s="17">
        <v>38</v>
      </c>
      <c r="C172" s="18" t="s">
        <v>206</v>
      </c>
      <c r="D172" t="s">
        <v>34</v>
      </c>
      <c r="E172" s="19" t="s">
        <v>207</v>
      </c>
      <c r="F172" s="20" t="s">
        <v>87</v>
      </c>
      <c r="G172" s="21">
        <v>565.5</v>
      </c>
      <c r="H172" s="22">
        <v>0</v>
      </c>
      <c r="I172" s="23">
        <f>ROUND(G172*H172,P4)</f>
        <v>0</v>
      </c>
      <c r="O172" s="24">
        <f>I172*0.21</f>
        <v>0</v>
      </c>
      <c r="P172">
        <v>3</v>
      </c>
    </row>
    <row r="173" spans="1:16" x14ac:dyDescent="0.25">
      <c r="A173" s="17" t="s">
        <v>37</v>
      </c>
      <c r="E173" s="19" t="s">
        <v>95</v>
      </c>
    </row>
    <row r="174" spans="1:16" x14ac:dyDescent="0.25">
      <c r="A174" s="17" t="s">
        <v>38</v>
      </c>
      <c r="E174" s="26" t="s">
        <v>208</v>
      </c>
    </row>
    <row r="175" spans="1:16" x14ac:dyDescent="0.25">
      <c r="A175" s="17" t="s">
        <v>38</v>
      </c>
      <c r="E175" s="26" t="s">
        <v>209</v>
      </c>
    </row>
    <row r="176" spans="1:16" ht="60" x14ac:dyDescent="0.25">
      <c r="A176" s="17" t="s">
        <v>40</v>
      </c>
      <c r="E176" s="19" t="s">
        <v>205</v>
      </c>
    </row>
    <row r="177" spans="1:16" x14ac:dyDescent="0.25">
      <c r="A177" s="17" t="s">
        <v>32</v>
      </c>
      <c r="B177" s="17">
        <v>39</v>
      </c>
      <c r="C177" s="18" t="s">
        <v>210</v>
      </c>
      <c r="D177" t="s">
        <v>34</v>
      </c>
      <c r="E177" s="19" t="s">
        <v>211</v>
      </c>
      <c r="F177" s="20" t="s">
        <v>87</v>
      </c>
      <c r="G177" s="21">
        <v>167.5</v>
      </c>
      <c r="H177" s="22">
        <v>0</v>
      </c>
      <c r="I177" s="23">
        <f>ROUND(G177*H177,P4)</f>
        <v>0</v>
      </c>
      <c r="O177" s="24">
        <f>I177*0.21</f>
        <v>0</v>
      </c>
      <c r="P177">
        <v>3</v>
      </c>
    </row>
    <row r="178" spans="1:16" x14ac:dyDescent="0.25">
      <c r="A178" s="17" t="s">
        <v>37</v>
      </c>
      <c r="E178" s="19" t="s">
        <v>212</v>
      </c>
    </row>
    <row r="179" spans="1:16" x14ac:dyDescent="0.25">
      <c r="A179" s="17" t="s">
        <v>38</v>
      </c>
      <c r="E179" s="26" t="s">
        <v>213</v>
      </c>
    </row>
    <row r="180" spans="1:16" x14ac:dyDescent="0.25">
      <c r="A180" s="17" t="s">
        <v>38</v>
      </c>
      <c r="E180" s="26" t="s">
        <v>214</v>
      </c>
    </row>
    <row r="181" spans="1:16" ht="60" x14ac:dyDescent="0.25">
      <c r="A181" s="17" t="s">
        <v>40</v>
      </c>
      <c r="E181" s="19" t="s">
        <v>205</v>
      </c>
    </row>
    <row r="182" spans="1:16" x14ac:dyDescent="0.25">
      <c r="A182" s="17" t="s">
        <v>32</v>
      </c>
      <c r="B182" s="17">
        <v>40</v>
      </c>
      <c r="C182" s="18" t="s">
        <v>215</v>
      </c>
      <c r="D182" t="s">
        <v>34</v>
      </c>
      <c r="E182" s="19" t="s">
        <v>216</v>
      </c>
      <c r="F182" s="20" t="s">
        <v>87</v>
      </c>
      <c r="G182" s="21">
        <v>1267.25</v>
      </c>
      <c r="H182" s="22">
        <v>0</v>
      </c>
      <c r="I182" s="23">
        <f>ROUND(G182*H182,P4)</f>
        <v>0</v>
      </c>
      <c r="O182" s="24">
        <f>I182*0.21</f>
        <v>0</v>
      </c>
      <c r="P182">
        <v>3</v>
      </c>
    </row>
    <row r="183" spans="1:16" x14ac:dyDescent="0.25">
      <c r="A183" s="17" t="s">
        <v>37</v>
      </c>
      <c r="E183" s="19" t="s">
        <v>217</v>
      </c>
    </row>
    <row r="184" spans="1:16" x14ac:dyDescent="0.25">
      <c r="A184" s="17" t="s">
        <v>38</v>
      </c>
      <c r="E184" s="26" t="s">
        <v>218</v>
      </c>
    </row>
    <row r="185" spans="1:16" x14ac:dyDescent="0.25">
      <c r="A185" s="17" t="s">
        <v>38</v>
      </c>
      <c r="E185" s="26" t="s">
        <v>219</v>
      </c>
    </row>
    <row r="186" spans="1:16" x14ac:dyDescent="0.25">
      <c r="A186" s="17" t="s">
        <v>38</v>
      </c>
      <c r="E186" s="26" t="s">
        <v>202</v>
      </c>
    </row>
    <row r="187" spans="1:16" x14ac:dyDescent="0.25">
      <c r="A187" s="17" t="s">
        <v>38</v>
      </c>
      <c r="E187" s="26" t="s">
        <v>220</v>
      </c>
    </row>
    <row r="188" spans="1:16" x14ac:dyDescent="0.25">
      <c r="A188" s="17" t="s">
        <v>38</v>
      </c>
      <c r="E188" s="26" t="s">
        <v>221</v>
      </c>
    </row>
    <row r="189" spans="1:16" x14ac:dyDescent="0.25">
      <c r="A189" s="17" t="s">
        <v>38</v>
      </c>
      <c r="E189" s="26" t="s">
        <v>222</v>
      </c>
    </row>
    <row r="190" spans="1:16" ht="60" x14ac:dyDescent="0.25">
      <c r="A190" s="17" t="s">
        <v>40</v>
      </c>
      <c r="E190" s="19" t="s">
        <v>205</v>
      </c>
    </row>
    <row r="191" spans="1:16" x14ac:dyDescent="0.25">
      <c r="A191" s="17" t="s">
        <v>32</v>
      </c>
      <c r="B191" s="17">
        <v>41</v>
      </c>
      <c r="C191" s="18" t="s">
        <v>223</v>
      </c>
      <c r="D191" t="s">
        <v>34</v>
      </c>
      <c r="E191" s="19" t="s">
        <v>224</v>
      </c>
      <c r="F191" s="20" t="s">
        <v>87</v>
      </c>
      <c r="G191" s="21">
        <v>22.5</v>
      </c>
      <c r="H191" s="22">
        <v>0</v>
      </c>
      <c r="I191" s="23">
        <f>ROUND(G191*H191,P4)</f>
        <v>0</v>
      </c>
      <c r="O191" s="24">
        <f>I191*0.21</f>
        <v>0</v>
      </c>
      <c r="P191">
        <v>3</v>
      </c>
    </row>
    <row r="192" spans="1:16" x14ac:dyDescent="0.25">
      <c r="A192" s="17" t="s">
        <v>37</v>
      </c>
      <c r="E192" s="19" t="s">
        <v>225</v>
      </c>
    </row>
    <row r="193" spans="1:16" x14ac:dyDescent="0.25">
      <c r="A193" s="17" t="s">
        <v>38</v>
      </c>
      <c r="E193" s="26" t="s">
        <v>226</v>
      </c>
    </row>
    <row r="194" spans="1:16" x14ac:dyDescent="0.25">
      <c r="A194" s="17" t="s">
        <v>38</v>
      </c>
      <c r="E194" s="26" t="s">
        <v>227</v>
      </c>
    </row>
    <row r="195" spans="1:16" ht="120" x14ac:dyDescent="0.25">
      <c r="A195" s="17" t="s">
        <v>40</v>
      </c>
      <c r="E195" s="19" t="s">
        <v>228</v>
      </c>
    </row>
    <row r="196" spans="1:16" x14ac:dyDescent="0.25">
      <c r="A196" s="17" t="s">
        <v>32</v>
      </c>
      <c r="B196" s="17">
        <v>42</v>
      </c>
      <c r="C196" s="18" t="s">
        <v>229</v>
      </c>
      <c r="D196" t="s">
        <v>34</v>
      </c>
      <c r="E196" s="19" t="s">
        <v>230</v>
      </c>
      <c r="F196" s="20" t="s">
        <v>87</v>
      </c>
      <c r="G196" s="21">
        <v>1253</v>
      </c>
      <c r="H196" s="22">
        <v>0</v>
      </c>
      <c r="I196" s="23">
        <f>ROUND(G196*H196,P4)</f>
        <v>0</v>
      </c>
      <c r="O196" s="24">
        <f>I196*0.21</f>
        <v>0</v>
      </c>
      <c r="P196">
        <v>3</v>
      </c>
    </row>
    <row r="197" spans="1:16" x14ac:dyDescent="0.25">
      <c r="A197" s="17" t="s">
        <v>37</v>
      </c>
      <c r="E197" s="19" t="s">
        <v>231</v>
      </c>
    </row>
    <row r="198" spans="1:16" x14ac:dyDescent="0.25">
      <c r="A198" s="17" t="s">
        <v>38</v>
      </c>
      <c r="E198" s="26" t="s">
        <v>232</v>
      </c>
    </row>
    <row r="199" spans="1:16" x14ac:dyDescent="0.25">
      <c r="A199" s="17" t="s">
        <v>38</v>
      </c>
      <c r="E199" s="26" t="s">
        <v>233</v>
      </c>
    </row>
    <row r="200" spans="1:16" x14ac:dyDescent="0.25">
      <c r="A200" s="17" t="s">
        <v>38</v>
      </c>
      <c r="E200" s="26" t="s">
        <v>234</v>
      </c>
    </row>
    <row r="201" spans="1:16" x14ac:dyDescent="0.25">
      <c r="A201" s="17" t="s">
        <v>38</v>
      </c>
      <c r="E201" s="26" t="s">
        <v>235</v>
      </c>
    </row>
    <row r="202" spans="1:16" x14ac:dyDescent="0.25">
      <c r="A202" s="17" t="s">
        <v>38</v>
      </c>
      <c r="E202" s="26" t="s">
        <v>236</v>
      </c>
    </row>
    <row r="203" spans="1:16" ht="75" x14ac:dyDescent="0.25">
      <c r="A203" s="17" t="s">
        <v>40</v>
      </c>
      <c r="E203" s="19" t="s">
        <v>237</v>
      </c>
    </row>
    <row r="204" spans="1:16" x14ac:dyDescent="0.25">
      <c r="A204" s="17" t="s">
        <v>32</v>
      </c>
      <c r="B204" s="17">
        <v>43</v>
      </c>
      <c r="C204" s="18" t="s">
        <v>238</v>
      </c>
      <c r="D204" t="s">
        <v>34</v>
      </c>
      <c r="E204" s="19" t="s">
        <v>239</v>
      </c>
      <c r="F204" s="20" t="s">
        <v>87</v>
      </c>
      <c r="G204" s="21">
        <v>1818.5</v>
      </c>
      <c r="H204" s="22">
        <v>0</v>
      </c>
      <c r="I204" s="23">
        <f>ROUND(G204*H204,P4)</f>
        <v>0</v>
      </c>
      <c r="O204" s="24">
        <f>I204*0.21</f>
        <v>0</v>
      </c>
      <c r="P204">
        <v>3</v>
      </c>
    </row>
    <row r="205" spans="1:16" x14ac:dyDescent="0.25">
      <c r="A205" s="17" t="s">
        <v>37</v>
      </c>
      <c r="E205" s="19" t="s">
        <v>240</v>
      </c>
    </row>
    <row r="206" spans="1:16" x14ac:dyDescent="0.25">
      <c r="A206" s="17" t="s">
        <v>38</v>
      </c>
      <c r="E206" s="26" t="s">
        <v>241</v>
      </c>
    </row>
    <row r="207" spans="1:16" x14ac:dyDescent="0.25">
      <c r="A207" s="17" t="s">
        <v>38</v>
      </c>
      <c r="E207" s="26" t="s">
        <v>233</v>
      </c>
    </row>
    <row r="208" spans="1:16" x14ac:dyDescent="0.25">
      <c r="A208" s="17" t="s">
        <v>38</v>
      </c>
      <c r="E208" s="26" t="s">
        <v>234</v>
      </c>
    </row>
    <row r="209" spans="1:16" x14ac:dyDescent="0.25">
      <c r="A209" s="17" t="s">
        <v>38</v>
      </c>
      <c r="E209" s="26" t="s">
        <v>235</v>
      </c>
    </row>
    <row r="210" spans="1:16" x14ac:dyDescent="0.25">
      <c r="A210" s="17" t="s">
        <v>38</v>
      </c>
      <c r="E210" s="26" t="s">
        <v>242</v>
      </c>
    </row>
    <row r="211" spans="1:16" ht="75" x14ac:dyDescent="0.25">
      <c r="A211" s="17" t="s">
        <v>40</v>
      </c>
      <c r="E211" s="19" t="s">
        <v>237</v>
      </c>
    </row>
    <row r="212" spans="1:16" ht="30" x14ac:dyDescent="0.25">
      <c r="A212" s="17" t="s">
        <v>32</v>
      </c>
      <c r="B212" s="17">
        <v>44</v>
      </c>
      <c r="C212" s="18" t="s">
        <v>243</v>
      </c>
      <c r="D212" t="s">
        <v>34</v>
      </c>
      <c r="E212" s="19" t="s">
        <v>244</v>
      </c>
      <c r="F212" s="20" t="s">
        <v>87</v>
      </c>
      <c r="G212" s="21">
        <v>1085.5999999999999</v>
      </c>
      <c r="H212" s="22">
        <v>0</v>
      </c>
      <c r="I212" s="23">
        <f>ROUND(G212*H212,P4)</f>
        <v>0</v>
      </c>
      <c r="O212" s="24">
        <f>I212*0.21</f>
        <v>0</v>
      </c>
      <c r="P212">
        <v>3</v>
      </c>
    </row>
    <row r="213" spans="1:16" x14ac:dyDescent="0.25">
      <c r="A213" s="17" t="s">
        <v>37</v>
      </c>
      <c r="E213" s="25" t="s">
        <v>34</v>
      </c>
    </row>
    <row r="214" spans="1:16" x14ac:dyDescent="0.25">
      <c r="A214" s="17" t="s">
        <v>38</v>
      </c>
      <c r="E214" s="26" t="s">
        <v>245</v>
      </c>
    </row>
    <row r="215" spans="1:16" x14ac:dyDescent="0.25">
      <c r="A215" s="17" t="s">
        <v>38</v>
      </c>
      <c r="E215" s="26" t="s">
        <v>246</v>
      </c>
    </row>
    <row r="216" spans="1:16" x14ac:dyDescent="0.25">
      <c r="A216" s="17" t="s">
        <v>38</v>
      </c>
      <c r="E216" s="26" t="s">
        <v>247</v>
      </c>
    </row>
    <row r="217" spans="1:16" x14ac:dyDescent="0.25">
      <c r="A217" s="17" t="s">
        <v>38</v>
      </c>
      <c r="E217" s="26" t="s">
        <v>248</v>
      </c>
    </row>
    <row r="218" spans="1:16" ht="165" x14ac:dyDescent="0.25">
      <c r="A218" s="17" t="s">
        <v>40</v>
      </c>
      <c r="E218" s="19" t="s">
        <v>249</v>
      </c>
    </row>
    <row r="219" spans="1:16" x14ac:dyDescent="0.25">
      <c r="A219" s="17" t="s">
        <v>32</v>
      </c>
      <c r="B219" s="17">
        <v>45</v>
      </c>
      <c r="C219" s="18" t="s">
        <v>250</v>
      </c>
      <c r="D219" t="s">
        <v>34</v>
      </c>
      <c r="E219" s="19" t="s">
        <v>251</v>
      </c>
      <c r="F219" s="20" t="s">
        <v>87</v>
      </c>
      <c r="G219" s="21">
        <v>565.5</v>
      </c>
      <c r="H219" s="22">
        <v>0</v>
      </c>
      <c r="I219" s="23">
        <f>ROUND(G219*H219,P4)</f>
        <v>0</v>
      </c>
      <c r="O219" s="24">
        <f>I219*0.21</f>
        <v>0</v>
      </c>
      <c r="P219">
        <v>3</v>
      </c>
    </row>
    <row r="220" spans="1:16" x14ac:dyDescent="0.25">
      <c r="A220" s="17" t="s">
        <v>37</v>
      </c>
      <c r="E220" s="25" t="s">
        <v>34</v>
      </c>
    </row>
    <row r="221" spans="1:16" x14ac:dyDescent="0.25">
      <c r="A221" s="17" t="s">
        <v>38</v>
      </c>
      <c r="E221" s="26" t="s">
        <v>252</v>
      </c>
    </row>
    <row r="222" spans="1:16" x14ac:dyDescent="0.25">
      <c r="A222" s="17" t="s">
        <v>38</v>
      </c>
      <c r="E222" s="26" t="s">
        <v>253</v>
      </c>
    </row>
    <row r="223" spans="1:16" ht="165" x14ac:dyDescent="0.25">
      <c r="A223" s="17" t="s">
        <v>40</v>
      </c>
      <c r="E223" s="19" t="s">
        <v>249</v>
      </c>
    </row>
    <row r="224" spans="1:16" ht="30" x14ac:dyDescent="0.25">
      <c r="A224" s="17" t="s">
        <v>32</v>
      </c>
      <c r="B224" s="17">
        <v>46</v>
      </c>
      <c r="C224" s="18" t="s">
        <v>254</v>
      </c>
      <c r="D224" t="s">
        <v>34</v>
      </c>
      <c r="E224" s="19" t="s">
        <v>255</v>
      </c>
      <c r="F224" s="20" t="s">
        <v>87</v>
      </c>
      <c r="G224" s="21">
        <v>565.5</v>
      </c>
      <c r="H224" s="22">
        <v>0</v>
      </c>
      <c r="I224" s="23">
        <f>ROUND(G224*H224,P4)</f>
        <v>0</v>
      </c>
      <c r="O224" s="24">
        <f>I224*0.21</f>
        <v>0</v>
      </c>
      <c r="P224">
        <v>3</v>
      </c>
    </row>
    <row r="225" spans="1:16" x14ac:dyDescent="0.25">
      <c r="A225" s="17" t="s">
        <v>37</v>
      </c>
      <c r="E225" s="25" t="s">
        <v>34</v>
      </c>
    </row>
    <row r="226" spans="1:16" x14ac:dyDescent="0.25">
      <c r="A226" s="17" t="s">
        <v>38</v>
      </c>
      <c r="E226" s="26" t="s">
        <v>252</v>
      </c>
    </row>
    <row r="227" spans="1:16" x14ac:dyDescent="0.25">
      <c r="A227" s="17" t="s">
        <v>38</v>
      </c>
      <c r="E227" s="26" t="s">
        <v>253</v>
      </c>
    </row>
    <row r="228" spans="1:16" ht="165" x14ac:dyDescent="0.25">
      <c r="A228" s="17" t="s">
        <v>40</v>
      </c>
      <c r="E228" s="19" t="s">
        <v>249</v>
      </c>
    </row>
    <row r="229" spans="1:16" ht="30" x14ac:dyDescent="0.25">
      <c r="A229" s="17" t="s">
        <v>32</v>
      </c>
      <c r="B229" s="17">
        <v>47</v>
      </c>
      <c r="C229" s="18" t="s">
        <v>256</v>
      </c>
      <c r="D229" t="s">
        <v>34</v>
      </c>
      <c r="E229" s="19" t="s">
        <v>257</v>
      </c>
      <c r="F229" s="20" t="s">
        <v>87</v>
      </c>
      <c r="G229" s="21">
        <v>687.5</v>
      </c>
      <c r="H229" s="22">
        <v>0</v>
      </c>
      <c r="I229" s="23">
        <f>ROUND(G229*H229,P4)</f>
        <v>0</v>
      </c>
      <c r="O229" s="24">
        <f>I229*0.21</f>
        <v>0</v>
      </c>
      <c r="P229">
        <v>3</v>
      </c>
    </row>
    <row r="230" spans="1:16" x14ac:dyDescent="0.25">
      <c r="A230" s="17" t="s">
        <v>37</v>
      </c>
      <c r="E230" s="25" t="s">
        <v>34</v>
      </c>
    </row>
    <row r="231" spans="1:16" x14ac:dyDescent="0.25">
      <c r="A231" s="17" t="s">
        <v>38</v>
      </c>
      <c r="E231" s="26" t="s">
        <v>258</v>
      </c>
    </row>
    <row r="232" spans="1:16" x14ac:dyDescent="0.25">
      <c r="A232" s="17" t="s">
        <v>38</v>
      </c>
      <c r="E232" s="26" t="s">
        <v>259</v>
      </c>
    </row>
    <row r="233" spans="1:16" x14ac:dyDescent="0.25">
      <c r="A233" s="17" t="s">
        <v>38</v>
      </c>
      <c r="E233" s="26" t="s">
        <v>260</v>
      </c>
    </row>
    <row r="234" spans="1:16" x14ac:dyDescent="0.25">
      <c r="A234" s="17" t="s">
        <v>38</v>
      </c>
      <c r="E234" s="26" t="s">
        <v>204</v>
      </c>
    </row>
    <row r="235" spans="1:16" ht="165" x14ac:dyDescent="0.25">
      <c r="A235" s="17" t="s">
        <v>40</v>
      </c>
      <c r="E235" s="19" t="s">
        <v>249</v>
      </c>
    </row>
    <row r="236" spans="1:16" x14ac:dyDescent="0.25">
      <c r="A236" s="17" t="s">
        <v>32</v>
      </c>
      <c r="B236" s="17">
        <v>48</v>
      </c>
      <c r="C236" s="18" t="s">
        <v>261</v>
      </c>
      <c r="D236" t="s">
        <v>34</v>
      </c>
      <c r="E236" s="19" t="s">
        <v>262</v>
      </c>
      <c r="F236" s="20" t="s">
        <v>87</v>
      </c>
      <c r="G236" s="21">
        <v>187.57</v>
      </c>
      <c r="H236" s="22">
        <v>0</v>
      </c>
      <c r="I236" s="23">
        <f>ROUND(G236*H236,P4)</f>
        <v>0</v>
      </c>
      <c r="O236" s="24">
        <f>I236*0.21</f>
        <v>0</v>
      </c>
      <c r="P236">
        <v>3</v>
      </c>
    </row>
    <row r="237" spans="1:16" x14ac:dyDescent="0.25">
      <c r="A237" s="17" t="s">
        <v>37</v>
      </c>
      <c r="E237" s="19" t="s">
        <v>263</v>
      </c>
    </row>
    <row r="238" spans="1:16" x14ac:dyDescent="0.25">
      <c r="A238" s="17" t="s">
        <v>38</v>
      </c>
      <c r="E238" s="26" t="s">
        <v>264</v>
      </c>
    </row>
    <row r="239" spans="1:16" x14ac:dyDescent="0.25">
      <c r="A239" s="17" t="s">
        <v>38</v>
      </c>
      <c r="E239" s="26" t="s">
        <v>265</v>
      </c>
    </row>
    <row r="240" spans="1:16" x14ac:dyDescent="0.25">
      <c r="A240" s="17" t="s">
        <v>38</v>
      </c>
      <c r="E240" s="26" t="s">
        <v>266</v>
      </c>
    </row>
    <row r="241" spans="1:16" x14ac:dyDescent="0.25">
      <c r="A241" s="17" t="s">
        <v>38</v>
      </c>
      <c r="E241" s="26" t="s">
        <v>267</v>
      </c>
    </row>
    <row r="242" spans="1:16" ht="195" x14ac:dyDescent="0.25">
      <c r="A242" s="17" t="s">
        <v>40</v>
      </c>
      <c r="E242" s="19" t="s">
        <v>268</v>
      </c>
    </row>
    <row r="243" spans="1:16" x14ac:dyDescent="0.25">
      <c r="A243" s="14" t="s">
        <v>29</v>
      </c>
      <c r="B243" s="14"/>
      <c r="C243" s="15" t="s">
        <v>269</v>
      </c>
      <c r="D243" s="14"/>
      <c r="E243" s="14" t="s">
        <v>270</v>
      </c>
      <c r="F243" s="14"/>
      <c r="G243" s="14"/>
      <c r="H243" s="14"/>
      <c r="I243" s="16">
        <f>SUMIFS(I244:I258,A244:A258,"P")</f>
        <v>0</v>
      </c>
    </row>
    <row r="244" spans="1:16" x14ac:dyDescent="0.25">
      <c r="A244" s="17" t="s">
        <v>32</v>
      </c>
      <c r="B244" s="17">
        <v>63</v>
      </c>
      <c r="C244" s="18" t="s">
        <v>271</v>
      </c>
      <c r="D244" t="s">
        <v>34</v>
      </c>
      <c r="E244" s="19" t="s">
        <v>272</v>
      </c>
      <c r="F244" s="20" t="s">
        <v>104</v>
      </c>
      <c r="G244" s="21">
        <v>23</v>
      </c>
      <c r="H244" s="22">
        <v>0</v>
      </c>
      <c r="I244" s="23">
        <f>ROUND(G244*H244,P4)</f>
        <v>0</v>
      </c>
      <c r="O244" s="24">
        <f>I244*0.21</f>
        <v>0</v>
      </c>
      <c r="P244">
        <v>3</v>
      </c>
    </row>
    <row r="245" spans="1:16" x14ac:dyDescent="0.25">
      <c r="A245" s="17" t="s">
        <v>37</v>
      </c>
      <c r="E245" s="25" t="s">
        <v>34</v>
      </c>
    </row>
    <row r="246" spans="1:16" x14ac:dyDescent="0.25">
      <c r="A246" s="17" t="s">
        <v>38</v>
      </c>
      <c r="E246" s="26" t="s">
        <v>273</v>
      </c>
    </row>
    <row r="247" spans="1:16" x14ac:dyDescent="0.25">
      <c r="A247" s="17" t="s">
        <v>38</v>
      </c>
      <c r="E247" s="26" t="s">
        <v>274</v>
      </c>
    </row>
    <row r="248" spans="1:16" ht="330" x14ac:dyDescent="0.25">
      <c r="A248" s="17" t="s">
        <v>40</v>
      </c>
      <c r="E248" s="19" t="s">
        <v>275</v>
      </c>
    </row>
    <row r="249" spans="1:16" x14ac:dyDescent="0.25">
      <c r="A249" s="17" t="s">
        <v>32</v>
      </c>
      <c r="B249" s="17">
        <v>49</v>
      </c>
      <c r="C249" s="18" t="s">
        <v>276</v>
      </c>
      <c r="D249" t="s">
        <v>34</v>
      </c>
      <c r="E249" s="19" t="s">
        <v>277</v>
      </c>
      <c r="F249" s="20" t="s">
        <v>104</v>
      </c>
      <c r="G249" s="21">
        <v>49</v>
      </c>
      <c r="H249" s="22">
        <v>0</v>
      </c>
      <c r="I249" s="23">
        <f>ROUND(G249*H249,P4)</f>
        <v>0</v>
      </c>
      <c r="O249" s="24">
        <f>I249*0.21</f>
        <v>0</v>
      </c>
      <c r="P249">
        <v>3</v>
      </c>
    </row>
    <row r="250" spans="1:16" x14ac:dyDescent="0.25">
      <c r="A250" s="17" t="s">
        <v>37</v>
      </c>
      <c r="E250" s="19" t="s">
        <v>278</v>
      </c>
    </row>
    <row r="251" spans="1:16" x14ac:dyDescent="0.25">
      <c r="A251" s="17" t="s">
        <v>38</v>
      </c>
      <c r="E251" s="26" t="s">
        <v>279</v>
      </c>
    </row>
    <row r="252" spans="1:16" x14ac:dyDescent="0.25">
      <c r="A252" s="17" t="s">
        <v>38</v>
      </c>
      <c r="E252" s="26" t="s">
        <v>280</v>
      </c>
    </row>
    <row r="253" spans="1:16" ht="300" x14ac:dyDescent="0.25">
      <c r="A253" s="17" t="s">
        <v>40</v>
      </c>
      <c r="E253" s="19" t="s">
        <v>281</v>
      </c>
    </row>
    <row r="254" spans="1:16" x14ac:dyDescent="0.25">
      <c r="A254" s="17" t="s">
        <v>32</v>
      </c>
      <c r="B254" s="17">
        <v>50</v>
      </c>
      <c r="C254" s="18" t="s">
        <v>282</v>
      </c>
      <c r="D254" t="s">
        <v>34</v>
      </c>
      <c r="E254" s="19" t="s">
        <v>283</v>
      </c>
      <c r="F254" s="20" t="s">
        <v>284</v>
      </c>
      <c r="G254" s="21">
        <v>6</v>
      </c>
      <c r="H254" s="22">
        <v>0</v>
      </c>
      <c r="I254" s="23">
        <f>ROUND(G254*H254,P4)</f>
        <v>0</v>
      </c>
      <c r="O254" s="24">
        <f>I254*0.21</f>
        <v>0</v>
      </c>
      <c r="P254">
        <v>3</v>
      </c>
    </row>
    <row r="255" spans="1:16" x14ac:dyDescent="0.25">
      <c r="A255" s="17" t="s">
        <v>37</v>
      </c>
      <c r="E255" s="19" t="s">
        <v>285</v>
      </c>
    </row>
    <row r="256" spans="1:16" x14ac:dyDescent="0.25">
      <c r="A256" s="17" t="s">
        <v>38</v>
      </c>
      <c r="E256" s="26" t="s">
        <v>286</v>
      </c>
    </row>
    <row r="257" spans="1:16" x14ac:dyDescent="0.25">
      <c r="A257" s="17" t="s">
        <v>38</v>
      </c>
      <c r="E257" s="26" t="s">
        <v>287</v>
      </c>
    </row>
    <row r="258" spans="1:16" ht="90" x14ac:dyDescent="0.25">
      <c r="A258" s="17" t="s">
        <v>40</v>
      </c>
      <c r="E258" s="19" t="s">
        <v>288</v>
      </c>
    </row>
    <row r="259" spans="1:16" x14ac:dyDescent="0.25">
      <c r="A259" s="14" t="s">
        <v>29</v>
      </c>
      <c r="B259" s="14"/>
      <c r="C259" s="15" t="s">
        <v>289</v>
      </c>
      <c r="D259" s="14"/>
      <c r="E259" s="14" t="s">
        <v>290</v>
      </c>
      <c r="F259" s="14"/>
      <c r="G259" s="14"/>
      <c r="H259" s="14"/>
      <c r="I259" s="16">
        <f>SUMIFS(I260:I316,A260:A316,"P")</f>
        <v>0</v>
      </c>
    </row>
    <row r="260" spans="1:16" ht="30" x14ac:dyDescent="0.25">
      <c r="A260" s="17" t="s">
        <v>32</v>
      </c>
      <c r="B260" s="17">
        <v>51</v>
      </c>
      <c r="C260" s="18" t="s">
        <v>291</v>
      </c>
      <c r="D260" t="s">
        <v>34</v>
      </c>
      <c r="E260" s="19" t="s">
        <v>292</v>
      </c>
      <c r="F260" s="20" t="s">
        <v>284</v>
      </c>
      <c r="G260" s="21">
        <v>23</v>
      </c>
      <c r="H260" s="22">
        <v>0</v>
      </c>
      <c r="I260" s="23">
        <f>ROUND(G260*H260,P4)</f>
        <v>0</v>
      </c>
      <c r="O260" s="24">
        <f>I260*0.21</f>
        <v>0</v>
      </c>
      <c r="P260">
        <v>3</v>
      </c>
    </row>
    <row r="261" spans="1:16" x14ac:dyDescent="0.25">
      <c r="A261" s="17" t="s">
        <v>37</v>
      </c>
      <c r="E261" s="25" t="s">
        <v>34</v>
      </c>
    </row>
    <row r="262" spans="1:16" x14ac:dyDescent="0.25">
      <c r="A262" s="17" t="s">
        <v>38</v>
      </c>
      <c r="E262" s="26" t="s">
        <v>293</v>
      </c>
    </row>
    <row r="263" spans="1:16" ht="30" x14ac:dyDescent="0.25">
      <c r="A263" s="17" t="s">
        <v>40</v>
      </c>
      <c r="E263" s="19" t="s">
        <v>294</v>
      </c>
    </row>
    <row r="264" spans="1:16" x14ac:dyDescent="0.25">
      <c r="A264" s="17" t="s">
        <v>32</v>
      </c>
      <c r="B264" s="17">
        <v>52</v>
      </c>
      <c r="C264" s="18" t="s">
        <v>295</v>
      </c>
      <c r="D264" t="s">
        <v>34</v>
      </c>
      <c r="E264" s="19" t="s">
        <v>296</v>
      </c>
      <c r="F264" s="20" t="s">
        <v>284</v>
      </c>
      <c r="G264" s="21">
        <v>3</v>
      </c>
      <c r="H264" s="22">
        <v>0</v>
      </c>
      <c r="I264" s="23">
        <f>ROUND(G264*H264,P4)</f>
        <v>0</v>
      </c>
      <c r="O264" s="24">
        <f>I264*0.21</f>
        <v>0</v>
      </c>
      <c r="P264">
        <v>3</v>
      </c>
    </row>
    <row r="265" spans="1:16" x14ac:dyDescent="0.25">
      <c r="A265" s="17" t="s">
        <v>37</v>
      </c>
      <c r="E265" s="25" t="s">
        <v>34</v>
      </c>
    </row>
    <row r="266" spans="1:16" x14ac:dyDescent="0.25">
      <c r="A266" s="17" t="s">
        <v>38</v>
      </c>
      <c r="E266" s="26" t="s">
        <v>297</v>
      </c>
    </row>
    <row r="267" spans="1:16" ht="135" x14ac:dyDescent="0.25">
      <c r="A267" s="17" t="s">
        <v>40</v>
      </c>
      <c r="E267" s="19" t="s">
        <v>298</v>
      </c>
    </row>
    <row r="268" spans="1:16" ht="30" x14ac:dyDescent="0.25">
      <c r="A268" s="17" t="s">
        <v>32</v>
      </c>
      <c r="B268" s="17">
        <v>62</v>
      </c>
      <c r="C268" s="18" t="s">
        <v>299</v>
      </c>
      <c r="D268" t="s">
        <v>34</v>
      </c>
      <c r="E268" s="19" t="s">
        <v>300</v>
      </c>
      <c r="F268" s="20" t="s">
        <v>87</v>
      </c>
      <c r="G268" s="21">
        <v>172.94200000000001</v>
      </c>
      <c r="H268" s="22">
        <v>0</v>
      </c>
      <c r="I268" s="23">
        <f>ROUND(G268*H268,P4)</f>
        <v>0</v>
      </c>
      <c r="O268" s="24">
        <f>I268*0.21</f>
        <v>0</v>
      </c>
      <c r="P268">
        <v>3</v>
      </c>
    </row>
    <row r="269" spans="1:16" x14ac:dyDescent="0.25">
      <c r="A269" s="17" t="s">
        <v>37</v>
      </c>
      <c r="E269" s="25" t="s">
        <v>34</v>
      </c>
    </row>
    <row r="270" spans="1:16" x14ac:dyDescent="0.25">
      <c r="A270" s="17" t="s">
        <v>38</v>
      </c>
      <c r="E270" s="26" t="s">
        <v>301</v>
      </c>
    </row>
    <row r="271" spans="1:16" ht="60" x14ac:dyDescent="0.25">
      <c r="A271" s="17" t="s">
        <v>40</v>
      </c>
      <c r="E271" s="19" t="s">
        <v>302</v>
      </c>
    </row>
    <row r="272" spans="1:16" ht="30" x14ac:dyDescent="0.25">
      <c r="A272" s="17" t="s">
        <v>32</v>
      </c>
      <c r="B272" s="17">
        <v>53</v>
      </c>
      <c r="C272" s="18" t="s">
        <v>303</v>
      </c>
      <c r="D272" t="s">
        <v>34</v>
      </c>
      <c r="E272" s="19" t="s">
        <v>304</v>
      </c>
      <c r="F272" s="20" t="s">
        <v>87</v>
      </c>
      <c r="G272" s="21">
        <v>172.94200000000001</v>
      </c>
      <c r="H272" s="22">
        <v>0</v>
      </c>
      <c r="I272" s="23">
        <f>ROUND(G272*H272,P4)</f>
        <v>0</v>
      </c>
      <c r="O272" s="24">
        <f>I272*0.21</f>
        <v>0</v>
      </c>
      <c r="P272">
        <v>3</v>
      </c>
    </row>
    <row r="273" spans="1:16" x14ac:dyDescent="0.25">
      <c r="A273" s="17" t="s">
        <v>37</v>
      </c>
      <c r="E273" s="25" t="s">
        <v>34</v>
      </c>
    </row>
    <row r="274" spans="1:16" ht="60" x14ac:dyDescent="0.25">
      <c r="A274" s="17" t="s">
        <v>38</v>
      </c>
      <c r="E274" s="26" t="s">
        <v>305</v>
      </c>
    </row>
    <row r="275" spans="1:16" x14ac:dyDescent="0.25">
      <c r="A275" s="17" t="s">
        <v>38</v>
      </c>
      <c r="E275" s="26" t="s">
        <v>306</v>
      </c>
    </row>
    <row r="276" spans="1:16" ht="60" x14ac:dyDescent="0.25">
      <c r="A276" s="17" t="s">
        <v>40</v>
      </c>
      <c r="E276" s="19" t="s">
        <v>307</v>
      </c>
    </row>
    <row r="277" spans="1:16" x14ac:dyDescent="0.25">
      <c r="A277" s="17" t="s">
        <v>32</v>
      </c>
      <c r="B277" s="17">
        <v>54</v>
      </c>
      <c r="C277" s="18" t="s">
        <v>308</v>
      </c>
      <c r="D277" t="s">
        <v>34</v>
      </c>
      <c r="E277" s="19" t="s">
        <v>309</v>
      </c>
      <c r="F277" s="20" t="s">
        <v>104</v>
      </c>
      <c r="G277" s="21">
        <v>88</v>
      </c>
      <c r="H277" s="22">
        <v>0</v>
      </c>
      <c r="I277" s="23">
        <f>ROUND(G277*H277,P4)</f>
        <v>0</v>
      </c>
      <c r="O277" s="24">
        <f>I277*0.21</f>
        <v>0</v>
      </c>
      <c r="P277">
        <v>3</v>
      </c>
    </row>
    <row r="278" spans="1:16" ht="30" x14ac:dyDescent="0.25">
      <c r="A278" s="17" t="s">
        <v>37</v>
      </c>
      <c r="E278" s="19" t="s">
        <v>310</v>
      </c>
    </row>
    <row r="279" spans="1:16" x14ac:dyDescent="0.25">
      <c r="A279" s="17" t="s">
        <v>38</v>
      </c>
      <c r="E279" s="26" t="s">
        <v>311</v>
      </c>
    </row>
    <row r="280" spans="1:16" x14ac:dyDescent="0.25">
      <c r="A280" s="17" t="s">
        <v>38</v>
      </c>
      <c r="E280" s="26" t="s">
        <v>312</v>
      </c>
    </row>
    <row r="281" spans="1:16" x14ac:dyDescent="0.25">
      <c r="A281" s="17" t="s">
        <v>38</v>
      </c>
      <c r="E281" s="26" t="s">
        <v>313</v>
      </c>
    </row>
    <row r="282" spans="1:16" x14ac:dyDescent="0.25">
      <c r="A282" s="17" t="s">
        <v>38</v>
      </c>
      <c r="E282" s="26" t="s">
        <v>314</v>
      </c>
    </row>
    <row r="283" spans="1:16" x14ac:dyDescent="0.25">
      <c r="A283" s="17" t="s">
        <v>38</v>
      </c>
      <c r="E283" s="26" t="s">
        <v>315</v>
      </c>
    </row>
    <row r="284" spans="1:16" ht="60" x14ac:dyDescent="0.25">
      <c r="A284" s="17" t="s">
        <v>40</v>
      </c>
      <c r="E284" s="19" t="s">
        <v>316</v>
      </c>
    </row>
    <row r="285" spans="1:16" x14ac:dyDescent="0.25">
      <c r="A285" s="17" t="s">
        <v>32</v>
      </c>
      <c r="B285" s="17">
        <v>55</v>
      </c>
      <c r="C285" s="18" t="s">
        <v>317</v>
      </c>
      <c r="D285" t="s">
        <v>34</v>
      </c>
      <c r="E285" s="19" t="s">
        <v>318</v>
      </c>
      <c r="F285" s="20" t="s">
        <v>104</v>
      </c>
      <c r="G285" s="21">
        <v>160</v>
      </c>
      <c r="H285" s="22">
        <v>0</v>
      </c>
      <c r="I285" s="23">
        <f>ROUND(G285*H285,P4)</f>
        <v>0</v>
      </c>
      <c r="O285" s="24">
        <f>I285*0.21</f>
        <v>0</v>
      </c>
      <c r="P285">
        <v>3</v>
      </c>
    </row>
    <row r="286" spans="1:16" x14ac:dyDescent="0.25">
      <c r="A286" s="17" t="s">
        <v>37</v>
      </c>
      <c r="E286" s="25" t="s">
        <v>34</v>
      </c>
    </row>
    <row r="287" spans="1:16" x14ac:dyDescent="0.25">
      <c r="A287" s="17" t="s">
        <v>38</v>
      </c>
      <c r="E287" s="26" t="s">
        <v>319</v>
      </c>
    </row>
    <row r="288" spans="1:16" ht="60" x14ac:dyDescent="0.25">
      <c r="A288" s="17" t="s">
        <v>40</v>
      </c>
      <c r="E288" s="19" t="s">
        <v>320</v>
      </c>
    </row>
    <row r="289" spans="1:16" x14ac:dyDescent="0.25">
      <c r="A289" s="17" t="s">
        <v>32</v>
      </c>
      <c r="B289" s="17">
        <v>56</v>
      </c>
      <c r="C289" s="18" t="s">
        <v>321</v>
      </c>
      <c r="D289" t="s">
        <v>34</v>
      </c>
      <c r="E289" s="19" t="s">
        <v>322</v>
      </c>
      <c r="F289" s="20" t="s">
        <v>104</v>
      </c>
      <c r="G289" s="21">
        <v>109.6</v>
      </c>
      <c r="H289" s="22">
        <v>0</v>
      </c>
      <c r="I289" s="23">
        <f>ROUND(G289*H289,P4)</f>
        <v>0</v>
      </c>
      <c r="O289" s="24">
        <f>I289*0.21</f>
        <v>0</v>
      </c>
      <c r="P289">
        <v>3</v>
      </c>
    </row>
    <row r="290" spans="1:16" x14ac:dyDescent="0.25">
      <c r="A290" s="17" t="s">
        <v>37</v>
      </c>
      <c r="E290" s="19" t="s">
        <v>323</v>
      </c>
    </row>
    <row r="291" spans="1:16" x14ac:dyDescent="0.25">
      <c r="A291" s="17" t="s">
        <v>38</v>
      </c>
      <c r="E291" s="26" t="s">
        <v>324</v>
      </c>
    </row>
    <row r="292" spans="1:16" x14ac:dyDescent="0.25">
      <c r="A292" s="17" t="s">
        <v>38</v>
      </c>
      <c r="E292" s="26" t="s">
        <v>325</v>
      </c>
    </row>
    <row r="293" spans="1:16" x14ac:dyDescent="0.25">
      <c r="A293" s="17" t="s">
        <v>38</v>
      </c>
      <c r="E293" s="26" t="s">
        <v>326</v>
      </c>
    </row>
    <row r="294" spans="1:16" ht="60" x14ac:dyDescent="0.25">
      <c r="A294" s="17" t="s">
        <v>40</v>
      </c>
      <c r="E294" s="19" t="s">
        <v>316</v>
      </c>
    </row>
    <row r="295" spans="1:16" x14ac:dyDescent="0.25">
      <c r="A295" s="17" t="s">
        <v>32</v>
      </c>
      <c r="B295" s="17">
        <v>57</v>
      </c>
      <c r="C295" s="18" t="s">
        <v>327</v>
      </c>
      <c r="D295" t="s">
        <v>34</v>
      </c>
      <c r="E295" s="19" t="s">
        <v>328</v>
      </c>
      <c r="F295" s="20" t="s">
        <v>104</v>
      </c>
      <c r="G295" s="21">
        <v>86</v>
      </c>
      <c r="H295" s="22">
        <v>0</v>
      </c>
      <c r="I295" s="23">
        <f>ROUND(G295*H295,P4)</f>
        <v>0</v>
      </c>
      <c r="O295" s="24">
        <f>I295*0.21</f>
        <v>0</v>
      </c>
      <c r="P295">
        <v>3</v>
      </c>
    </row>
    <row r="296" spans="1:16" x14ac:dyDescent="0.25">
      <c r="A296" s="17" t="s">
        <v>37</v>
      </c>
      <c r="E296" s="25" t="s">
        <v>34</v>
      </c>
    </row>
    <row r="297" spans="1:16" x14ac:dyDescent="0.25">
      <c r="A297" s="17" t="s">
        <v>38</v>
      </c>
      <c r="E297" s="26" t="s">
        <v>329</v>
      </c>
    </row>
    <row r="298" spans="1:16" ht="60" x14ac:dyDescent="0.25">
      <c r="A298" s="17" t="s">
        <v>40</v>
      </c>
      <c r="E298" s="19" t="s">
        <v>330</v>
      </c>
    </row>
    <row r="299" spans="1:16" x14ac:dyDescent="0.25">
      <c r="A299" s="17" t="s">
        <v>32</v>
      </c>
      <c r="B299" s="17">
        <v>58</v>
      </c>
      <c r="C299" s="18" t="s">
        <v>331</v>
      </c>
      <c r="D299" t="s">
        <v>34</v>
      </c>
      <c r="E299" s="19" t="s">
        <v>332</v>
      </c>
      <c r="F299" s="20" t="s">
        <v>104</v>
      </c>
      <c r="G299" s="21">
        <v>66</v>
      </c>
      <c r="H299" s="22">
        <v>0</v>
      </c>
      <c r="I299" s="23">
        <f>ROUND(G299*H299,P4)</f>
        <v>0</v>
      </c>
      <c r="O299" s="24">
        <f>I299*0.21</f>
        <v>0</v>
      </c>
      <c r="P299">
        <v>3</v>
      </c>
    </row>
    <row r="300" spans="1:16" x14ac:dyDescent="0.25">
      <c r="A300" s="17" t="s">
        <v>37</v>
      </c>
      <c r="E300" s="19" t="s">
        <v>333</v>
      </c>
    </row>
    <row r="301" spans="1:16" x14ac:dyDescent="0.25">
      <c r="A301" s="17" t="s">
        <v>38</v>
      </c>
      <c r="E301" s="26" t="s">
        <v>334</v>
      </c>
    </row>
    <row r="302" spans="1:16" ht="60" x14ac:dyDescent="0.25">
      <c r="A302" s="17" t="s">
        <v>40</v>
      </c>
      <c r="E302" s="19" t="s">
        <v>335</v>
      </c>
    </row>
    <row r="303" spans="1:16" x14ac:dyDescent="0.25">
      <c r="A303" s="17" t="s">
        <v>32</v>
      </c>
      <c r="B303" s="17">
        <v>59</v>
      </c>
      <c r="C303" s="18" t="s">
        <v>336</v>
      </c>
      <c r="D303" t="s">
        <v>34</v>
      </c>
      <c r="E303" s="19" t="s">
        <v>337</v>
      </c>
      <c r="F303" s="20" t="s">
        <v>284</v>
      </c>
      <c r="G303" s="21">
        <v>4</v>
      </c>
      <c r="H303" s="22">
        <v>0</v>
      </c>
      <c r="I303" s="23">
        <f>ROUND(G303*H303,P4)</f>
        <v>0</v>
      </c>
      <c r="O303" s="24">
        <f>I303*0.21</f>
        <v>0</v>
      </c>
      <c r="P303">
        <v>3</v>
      </c>
    </row>
    <row r="304" spans="1:16" x14ac:dyDescent="0.25">
      <c r="A304" s="17" t="s">
        <v>37</v>
      </c>
      <c r="E304" s="25" t="s">
        <v>34</v>
      </c>
    </row>
    <row r="305" spans="1:16" x14ac:dyDescent="0.25">
      <c r="A305" s="17" t="s">
        <v>38</v>
      </c>
      <c r="E305" s="26" t="s">
        <v>338</v>
      </c>
    </row>
    <row r="306" spans="1:16" x14ac:dyDescent="0.25">
      <c r="A306" s="17" t="s">
        <v>38</v>
      </c>
      <c r="E306" s="26" t="s">
        <v>339</v>
      </c>
    </row>
    <row r="307" spans="1:16" ht="409.5" x14ac:dyDescent="0.25">
      <c r="A307" s="17" t="s">
        <v>40</v>
      </c>
      <c r="E307" s="19" t="s">
        <v>340</v>
      </c>
    </row>
    <row r="308" spans="1:16" x14ac:dyDescent="0.25">
      <c r="A308" s="17" t="s">
        <v>32</v>
      </c>
      <c r="B308" s="17">
        <v>60</v>
      </c>
      <c r="C308" s="18" t="s">
        <v>341</v>
      </c>
      <c r="D308" t="s">
        <v>34</v>
      </c>
      <c r="E308" s="19" t="s">
        <v>342</v>
      </c>
      <c r="F308" s="20" t="s">
        <v>104</v>
      </c>
      <c r="G308" s="21">
        <v>26</v>
      </c>
      <c r="H308" s="22">
        <v>0</v>
      </c>
      <c r="I308" s="23">
        <f>ROUND(G308*H308,P4)</f>
        <v>0</v>
      </c>
      <c r="O308" s="24">
        <f>I308*0.21</f>
        <v>0</v>
      </c>
      <c r="P308">
        <v>3</v>
      </c>
    </row>
    <row r="309" spans="1:16" x14ac:dyDescent="0.25">
      <c r="A309" s="17" t="s">
        <v>37</v>
      </c>
      <c r="E309" s="25" t="s">
        <v>34</v>
      </c>
    </row>
    <row r="310" spans="1:16" x14ac:dyDescent="0.25">
      <c r="A310" s="17" t="s">
        <v>38</v>
      </c>
      <c r="E310" s="26" t="s">
        <v>343</v>
      </c>
    </row>
    <row r="311" spans="1:16" ht="75" x14ac:dyDescent="0.25">
      <c r="A311" s="17" t="s">
        <v>40</v>
      </c>
      <c r="E311" s="19" t="s">
        <v>344</v>
      </c>
    </row>
    <row r="312" spans="1:16" x14ac:dyDescent="0.25">
      <c r="A312" s="17" t="s">
        <v>32</v>
      </c>
      <c r="B312" s="17">
        <v>61</v>
      </c>
      <c r="C312" s="18" t="s">
        <v>345</v>
      </c>
      <c r="D312" t="s">
        <v>34</v>
      </c>
      <c r="E312" s="19" t="s">
        <v>346</v>
      </c>
      <c r="F312" s="20" t="s">
        <v>104</v>
      </c>
      <c r="G312" s="21">
        <v>92.099000000000004</v>
      </c>
      <c r="H312" s="22">
        <v>0</v>
      </c>
      <c r="I312" s="23">
        <f>ROUND(G312*H312,P4)</f>
        <v>0</v>
      </c>
      <c r="O312" s="24">
        <f>I312*0.21</f>
        <v>0</v>
      </c>
      <c r="P312">
        <v>3</v>
      </c>
    </row>
    <row r="313" spans="1:16" x14ac:dyDescent="0.25">
      <c r="A313" s="17" t="s">
        <v>37</v>
      </c>
      <c r="E313" s="25" t="s">
        <v>34</v>
      </c>
    </row>
    <row r="314" spans="1:16" x14ac:dyDescent="0.25">
      <c r="A314" s="17" t="s">
        <v>38</v>
      </c>
      <c r="E314" s="26" t="s">
        <v>347</v>
      </c>
    </row>
    <row r="315" spans="1:16" x14ac:dyDescent="0.25">
      <c r="A315" s="17" t="s">
        <v>38</v>
      </c>
      <c r="E315" s="26" t="s">
        <v>106</v>
      </c>
    </row>
    <row r="316" spans="1:16" ht="45" x14ac:dyDescent="0.25">
      <c r="A316" s="17" t="s">
        <v>40</v>
      </c>
      <c r="E316" s="19" t="s">
        <v>348</v>
      </c>
    </row>
  </sheetData>
  <sheetProtection algorithmName="SHA-512" hashValue="v1BnArFiQGHskmJm74kC8immjNXhe6B8EfSYybVH+Q5cmG++nNG5QQS3ZlejjteobDTXEqF58OAp4qnCciIdyw==" saltValue="J0/rrRiT2Gg0rHHx2mYECw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2023-08-15T12:55:06Z</dcterms:created>
  <dcterms:modified xsi:type="dcterms:W3CDTF">2023-08-15T13:00:31Z</dcterms:modified>
</cp:coreProperties>
</file>