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MK-NOVÉ ROZPOČTY/"/>
    </mc:Choice>
  </mc:AlternateContent>
  <xr:revisionPtr revIDLastSave="8" documentId="11_696D2BF9CD404CEB21F033224D8EB7A257792064" xr6:coauthVersionLast="47" xr6:coauthVersionMax="47" xr10:uidLastSave="{8617BA18-49A6-4A26-AC10-804D6FDF76DA}"/>
  <bookViews>
    <workbookView xWindow="-120" yWindow="-120" windowWidth="29040" windowHeight="15840" activeTab="1" xr2:uid="{00000000-000D-0000-FFFF-FFFF00000000}"/>
  </bookViews>
  <sheets>
    <sheet name="Rekapitulace" sheetId="4" r:id="rId1"/>
    <sheet name="SO 101" sheetId="3" r:id="rId2"/>
  </sheets>
  <calcPr calcId="191029"/>
</workbook>
</file>

<file path=xl/calcChain.xml><?xml version="1.0" encoding="utf-8"?>
<calcChain xmlns="http://schemas.openxmlformats.org/spreadsheetml/2006/main">
  <c r="I309" i="3" l="1"/>
  <c r="O309" i="3" s="1"/>
  <c r="I305" i="3"/>
  <c r="I256" i="3" s="1"/>
  <c r="O300" i="3"/>
  <c r="I300" i="3"/>
  <c r="O296" i="3"/>
  <c r="I296" i="3"/>
  <c r="I292" i="3"/>
  <c r="O292" i="3" s="1"/>
  <c r="I286" i="3"/>
  <c r="O286" i="3" s="1"/>
  <c r="I282" i="3"/>
  <c r="O282" i="3" s="1"/>
  <c r="I274" i="3"/>
  <c r="O274" i="3" s="1"/>
  <c r="I269" i="3"/>
  <c r="O269" i="3" s="1"/>
  <c r="O265" i="3"/>
  <c r="I265" i="3"/>
  <c r="I261" i="3"/>
  <c r="O261" i="3" s="1"/>
  <c r="I257" i="3"/>
  <c r="O257" i="3" s="1"/>
  <c r="I245" i="3"/>
  <c r="I251" i="3"/>
  <c r="O251" i="3" s="1"/>
  <c r="I246" i="3"/>
  <c r="O246" i="3" s="1"/>
  <c r="I156" i="3"/>
  <c r="O238" i="3"/>
  <c r="I238" i="3"/>
  <c r="I231" i="3"/>
  <c r="O231" i="3" s="1"/>
  <c r="I226" i="3"/>
  <c r="O226" i="3" s="1"/>
  <c r="O221" i="3"/>
  <c r="I221" i="3"/>
  <c r="I214" i="3"/>
  <c r="O214" i="3" s="1"/>
  <c r="I206" i="3"/>
  <c r="O206" i="3" s="1"/>
  <c r="O198" i="3"/>
  <c r="I198" i="3"/>
  <c r="I193" i="3"/>
  <c r="O193" i="3" s="1"/>
  <c r="I184" i="3"/>
  <c r="O184" i="3" s="1"/>
  <c r="O179" i="3"/>
  <c r="I179" i="3"/>
  <c r="I174" i="3"/>
  <c r="O174" i="3" s="1"/>
  <c r="I167" i="3"/>
  <c r="O167" i="3" s="1"/>
  <c r="O162" i="3"/>
  <c r="I162" i="3"/>
  <c r="I157" i="3"/>
  <c r="O157" i="3" s="1"/>
  <c r="I145" i="3"/>
  <c r="I151" i="3"/>
  <c r="O151" i="3" s="1"/>
  <c r="I146" i="3"/>
  <c r="O146" i="3" s="1"/>
  <c r="I139" i="3"/>
  <c r="I140" i="3"/>
  <c r="O140" i="3" s="1"/>
  <c r="I59" i="3"/>
  <c r="O135" i="3"/>
  <c r="I135" i="3"/>
  <c r="I130" i="3"/>
  <c r="O130" i="3" s="1"/>
  <c r="I126" i="3"/>
  <c r="O126" i="3" s="1"/>
  <c r="I121" i="3"/>
  <c r="O121" i="3" s="1"/>
  <c r="I116" i="3"/>
  <c r="O116" i="3" s="1"/>
  <c r="I111" i="3"/>
  <c r="O111" i="3" s="1"/>
  <c r="O106" i="3"/>
  <c r="I106" i="3"/>
  <c r="I101" i="3"/>
  <c r="O101" i="3" s="1"/>
  <c r="I96" i="3"/>
  <c r="O96" i="3" s="1"/>
  <c r="I91" i="3"/>
  <c r="O91" i="3" s="1"/>
  <c r="I86" i="3"/>
  <c r="O86" i="3" s="1"/>
  <c r="I80" i="3"/>
  <c r="O80" i="3" s="1"/>
  <c r="O75" i="3"/>
  <c r="I75" i="3"/>
  <c r="I70" i="3"/>
  <c r="O70" i="3" s="1"/>
  <c r="I65" i="3"/>
  <c r="O65" i="3" s="1"/>
  <c r="I60" i="3"/>
  <c r="O60" i="3" s="1"/>
  <c r="I8" i="3"/>
  <c r="I3" i="3" s="1"/>
  <c r="C10" i="4" s="1"/>
  <c r="I56" i="3"/>
  <c r="O56" i="3" s="1"/>
  <c r="O53" i="3"/>
  <c r="I53" i="3"/>
  <c r="I48" i="3"/>
  <c r="O48" i="3" s="1"/>
  <c r="I44" i="3"/>
  <c r="O44" i="3" s="1"/>
  <c r="O39" i="3"/>
  <c r="I39" i="3"/>
  <c r="I35" i="3"/>
  <c r="O35" i="3" s="1"/>
  <c r="I30" i="3"/>
  <c r="O30" i="3" s="1"/>
  <c r="O25" i="3"/>
  <c r="I25" i="3"/>
  <c r="I21" i="3"/>
  <c r="O21" i="3" s="1"/>
  <c r="I17" i="3"/>
  <c r="O17" i="3" s="1"/>
  <c r="O13" i="3"/>
  <c r="I13" i="3"/>
  <c r="I9" i="3"/>
  <c r="O9" i="3" s="1"/>
  <c r="D10" i="4" l="1"/>
  <c r="E10" i="4" s="1"/>
  <c r="C7" i="4" s="1"/>
  <c r="C6" i="4"/>
  <c r="O305" i="3"/>
</calcChain>
</file>

<file path=xl/sharedStrings.xml><?xml version="1.0" encoding="utf-8"?>
<sst xmlns="http://schemas.openxmlformats.org/spreadsheetml/2006/main" count="822" uniqueCount="345">
  <si>
    <t>EstiCon</t>
  </si>
  <si>
    <t>Firma:</t>
  </si>
  <si>
    <t>Rekapitulace ceny</t>
  </si>
  <si>
    <t>Stavba: 1 - SO 101 - III/3245 Městec Králové, ul. Dymokurská, Okružní křižovatka - KSÚS - úprava (9.8.2023) - dle dotazů 3-13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</si>
  <si>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</si>
  <si>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</si>
  <si>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</si>
  <si>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</si>
  <si>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</si>
  <si>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</si>
  <si>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</si>
  <si>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</si>
  <si>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Okružní křižovatka</t>
  </si>
  <si>
    <t>Soupis prací objektu</t>
  </si>
  <si>
    <t>S</t>
  </si>
  <si>
    <t>Stavba:</t>
  </si>
  <si>
    <t>1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</si>
  <si>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</si>
  <si>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</si>
  <si>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</si>
  <si>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</si>
  <si>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</si>
  <si>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</si>
  <si>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</si>
  <si>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</si>
  <si>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</si>
  <si>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</si>
  <si>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</si>
  <si>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</si>
  <si>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</si>
  <si>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</si>
  <si>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</si>
  <si>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</si>
  <si>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</si>
  <si>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</si>
  <si>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</si>
  <si>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</si>
  <si>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</si>
  <si>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</si>
  <si>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</si>
  <si>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</si>
  <si>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</si>
  <si>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 A V PRŮBĚHU STAVBY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</si>
  <si>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</si>
  <si>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</si>
  <si>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</si>
  <si>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</si>
  <si>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</si>
  <si>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A</t>
  </si>
  <si>
    <t>POPLATKY ZA SKLÁDKU - vytěžené zeminy a horniny</t>
  </si>
  <si>
    <t>M3</t>
  </si>
  <si>
    <t>dle pol. 12373.SKL
dle pol. 13273.SKL, dle položky 12930 SKL. 1275+78,846+20,338 = 1374,184</t>
  </si>
  <si>
    <t>Celkové množství = 1374,184</t>
  </si>
  <si>
    <t>zahrnuje veškeré poplatky provozovateli skládky související s uložením odpadu na skládce.</t>
  </si>
  <si>
    <t>C</t>
  </si>
  <si>
    <t>POPLATKY ZA SKLÁDKU - prostý beton, cem. stabilizace</t>
  </si>
  <si>
    <t xml:space="preserve"> [!11314] = 289,000 [A]</t>
  </si>
  <si>
    <t>Celkové množství = 289,000</t>
  </si>
  <si>
    <t>H</t>
  </si>
  <si>
    <t>POPLATKY ZA SKLÁDKU - sejmutí drnu</t>
  </si>
  <si>
    <t xml:space="preserve"> [!11130]*0,1 = 12,000 [A]</t>
  </si>
  <si>
    <t>014131</t>
  </si>
  <si>
    <t>POPLATKY ZA SKLÁDKU TYP S-NO (NEBEZPECNÝ ODPAD)</t>
  </si>
  <si>
    <t xml:space="preserve"> [!11372] = 265,778 [A]</t>
  </si>
  <si>
    <t>Celkové množství = 265,778</t>
  </si>
  <si>
    <t>02720</t>
  </si>
  <si>
    <t>POMOC PRÁCE ZRÍZ NEBO ZAJIŠT REGULACI A OCHRANU DOPRAVY - OPRAVA OBJÍZDNÝCH TRAS (PEVNÁ POLOŽKA)</t>
  </si>
  <si>
    <t>zahrnuje veškeré náklady spojené s objednatelem požadovanými zarízeními</t>
  </si>
  <si>
    <t>2</t>
  </si>
  <si>
    <t>POMOC PRÁCE ZŘÍZ NEBO ZAJIŠŤ REGULACI A OCHRANU DOPRAVY - DOPRAVNĚ INŽENÝRSKÉ OPATŘENÍ</t>
  </si>
  <si>
    <t>DIO</t>
  </si>
  <si>
    <t xml:space="preserve">1=1.000 [A] </t>
  </si>
  <si>
    <t>Celkem 1 = 1,000</t>
  </si>
  <si>
    <t>02944</t>
  </si>
  <si>
    <t>OSTAT POŽADAVKY - DOKUMENTACE SKUTEC PROVEDENÍ V DIGIT FORME</t>
  </si>
  <si>
    <t>zahrnuje veškeré náklady spojené s objednatelem požadovanými pracemi</t>
  </si>
  <si>
    <t>03170</t>
  </si>
  <si>
    <t>ZARÍZENÍ STAVENIŠTE</t>
  </si>
  <si>
    <t>zahrnuje objednatelem povolené náklady na porízení (event. pronájem), provozování, udržování a likvidaci zhotovitelova zarízení</t>
  </si>
  <si>
    <t>Zemní práce</t>
  </si>
  <si>
    <t>11130</t>
  </si>
  <si>
    <t>KOM</t>
  </si>
  <si>
    <t>SEJMUTÍ DRNU</t>
  </si>
  <si>
    <t>M2</t>
  </si>
  <si>
    <t>Doprava na kompostárnu včetně uložení</t>
  </si>
  <si>
    <t>KSÚS 120 = 120,000 [A]</t>
  </si>
  <si>
    <t>Celkové množství = 120,000</t>
  </si>
  <si>
    <t>vcetne vodorovné dopravy  a uložení na skládku</t>
  </si>
  <si>
    <t>11314</t>
  </si>
  <si>
    <t>SKL</t>
  </si>
  <si>
    <t>ODSTRANĚNÍ KRYTU ZPEVNĚNÝCH PLOCH S CEMENTOVÝM POJIVEM</t>
  </si>
  <si>
    <t>tl. 0,17 m</t>
  </si>
  <si>
    <t>KSÚS 1700*0,17 = 289,000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</si>
  <si>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</si>
  <si>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11372</t>
  </si>
  <si>
    <t>FRÉZOVÁNÍ ZPEVNĚNÝCH PLOCH ASFALTOVÝCH</t>
  </si>
  <si>
    <t>tl. 0,15 m</t>
  </si>
  <si>
    <t>KSÚS (1699,85+72)*0,15 = 265,778 [A]</t>
  </si>
  <si>
    <t>113763</t>
  </si>
  <si>
    <t>FRÉZOVÁNÍ DRÁŽKY PRŮŘEZU DO 300MM2 V ASFALTOVÉ VOZOVCE</t>
  </si>
  <si>
    <t>M</t>
  </si>
  <si>
    <t xml:space="preserve"> 92,099 = 92,099</t>
  </si>
  <si>
    <t>Celkem 92,099 = 92,099</t>
  </si>
  <si>
    <t>Položka zahrnuje veškerou manipulaci s vybouranou sutí a s vybouranými hmotami vc. uložení na skládku.</t>
  </si>
  <si>
    <t>12373</t>
  </si>
  <si>
    <t>ODKOP PRO SPOD STAVBU SILNIC A ŽELEZNIC TR. I</t>
  </si>
  <si>
    <t>KSÚS - ŠD 1700*0,25 = 425,000 [A]</t>
  </si>
  <si>
    <t>KSÚS - AZ 1700*0,5 = 850,000 [B]</t>
  </si>
  <si>
    <t>Celkové množství = 1275,000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</si>
  <si>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</si>
  <si>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12930</t>
  </si>
  <si>
    <t>ČIŠTĚNÍ PŘÍKOPŮ OD NÁNOSU</t>
  </si>
  <si>
    <t>doprava a uložení na skladku 
0,25 m3/m</t>
  </si>
  <si>
    <t xml:space="preserve">(24,237+10,697+11,47+5,18+29,767)*0,25=20.338 [A] </t>
  </si>
  <si>
    <t>Celkem 20,338 = 20,338</t>
  </si>
  <si>
    <t>Soucástí položky je vodorovná a svislá doprava, premístení, preložení, manipulace s materiálem a uložení na skládku._x000D_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</si>
  <si>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</si>
  <si>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ŠÍŘ DO 2M PAŽ I NEPAŽ TŘ. I</t>
  </si>
  <si>
    <t>doprava na skladku</t>
  </si>
  <si>
    <t xml:space="preserve">(17,5+7,5)*1,5*1=37.500 [A] 
chránička VAK - 1,7*48,642*0,5=41.346 [B] 
Celkem: A+B=78.846 [C] </t>
  </si>
  <si>
    <t>Celkem 78,846 = 78,846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</si>
  <si>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</si>
  <si>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17120</t>
  </si>
  <si>
    <t>ULOŽENÍ SYPANINY DO NÁSYPŮ A NA SKLÁDKY BEZ ZHUTNĚNÍ</t>
  </si>
  <si>
    <t>Uložení drnu na kompostárnu</t>
  </si>
  <si>
    <t xml:space="preserve">dle položky 11130.KOM - 632,544=632.544 [A] </t>
  </si>
  <si>
    <t>Celkem 632,544 = 632,544</t>
  </si>
  <si>
    <t>položka zahrnuje:_x000D_
- kompletní provedení zemní konstrukce do predepsaného tvaru_x000D_
- ošetrení úložište po celou dobu práce v nem vc. klimatických opatrení_x000D_
- ztížení v okolí vedení, konstrukcí a objektu a jejich docasné zajištení_x000D_
- ztížení provádení ve ztížených podmínkách a stísnených prostorech_x000D_
- ztížené ukládání sypaniny pod vodu_x000D_
- ukládání po vrstvách a po jiných nutných cástech (figurách) vc. dosypávek_x000D_
- spouštení a nošení materiálu_x000D_
- úprava, ocištení a ochrana podloží a svahu_x000D_
- svahování,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</si>
  <si>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OR</t>
  </si>
  <si>
    <t>zložení ornice na deponii</t>
  </si>
  <si>
    <t xml:space="preserve">dle položky 12110.OR - 926,027=926.027 [A] </t>
  </si>
  <si>
    <t>Celkem 926,027 = 926,027</t>
  </si>
  <si>
    <t>Uložení na skládku</t>
  </si>
  <si>
    <t xml:space="preserve"> [!014101] = 1374,184</t>
  </si>
  <si>
    <t>17380</t>
  </si>
  <si>
    <t>ZEMNÍ KRAJNICE A DOSYPÁVKY Z NAKUPOVANÝCH MATERIÁLŮ</t>
  </si>
  <si>
    <t>SD 0/63</t>
  </si>
  <si>
    <t xml:space="preserve">(7,526+11,250)*0,25=4.694 [A] </t>
  </si>
  <si>
    <t>Celkem 4,694 = 4,694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</si>
  <si>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svahování, hutnení a uzavírání povrchu svahu_x000D_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</si>
  <si>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17481</t>
  </si>
  <si>
    <t>ZÁSYP JAM A RÝH Z NAKUPOVANÝCH MATERIÁLŮ</t>
  </si>
  <si>
    <t xml:space="preserve">okružní - 246,057*0,57+246,057*(1,35*2/3)=361.704 [A] 
zásyp rušené kce - 0,32* 308,989=98.876 [B] 
Celkem: A+B=460.580 [C] </t>
  </si>
  <si>
    <t>Celkem 460,58 = 460,580</t>
  </si>
  <si>
    <t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</si>
  <si>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17680</t>
  </si>
  <si>
    <t>AZ</t>
  </si>
  <si>
    <t>VÝPLNE Z NAKUPOVANÝCH MATERIÁLU</t>
  </si>
  <si>
    <t>KSÚS - aktivní zóna (AZ) 1700*0,5 = 850,000 [A]</t>
  </si>
  <si>
    <t>Celkové množství = 850,000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</si>
  <si>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</si>
  <si>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18110</t>
  </si>
  <si>
    <t>ÚPRAVA PLÁNĚ SE ZHUTNĚNÍM V HORNINĚ TŘ. I</t>
  </si>
  <si>
    <t>Hutneni plane</t>
  </si>
  <si>
    <t xml:space="preserve"> 1415 = 1415,000 [A]</t>
  </si>
  <si>
    <t>položka zahrnuje úpravu pláne vcetne vyrovnání výškových rozdílu. Míru zhutnení urcuje projekt.</t>
  </si>
  <si>
    <t>18220</t>
  </si>
  <si>
    <t>ROZPROSTŘENÍ ORNICE VE SVAHU</t>
  </si>
  <si>
    <t>zpětné použití ornice z deponie</t>
  </si>
  <si>
    <t>Úpravy ueleně kolem okruž. křižovatky (90,573+78,679+124,375+163,944)*0,1 = 45,757 [A]</t>
  </si>
  <si>
    <t>Celkové množství = 45,757</t>
  </si>
  <si>
    <t>položka zahrnuje:_x000D_
nutné premístení ornice z docasných skládek vzdálených do 50m_x000D_
rozprostrení ornice v predepsané tlouštce ve svahu pres 1:5</t>
  </si>
  <si>
    <t>18241</t>
  </si>
  <si>
    <t>ZALOŽENÍ TRÁVNÍKU RUČNÍM VÝSEVEM</t>
  </si>
  <si>
    <t>dle pol. 18220.OR 457,57 = 457,570</t>
  </si>
  <si>
    <t>Zahrnuje dodání predepsané travní smesi, její výsev na ornici, zalévání, první pokosení, to vše bez ohledu na sklon terénu</t>
  </si>
  <si>
    <t>Základy</t>
  </si>
  <si>
    <t>212635</t>
  </si>
  <si>
    <t>TRATIVODY KOMPL Z TRUB Z PLAST HM DN DO 150MM, RÝHA TŘ I</t>
  </si>
  <si>
    <t>Potrubí PVC DN 150,  
včetně rýhy, 
separační geotextílie 
obsyp  ŠD 16-32</t>
  </si>
  <si>
    <t xml:space="preserve">4,6+3,3+4,9+3,2+11,7+4+3,3+6=41.000 [A] </t>
  </si>
  <si>
    <t>Celkem 41 = 41,000</t>
  </si>
  <si>
    <t>Položka platí pro kompletní konstrukce trativodu a zahrnuje zejména:_x000D_
- výkop rýhy predepsaného tvaru v dané tríde težitelnosti, výpln, zásyp trativodu vcetne dopravy, uložení prebytecného materiálu, dodávky predepsaného materiálu pro výpln a zásyp_x000D_
- zrízení spojovací vrstvy_x000D_
- zrízení podkladu a lože trativodu z predepsaného materiálu_x000D_
- dodávka a uložení trativodu predepsaného materiálu a profilu_x000D_
- obsyp trativodu predepsaným materiálem_x000D_
- ukoncení trativodu zaústením do potrubí nebo vodotece, prípadne vybudování ukoncujícího objektu (kaplicky) dle VL_x000D_
- veškerý materiál, výrobky a polotovary, vcetne mimostaveništní a vnitrostaveništní dopravy_x000D_
- nezahrnuje opláštení z geotextilie, fólie</t>
  </si>
  <si>
    <t>4</t>
  </si>
  <si>
    <t>Vodorovné konstrukce</t>
  </si>
  <si>
    <t>45157</t>
  </si>
  <si>
    <t>PODKLADNÍ A VÝPLŇOVÉ VRSTVY Z KAMENIVA TĚŽENÉHO</t>
  </si>
  <si>
    <t xml:space="preserve">Pod propustky - (17,5+7,5)*0,1*0,2=0.500 [A] </t>
  </si>
  <si>
    <t>Celkem 0,5 = 0,500</t>
  </si>
  <si>
    <t>položka zahrnuje dodávku predepsaného kameniva, mimostaveništní a vnitrostaveništní dopravu a jeho uložení_x000D_
není-li v zadávací dokumentaci uvedeno jinak, jedná se o nakupovaný materiál</t>
  </si>
  <si>
    <t>465512</t>
  </si>
  <si>
    <t>DLAŽBY Z LOMOVÉHO KAMENE NA MC</t>
  </si>
  <si>
    <t>čela propustů</t>
  </si>
  <si>
    <t>Zpevnění u čel propustků 0,2*2*1,5*4 = 2,400</t>
  </si>
  <si>
    <t>Celkem 2,4 = 2,400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</si>
  <si>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</si>
  <si>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</si>
  <si>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</si>
  <si>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561431</t>
  </si>
  <si>
    <t>KAMENIVO ZPEVNĚNÉ CEMENTEM TŘ. I TL. DO 150MM</t>
  </si>
  <si>
    <t>TL. 0,15 m</t>
  </si>
  <si>
    <t>Zpevnění dlažbou vnitřní prstenec 90,25 = 90,250</t>
  </si>
  <si>
    <t>Celkové množství = 90,250</t>
  </si>
  <si>
    <t>- dodání smesi v požadované kvalite_x000D_
- ocištení podkladu_x000D_
- uložení smesi dle predepsaného technologického predpisu a zhutnení vrstvy v predepsané tlouštce_x000D_
- zrízení vrstvy bez rozlišení šírky, pokládání vrstvy po etapách, vcetne pracovních spar a spoju_x000D_
- úpravu napojení, ukoncení_x000D_
- úpravu dilatacních spar vcetne predepsané výztuže_x000D_
- nezahrnuje postriky, nátery_x000D_
- nezahrnuje úpravu povrchu krytu</t>
  </si>
  <si>
    <t>561441</t>
  </si>
  <si>
    <t>KAMENIVO ZPEVNĚNÉ CEMENTEM TŘ. I TL. DO 200MM</t>
  </si>
  <si>
    <t>KSC I 0,2 m</t>
  </si>
  <si>
    <t>Zpevnění dlažbou kraje 23,1+11,6+11,7+25+20 = 91,400</t>
  </si>
  <si>
    <t>Celkové množství = 91,400</t>
  </si>
  <si>
    <t>56313</t>
  </si>
  <si>
    <t>VOZOVKOVÉ VRSTVY Z MECHANICKY ZPEVNĚNÉHO KAMENIVA TL. DO 150MM</t>
  </si>
  <si>
    <t>KSÚS - UL. Vinická 167,4 = 167,400 [B]</t>
  </si>
  <si>
    <t>KSÚS - ul. Dymokurská - do města 289,9 = 289,900 [C]</t>
  </si>
  <si>
    <t>KSÚS - UL. Dymokurská - výjezd 230,2 = 230,200 [D]</t>
  </si>
  <si>
    <t>Celkové množství = 687,500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</si>
  <si>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</si>
  <si>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56314</t>
  </si>
  <si>
    <t>VOZOVKOVÉ VRSTVY Z MECHANICKY ZPEVNĚNÉHO KAMENIVA TL. DO 200MM</t>
  </si>
  <si>
    <t>KSÚS - Okružní jízdní pás 565,5 = 565,500</t>
  </si>
  <si>
    <t>Celkem 565,5 = 565,500</t>
  </si>
  <si>
    <t>56334</t>
  </si>
  <si>
    <t>VOZOVKOVÉ VRSTVY ZE ŠTĚRKODRTI TL. DO 200MM</t>
  </si>
  <si>
    <t>ŠDA tl. 0,2 m</t>
  </si>
  <si>
    <t>KSÚS - ul. Vinická 167,5 = 167,500 [A]</t>
  </si>
  <si>
    <t>Celkové množství = 167,500</t>
  </si>
  <si>
    <t>56335</t>
  </si>
  <si>
    <t>VOZOVKOVÉ VRSTVY ZE ŠTĚRKODRTI TL. DO 250MM</t>
  </si>
  <si>
    <t>ŠDA - 0,25 m</t>
  </si>
  <si>
    <t>KSÚS - Okružní jízdní pás 565,5 = 565,500 [A]</t>
  </si>
  <si>
    <t>KSÚS - prstenec 90,25 = 90,250 [B]</t>
  </si>
  <si>
    <t>KSÚS - ul. Dymokurská - výjezd 230,2 = 230,200 [E]</t>
  </si>
  <si>
    <t>KSÚS - zpevnění dlažbou kraje 23,1+11,6+11,7+25+20 = 91,400 [F]</t>
  </si>
  <si>
    <t>Celkové množství = 1267,250</t>
  </si>
  <si>
    <t>56962</t>
  </si>
  <si>
    <t>ZPEVNĚNÍ KRAJNIC Z RECYKLOVANÉHO MATERIÁLU TL DO 100MM</t>
  </si>
  <si>
    <t>živičný recyklát 0,1 m</t>
  </si>
  <si>
    <t>KSÚS 45*0,5 = 22,500</t>
  </si>
  <si>
    <t>Celkové množství = 22,500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</si>
  <si>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</si>
  <si>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</si>
  <si>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</si>
  <si>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</si>
  <si>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>Okružní jízdní pás 565,5 = 565,500 [A]</t>
  </si>
  <si>
    <t>Komunikace - ul. Dymokurská - do města 289,9 = 289,900 [B]</t>
  </si>
  <si>
    <t>Komunikace - ul. Dymokurská - výjezd 230,2 = 230,200 [C]</t>
  </si>
  <si>
    <t>Komunikace - ul. Vinická 167,4 = 167,400 [D]</t>
  </si>
  <si>
    <t>Celkové množství = 1253,000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</si>
  <si>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</si>
  <si>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</si>
  <si>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</si>
  <si>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0,6 kg/m2</t>
  </si>
  <si>
    <t xml:space="preserve"> 565,5*2 = 1131,000 [A]</t>
  </si>
  <si>
    <t>Celkové množství = 1818,500</t>
  </si>
  <si>
    <t>574B34</t>
  </si>
  <si>
    <t>ASFALTOVÝ BETON PRO OBRUSNÉ VRSTVY MODIFIK ACO 11+, 11S TL. 40MM</t>
  </si>
  <si>
    <t>KSÚS - Okružní jízdní pás [!1] = 565,500 [A]</t>
  </si>
  <si>
    <t>KSÚS - ul. Dymokurská - do města [!3] = 289,900 [B]</t>
  </si>
  <si>
    <t>KSÚS - ul. Dymokurská - výjezd [!4] = 230,200 [C]</t>
  </si>
  <si>
    <t>Celkové množství = 1085,600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</si>
  <si>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</si>
  <si>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574D56</t>
  </si>
  <si>
    <t>ASFALTOVÝ BETON PRO LOŽNÍ VRSTVY MODIFIK ACL 16+, 16S TL. 60MM</t>
  </si>
  <si>
    <t xml:space="preserve"> [!1] = 565,500 [A]</t>
  </si>
  <si>
    <t>Celkové množství = 565,500</t>
  </si>
  <si>
    <t>574F46</t>
  </si>
  <si>
    <t>ASFALTOVÝ BETON PRO PODKLADNÍ VRSTVY MODIFIK ACP 16+, 16S TL. 50MM</t>
  </si>
  <si>
    <t>574F76</t>
  </si>
  <si>
    <t>ASFALTOVÝ BETON PRO PODKLADNÍ VRSTVY MODIFIK ACP 16+, 16S TL. 80MM</t>
  </si>
  <si>
    <t xml:space="preserve"> [!3] = 289,900 [A]</t>
  </si>
  <si>
    <t xml:space="preserve"> [!4] = 230,200 [B]</t>
  </si>
  <si>
    <t xml:space="preserve"> [!8] = 167,400 [C]</t>
  </si>
  <si>
    <t>58212</t>
  </si>
  <si>
    <t>DLÁŽDĚNÉ KRYTY Z VELKÝCH KOSTEK DO LOŽE Z MC</t>
  </si>
  <si>
    <t>Dlažba žulová 16/16</t>
  </si>
  <si>
    <t xml:space="preserve"> 90,25 = 90,250 [A]</t>
  </si>
  <si>
    <t>Zpevnění dlažbou kraje 23,1+11,6+11,7+25+20 = 91,400 [B]</t>
  </si>
  <si>
    <t>Ostrůvky 5,92 = 5,920 [C]</t>
  </si>
  <si>
    <t>Celkové množství = 187,570</t>
  </si>
  <si>
    <t>- dodání dlažebního materiálu v požadované kvalite, dodání materiálu pro predepsané  lože v tlouštce predepsané dokumentací a pro predepsanou výpln spar_x000D_
- ocištení podkladu_x000D_
- uložení dlažby dle predepsaného technologického predpisu vcetne predepsané podkladní vrstvy a predepsané výplne spar_x000D_
- zrízení vrstvy bez rozlišení šírky, pokládání vrstvy po etapách _x000D_
- úpravu napojení, ukoncení podél obrubníku, dilatacních zarízení, odvodnovacích proužku, odvodnovacu, vpustí, šachet a pod., nestanoví-li zadávací dokumentace jinak_x000D_
- nezahrnuje postriky, nátery_x000D_
- nezahrnuje tesnení podél obrubníku, dilatacních zarízení, odvodnovacích proužku, odvodnovacu, vpustí, šachet a pod.</t>
  </si>
  <si>
    <t>8</t>
  </si>
  <si>
    <t>Potrubí</t>
  </si>
  <si>
    <t>87634</t>
  </si>
  <si>
    <t>CHRÁNIČKY Z TRUB PLASTOVÝCH DN DO 200MM</t>
  </si>
  <si>
    <t>DN 200</t>
  </si>
  <si>
    <t>Chránička VaK 49 = 49,000</t>
  </si>
  <si>
    <t>Celkové množství = 49,000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</si>
  <si>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</si>
  <si>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89712</t>
  </si>
  <si>
    <t>VPUSŤ KANALIZAČNÍ ULIČNÍ KOMPLETNÍ Z BETONOVÝCH DÍLCŮ</t>
  </si>
  <si>
    <t>KUS</t>
  </si>
  <si>
    <t>včetně mříže</t>
  </si>
  <si>
    <t xml:space="preserve"> 4 = 4,000</t>
  </si>
  <si>
    <t>Celkové množství = 4,000</t>
  </si>
  <si>
    <t>položka zahrnuje:_x000D_
- dodávku a osazení predepsaných dílu vcetne mríže_x000D_
- výpln, tesnení  a tmelení spar a spoju,_x000D_
- opatrení  povrchu  betonu  izolací  proti zemní vlhkosti v cástech, kde prijdou do styku se zeminou nebo kamenivem,_x000D_
- predepsané podkladní konstrukce</t>
  </si>
  <si>
    <t>9</t>
  </si>
  <si>
    <t>Ostatní konstrukce a práce</t>
  </si>
  <si>
    <t>914171</t>
  </si>
  <si>
    <t>DOPRAVNÍ ZNACKY ZÁKLADNÍ VELIKOSTI HLINÍKOVÉ FÓLIE TR 2 - DODÁVKA A MONTÁŽ</t>
  </si>
  <si>
    <t xml:space="preserve"> 23 = 23,000 [A]</t>
  </si>
  <si>
    <t>položka zahrnuje:
- dodávku a montáž znacek v požadovaném provedení</t>
  </si>
  <si>
    <t>914644</t>
  </si>
  <si>
    <t>DOPRAV ZNACKY 150X150CM OCEL FÓLIE TR 3 - DOD, MONT, DEMONT</t>
  </si>
  <si>
    <t xml:space="preserve"> 3 = 3,000 [A]</t>
  </si>
  <si>
    <t>položka zahrnuje:
- dodávku a montáž znacek v požadovaném provedení
- sloupky a upevnovací zarízení vcetne jejich osazení (betonová patka, zemní práce), pokud nejsou uvedeny samostatnou položkou
- u docasných (provizorních) znacek a zarízení údržbu po celou dobu trvání funkce, náhradu znicených nebo ztracených kusu, nutnou opravu poškozených cástí
- odstranení, demontáž a odklizení materiálu s odvozem na predepsané místo</t>
  </si>
  <si>
    <t>915111</t>
  </si>
  <si>
    <t>VODOROVNÉ DOPRAVNÍ ZNACENÍ BARVOU HLADKÉ - DODÁVKA A POKLÁDKA</t>
  </si>
  <si>
    <t xml:space="preserve"> 172,942 = 172,942 [A]</t>
  </si>
  <si>
    <t>položka zahrnuje:
- dodání a pokládku náterového materiálu (merí se pouze natíraná plocha)
- predznacení a reflexní úpravu</t>
  </si>
  <si>
    <t>915211</t>
  </si>
  <si>
    <t>VODOROVNÉ DOPRAVNÍ ZNAČENÍ PLASTEM HLADKÉ - DODÁVKA A POKLÁDKA</t>
  </si>
  <si>
    <t xml:space="preserve">(113,097+74,770+4,981+19,915+4,822+18,677+9,488+13,621+25,678+42,875+54,378+4,052+16,48+4,354+2,54+8,025+15,748+8,813+4,09+15,1+12,169+5,229+7,505+18,87+6,161+25,007+15,764+25,188+19,093+18,385+18,385+16,731+6,608+5,102+4,218+19,809+6,04)*0,25=172.942 [A] </t>
  </si>
  <si>
    <t>Celkem 172,942 = 172,942</t>
  </si>
  <si>
    <t>položka zahrnuje:_x000D_
- dodání a pokládku náterového materiálu (merí se pouze natíraná plocha)_x000D_
- predznacení a reflexní úpravu</t>
  </si>
  <si>
    <t>917224</t>
  </si>
  <si>
    <t>SILNIČNÍ OBRUBY Z BETONOVÝCH OBRUBNÍKŮ ŠÍŘ 150MM</t>
  </si>
  <si>
    <t>vč. lože C16/20  tl. 0,1m 
150x250x1000</t>
  </si>
  <si>
    <t>Obrubník 150x250x1000 70 = 70,000 [A]</t>
  </si>
  <si>
    <t>Obrubník 150x150 - místa pro přecházení 14 = 14,000 [B]</t>
  </si>
  <si>
    <t>Obrubník přechodový 150x150/250x1000-levý 2 = 2,000 [C]</t>
  </si>
  <si>
    <t>Obrubník přechodový 150x150/250x1000-pravý 2 = 2,000 [D]</t>
  </si>
  <si>
    <t>Celkové množství = 88,000</t>
  </si>
  <si>
    <t>Položka zahrnuje:_x000D_
dodání a pokládku betonových obrubníku o rozmerech predepsaných zadávací dokumentací_x000D_
betonové lože i bocní betonovou operku.</t>
  </si>
  <si>
    <t>91723</t>
  </si>
  <si>
    <t>OBRUBY Z BETON KRAJNÍKŮ</t>
  </si>
  <si>
    <t xml:space="preserve"> 80*2 = 160,000</t>
  </si>
  <si>
    <t>Položka zahrnuje:_x000D_
dodání a pokládku betonových krajníku o rozmerech predepsaných zadávací dokumentací_x000D_
betonové lože i bocní betonovou operku.</t>
  </si>
  <si>
    <t>91726</t>
  </si>
  <si>
    <t>KO OBRUBNÍKY BETONOVÉ</t>
  </si>
  <si>
    <t>KO obrubník 195x300x600</t>
  </si>
  <si>
    <t>Prstenec 76 = 76,000</t>
  </si>
  <si>
    <t>Ostrůvky 6+7,6+15+5 = 33,600 [A]</t>
  </si>
  <si>
    <t>Celkové množství = 109,600</t>
  </si>
  <si>
    <t>917424</t>
  </si>
  <si>
    <t>CHODNÍKOVÉ OBRUBY Z KAMENNÝCH OBRUBNÍKU ŠÍR 150MM</t>
  </si>
  <si>
    <t>Zpevněné krajnice 86 = 86,000 [A]</t>
  </si>
  <si>
    <t>Položka zahrnuje:
dodání a pokládku kamenných obrubníku o rozmerech predepsaných zadávací dokumentací
betonové lože i bocní betonovou operku.</t>
  </si>
  <si>
    <t>917425</t>
  </si>
  <si>
    <t>CHODNÍKOVÉ OBRUBY Z KAMENNÝCH OBRUBNÍKŮ ŠÍŘ 200MM</t>
  </si>
  <si>
    <t>OP3 250x200</t>
  </si>
  <si>
    <t>Prstenec 66 = 66,000</t>
  </si>
  <si>
    <t>Položka zahrnuje:_x000D_
dodání a pokládku kamenných obrubníku o rozmerech predepsaných zadávací dokumentací_x000D_
betonové lože i bocní betonovou operku.</t>
  </si>
  <si>
    <t>9181B</t>
  </si>
  <si>
    <t>ČELA PROPUSTU Z TRUB DN DO 400MM Z BETONU</t>
  </si>
  <si>
    <t xml:space="preserve">4=4.000 [A] </t>
  </si>
  <si>
    <t>Celkem 4 = 4,000</t>
  </si>
  <si>
    <t>Položka zahrnuje kompletní celo (základ, drík, rímsu)_x000D_
- dodání  cerstvého  betonu  (betonové  smesi)  požadované  kvality,  jeho  uložení  do požadovaného tvaru pri jakékoliv hustote výztuže, konzistenci cerstvého betonu a zpusobu hutnení, ošetrení a ochranu betonu,_x000D_
- dodání a osazení výztuže,_x000D_
- prípadne dokumentací predepsaný kamenný obklad,_x000D_
- zhotovení nepropustného, mrazuvzdorného betonu a betonu požadované trvanlivosti a vlastností,_x000D_
- užití potrebných prísad a technologií výroby betonu,_x000D_
- zrízení pracovních a dilatacních spar, vcetne potrebných úprav, výplne, vložek, opracování, ocištení a ošetrení,_x000D_
- bednení  požadovaných  konstr. (i ztracené) s úpravou  dle požadované  kvality povrchu betonu, vcetne odbednovacích a odskružovacích prostredku,_x000D_
- podperné  konstr. (skruže) a lešení všech druhu pro bednení, uložení cerstvého betonu, výztuže a doplnkových konstr., vc. požadovaných otvoru, ochranných a bezpecnostních opatrení a základu techto konstrukcí a lešení,_x000D_
- vytvorení kotevních cel, kapes, nálitku, a sedel,_x000D_
- zrízení  všech  požadovaných  otvoru, kapes, výklenku, prostupu, dutin, drážek a pod., vc. ztížení práce a úprav  kolem nich,_x000D_
- úpravy pro osazení výztuže, doplnkových konstrukcí a vybavení,_x000D_
- úpravy povrchu pro položení požadované izolace, povlaku a náteru, prípadne vyspravení,_x000D_
- ztížení práce u kabelových a injektážních trubek a ostatních zarízení osazovaných do betonu,_x000D_
- konstrukce betonových kloubu, upevnení kotevních prvku a doplnkových konstrukcí,_x000D_
- nátery zabranující soudržnost betonu a bednení,_x000D_
- výpln, tesnení  a tmelení spar a spoju,_x000D_
- opatrení  povrchu  betonu  izolací  proti zemní vlhkosti v cástech, kde prijdou do styku se zeminou nebo kamenivem,_x000D_
- prípadné zrízení spojovací vrstvy u základu,_x000D_
- úpravy pro osazení zarízení ochrany konstrukce proti vlivu bludných proudu._x000D_
Nezahrnuje zábradlí.</t>
  </si>
  <si>
    <t>9183B1</t>
  </si>
  <si>
    <t>PROPUSTY Z TRUB DN 400MM BETONOVÝCH</t>
  </si>
  <si>
    <t xml:space="preserve"> 9+17 = 26,000</t>
  </si>
  <si>
    <t>Položka zahrnuje:_x000D_
- dodání a položení potrubí z trub z dokumentací predepsaného materiálu a predepsaného prumeru_x000D_
- prípadné úpravy trub (zkrácení, šikmé seríznutí)_x000D_
Nezahrnuje podkladní vrstvy a obetonování.</t>
  </si>
  <si>
    <t>931323</t>
  </si>
  <si>
    <t>TĚSNĚNÍ DILATAČ SPAR ASF ZÁLIVKOU MODIFIK PRŮŘ DO 300MM2</t>
  </si>
  <si>
    <t xml:space="preserve">dle pol. 113763 -  92,099=92.099 [A] </t>
  </si>
  <si>
    <t>položka zahrnuje dodávku a osazení predepsaného materiálu, ocištení ploch spáry pred úpravou, ocištení okolí spáry po úprave_x000D_
nezahrnuje tesnící profil</t>
  </si>
  <si>
    <t>SO 101 - III/3245 Městec Králové, ul. Dymokurská, Okružní křižovatka - KSÚS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</si>
</sst>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0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4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  <xf numFmtId="0" fontId="9" fillId="2" borderId="0" xfId="5" applyFont="1" applyFill="1">
      <alignment horizontal="left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1000000</v>
      </c>
      <c r="D6" s="3"/>
      <c r="E6" s="3"/>
    </row>
    <row r="7" spans="1:5" x14ac:dyDescent="0.25">
      <c r="A7" s="3"/>
      <c r="B7" s="5" t="s">
        <v>5</v>
      </c>
      <c r="C7" s="6">
        <f>SUM(E10)</f>
        <v>1210000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101'!I3</f>
        <v>1000000</v>
      </c>
      <c r="D10" s="9">
        <f>SUMIFS('SO 101'!O:O,'SO 101'!A:A,"P")</f>
        <v>210000</v>
      </c>
      <c r="E10" s="9">
        <f>C10+D10</f>
        <v>1210000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3"/>
  <sheetViews>
    <sheetView tabSelected="1" topLeftCell="B1" workbookViewId="0">
      <selection activeCell="H39" sqref="H39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13</v>
      </c>
      <c r="F2" s="3"/>
      <c r="G2" s="3"/>
      <c r="H2" s="3"/>
      <c r="I2" s="3"/>
    </row>
    <row r="3" spans="1:16" ht="30" x14ac:dyDescent="0.25">
      <c r="A3" t="s">
        <v>14</v>
      </c>
      <c r="B3" s="11" t="s">
        <v>15</v>
      </c>
      <c r="C3" s="29" t="s">
        <v>16</v>
      </c>
      <c r="D3" s="30"/>
      <c r="E3" s="33" t="s">
        <v>344</v>
      </c>
      <c r="F3" s="3"/>
      <c r="G3" s="3"/>
      <c r="H3" s="12" t="s">
        <v>11</v>
      </c>
      <c r="I3" s="13">
        <f>SUMIFS(I8:I313,A8:A313,"SD")</f>
        <v>1000000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 t="s">
        <v>12</v>
      </c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SUMIFS(I9:I58,A9:A58,"P")</f>
        <v>1000000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38</v>
      </c>
      <c r="E23" s="26" t="s">
        <v>39</v>
      </c>
    </row>
    <row r="24" spans="1:16" x14ac:dyDescent="0.25">
      <c r="A24" s="17" t="s">
        <v>40</v>
      </c>
      <c r="E24" s="25"/>
    </row>
    <row r="25" spans="1:16" x14ac:dyDescent="0.25">
      <c r="A25" s="17" t="s">
        <v>32</v>
      </c>
      <c r="B25" s="17">
        <v>5</v>
      </c>
      <c r="C25" s="18" t="s">
        <v>47</v>
      </c>
      <c r="D25" s="17" t="s">
        <v>48</v>
      </c>
      <c r="E25" s="19" t="s">
        <v>49</v>
      </c>
      <c r="F25" s="20" t="s">
        <v>50</v>
      </c>
      <c r="G25" s="21">
        <v>1374.184</v>
      </c>
      <c r="H25" s="22">
        <v>0</v>
      </c>
      <c r="I25" s="23">
        <f>ROUND(G25*H25,P4)</f>
        <v>0</v>
      </c>
      <c r="O25" s="24">
        <f>I25*0.21</f>
        <v>0</v>
      </c>
      <c r="P25">
        <v>3</v>
      </c>
    </row>
    <row r="26" spans="1:16" x14ac:dyDescent="0.25">
      <c r="A26" s="17" t="s">
        <v>37</v>
      </c>
      <c r="E26" s="25" t="s">
        <v>34</v>
      </c>
    </row>
    <row r="27" spans="1:16" ht="45" x14ac:dyDescent="0.25">
      <c r="A27" s="17" t="s">
        <v>38</v>
      </c>
      <c r="E27" s="26" t="s">
        <v>51</v>
      </c>
    </row>
    <row r="28" spans="1:16" x14ac:dyDescent="0.25">
      <c r="A28" s="17" t="s">
        <v>38</v>
      </c>
      <c r="E28" s="26" t="s">
        <v>52</v>
      </c>
    </row>
    <row r="29" spans="1:16" ht="30" x14ac:dyDescent="0.25">
      <c r="A29" s="17" t="s">
        <v>40</v>
      </c>
      <c r="E29" s="19" t="s">
        <v>53</v>
      </c>
    </row>
    <row r="30" spans="1:16" x14ac:dyDescent="0.25">
      <c r="A30" s="17" t="s">
        <v>32</v>
      </c>
      <c r="B30" s="17">
        <v>6</v>
      </c>
      <c r="C30" s="18" t="s">
        <v>47</v>
      </c>
      <c r="D30" s="17" t="s">
        <v>54</v>
      </c>
      <c r="E30" s="19" t="s">
        <v>55</v>
      </c>
      <c r="F30" s="20" t="s">
        <v>50</v>
      </c>
      <c r="G30" s="21">
        <v>289</v>
      </c>
      <c r="H30" s="22">
        <v>0</v>
      </c>
      <c r="I30" s="23">
        <f>ROUND(G30*H30,P4)</f>
        <v>0</v>
      </c>
      <c r="O30" s="24">
        <f>I30*0.21</f>
        <v>0</v>
      </c>
      <c r="P30">
        <v>3</v>
      </c>
    </row>
    <row r="31" spans="1:16" x14ac:dyDescent="0.25">
      <c r="A31" s="17" t="s">
        <v>37</v>
      </c>
      <c r="E31" s="25" t="s">
        <v>34</v>
      </c>
    </row>
    <row r="32" spans="1:16" x14ac:dyDescent="0.25">
      <c r="A32" s="17" t="s">
        <v>38</v>
      </c>
      <c r="E32" s="26" t="s">
        <v>56</v>
      </c>
    </row>
    <row r="33" spans="1:16" x14ac:dyDescent="0.25">
      <c r="A33" s="17" t="s">
        <v>38</v>
      </c>
      <c r="E33" s="26" t="s">
        <v>57</v>
      </c>
    </row>
    <row r="34" spans="1:16" x14ac:dyDescent="0.25">
      <c r="A34" s="17" t="s">
        <v>40</v>
      </c>
      <c r="E34" s="25"/>
    </row>
    <row r="35" spans="1:16" x14ac:dyDescent="0.25">
      <c r="A35" s="17" t="s">
        <v>32</v>
      </c>
      <c r="B35" s="17">
        <v>7</v>
      </c>
      <c r="C35" s="18" t="s">
        <v>47</v>
      </c>
      <c r="D35" s="17" t="s">
        <v>58</v>
      </c>
      <c r="E35" s="19" t="s">
        <v>59</v>
      </c>
      <c r="F35" s="20" t="s">
        <v>50</v>
      </c>
      <c r="G35" s="21">
        <v>12</v>
      </c>
      <c r="H35" s="22">
        <v>0</v>
      </c>
      <c r="I35" s="23">
        <f>ROUND(G35*H35,P4)</f>
        <v>0</v>
      </c>
      <c r="O35" s="24">
        <f>I35*0.21</f>
        <v>0</v>
      </c>
      <c r="P35">
        <v>3</v>
      </c>
    </row>
    <row r="36" spans="1:16" x14ac:dyDescent="0.25">
      <c r="A36" s="17" t="s">
        <v>37</v>
      </c>
      <c r="E36" s="25" t="s">
        <v>34</v>
      </c>
    </row>
    <row r="37" spans="1:16" x14ac:dyDescent="0.25">
      <c r="A37" s="17" t="s">
        <v>38</v>
      </c>
      <c r="E37" s="26" t="s">
        <v>60</v>
      </c>
    </row>
    <row r="38" spans="1:16" ht="30" x14ac:dyDescent="0.25">
      <c r="A38" s="17" t="s">
        <v>40</v>
      </c>
      <c r="E38" s="19" t="s">
        <v>53</v>
      </c>
    </row>
    <row r="39" spans="1:16" x14ac:dyDescent="0.25">
      <c r="A39" s="17" t="s">
        <v>32</v>
      </c>
      <c r="B39" s="17">
        <v>8</v>
      </c>
      <c r="C39" s="18" t="s">
        <v>61</v>
      </c>
      <c r="D39" t="s">
        <v>34</v>
      </c>
      <c r="E39" s="19" t="s">
        <v>62</v>
      </c>
      <c r="F39" s="20" t="s">
        <v>50</v>
      </c>
      <c r="G39" s="21">
        <v>265.77800000000002</v>
      </c>
      <c r="H39" s="22">
        <v>0</v>
      </c>
      <c r="I39" s="23">
        <f>ROUND(G39*H39,P4)</f>
        <v>0</v>
      </c>
      <c r="O39" s="24">
        <f>I39*0.21</f>
        <v>0</v>
      </c>
      <c r="P39">
        <v>3</v>
      </c>
    </row>
    <row r="40" spans="1:16" x14ac:dyDescent="0.25">
      <c r="A40" s="17" t="s">
        <v>37</v>
      </c>
      <c r="E40" s="25" t="s">
        <v>34</v>
      </c>
    </row>
    <row r="41" spans="1:16" x14ac:dyDescent="0.25">
      <c r="A41" s="17" t="s">
        <v>38</v>
      </c>
      <c r="E41" s="26" t="s">
        <v>63</v>
      </c>
    </row>
    <row r="42" spans="1:16" x14ac:dyDescent="0.25">
      <c r="A42" s="17" t="s">
        <v>38</v>
      </c>
      <c r="E42" s="26" t="s">
        <v>64</v>
      </c>
    </row>
    <row r="43" spans="1:16" ht="30" x14ac:dyDescent="0.25">
      <c r="A43" s="17" t="s">
        <v>40</v>
      </c>
      <c r="E43" s="19" t="s">
        <v>53</v>
      </c>
    </row>
    <row r="44" spans="1:16" ht="30" x14ac:dyDescent="0.25">
      <c r="A44" s="17" t="s">
        <v>32</v>
      </c>
      <c r="B44" s="17">
        <v>10</v>
      </c>
      <c r="C44" s="18" t="s">
        <v>65</v>
      </c>
      <c r="D44" s="17" t="s">
        <v>16</v>
      </c>
      <c r="E44" s="19" t="s">
        <v>66</v>
      </c>
      <c r="F44" s="20" t="s">
        <v>36</v>
      </c>
      <c r="G44" s="21">
        <v>1</v>
      </c>
      <c r="H44" s="32">
        <v>1000000</v>
      </c>
      <c r="I44" s="23">
        <f>ROUND(G44*H44,P4)</f>
        <v>1000000</v>
      </c>
      <c r="O44" s="24">
        <f>I44*0.21</f>
        <v>210000</v>
      </c>
      <c r="P44">
        <v>3</v>
      </c>
    </row>
    <row r="45" spans="1:16" x14ac:dyDescent="0.25">
      <c r="A45" s="17" t="s">
        <v>37</v>
      </c>
      <c r="E45" s="25" t="s">
        <v>34</v>
      </c>
    </row>
    <row r="46" spans="1:16" x14ac:dyDescent="0.25">
      <c r="A46" s="17" t="s">
        <v>38</v>
      </c>
      <c r="E46" s="26" t="s">
        <v>39</v>
      </c>
    </row>
    <row r="47" spans="1:16" ht="30" x14ac:dyDescent="0.25">
      <c r="A47" s="17" t="s">
        <v>40</v>
      </c>
      <c r="E47" s="19" t="s">
        <v>67</v>
      </c>
    </row>
    <row r="48" spans="1:16" ht="30" x14ac:dyDescent="0.25">
      <c r="A48" s="17" t="s">
        <v>32</v>
      </c>
      <c r="B48" s="17">
        <v>11</v>
      </c>
      <c r="C48" s="18" t="s">
        <v>65</v>
      </c>
      <c r="D48" s="17" t="s">
        <v>68</v>
      </c>
      <c r="E48" s="19" t="s">
        <v>69</v>
      </c>
      <c r="F48" s="20" t="s">
        <v>36</v>
      </c>
      <c r="G48" s="21">
        <v>1</v>
      </c>
      <c r="H48" s="22">
        <v>0</v>
      </c>
      <c r="I48" s="23">
        <f>ROUND(G48*H48,P4)</f>
        <v>0</v>
      </c>
      <c r="O48" s="24">
        <f>I48*0.21</f>
        <v>0</v>
      </c>
      <c r="P48">
        <v>3</v>
      </c>
    </row>
    <row r="49" spans="1:16" x14ac:dyDescent="0.25">
      <c r="A49" s="17" t="s">
        <v>37</v>
      </c>
      <c r="E49" s="19" t="s">
        <v>70</v>
      </c>
    </row>
    <row r="50" spans="1:16" x14ac:dyDescent="0.25">
      <c r="A50" s="17" t="s">
        <v>38</v>
      </c>
      <c r="E50" s="26" t="s">
        <v>71</v>
      </c>
    </row>
    <row r="51" spans="1:16" x14ac:dyDescent="0.25">
      <c r="A51" s="17" t="s">
        <v>38</v>
      </c>
      <c r="E51" s="26" t="s">
        <v>72</v>
      </c>
    </row>
    <row r="52" spans="1:16" ht="30" x14ac:dyDescent="0.25">
      <c r="A52" s="17" t="s">
        <v>40</v>
      </c>
      <c r="E52" s="19" t="s">
        <v>67</v>
      </c>
    </row>
    <row r="53" spans="1:16" ht="30" x14ac:dyDescent="0.25">
      <c r="A53" s="17" t="s">
        <v>32</v>
      </c>
      <c r="B53" s="17">
        <v>12</v>
      </c>
      <c r="C53" s="18" t="s">
        <v>73</v>
      </c>
      <c r="D53" t="s">
        <v>34</v>
      </c>
      <c r="E53" s="19" t="s">
        <v>74</v>
      </c>
      <c r="F53" s="20" t="s">
        <v>36</v>
      </c>
      <c r="G53" s="21">
        <v>1</v>
      </c>
      <c r="H53" s="22">
        <v>0</v>
      </c>
      <c r="I53" s="23">
        <f>ROUND(G53*H53,P4)</f>
        <v>0</v>
      </c>
      <c r="O53" s="24">
        <f>I53*0.21</f>
        <v>0</v>
      </c>
      <c r="P53">
        <v>3</v>
      </c>
    </row>
    <row r="54" spans="1:16" x14ac:dyDescent="0.25">
      <c r="A54" s="17" t="s">
        <v>37</v>
      </c>
      <c r="E54" s="25" t="s">
        <v>34</v>
      </c>
    </row>
    <row r="55" spans="1:16" ht="30" x14ac:dyDescent="0.25">
      <c r="A55" s="17" t="s">
        <v>40</v>
      </c>
      <c r="E55" s="19" t="s">
        <v>75</v>
      </c>
    </row>
    <row r="56" spans="1:16" x14ac:dyDescent="0.25">
      <c r="A56" s="17" t="s">
        <v>32</v>
      </c>
      <c r="B56" s="17">
        <v>13</v>
      </c>
      <c r="C56" s="18" t="s">
        <v>76</v>
      </c>
      <c r="D56" t="s">
        <v>34</v>
      </c>
      <c r="E56" s="19" t="s">
        <v>77</v>
      </c>
      <c r="F56" s="20" t="s">
        <v>36</v>
      </c>
      <c r="G56" s="21">
        <v>1</v>
      </c>
      <c r="H56" s="22">
        <v>0</v>
      </c>
      <c r="I56" s="23">
        <f>ROUND(G56*H56,P4)</f>
        <v>0</v>
      </c>
      <c r="O56" s="24">
        <f>I56*0.21</f>
        <v>0</v>
      </c>
      <c r="P56">
        <v>3</v>
      </c>
    </row>
    <row r="57" spans="1:16" x14ac:dyDescent="0.25">
      <c r="A57" s="17" t="s">
        <v>37</v>
      </c>
      <c r="E57" s="25" t="s">
        <v>34</v>
      </c>
    </row>
    <row r="58" spans="1:16" ht="30" x14ac:dyDescent="0.25">
      <c r="A58" s="17" t="s">
        <v>40</v>
      </c>
      <c r="E58" s="19" t="s">
        <v>78</v>
      </c>
    </row>
    <row r="59" spans="1:16" x14ac:dyDescent="0.25">
      <c r="A59" s="14" t="s">
        <v>29</v>
      </c>
      <c r="B59" s="14"/>
      <c r="C59" s="15" t="s">
        <v>16</v>
      </c>
      <c r="D59" s="14"/>
      <c r="E59" s="14" t="s">
        <v>79</v>
      </c>
      <c r="F59" s="14"/>
      <c r="G59" s="14"/>
      <c r="H59" s="14"/>
      <c r="I59" s="16">
        <f>SUMIFS(I60:I138,A60:A138,"P")</f>
        <v>0</v>
      </c>
    </row>
    <row r="60" spans="1:16" x14ac:dyDescent="0.25">
      <c r="A60" s="17" t="s">
        <v>32</v>
      </c>
      <c r="B60" s="17">
        <v>14</v>
      </c>
      <c r="C60" s="18" t="s">
        <v>80</v>
      </c>
      <c r="D60" s="17" t="s">
        <v>81</v>
      </c>
      <c r="E60" s="19" t="s">
        <v>82</v>
      </c>
      <c r="F60" s="20" t="s">
        <v>83</v>
      </c>
      <c r="G60" s="21">
        <v>120</v>
      </c>
      <c r="H60" s="22">
        <v>0</v>
      </c>
      <c r="I60" s="23">
        <f>ROUND(G60*H60,P4)</f>
        <v>0</v>
      </c>
      <c r="O60" s="24">
        <f>I60*0.21</f>
        <v>0</v>
      </c>
      <c r="P60">
        <v>3</v>
      </c>
    </row>
    <row r="61" spans="1:16" x14ac:dyDescent="0.25">
      <c r="A61" s="17" t="s">
        <v>37</v>
      </c>
      <c r="E61" s="19" t="s">
        <v>84</v>
      </c>
    </row>
    <row r="62" spans="1:16" x14ac:dyDescent="0.25">
      <c r="A62" s="17" t="s">
        <v>38</v>
      </c>
      <c r="E62" s="26" t="s">
        <v>85</v>
      </c>
    </row>
    <row r="63" spans="1:16" x14ac:dyDescent="0.25">
      <c r="A63" s="17" t="s">
        <v>38</v>
      </c>
      <c r="E63" s="26" t="s">
        <v>86</v>
      </c>
    </row>
    <row r="64" spans="1:16" x14ac:dyDescent="0.25">
      <c r="A64" s="17" t="s">
        <v>40</v>
      </c>
      <c r="E64" s="19" t="s">
        <v>87</v>
      </c>
    </row>
    <row r="65" spans="1:16" x14ac:dyDescent="0.25">
      <c r="A65" s="17" t="s">
        <v>32</v>
      </c>
      <c r="B65" s="17">
        <v>15</v>
      </c>
      <c r="C65" s="18" t="s">
        <v>88</v>
      </c>
      <c r="D65" s="17" t="s">
        <v>89</v>
      </c>
      <c r="E65" s="19" t="s">
        <v>90</v>
      </c>
      <c r="F65" s="20" t="s">
        <v>50</v>
      </c>
      <c r="G65" s="21">
        <v>289</v>
      </c>
      <c r="H65" s="22">
        <v>0</v>
      </c>
      <c r="I65" s="23">
        <f>ROUND(G65*H65,P4)</f>
        <v>0</v>
      </c>
      <c r="O65" s="24">
        <f>I65*0.21</f>
        <v>0</v>
      </c>
      <c r="P65">
        <v>3</v>
      </c>
    </row>
    <row r="66" spans="1:16" x14ac:dyDescent="0.25">
      <c r="A66" s="17" t="s">
        <v>37</v>
      </c>
      <c r="E66" s="19" t="s">
        <v>91</v>
      </c>
    </row>
    <row r="67" spans="1:16" x14ac:dyDescent="0.25">
      <c r="A67" s="17" t="s">
        <v>38</v>
      </c>
      <c r="E67" s="26" t="s">
        <v>92</v>
      </c>
    </row>
    <row r="68" spans="1:16" x14ac:dyDescent="0.25">
      <c r="A68" s="17" t="s">
        <v>38</v>
      </c>
      <c r="E68" s="26" t="s">
        <v>57</v>
      </c>
    </row>
    <row r="69" spans="1:16" ht="90" x14ac:dyDescent="0.25">
      <c r="A69" s="17" t="s">
        <v>40</v>
      </c>
      <c r="E69" s="19" t="s">
        <v>93</v>
      </c>
    </row>
    <row r="70" spans="1:16" x14ac:dyDescent="0.25">
      <c r="A70" s="17" t="s">
        <v>32</v>
      </c>
      <c r="B70" s="17">
        <v>16</v>
      </c>
      <c r="C70" s="18" t="s">
        <v>94</v>
      </c>
      <c r="D70" t="s">
        <v>34</v>
      </c>
      <c r="E70" s="19" t="s">
        <v>95</v>
      </c>
      <c r="F70" s="20" t="s">
        <v>50</v>
      </c>
      <c r="G70" s="21">
        <v>265.77800000000002</v>
      </c>
      <c r="H70" s="22">
        <v>0</v>
      </c>
      <c r="I70" s="23">
        <f>ROUND(G70*H70,P4)</f>
        <v>0</v>
      </c>
      <c r="O70" s="24">
        <f>I70*0.21</f>
        <v>0</v>
      </c>
      <c r="P70">
        <v>3</v>
      </c>
    </row>
    <row r="71" spans="1:16" x14ac:dyDescent="0.25">
      <c r="A71" s="17" t="s">
        <v>37</v>
      </c>
      <c r="E71" s="19" t="s">
        <v>96</v>
      </c>
    </row>
    <row r="72" spans="1:16" x14ac:dyDescent="0.25">
      <c r="A72" s="17" t="s">
        <v>38</v>
      </c>
      <c r="E72" s="26" t="s">
        <v>97</v>
      </c>
    </row>
    <row r="73" spans="1:16" x14ac:dyDescent="0.25">
      <c r="A73" s="17" t="s">
        <v>38</v>
      </c>
      <c r="E73" s="26" t="s">
        <v>64</v>
      </c>
    </row>
    <row r="74" spans="1:16" ht="90" x14ac:dyDescent="0.25">
      <c r="A74" s="17" t="s">
        <v>40</v>
      </c>
      <c r="E74" s="19" t="s">
        <v>93</v>
      </c>
    </row>
    <row r="75" spans="1:16" x14ac:dyDescent="0.25">
      <c r="A75" s="17" t="s">
        <v>32</v>
      </c>
      <c r="B75" s="17">
        <v>17</v>
      </c>
      <c r="C75" s="18" t="s">
        <v>98</v>
      </c>
      <c r="D75" t="s">
        <v>34</v>
      </c>
      <c r="E75" s="19" t="s">
        <v>99</v>
      </c>
      <c r="F75" s="20" t="s">
        <v>100</v>
      </c>
      <c r="G75" s="21">
        <v>92.099000000000004</v>
      </c>
      <c r="H75" s="22">
        <v>0</v>
      </c>
      <c r="I75" s="23">
        <f>ROUND(G75*H75,P4)</f>
        <v>0</v>
      </c>
      <c r="O75" s="24">
        <f>I75*0.21</f>
        <v>0</v>
      </c>
      <c r="P75">
        <v>3</v>
      </c>
    </row>
    <row r="76" spans="1:16" x14ac:dyDescent="0.25">
      <c r="A76" s="17" t="s">
        <v>37</v>
      </c>
      <c r="E76" s="25" t="s">
        <v>34</v>
      </c>
    </row>
    <row r="77" spans="1:16" x14ac:dyDescent="0.25">
      <c r="A77" s="17" t="s">
        <v>38</v>
      </c>
      <c r="E77" s="26" t="s">
        <v>101</v>
      </c>
    </row>
    <row r="78" spans="1:16" x14ac:dyDescent="0.25">
      <c r="A78" s="17" t="s">
        <v>38</v>
      </c>
      <c r="E78" s="26" t="s">
        <v>102</v>
      </c>
    </row>
    <row r="79" spans="1:16" ht="30" x14ac:dyDescent="0.25">
      <c r="A79" s="17" t="s">
        <v>40</v>
      </c>
      <c r="E79" s="19" t="s">
        <v>103</v>
      </c>
    </row>
    <row r="80" spans="1:16" x14ac:dyDescent="0.25">
      <c r="A80" s="17" t="s">
        <v>32</v>
      </c>
      <c r="B80" s="17">
        <v>19</v>
      </c>
      <c r="C80" s="18" t="s">
        <v>104</v>
      </c>
      <c r="D80" s="17" t="s">
        <v>89</v>
      </c>
      <c r="E80" s="19" t="s">
        <v>105</v>
      </c>
      <c r="F80" s="20" t="s">
        <v>50</v>
      </c>
      <c r="G80" s="21">
        <v>1275</v>
      </c>
      <c r="H80" s="22">
        <v>0</v>
      </c>
      <c r="I80" s="23">
        <f>ROUND(G80*H80,P4)</f>
        <v>0</v>
      </c>
      <c r="O80" s="24">
        <f>I80*0.21</f>
        <v>0</v>
      </c>
      <c r="P80">
        <v>3</v>
      </c>
    </row>
    <row r="81" spans="1:16" x14ac:dyDescent="0.25">
      <c r="A81" s="17" t="s">
        <v>37</v>
      </c>
      <c r="E81" s="25" t="s">
        <v>34</v>
      </c>
    </row>
    <row r="82" spans="1:16" x14ac:dyDescent="0.25">
      <c r="A82" s="17" t="s">
        <v>38</v>
      </c>
      <c r="E82" s="26" t="s">
        <v>106</v>
      </c>
    </row>
    <row r="83" spans="1:16" x14ac:dyDescent="0.25">
      <c r="A83" s="17" t="s">
        <v>38</v>
      </c>
      <c r="E83" s="26" t="s">
        <v>107</v>
      </c>
    </row>
    <row r="84" spans="1:16" x14ac:dyDescent="0.25">
      <c r="A84" s="17" t="s">
        <v>38</v>
      </c>
      <c r="E84" s="26" t="s">
        <v>108</v>
      </c>
    </row>
    <row r="85" spans="1:16" ht="409.5" x14ac:dyDescent="0.25">
      <c r="A85" s="17" t="s">
        <v>40</v>
      </c>
      <c r="E85" s="19" t="s">
        <v>109</v>
      </c>
    </row>
    <row r="86" spans="1:16" x14ac:dyDescent="0.25">
      <c r="A86" s="17" t="s">
        <v>32</v>
      </c>
      <c r="B86" s="17">
        <v>21</v>
      </c>
      <c r="C86" s="18" t="s">
        <v>110</v>
      </c>
      <c r="D86" s="17" t="s">
        <v>89</v>
      </c>
      <c r="E86" s="19" t="s">
        <v>111</v>
      </c>
      <c r="F86" s="20" t="s">
        <v>50</v>
      </c>
      <c r="G86" s="21">
        <v>20.338000000000001</v>
      </c>
      <c r="H86" s="22">
        <v>0</v>
      </c>
      <c r="I86" s="23">
        <f>ROUND(G86*H86,P4)</f>
        <v>0</v>
      </c>
      <c r="O86" s="24">
        <f>I86*0.21</f>
        <v>0</v>
      </c>
      <c r="P86">
        <v>3</v>
      </c>
    </row>
    <row r="87" spans="1:16" ht="30" x14ac:dyDescent="0.25">
      <c r="A87" s="17" t="s">
        <v>37</v>
      </c>
      <c r="E87" s="19" t="s">
        <v>112</v>
      </c>
    </row>
    <row r="88" spans="1:16" x14ac:dyDescent="0.25">
      <c r="A88" s="17" t="s">
        <v>38</v>
      </c>
      <c r="E88" s="26" t="s">
        <v>113</v>
      </c>
    </row>
    <row r="89" spans="1:16" x14ac:dyDescent="0.25">
      <c r="A89" s="17" t="s">
        <v>38</v>
      </c>
      <c r="E89" s="26" t="s">
        <v>114</v>
      </c>
    </row>
    <row r="90" spans="1:16" ht="90" x14ac:dyDescent="0.25">
      <c r="A90" s="17" t="s">
        <v>40</v>
      </c>
      <c r="E90" s="19" t="s">
        <v>115</v>
      </c>
    </row>
    <row r="91" spans="1:16" x14ac:dyDescent="0.25">
      <c r="A91" s="17" t="s">
        <v>32</v>
      </c>
      <c r="B91" s="17">
        <v>22</v>
      </c>
      <c r="C91" s="18" t="s">
        <v>116</v>
      </c>
      <c r="D91" s="17" t="s">
        <v>89</v>
      </c>
      <c r="E91" s="19" t="s">
        <v>117</v>
      </c>
      <c r="F91" s="20" t="s">
        <v>50</v>
      </c>
      <c r="G91" s="21">
        <v>78.846000000000004</v>
      </c>
      <c r="H91" s="22">
        <v>0</v>
      </c>
      <c r="I91" s="23">
        <f>ROUND(G91*H91,P4)</f>
        <v>0</v>
      </c>
      <c r="O91" s="24">
        <f>I91*0.21</f>
        <v>0</v>
      </c>
      <c r="P91">
        <v>3</v>
      </c>
    </row>
    <row r="92" spans="1:16" x14ac:dyDescent="0.25">
      <c r="A92" s="17" t="s">
        <v>37</v>
      </c>
      <c r="E92" s="19" t="s">
        <v>118</v>
      </c>
    </row>
    <row r="93" spans="1:16" ht="60" x14ac:dyDescent="0.25">
      <c r="A93" s="17" t="s">
        <v>38</v>
      </c>
      <c r="E93" s="26" t="s">
        <v>119</v>
      </c>
    </row>
    <row r="94" spans="1:16" x14ac:dyDescent="0.25">
      <c r="A94" s="17" t="s">
        <v>38</v>
      </c>
      <c r="E94" s="26" t="s">
        <v>120</v>
      </c>
    </row>
    <row r="95" spans="1:16" ht="409.5" x14ac:dyDescent="0.25">
      <c r="A95" s="17" t="s">
        <v>40</v>
      </c>
      <c r="E95" s="19" t="s">
        <v>121</v>
      </c>
    </row>
    <row r="96" spans="1:16" x14ac:dyDescent="0.25">
      <c r="A96" s="17" t="s">
        <v>32</v>
      </c>
      <c r="B96" s="17">
        <v>23</v>
      </c>
      <c r="C96" s="18" t="s">
        <v>122</v>
      </c>
      <c r="D96" s="17" t="s">
        <v>81</v>
      </c>
      <c r="E96" s="19" t="s">
        <v>123</v>
      </c>
      <c r="F96" s="20" t="s">
        <v>50</v>
      </c>
      <c r="G96" s="21">
        <v>632.54399999999998</v>
      </c>
      <c r="H96" s="22">
        <v>0</v>
      </c>
      <c r="I96" s="23">
        <f>ROUND(G96*H96,P4)</f>
        <v>0</v>
      </c>
      <c r="O96" s="24">
        <f>I96*0.21</f>
        <v>0</v>
      </c>
      <c r="P96">
        <v>3</v>
      </c>
    </row>
    <row r="97" spans="1:16" x14ac:dyDescent="0.25">
      <c r="A97" s="17" t="s">
        <v>37</v>
      </c>
      <c r="E97" s="19" t="s">
        <v>124</v>
      </c>
    </row>
    <row r="98" spans="1:16" x14ac:dyDescent="0.25">
      <c r="A98" s="17" t="s">
        <v>38</v>
      </c>
      <c r="E98" s="26" t="s">
        <v>125</v>
      </c>
    </row>
    <row r="99" spans="1:16" x14ac:dyDescent="0.25">
      <c r="A99" s="17" t="s">
        <v>38</v>
      </c>
      <c r="E99" s="26" t="s">
        <v>126</v>
      </c>
    </row>
    <row r="100" spans="1:16" ht="255" x14ac:dyDescent="0.25">
      <c r="A100" s="17" t="s">
        <v>40</v>
      </c>
      <c r="E100" s="19" t="s">
        <v>127</v>
      </c>
    </row>
    <row r="101" spans="1:16" x14ac:dyDescent="0.25">
      <c r="A101" s="17" t="s">
        <v>32</v>
      </c>
      <c r="B101" s="17">
        <v>24</v>
      </c>
      <c r="C101" s="18" t="s">
        <v>122</v>
      </c>
      <c r="D101" s="17" t="s">
        <v>128</v>
      </c>
      <c r="E101" s="19" t="s">
        <v>123</v>
      </c>
      <c r="F101" s="20" t="s">
        <v>50</v>
      </c>
      <c r="G101" s="21">
        <v>926.02700000000004</v>
      </c>
      <c r="H101" s="22">
        <v>0</v>
      </c>
      <c r="I101" s="23">
        <f>ROUND(G101*H101,P4)</f>
        <v>0</v>
      </c>
      <c r="O101" s="24">
        <f>I101*0.21</f>
        <v>0</v>
      </c>
      <c r="P101">
        <v>3</v>
      </c>
    </row>
    <row r="102" spans="1:16" x14ac:dyDescent="0.25">
      <c r="A102" s="17" t="s">
        <v>37</v>
      </c>
      <c r="E102" s="19" t="s">
        <v>129</v>
      </c>
    </row>
    <row r="103" spans="1:16" x14ac:dyDescent="0.25">
      <c r="A103" s="17" t="s">
        <v>38</v>
      </c>
      <c r="E103" s="26" t="s">
        <v>130</v>
      </c>
    </row>
    <row r="104" spans="1:16" x14ac:dyDescent="0.25">
      <c r="A104" s="17" t="s">
        <v>38</v>
      </c>
      <c r="E104" s="26" t="s">
        <v>131</v>
      </c>
    </row>
    <row r="105" spans="1:16" ht="255" x14ac:dyDescent="0.25">
      <c r="A105" s="17" t="s">
        <v>40</v>
      </c>
      <c r="E105" s="19" t="s">
        <v>127</v>
      </c>
    </row>
    <row r="106" spans="1:16" x14ac:dyDescent="0.25">
      <c r="A106" s="17" t="s">
        <v>32</v>
      </c>
      <c r="B106" s="17">
        <v>25</v>
      </c>
      <c r="C106" s="18" t="s">
        <v>122</v>
      </c>
      <c r="D106" s="17" t="s">
        <v>89</v>
      </c>
      <c r="E106" s="19" t="s">
        <v>123</v>
      </c>
      <c r="F106" s="20" t="s">
        <v>50</v>
      </c>
      <c r="G106" s="21">
        <v>1374.184</v>
      </c>
      <c r="H106" s="22">
        <v>0</v>
      </c>
      <c r="I106" s="23">
        <f>ROUND(G106*H106,P4)</f>
        <v>0</v>
      </c>
      <c r="O106" s="24">
        <f>I106*0.21</f>
        <v>0</v>
      </c>
      <c r="P106">
        <v>3</v>
      </c>
    </row>
    <row r="107" spans="1:16" x14ac:dyDescent="0.25">
      <c r="A107" s="17" t="s">
        <v>37</v>
      </c>
      <c r="E107" s="19" t="s">
        <v>132</v>
      </c>
    </row>
    <row r="108" spans="1:16" x14ac:dyDescent="0.25">
      <c r="A108" s="17" t="s">
        <v>38</v>
      </c>
      <c r="E108" s="26" t="s">
        <v>133</v>
      </c>
    </row>
    <row r="109" spans="1:16" x14ac:dyDescent="0.25">
      <c r="A109" s="17" t="s">
        <v>38</v>
      </c>
      <c r="E109" s="26" t="s">
        <v>52</v>
      </c>
    </row>
    <row r="110" spans="1:16" ht="255" x14ac:dyDescent="0.25">
      <c r="A110" s="17" t="s">
        <v>40</v>
      </c>
      <c r="E110" s="19" t="s">
        <v>127</v>
      </c>
    </row>
    <row r="111" spans="1:16" x14ac:dyDescent="0.25">
      <c r="A111" s="17" t="s">
        <v>32</v>
      </c>
      <c r="B111" s="17">
        <v>26</v>
      </c>
      <c r="C111" s="18" t="s">
        <v>134</v>
      </c>
      <c r="D111" t="s">
        <v>34</v>
      </c>
      <c r="E111" s="19" t="s">
        <v>135</v>
      </c>
      <c r="F111" s="20" t="s">
        <v>50</v>
      </c>
      <c r="G111" s="21">
        <v>4.694</v>
      </c>
      <c r="H111" s="22">
        <v>0</v>
      </c>
      <c r="I111" s="23">
        <f>ROUND(G111*H111,P4)</f>
        <v>0</v>
      </c>
      <c r="O111" s="24">
        <f>I111*0.21</f>
        <v>0</v>
      </c>
      <c r="P111">
        <v>3</v>
      </c>
    </row>
    <row r="112" spans="1:16" x14ac:dyDescent="0.25">
      <c r="A112" s="17" t="s">
        <v>37</v>
      </c>
      <c r="E112" s="19" t="s">
        <v>136</v>
      </c>
    </row>
    <row r="113" spans="1:16" x14ac:dyDescent="0.25">
      <c r="A113" s="17" t="s">
        <v>38</v>
      </c>
      <c r="E113" s="26" t="s">
        <v>137</v>
      </c>
    </row>
    <row r="114" spans="1:16" x14ac:dyDescent="0.25">
      <c r="A114" s="17" t="s">
        <v>38</v>
      </c>
      <c r="E114" s="26" t="s">
        <v>138</v>
      </c>
    </row>
    <row r="115" spans="1:16" ht="345" x14ac:dyDescent="0.25">
      <c r="A115" s="17" t="s">
        <v>40</v>
      </c>
      <c r="E115" s="19" t="s">
        <v>139</v>
      </c>
    </row>
    <row r="116" spans="1:16" x14ac:dyDescent="0.25">
      <c r="A116" s="17" t="s">
        <v>32</v>
      </c>
      <c r="B116" s="17">
        <v>27</v>
      </c>
      <c r="C116" s="18" t="s">
        <v>140</v>
      </c>
      <c r="D116" t="s">
        <v>34</v>
      </c>
      <c r="E116" s="19" t="s">
        <v>141</v>
      </c>
      <c r="F116" s="20" t="s">
        <v>50</v>
      </c>
      <c r="G116" s="21">
        <v>460.58</v>
      </c>
      <c r="H116" s="22">
        <v>0</v>
      </c>
      <c r="I116" s="23">
        <f>ROUND(G116*H116,P4)</f>
        <v>0</v>
      </c>
      <c r="O116" s="24">
        <f>I116*0.21</f>
        <v>0</v>
      </c>
      <c r="P116">
        <v>3</v>
      </c>
    </row>
    <row r="117" spans="1:16" x14ac:dyDescent="0.25">
      <c r="A117" s="17" t="s">
        <v>37</v>
      </c>
      <c r="E117" s="25" t="s">
        <v>34</v>
      </c>
    </row>
    <row r="118" spans="1:16" ht="60" x14ac:dyDescent="0.25">
      <c r="A118" s="17" t="s">
        <v>38</v>
      </c>
      <c r="E118" s="26" t="s">
        <v>142</v>
      </c>
    </row>
    <row r="119" spans="1:16" x14ac:dyDescent="0.25">
      <c r="A119" s="17" t="s">
        <v>38</v>
      </c>
      <c r="E119" s="26" t="s">
        <v>143</v>
      </c>
    </row>
    <row r="120" spans="1:16" ht="330" x14ac:dyDescent="0.25">
      <c r="A120" s="17" t="s">
        <v>40</v>
      </c>
      <c r="E120" s="19" t="s">
        <v>144</v>
      </c>
    </row>
    <row r="121" spans="1:16" x14ac:dyDescent="0.25">
      <c r="A121" s="17" t="s">
        <v>32</v>
      </c>
      <c r="B121" s="17">
        <v>28</v>
      </c>
      <c r="C121" s="18" t="s">
        <v>145</v>
      </c>
      <c r="D121" s="17" t="s">
        <v>146</v>
      </c>
      <c r="E121" s="19" t="s">
        <v>147</v>
      </c>
      <c r="F121" s="20" t="s">
        <v>50</v>
      </c>
      <c r="G121" s="21">
        <v>850</v>
      </c>
      <c r="H121" s="22">
        <v>0</v>
      </c>
      <c r="I121" s="23">
        <f>ROUND(G121*H121,P4)</f>
        <v>0</v>
      </c>
      <c r="O121" s="24">
        <f>I121*0.21</f>
        <v>0</v>
      </c>
      <c r="P121">
        <v>3</v>
      </c>
    </row>
    <row r="122" spans="1:16" x14ac:dyDescent="0.25">
      <c r="A122" s="17" t="s">
        <v>37</v>
      </c>
      <c r="E122" s="25" t="s">
        <v>34</v>
      </c>
    </row>
    <row r="123" spans="1:16" x14ac:dyDescent="0.25">
      <c r="A123" s="17" t="s">
        <v>38</v>
      </c>
      <c r="E123" s="26" t="s">
        <v>148</v>
      </c>
    </row>
    <row r="124" spans="1:16" x14ac:dyDescent="0.25">
      <c r="A124" s="17" t="s">
        <v>38</v>
      </c>
      <c r="E124" s="26" t="s">
        <v>149</v>
      </c>
    </row>
    <row r="125" spans="1:16" ht="360" x14ac:dyDescent="0.25">
      <c r="A125" s="17" t="s">
        <v>40</v>
      </c>
      <c r="E125" s="19" t="s">
        <v>150</v>
      </c>
    </row>
    <row r="126" spans="1:16" x14ac:dyDescent="0.25">
      <c r="A126" s="17" t="s">
        <v>32</v>
      </c>
      <c r="B126" s="17">
        <v>29</v>
      </c>
      <c r="C126" s="18" t="s">
        <v>151</v>
      </c>
      <c r="D126" t="s">
        <v>34</v>
      </c>
      <c r="E126" s="19" t="s">
        <v>152</v>
      </c>
      <c r="F126" s="20" t="s">
        <v>83</v>
      </c>
      <c r="G126" s="21">
        <v>1415</v>
      </c>
      <c r="H126" s="22">
        <v>0</v>
      </c>
      <c r="I126" s="23">
        <f>ROUND(G126*H126,P4)</f>
        <v>0</v>
      </c>
      <c r="O126" s="24">
        <f>I126*0.21</f>
        <v>0</v>
      </c>
      <c r="P126">
        <v>3</v>
      </c>
    </row>
    <row r="127" spans="1:16" x14ac:dyDescent="0.25">
      <c r="A127" s="17" t="s">
        <v>37</v>
      </c>
      <c r="E127" s="19" t="s">
        <v>153</v>
      </c>
    </row>
    <row r="128" spans="1:16" x14ac:dyDescent="0.25">
      <c r="A128" s="17" t="s">
        <v>38</v>
      </c>
      <c r="E128" s="26" t="s">
        <v>154</v>
      </c>
    </row>
    <row r="129" spans="1:16" ht="30" x14ac:dyDescent="0.25">
      <c r="A129" s="17" t="s">
        <v>40</v>
      </c>
      <c r="E129" s="19" t="s">
        <v>155</v>
      </c>
    </row>
    <row r="130" spans="1:16" x14ac:dyDescent="0.25">
      <c r="A130" s="17" t="s">
        <v>32</v>
      </c>
      <c r="B130" s="17">
        <v>30</v>
      </c>
      <c r="C130" s="18" t="s">
        <v>156</v>
      </c>
      <c r="D130" s="17" t="s">
        <v>128</v>
      </c>
      <c r="E130" s="19" t="s">
        <v>157</v>
      </c>
      <c r="F130" s="20" t="s">
        <v>50</v>
      </c>
      <c r="G130" s="21">
        <v>45.756999999999998</v>
      </c>
      <c r="H130" s="22">
        <v>0</v>
      </c>
      <c r="I130" s="23">
        <f>ROUND(G130*H130,P4)</f>
        <v>0</v>
      </c>
      <c r="O130" s="24">
        <f>I130*0.21</f>
        <v>0</v>
      </c>
      <c r="P130">
        <v>3</v>
      </c>
    </row>
    <row r="131" spans="1:16" x14ac:dyDescent="0.25">
      <c r="A131" s="17" t="s">
        <v>37</v>
      </c>
      <c r="E131" s="19" t="s">
        <v>158</v>
      </c>
    </row>
    <row r="132" spans="1:16" ht="30" x14ac:dyDescent="0.25">
      <c r="A132" s="17" t="s">
        <v>38</v>
      </c>
      <c r="E132" s="26" t="s">
        <v>159</v>
      </c>
    </row>
    <row r="133" spans="1:16" x14ac:dyDescent="0.25">
      <c r="A133" s="17" t="s">
        <v>38</v>
      </c>
      <c r="E133" s="26" t="s">
        <v>160</v>
      </c>
    </row>
    <row r="134" spans="1:16" ht="45" x14ac:dyDescent="0.25">
      <c r="A134" s="17" t="s">
        <v>40</v>
      </c>
      <c r="E134" s="19" t="s">
        <v>161</v>
      </c>
    </row>
    <row r="135" spans="1:16" x14ac:dyDescent="0.25">
      <c r="A135" s="17" t="s">
        <v>32</v>
      </c>
      <c r="B135" s="17">
        <v>31</v>
      </c>
      <c r="C135" s="18" t="s">
        <v>162</v>
      </c>
      <c r="D135" t="s">
        <v>34</v>
      </c>
      <c r="E135" s="19" t="s">
        <v>163</v>
      </c>
      <c r="F135" s="20" t="s">
        <v>83</v>
      </c>
      <c r="G135" s="21">
        <v>457.57</v>
      </c>
      <c r="H135" s="22">
        <v>0</v>
      </c>
      <c r="I135" s="23">
        <f>ROUND(G135*H135,P4)</f>
        <v>0</v>
      </c>
      <c r="O135" s="24">
        <f>I135*0.21</f>
        <v>0</v>
      </c>
      <c r="P135">
        <v>3</v>
      </c>
    </row>
    <row r="136" spans="1:16" x14ac:dyDescent="0.25">
      <c r="A136" s="17" t="s">
        <v>37</v>
      </c>
      <c r="E136" s="25" t="s">
        <v>34</v>
      </c>
    </row>
    <row r="137" spans="1:16" x14ac:dyDescent="0.25">
      <c r="A137" s="17" t="s">
        <v>38</v>
      </c>
      <c r="E137" s="26" t="s">
        <v>164</v>
      </c>
    </row>
    <row r="138" spans="1:16" ht="30" x14ac:dyDescent="0.25">
      <c r="A138" s="17" t="s">
        <v>40</v>
      </c>
      <c r="E138" s="19" t="s">
        <v>165</v>
      </c>
    </row>
    <row r="139" spans="1:16" x14ac:dyDescent="0.25">
      <c r="A139" s="14" t="s">
        <v>29</v>
      </c>
      <c r="B139" s="14"/>
      <c r="C139" s="15" t="s">
        <v>68</v>
      </c>
      <c r="D139" s="14"/>
      <c r="E139" s="14" t="s">
        <v>166</v>
      </c>
      <c r="F139" s="14"/>
      <c r="G139" s="14"/>
      <c r="H139" s="14"/>
      <c r="I139" s="16">
        <f>SUMIFS(I140:I144,A140:A144,"P")</f>
        <v>0</v>
      </c>
    </row>
    <row r="140" spans="1:16" x14ac:dyDescent="0.25">
      <c r="A140" s="17" t="s">
        <v>32</v>
      </c>
      <c r="B140" s="17">
        <v>32</v>
      </c>
      <c r="C140" s="18" t="s">
        <v>167</v>
      </c>
      <c r="D140" t="s">
        <v>34</v>
      </c>
      <c r="E140" s="19" t="s">
        <v>168</v>
      </c>
      <c r="F140" s="20" t="s">
        <v>100</v>
      </c>
      <c r="G140" s="21">
        <v>41</v>
      </c>
      <c r="H140" s="22">
        <v>0</v>
      </c>
      <c r="I140" s="23">
        <f>ROUND(G140*H140,P4)</f>
        <v>0</v>
      </c>
      <c r="O140" s="24">
        <f>I140*0.21</f>
        <v>0</v>
      </c>
      <c r="P140">
        <v>3</v>
      </c>
    </row>
    <row r="141" spans="1:16" ht="60" x14ac:dyDescent="0.25">
      <c r="A141" s="17" t="s">
        <v>37</v>
      </c>
      <c r="E141" s="19" t="s">
        <v>169</v>
      </c>
    </row>
    <row r="142" spans="1:16" x14ac:dyDescent="0.25">
      <c r="A142" s="17" t="s">
        <v>38</v>
      </c>
      <c r="E142" s="26" t="s">
        <v>170</v>
      </c>
    </row>
    <row r="143" spans="1:16" x14ac:dyDescent="0.25">
      <c r="A143" s="17" t="s">
        <v>38</v>
      </c>
      <c r="E143" s="26" t="s">
        <v>171</v>
      </c>
    </row>
    <row r="144" spans="1:16" ht="195" x14ac:dyDescent="0.25">
      <c r="A144" s="17" t="s">
        <v>40</v>
      </c>
      <c r="E144" s="19" t="s">
        <v>172</v>
      </c>
    </row>
    <row r="145" spans="1:16" x14ac:dyDescent="0.25">
      <c r="A145" s="14" t="s">
        <v>29</v>
      </c>
      <c r="B145" s="14"/>
      <c r="C145" s="15" t="s">
        <v>173</v>
      </c>
      <c r="D145" s="14"/>
      <c r="E145" s="14" t="s">
        <v>174</v>
      </c>
      <c r="F145" s="14"/>
      <c r="G145" s="14"/>
      <c r="H145" s="14"/>
      <c r="I145" s="16">
        <f>SUMIFS(I146:I155,A146:A155,"P")</f>
        <v>0</v>
      </c>
    </row>
    <row r="146" spans="1:16" x14ac:dyDescent="0.25">
      <c r="A146" s="17" t="s">
        <v>32</v>
      </c>
      <c r="B146" s="17">
        <v>33</v>
      </c>
      <c r="C146" s="18" t="s">
        <v>175</v>
      </c>
      <c r="D146" t="s">
        <v>34</v>
      </c>
      <c r="E146" s="19" t="s">
        <v>176</v>
      </c>
      <c r="F146" s="20" t="s">
        <v>50</v>
      </c>
      <c r="G146" s="21">
        <v>0.5</v>
      </c>
      <c r="H146" s="22">
        <v>0</v>
      </c>
      <c r="I146" s="23">
        <f>ROUND(G146*H146,P4)</f>
        <v>0</v>
      </c>
      <c r="O146" s="24">
        <f>I146*0.21</f>
        <v>0</v>
      </c>
      <c r="P146">
        <v>3</v>
      </c>
    </row>
    <row r="147" spans="1:16" x14ac:dyDescent="0.25">
      <c r="A147" s="17" t="s">
        <v>37</v>
      </c>
      <c r="E147" s="25" t="s">
        <v>34</v>
      </c>
    </row>
    <row r="148" spans="1:16" x14ac:dyDescent="0.25">
      <c r="A148" s="17" t="s">
        <v>38</v>
      </c>
      <c r="E148" s="26" t="s">
        <v>177</v>
      </c>
    </row>
    <row r="149" spans="1:16" x14ac:dyDescent="0.25">
      <c r="A149" s="17" t="s">
        <v>38</v>
      </c>
      <c r="E149" s="26" t="s">
        <v>178</v>
      </c>
    </row>
    <row r="150" spans="1:16" ht="60" x14ac:dyDescent="0.25">
      <c r="A150" s="17" t="s">
        <v>40</v>
      </c>
      <c r="E150" s="19" t="s">
        <v>179</v>
      </c>
    </row>
    <row r="151" spans="1:16" x14ac:dyDescent="0.25">
      <c r="A151" s="17" t="s">
        <v>32</v>
      </c>
      <c r="B151" s="17">
        <v>34</v>
      </c>
      <c r="C151" s="18" t="s">
        <v>180</v>
      </c>
      <c r="D151" t="s">
        <v>34</v>
      </c>
      <c r="E151" s="19" t="s">
        <v>181</v>
      </c>
      <c r="F151" s="20" t="s">
        <v>50</v>
      </c>
      <c r="G151" s="21">
        <v>2.4</v>
      </c>
      <c r="H151" s="22">
        <v>0</v>
      </c>
      <c r="I151" s="23">
        <f>ROUND(G151*H151,P4)</f>
        <v>0</v>
      </c>
      <c r="O151" s="24">
        <f>I151*0.21</f>
        <v>0</v>
      </c>
      <c r="P151">
        <v>3</v>
      </c>
    </row>
    <row r="152" spans="1:16" x14ac:dyDescent="0.25">
      <c r="A152" s="17" t="s">
        <v>37</v>
      </c>
      <c r="E152" s="19" t="s">
        <v>182</v>
      </c>
    </row>
    <row r="153" spans="1:16" x14ac:dyDescent="0.25">
      <c r="A153" s="17" t="s">
        <v>38</v>
      </c>
      <c r="E153" s="26" t="s">
        <v>183</v>
      </c>
    </row>
    <row r="154" spans="1:16" x14ac:dyDescent="0.25">
      <c r="A154" s="17" t="s">
        <v>38</v>
      </c>
      <c r="E154" s="26" t="s">
        <v>184</v>
      </c>
    </row>
    <row r="155" spans="1:16" ht="180" x14ac:dyDescent="0.25">
      <c r="A155" s="17" t="s">
        <v>40</v>
      </c>
      <c r="E155" s="19" t="s">
        <v>185</v>
      </c>
    </row>
    <row r="156" spans="1:16" x14ac:dyDescent="0.25">
      <c r="A156" s="14" t="s">
        <v>29</v>
      </c>
      <c r="B156" s="14"/>
      <c r="C156" s="15" t="s">
        <v>186</v>
      </c>
      <c r="D156" s="14"/>
      <c r="E156" s="14" t="s">
        <v>187</v>
      </c>
      <c r="F156" s="14"/>
      <c r="G156" s="14"/>
      <c r="H156" s="14"/>
      <c r="I156" s="16">
        <f>SUMIFS(I157:I244,A157:A244,"P")</f>
        <v>0</v>
      </c>
    </row>
    <row r="157" spans="1:16" x14ac:dyDescent="0.25">
      <c r="A157" s="17" t="s">
        <v>32</v>
      </c>
      <c r="B157" s="17">
        <v>35</v>
      </c>
      <c r="C157" s="18" t="s">
        <v>188</v>
      </c>
      <c r="D157" t="s">
        <v>34</v>
      </c>
      <c r="E157" s="19" t="s">
        <v>189</v>
      </c>
      <c r="F157" s="20" t="s">
        <v>83</v>
      </c>
      <c r="G157" s="21">
        <v>90.25</v>
      </c>
      <c r="H157" s="22">
        <v>0</v>
      </c>
      <c r="I157" s="23">
        <f>ROUND(G157*H157,P4)</f>
        <v>0</v>
      </c>
      <c r="O157" s="24">
        <f>I157*0.21</f>
        <v>0</v>
      </c>
      <c r="P157">
        <v>3</v>
      </c>
    </row>
    <row r="158" spans="1:16" x14ac:dyDescent="0.25">
      <c r="A158" s="17" t="s">
        <v>37</v>
      </c>
      <c r="E158" s="19" t="s">
        <v>190</v>
      </c>
    </row>
    <row r="159" spans="1:16" x14ac:dyDescent="0.25">
      <c r="A159" s="17" t="s">
        <v>38</v>
      </c>
      <c r="E159" s="26" t="s">
        <v>191</v>
      </c>
    </row>
    <row r="160" spans="1:16" x14ac:dyDescent="0.25">
      <c r="A160" s="17" t="s">
        <v>38</v>
      </c>
      <c r="E160" s="26" t="s">
        <v>192</v>
      </c>
    </row>
    <row r="161" spans="1:16" ht="150" x14ac:dyDescent="0.25">
      <c r="A161" s="17" t="s">
        <v>40</v>
      </c>
      <c r="E161" s="19" t="s">
        <v>193</v>
      </c>
    </row>
    <row r="162" spans="1:16" x14ac:dyDescent="0.25">
      <c r="A162" s="17" t="s">
        <v>32</v>
      </c>
      <c r="B162" s="17">
        <v>36</v>
      </c>
      <c r="C162" s="18" t="s">
        <v>194</v>
      </c>
      <c r="D162" t="s">
        <v>34</v>
      </c>
      <c r="E162" s="19" t="s">
        <v>195</v>
      </c>
      <c r="F162" s="20" t="s">
        <v>83</v>
      </c>
      <c r="G162" s="21">
        <v>91.4</v>
      </c>
      <c r="H162" s="22">
        <v>0</v>
      </c>
      <c r="I162" s="23">
        <f>ROUND(G162*H162,P4)</f>
        <v>0</v>
      </c>
      <c r="O162" s="24">
        <f>I162*0.21</f>
        <v>0</v>
      </c>
      <c r="P162">
        <v>3</v>
      </c>
    </row>
    <row r="163" spans="1:16" x14ac:dyDescent="0.25">
      <c r="A163" s="17" t="s">
        <v>37</v>
      </c>
      <c r="E163" s="19" t="s">
        <v>196</v>
      </c>
    </row>
    <row r="164" spans="1:16" x14ac:dyDescent="0.25">
      <c r="A164" s="17" t="s">
        <v>38</v>
      </c>
      <c r="E164" s="26" t="s">
        <v>197</v>
      </c>
    </row>
    <row r="165" spans="1:16" x14ac:dyDescent="0.25">
      <c r="A165" s="17" t="s">
        <v>38</v>
      </c>
      <c r="E165" s="26" t="s">
        <v>198</v>
      </c>
    </row>
    <row r="166" spans="1:16" ht="150" x14ac:dyDescent="0.25">
      <c r="A166" s="17" t="s">
        <v>40</v>
      </c>
      <c r="E166" s="19" t="s">
        <v>193</v>
      </c>
    </row>
    <row r="167" spans="1:16" ht="30" x14ac:dyDescent="0.25">
      <c r="A167" s="17" t="s">
        <v>32</v>
      </c>
      <c r="B167" s="17">
        <v>37</v>
      </c>
      <c r="C167" s="18" t="s">
        <v>199</v>
      </c>
      <c r="D167" t="s">
        <v>34</v>
      </c>
      <c r="E167" s="19" t="s">
        <v>200</v>
      </c>
      <c r="F167" s="20" t="s">
        <v>83</v>
      </c>
      <c r="G167" s="21">
        <v>687.5</v>
      </c>
      <c r="H167" s="22">
        <v>0</v>
      </c>
      <c r="I167" s="23">
        <f>ROUND(G167*H167,P4)</f>
        <v>0</v>
      </c>
      <c r="O167" s="24">
        <f>I167*0.21</f>
        <v>0</v>
      </c>
      <c r="P167">
        <v>3</v>
      </c>
    </row>
    <row r="168" spans="1:16" x14ac:dyDescent="0.25">
      <c r="A168" s="17" t="s">
        <v>37</v>
      </c>
      <c r="E168" s="19" t="s">
        <v>96</v>
      </c>
    </row>
    <row r="169" spans="1:16" x14ac:dyDescent="0.25">
      <c r="A169" s="17" t="s">
        <v>38</v>
      </c>
      <c r="E169" s="26" t="s">
        <v>201</v>
      </c>
    </row>
    <row r="170" spans="1:16" x14ac:dyDescent="0.25">
      <c r="A170" s="17" t="s">
        <v>38</v>
      </c>
      <c r="E170" s="26" t="s">
        <v>202</v>
      </c>
    </row>
    <row r="171" spans="1:16" x14ac:dyDescent="0.25">
      <c r="A171" s="17" t="s">
        <v>38</v>
      </c>
      <c r="E171" s="26" t="s">
        <v>203</v>
      </c>
    </row>
    <row r="172" spans="1:16" x14ac:dyDescent="0.25">
      <c r="A172" s="17" t="s">
        <v>38</v>
      </c>
      <c r="E172" s="26" t="s">
        <v>204</v>
      </c>
    </row>
    <row r="173" spans="1:16" ht="60" x14ac:dyDescent="0.25">
      <c r="A173" s="17" t="s">
        <v>40</v>
      </c>
      <c r="E173" s="19" t="s">
        <v>205</v>
      </c>
    </row>
    <row r="174" spans="1:16" ht="30" x14ac:dyDescent="0.25">
      <c r="A174" s="17" t="s">
        <v>32</v>
      </c>
      <c r="B174" s="17">
        <v>38</v>
      </c>
      <c r="C174" s="18" t="s">
        <v>206</v>
      </c>
      <c r="D174" t="s">
        <v>34</v>
      </c>
      <c r="E174" s="19" t="s">
        <v>207</v>
      </c>
      <c r="F174" s="20" t="s">
        <v>83</v>
      </c>
      <c r="G174" s="21">
        <v>565.5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19" t="s">
        <v>91</v>
      </c>
    </row>
    <row r="176" spans="1:16" x14ac:dyDescent="0.25">
      <c r="A176" s="17" t="s">
        <v>38</v>
      </c>
      <c r="E176" s="26" t="s">
        <v>208</v>
      </c>
    </row>
    <row r="177" spans="1:16" x14ac:dyDescent="0.25">
      <c r="A177" s="17" t="s">
        <v>38</v>
      </c>
      <c r="E177" s="26" t="s">
        <v>209</v>
      </c>
    </row>
    <row r="178" spans="1:16" ht="60" x14ac:dyDescent="0.25">
      <c r="A178" s="17" t="s">
        <v>40</v>
      </c>
      <c r="E178" s="19" t="s">
        <v>205</v>
      </c>
    </row>
    <row r="179" spans="1:16" x14ac:dyDescent="0.25">
      <c r="A179" s="17" t="s">
        <v>32</v>
      </c>
      <c r="B179" s="17">
        <v>39</v>
      </c>
      <c r="C179" s="18" t="s">
        <v>210</v>
      </c>
      <c r="D179" t="s">
        <v>34</v>
      </c>
      <c r="E179" s="19" t="s">
        <v>211</v>
      </c>
      <c r="F179" s="20" t="s">
        <v>83</v>
      </c>
      <c r="G179" s="21">
        <v>167.5</v>
      </c>
      <c r="H179" s="22">
        <v>0</v>
      </c>
      <c r="I179" s="23">
        <f>ROUND(G179*H179,P4)</f>
        <v>0</v>
      </c>
      <c r="O179" s="24">
        <f>I179*0.21</f>
        <v>0</v>
      </c>
      <c r="P179">
        <v>3</v>
      </c>
    </row>
    <row r="180" spans="1:16" x14ac:dyDescent="0.25">
      <c r="A180" s="17" t="s">
        <v>37</v>
      </c>
      <c r="E180" s="19" t="s">
        <v>212</v>
      </c>
    </row>
    <row r="181" spans="1:16" x14ac:dyDescent="0.25">
      <c r="A181" s="17" t="s">
        <v>38</v>
      </c>
      <c r="E181" s="26" t="s">
        <v>213</v>
      </c>
    </row>
    <row r="182" spans="1:16" x14ac:dyDescent="0.25">
      <c r="A182" s="17" t="s">
        <v>38</v>
      </c>
      <c r="E182" s="26" t="s">
        <v>214</v>
      </c>
    </row>
    <row r="183" spans="1:16" ht="60" x14ac:dyDescent="0.25">
      <c r="A183" s="17" t="s">
        <v>40</v>
      </c>
      <c r="E183" s="19" t="s">
        <v>205</v>
      </c>
    </row>
    <row r="184" spans="1:16" x14ac:dyDescent="0.25">
      <c r="A184" s="17" t="s">
        <v>32</v>
      </c>
      <c r="B184" s="17">
        <v>40</v>
      </c>
      <c r="C184" s="18" t="s">
        <v>215</v>
      </c>
      <c r="D184" t="s">
        <v>34</v>
      </c>
      <c r="E184" s="19" t="s">
        <v>216</v>
      </c>
      <c r="F184" s="20" t="s">
        <v>83</v>
      </c>
      <c r="G184" s="21">
        <v>1267.25</v>
      </c>
      <c r="H184" s="22">
        <v>0</v>
      </c>
      <c r="I184" s="23">
        <f>ROUND(G184*H184,P4)</f>
        <v>0</v>
      </c>
      <c r="O184" s="24">
        <f>I184*0.21</f>
        <v>0</v>
      </c>
      <c r="P184">
        <v>3</v>
      </c>
    </row>
    <row r="185" spans="1:16" x14ac:dyDescent="0.25">
      <c r="A185" s="17" t="s">
        <v>37</v>
      </c>
      <c r="E185" s="19" t="s">
        <v>217</v>
      </c>
    </row>
    <row r="186" spans="1:16" x14ac:dyDescent="0.25">
      <c r="A186" s="17" t="s">
        <v>38</v>
      </c>
      <c r="E186" s="26" t="s">
        <v>218</v>
      </c>
    </row>
    <row r="187" spans="1:16" x14ac:dyDescent="0.25">
      <c r="A187" s="17" t="s">
        <v>38</v>
      </c>
      <c r="E187" s="26" t="s">
        <v>219</v>
      </c>
    </row>
    <row r="188" spans="1:16" x14ac:dyDescent="0.25">
      <c r="A188" s="17" t="s">
        <v>38</v>
      </c>
      <c r="E188" s="26" t="s">
        <v>202</v>
      </c>
    </row>
    <row r="189" spans="1:16" x14ac:dyDescent="0.25">
      <c r="A189" s="17" t="s">
        <v>38</v>
      </c>
      <c r="E189" s="26" t="s">
        <v>220</v>
      </c>
    </row>
    <row r="190" spans="1:16" x14ac:dyDescent="0.25">
      <c r="A190" s="17" t="s">
        <v>38</v>
      </c>
      <c r="E190" s="26" t="s">
        <v>221</v>
      </c>
    </row>
    <row r="191" spans="1:16" x14ac:dyDescent="0.25">
      <c r="A191" s="17" t="s">
        <v>38</v>
      </c>
      <c r="E191" s="26" t="s">
        <v>222</v>
      </c>
    </row>
    <row r="192" spans="1:16" ht="60" x14ac:dyDescent="0.25">
      <c r="A192" s="17" t="s">
        <v>40</v>
      </c>
      <c r="E192" s="19" t="s">
        <v>205</v>
      </c>
    </row>
    <row r="193" spans="1:16" x14ac:dyDescent="0.25">
      <c r="A193" s="17" t="s">
        <v>32</v>
      </c>
      <c r="B193" s="17">
        <v>41</v>
      </c>
      <c r="C193" s="18" t="s">
        <v>223</v>
      </c>
      <c r="D193" t="s">
        <v>34</v>
      </c>
      <c r="E193" s="19" t="s">
        <v>224</v>
      </c>
      <c r="F193" s="20" t="s">
        <v>83</v>
      </c>
      <c r="G193" s="21">
        <v>22.5</v>
      </c>
      <c r="H193" s="22">
        <v>0</v>
      </c>
      <c r="I193" s="23">
        <f>ROUND(G193*H193,P4)</f>
        <v>0</v>
      </c>
      <c r="O193" s="24">
        <f>I193*0.21</f>
        <v>0</v>
      </c>
      <c r="P193">
        <v>3</v>
      </c>
    </row>
    <row r="194" spans="1:16" x14ac:dyDescent="0.25">
      <c r="A194" s="17" t="s">
        <v>37</v>
      </c>
      <c r="E194" s="19" t="s">
        <v>225</v>
      </c>
    </row>
    <row r="195" spans="1:16" x14ac:dyDescent="0.25">
      <c r="A195" s="17" t="s">
        <v>38</v>
      </c>
      <c r="E195" s="26" t="s">
        <v>226</v>
      </c>
    </row>
    <row r="196" spans="1:16" x14ac:dyDescent="0.25">
      <c r="A196" s="17" t="s">
        <v>38</v>
      </c>
      <c r="E196" s="26" t="s">
        <v>227</v>
      </c>
    </row>
    <row r="197" spans="1:16" ht="120" x14ac:dyDescent="0.25">
      <c r="A197" s="17" t="s">
        <v>40</v>
      </c>
      <c r="E197" s="19" t="s">
        <v>228</v>
      </c>
    </row>
    <row r="198" spans="1:16" x14ac:dyDescent="0.25">
      <c r="A198" s="17" t="s">
        <v>32</v>
      </c>
      <c r="B198" s="17">
        <v>42</v>
      </c>
      <c r="C198" s="18" t="s">
        <v>229</v>
      </c>
      <c r="D198" t="s">
        <v>34</v>
      </c>
      <c r="E198" s="19" t="s">
        <v>230</v>
      </c>
      <c r="F198" s="20" t="s">
        <v>83</v>
      </c>
      <c r="G198" s="21">
        <v>1253</v>
      </c>
      <c r="H198" s="22">
        <v>0</v>
      </c>
      <c r="I198" s="23">
        <f>ROUND(G198*H198,P4)</f>
        <v>0</v>
      </c>
      <c r="O198" s="24">
        <f>I198*0.21</f>
        <v>0</v>
      </c>
      <c r="P198">
        <v>3</v>
      </c>
    </row>
    <row r="199" spans="1:16" x14ac:dyDescent="0.25">
      <c r="A199" s="17" t="s">
        <v>37</v>
      </c>
      <c r="E199" s="19" t="s">
        <v>231</v>
      </c>
    </row>
    <row r="200" spans="1:16" x14ac:dyDescent="0.25">
      <c r="A200" s="17" t="s">
        <v>38</v>
      </c>
      <c r="E200" s="26" t="s">
        <v>232</v>
      </c>
    </row>
    <row r="201" spans="1:16" x14ac:dyDescent="0.25">
      <c r="A201" s="17" t="s">
        <v>38</v>
      </c>
      <c r="E201" s="26" t="s">
        <v>233</v>
      </c>
    </row>
    <row r="202" spans="1:16" x14ac:dyDescent="0.25">
      <c r="A202" s="17" t="s">
        <v>38</v>
      </c>
      <c r="E202" s="26" t="s">
        <v>234</v>
      </c>
    </row>
    <row r="203" spans="1:16" x14ac:dyDescent="0.25">
      <c r="A203" s="17" t="s">
        <v>38</v>
      </c>
      <c r="E203" s="26" t="s">
        <v>235</v>
      </c>
    </row>
    <row r="204" spans="1:16" x14ac:dyDescent="0.25">
      <c r="A204" s="17" t="s">
        <v>38</v>
      </c>
      <c r="E204" s="26" t="s">
        <v>236</v>
      </c>
    </row>
    <row r="205" spans="1:16" ht="75" x14ac:dyDescent="0.25">
      <c r="A205" s="17" t="s">
        <v>40</v>
      </c>
      <c r="E205" s="19" t="s">
        <v>237</v>
      </c>
    </row>
    <row r="206" spans="1:16" x14ac:dyDescent="0.25">
      <c r="A206" s="17" t="s">
        <v>32</v>
      </c>
      <c r="B206" s="17">
        <v>43</v>
      </c>
      <c r="C206" s="18" t="s">
        <v>238</v>
      </c>
      <c r="D206" t="s">
        <v>34</v>
      </c>
      <c r="E206" s="19" t="s">
        <v>239</v>
      </c>
      <c r="F206" s="20" t="s">
        <v>83</v>
      </c>
      <c r="G206" s="21">
        <v>1818.5</v>
      </c>
      <c r="H206" s="22">
        <v>0</v>
      </c>
      <c r="I206" s="23">
        <f>ROUND(G206*H206,P4)</f>
        <v>0</v>
      </c>
      <c r="O206" s="24">
        <f>I206*0.21</f>
        <v>0</v>
      </c>
      <c r="P206">
        <v>3</v>
      </c>
    </row>
    <row r="207" spans="1:16" x14ac:dyDescent="0.25">
      <c r="A207" s="17" t="s">
        <v>37</v>
      </c>
      <c r="E207" s="19" t="s">
        <v>240</v>
      </c>
    </row>
    <row r="208" spans="1:16" x14ac:dyDescent="0.25">
      <c r="A208" s="17" t="s">
        <v>38</v>
      </c>
      <c r="E208" s="26" t="s">
        <v>241</v>
      </c>
    </row>
    <row r="209" spans="1:16" x14ac:dyDescent="0.25">
      <c r="A209" s="17" t="s">
        <v>38</v>
      </c>
      <c r="E209" s="26" t="s">
        <v>233</v>
      </c>
    </row>
    <row r="210" spans="1:16" x14ac:dyDescent="0.25">
      <c r="A210" s="17" t="s">
        <v>38</v>
      </c>
      <c r="E210" s="26" t="s">
        <v>234</v>
      </c>
    </row>
    <row r="211" spans="1:16" x14ac:dyDescent="0.25">
      <c r="A211" s="17" t="s">
        <v>38</v>
      </c>
      <c r="E211" s="26" t="s">
        <v>235</v>
      </c>
    </row>
    <row r="212" spans="1:16" x14ac:dyDescent="0.25">
      <c r="A212" s="17" t="s">
        <v>38</v>
      </c>
      <c r="E212" s="26" t="s">
        <v>242</v>
      </c>
    </row>
    <row r="213" spans="1:16" ht="75" x14ac:dyDescent="0.25">
      <c r="A213" s="17" t="s">
        <v>40</v>
      </c>
      <c r="E213" s="19" t="s">
        <v>237</v>
      </c>
    </row>
    <row r="214" spans="1:16" ht="30" x14ac:dyDescent="0.25">
      <c r="A214" s="17" t="s">
        <v>32</v>
      </c>
      <c r="B214" s="17">
        <v>44</v>
      </c>
      <c r="C214" s="18" t="s">
        <v>243</v>
      </c>
      <c r="D214" t="s">
        <v>34</v>
      </c>
      <c r="E214" s="19" t="s">
        <v>244</v>
      </c>
      <c r="F214" s="20" t="s">
        <v>83</v>
      </c>
      <c r="G214" s="21">
        <v>1085.5999999999999</v>
      </c>
      <c r="H214" s="22">
        <v>0</v>
      </c>
      <c r="I214" s="23">
        <f>ROUND(G214*H214,P4)</f>
        <v>0</v>
      </c>
      <c r="O214" s="24">
        <f>I214*0.21</f>
        <v>0</v>
      </c>
      <c r="P214">
        <v>3</v>
      </c>
    </row>
    <row r="215" spans="1:16" x14ac:dyDescent="0.25">
      <c r="A215" s="17" t="s">
        <v>37</v>
      </c>
      <c r="E215" s="25" t="s">
        <v>34</v>
      </c>
    </row>
    <row r="216" spans="1:16" x14ac:dyDescent="0.25">
      <c r="A216" s="17" t="s">
        <v>38</v>
      </c>
      <c r="E216" s="26" t="s">
        <v>245</v>
      </c>
    </row>
    <row r="217" spans="1:16" x14ac:dyDescent="0.25">
      <c r="A217" s="17" t="s">
        <v>38</v>
      </c>
      <c r="E217" s="26" t="s">
        <v>246</v>
      </c>
    </row>
    <row r="218" spans="1:16" x14ac:dyDescent="0.25">
      <c r="A218" s="17" t="s">
        <v>38</v>
      </c>
      <c r="E218" s="26" t="s">
        <v>247</v>
      </c>
    </row>
    <row r="219" spans="1:16" x14ac:dyDescent="0.25">
      <c r="A219" s="17" t="s">
        <v>38</v>
      </c>
      <c r="E219" s="26" t="s">
        <v>248</v>
      </c>
    </row>
    <row r="220" spans="1:16" ht="165" x14ac:dyDescent="0.25">
      <c r="A220" s="17" t="s">
        <v>40</v>
      </c>
      <c r="E220" s="19" t="s">
        <v>249</v>
      </c>
    </row>
    <row r="221" spans="1:16" x14ac:dyDescent="0.25">
      <c r="A221" s="17" t="s">
        <v>32</v>
      </c>
      <c r="B221" s="17">
        <v>45</v>
      </c>
      <c r="C221" s="18" t="s">
        <v>250</v>
      </c>
      <c r="D221" t="s">
        <v>34</v>
      </c>
      <c r="E221" s="19" t="s">
        <v>251</v>
      </c>
      <c r="F221" s="20" t="s">
        <v>83</v>
      </c>
      <c r="G221" s="21">
        <v>565.5</v>
      </c>
      <c r="H221" s="22">
        <v>0</v>
      </c>
      <c r="I221" s="23">
        <f>ROUND(G221*H221,P4)</f>
        <v>0</v>
      </c>
      <c r="O221" s="24">
        <f>I221*0.21</f>
        <v>0</v>
      </c>
      <c r="P221">
        <v>3</v>
      </c>
    </row>
    <row r="222" spans="1:16" x14ac:dyDescent="0.25">
      <c r="A222" s="17" t="s">
        <v>37</v>
      </c>
      <c r="E222" s="25" t="s">
        <v>34</v>
      </c>
    </row>
    <row r="223" spans="1:16" x14ac:dyDescent="0.25">
      <c r="A223" s="17" t="s">
        <v>38</v>
      </c>
      <c r="E223" s="26" t="s">
        <v>252</v>
      </c>
    </row>
    <row r="224" spans="1:16" x14ac:dyDescent="0.25">
      <c r="A224" s="17" t="s">
        <v>38</v>
      </c>
      <c r="E224" s="26" t="s">
        <v>253</v>
      </c>
    </row>
    <row r="225" spans="1:16" ht="165" x14ac:dyDescent="0.25">
      <c r="A225" s="17" t="s">
        <v>40</v>
      </c>
      <c r="E225" s="19" t="s">
        <v>249</v>
      </c>
    </row>
    <row r="226" spans="1:16" ht="30" x14ac:dyDescent="0.25">
      <c r="A226" s="17" t="s">
        <v>32</v>
      </c>
      <c r="B226" s="17">
        <v>46</v>
      </c>
      <c r="C226" s="18" t="s">
        <v>254</v>
      </c>
      <c r="D226" t="s">
        <v>34</v>
      </c>
      <c r="E226" s="19" t="s">
        <v>255</v>
      </c>
      <c r="F226" s="20" t="s">
        <v>83</v>
      </c>
      <c r="G226" s="21">
        <v>565.5</v>
      </c>
      <c r="H226" s="22">
        <v>0</v>
      </c>
      <c r="I226" s="23">
        <f>ROUND(G226*H226,P4)</f>
        <v>0</v>
      </c>
      <c r="O226" s="24">
        <f>I226*0.21</f>
        <v>0</v>
      </c>
      <c r="P226">
        <v>3</v>
      </c>
    </row>
    <row r="227" spans="1:16" x14ac:dyDescent="0.25">
      <c r="A227" s="17" t="s">
        <v>37</v>
      </c>
      <c r="E227" s="25" t="s">
        <v>34</v>
      </c>
    </row>
    <row r="228" spans="1:16" x14ac:dyDescent="0.25">
      <c r="A228" s="17" t="s">
        <v>38</v>
      </c>
      <c r="E228" s="26" t="s">
        <v>252</v>
      </c>
    </row>
    <row r="229" spans="1:16" x14ac:dyDescent="0.25">
      <c r="A229" s="17" t="s">
        <v>38</v>
      </c>
      <c r="E229" s="26" t="s">
        <v>253</v>
      </c>
    </row>
    <row r="230" spans="1:16" ht="165" x14ac:dyDescent="0.25">
      <c r="A230" s="17" t="s">
        <v>40</v>
      </c>
      <c r="E230" s="19" t="s">
        <v>249</v>
      </c>
    </row>
    <row r="231" spans="1:16" ht="30" x14ac:dyDescent="0.25">
      <c r="A231" s="17" t="s">
        <v>32</v>
      </c>
      <c r="B231" s="17">
        <v>47</v>
      </c>
      <c r="C231" s="18" t="s">
        <v>256</v>
      </c>
      <c r="D231" t="s">
        <v>34</v>
      </c>
      <c r="E231" s="19" t="s">
        <v>257</v>
      </c>
      <c r="F231" s="20" t="s">
        <v>83</v>
      </c>
      <c r="G231" s="21">
        <v>687.5</v>
      </c>
      <c r="H231" s="22">
        <v>0</v>
      </c>
      <c r="I231" s="23">
        <f>ROUND(G231*H231,P4)</f>
        <v>0</v>
      </c>
      <c r="O231" s="24">
        <f>I231*0.21</f>
        <v>0</v>
      </c>
      <c r="P231">
        <v>3</v>
      </c>
    </row>
    <row r="232" spans="1:16" x14ac:dyDescent="0.25">
      <c r="A232" s="17" t="s">
        <v>37</v>
      </c>
      <c r="E232" s="25" t="s">
        <v>34</v>
      </c>
    </row>
    <row r="233" spans="1:16" x14ac:dyDescent="0.25">
      <c r="A233" s="17" t="s">
        <v>38</v>
      </c>
      <c r="E233" s="26" t="s">
        <v>258</v>
      </c>
    </row>
    <row r="234" spans="1:16" x14ac:dyDescent="0.25">
      <c r="A234" s="17" t="s">
        <v>38</v>
      </c>
      <c r="E234" s="26" t="s">
        <v>259</v>
      </c>
    </row>
    <row r="235" spans="1:16" x14ac:dyDescent="0.25">
      <c r="A235" s="17" t="s">
        <v>38</v>
      </c>
      <c r="E235" s="26" t="s">
        <v>260</v>
      </c>
    </row>
    <row r="236" spans="1:16" x14ac:dyDescent="0.25">
      <c r="A236" s="17" t="s">
        <v>38</v>
      </c>
      <c r="E236" s="26" t="s">
        <v>204</v>
      </c>
    </row>
    <row r="237" spans="1:16" ht="165" x14ac:dyDescent="0.25">
      <c r="A237" s="17" t="s">
        <v>40</v>
      </c>
      <c r="E237" s="19" t="s">
        <v>249</v>
      </c>
    </row>
    <row r="238" spans="1:16" x14ac:dyDescent="0.25">
      <c r="A238" s="17" t="s">
        <v>32</v>
      </c>
      <c r="B238" s="17">
        <v>48</v>
      </c>
      <c r="C238" s="18" t="s">
        <v>261</v>
      </c>
      <c r="D238" t="s">
        <v>34</v>
      </c>
      <c r="E238" s="19" t="s">
        <v>262</v>
      </c>
      <c r="F238" s="20" t="s">
        <v>83</v>
      </c>
      <c r="G238" s="21">
        <v>187.57</v>
      </c>
      <c r="H238" s="22">
        <v>0</v>
      </c>
      <c r="I238" s="23">
        <f>ROUND(G238*H238,P4)</f>
        <v>0</v>
      </c>
      <c r="O238" s="24">
        <f>I238*0.21</f>
        <v>0</v>
      </c>
      <c r="P238">
        <v>3</v>
      </c>
    </row>
    <row r="239" spans="1:16" x14ac:dyDescent="0.25">
      <c r="A239" s="17" t="s">
        <v>37</v>
      </c>
      <c r="E239" s="19" t="s">
        <v>263</v>
      </c>
    </row>
    <row r="240" spans="1:16" x14ac:dyDescent="0.25">
      <c r="A240" s="17" t="s">
        <v>38</v>
      </c>
      <c r="E240" s="26" t="s">
        <v>264</v>
      </c>
    </row>
    <row r="241" spans="1:16" x14ac:dyDescent="0.25">
      <c r="A241" s="17" t="s">
        <v>38</v>
      </c>
      <c r="E241" s="26" t="s">
        <v>265</v>
      </c>
    </row>
    <row r="242" spans="1:16" x14ac:dyDescent="0.25">
      <c r="A242" s="17" t="s">
        <v>38</v>
      </c>
      <c r="E242" s="26" t="s">
        <v>266</v>
      </c>
    </row>
    <row r="243" spans="1:16" x14ac:dyDescent="0.25">
      <c r="A243" s="17" t="s">
        <v>38</v>
      </c>
      <c r="E243" s="26" t="s">
        <v>267</v>
      </c>
    </row>
    <row r="244" spans="1:16" ht="195" x14ac:dyDescent="0.25">
      <c r="A244" s="17" t="s">
        <v>40</v>
      </c>
      <c r="E244" s="19" t="s">
        <v>268</v>
      </c>
    </row>
    <row r="245" spans="1:16" x14ac:dyDescent="0.25">
      <c r="A245" s="14" t="s">
        <v>29</v>
      </c>
      <c r="B245" s="14"/>
      <c r="C245" s="15" t="s">
        <v>269</v>
      </c>
      <c r="D245" s="14"/>
      <c r="E245" s="14" t="s">
        <v>270</v>
      </c>
      <c r="F245" s="14"/>
      <c r="G245" s="14"/>
      <c r="H245" s="14"/>
      <c r="I245" s="16">
        <f>SUMIFS(I246:I255,A246:A255,"P")</f>
        <v>0</v>
      </c>
    </row>
    <row r="246" spans="1:16" x14ac:dyDescent="0.25">
      <c r="A246" s="17" t="s">
        <v>32</v>
      </c>
      <c r="B246" s="17">
        <v>49</v>
      </c>
      <c r="C246" s="18" t="s">
        <v>271</v>
      </c>
      <c r="D246" t="s">
        <v>34</v>
      </c>
      <c r="E246" s="19" t="s">
        <v>272</v>
      </c>
      <c r="F246" s="20" t="s">
        <v>100</v>
      </c>
      <c r="G246" s="21">
        <v>49</v>
      </c>
      <c r="H246" s="22">
        <v>0</v>
      </c>
      <c r="I246" s="23">
        <f>ROUND(G246*H246,P4)</f>
        <v>0</v>
      </c>
      <c r="O246" s="24">
        <f>I246*0.21</f>
        <v>0</v>
      </c>
      <c r="P246">
        <v>3</v>
      </c>
    </row>
    <row r="247" spans="1:16" x14ac:dyDescent="0.25">
      <c r="A247" s="17" t="s">
        <v>37</v>
      </c>
      <c r="E247" s="19" t="s">
        <v>273</v>
      </c>
    </row>
    <row r="248" spans="1:16" x14ac:dyDescent="0.25">
      <c r="A248" s="17" t="s">
        <v>38</v>
      </c>
      <c r="E248" s="26" t="s">
        <v>274</v>
      </c>
    </row>
    <row r="249" spans="1:16" x14ac:dyDescent="0.25">
      <c r="A249" s="17" t="s">
        <v>38</v>
      </c>
      <c r="E249" s="26" t="s">
        <v>275</v>
      </c>
    </row>
    <row r="250" spans="1:16" ht="300" x14ac:dyDescent="0.25">
      <c r="A250" s="17" t="s">
        <v>40</v>
      </c>
      <c r="E250" s="19" t="s">
        <v>276</v>
      </c>
    </row>
    <row r="251" spans="1:16" x14ac:dyDescent="0.25">
      <c r="A251" s="17" t="s">
        <v>32</v>
      </c>
      <c r="B251" s="17">
        <v>50</v>
      </c>
      <c r="C251" s="18" t="s">
        <v>277</v>
      </c>
      <c r="D251" t="s">
        <v>34</v>
      </c>
      <c r="E251" s="19" t="s">
        <v>278</v>
      </c>
      <c r="F251" s="20" t="s">
        <v>279</v>
      </c>
      <c r="G251" s="21">
        <v>4</v>
      </c>
      <c r="H251" s="22">
        <v>0</v>
      </c>
      <c r="I251" s="23">
        <f>ROUND(G251*H251,P4)</f>
        <v>0</v>
      </c>
      <c r="O251" s="24">
        <f>I251*0.21</f>
        <v>0</v>
      </c>
      <c r="P251">
        <v>3</v>
      </c>
    </row>
    <row r="252" spans="1:16" x14ac:dyDescent="0.25">
      <c r="A252" s="17" t="s">
        <v>37</v>
      </c>
      <c r="E252" s="19" t="s">
        <v>280</v>
      </c>
    </row>
    <row r="253" spans="1:16" x14ac:dyDescent="0.25">
      <c r="A253" s="17" t="s">
        <v>38</v>
      </c>
      <c r="E253" s="26" t="s">
        <v>281</v>
      </c>
    </row>
    <row r="254" spans="1:16" x14ac:dyDescent="0.25">
      <c r="A254" s="17" t="s">
        <v>38</v>
      </c>
      <c r="E254" s="26" t="s">
        <v>282</v>
      </c>
    </row>
    <row r="255" spans="1:16" ht="90" x14ac:dyDescent="0.25">
      <c r="A255" s="17" t="s">
        <v>40</v>
      </c>
      <c r="E255" s="19" t="s">
        <v>283</v>
      </c>
    </row>
    <row r="256" spans="1:16" x14ac:dyDescent="0.25">
      <c r="A256" s="14" t="s">
        <v>29</v>
      </c>
      <c r="B256" s="14"/>
      <c r="C256" s="15" t="s">
        <v>284</v>
      </c>
      <c r="D256" s="14"/>
      <c r="E256" s="14" t="s">
        <v>285</v>
      </c>
      <c r="F256" s="14"/>
      <c r="G256" s="14"/>
      <c r="H256" s="14"/>
      <c r="I256" s="16">
        <f>SUMIFS(I257:I313,A257:A313,"P")</f>
        <v>0</v>
      </c>
    </row>
    <row r="257" spans="1:16" ht="30" x14ac:dyDescent="0.25">
      <c r="A257" s="17" t="s">
        <v>32</v>
      </c>
      <c r="B257" s="17">
        <v>51</v>
      </c>
      <c r="C257" s="18" t="s">
        <v>286</v>
      </c>
      <c r="D257" t="s">
        <v>34</v>
      </c>
      <c r="E257" s="19" t="s">
        <v>287</v>
      </c>
      <c r="F257" s="20" t="s">
        <v>279</v>
      </c>
      <c r="G257" s="21">
        <v>23</v>
      </c>
      <c r="H257" s="22">
        <v>0</v>
      </c>
      <c r="I257" s="23">
        <f>ROUND(G257*H257,P4)</f>
        <v>0</v>
      </c>
      <c r="O257" s="24">
        <f>I257*0.21</f>
        <v>0</v>
      </c>
      <c r="P257">
        <v>3</v>
      </c>
    </row>
    <row r="258" spans="1:16" x14ac:dyDescent="0.25">
      <c r="A258" s="17" t="s">
        <v>37</v>
      </c>
      <c r="E258" s="25" t="s">
        <v>34</v>
      </c>
    </row>
    <row r="259" spans="1:16" x14ac:dyDescent="0.25">
      <c r="A259" s="17" t="s">
        <v>38</v>
      </c>
      <c r="E259" s="26" t="s">
        <v>288</v>
      </c>
    </row>
    <row r="260" spans="1:16" ht="30" x14ac:dyDescent="0.25">
      <c r="A260" s="17" t="s">
        <v>40</v>
      </c>
      <c r="E260" s="19" t="s">
        <v>289</v>
      </c>
    </row>
    <row r="261" spans="1:16" x14ac:dyDescent="0.25">
      <c r="A261" s="17" t="s">
        <v>32</v>
      </c>
      <c r="B261" s="17">
        <v>52</v>
      </c>
      <c r="C261" s="18" t="s">
        <v>290</v>
      </c>
      <c r="D261" t="s">
        <v>34</v>
      </c>
      <c r="E261" s="19" t="s">
        <v>291</v>
      </c>
      <c r="F261" s="20" t="s">
        <v>279</v>
      </c>
      <c r="G261" s="21">
        <v>3</v>
      </c>
      <c r="H261" s="22">
        <v>0</v>
      </c>
      <c r="I261" s="23">
        <f>ROUND(G261*H261,P4)</f>
        <v>0</v>
      </c>
      <c r="O261" s="24">
        <f>I261*0.21</f>
        <v>0</v>
      </c>
      <c r="P261">
        <v>3</v>
      </c>
    </row>
    <row r="262" spans="1:16" x14ac:dyDescent="0.25">
      <c r="A262" s="17" t="s">
        <v>37</v>
      </c>
      <c r="E262" s="25" t="s">
        <v>34</v>
      </c>
    </row>
    <row r="263" spans="1:16" x14ac:dyDescent="0.25">
      <c r="A263" s="17" t="s">
        <v>38</v>
      </c>
      <c r="E263" s="26" t="s">
        <v>292</v>
      </c>
    </row>
    <row r="264" spans="1:16" ht="135" x14ac:dyDescent="0.25">
      <c r="A264" s="17" t="s">
        <v>40</v>
      </c>
      <c r="E264" s="19" t="s">
        <v>293</v>
      </c>
    </row>
    <row r="265" spans="1:16" ht="30" x14ac:dyDescent="0.25">
      <c r="A265" s="17" t="s">
        <v>32</v>
      </c>
      <c r="B265" s="17">
        <v>62</v>
      </c>
      <c r="C265" s="18" t="s">
        <v>294</v>
      </c>
      <c r="D265" t="s">
        <v>34</v>
      </c>
      <c r="E265" s="19" t="s">
        <v>295</v>
      </c>
      <c r="F265" s="20" t="s">
        <v>83</v>
      </c>
      <c r="G265" s="21">
        <v>172.94200000000001</v>
      </c>
      <c r="H265" s="22">
        <v>0</v>
      </c>
      <c r="I265" s="23">
        <f>ROUND(G265*H265,P4)</f>
        <v>0</v>
      </c>
      <c r="O265" s="24">
        <f>I265*0.21</f>
        <v>0</v>
      </c>
      <c r="P265">
        <v>3</v>
      </c>
    </row>
    <row r="266" spans="1:16" x14ac:dyDescent="0.25">
      <c r="A266" s="17" t="s">
        <v>37</v>
      </c>
      <c r="E266" s="25" t="s">
        <v>34</v>
      </c>
    </row>
    <row r="267" spans="1:16" x14ac:dyDescent="0.25">
      <c r="A267" s="17" t="s">
        <v>38</v>
      </c>
      <c r="E267" s="26" t="s">
        <v>296</v>
      </c>
    </row>
    <row r="268" spans="1:16" ht="60" x14ac:dyDescent="0.25">
      <c r="A268" s="17" t="s">
        <v>40</v>
      </c>
      <c r="E268" s="19" t="s">
        <v>297</v>
      </c>
    </row>
    <row r="269" spans="1:16" ht="30" x14ac:dyDescent="0.25">
      <c r="A269" s="17" t="s">
        <v>32</v>
      </c>
      <c r="B269" s="17">
        <v>53</v>
      </c>
      <c r="C269" s="18" t="s">
        <v>298</v>
      </c>
      <c r="D269" t="s">
        <v>34</v>
      </c>
      <c r="E269" s="19" t="s">
        <v>299</v>
      </c>
      <c r="F269" s="20" t="s">
        <v>83</v>
      </c>
      <c r="G269" s="21">
        <v>172.94200000000001</v>
      </c>
      <c r="H269" s="22">
        <v>0</v>
      </c>
      <c r="I269" s="23">
        <f>ROUND(G269*H269,P4)</f>
        <v>0</v>
      </c>
      <c r="O269" s="24">
        <f>I269*0.21</f>
        <v>0</v>
      </c>
      <c r="P269">
        <v>3</v>
      </c>
    </row>
    <row r="270" spans="1:16" x14ac:dyDescent="0.25">
      <c r="A270" s="17" t="s">
        <v>37</v>
      </c>
      <c r="E270" s="25" t="s">
        <v>34</v>
      </c>
    </row>
    <row r="271" spans="1:16" ht="60" x14ac:dyDescent="0.25">
      <c r="A271" s="17" t="s">
        <v>38</v>
      </c>
      <c r="E271" s="26" t="s">
        <v>300</v>
      </c>
    </row>
    <row r="272" spans="1:16" x14ac:dyDescent="0.25">
      <c r="A272" s="17" t="s">
        <v>38</v>
      </c>
      <c r="E272" s="26" t="s">
        <v>301</v>
      </c>
    </row>
    <row r="273" spans="1:16" ht="60" x14ac:dyDescent="0.25">
      <c r="A273" s="17" t="s">
        <v>40</v>
      </c>
      <c r="E273" s="19" t="s">
        <v>302</v>
      </c>
    </row>
    <row r="274" spans="1:16" x14ac:dyDescent="0.25">
      <c r="A274" s="17" t="s">
        <v>32</v>
      </c>
      <c r="B274" s="17">
        <v>54</v>
      </c>
      <c r="C274" s="18" t="s">
        <v>303</v>
      </c>
      <c r="D274" t="s">
        <v>34</v>
      </c>
      <c r="E274" s="19" t="s">
        <v>304</v>
      </c>
      <c r="F274" s="20" t="s">
        <v>100</v>
      </c>
      <c r="G274" s="21">
        <v>88</v>
      </c>
      <c r="H274" s="22">
        <v>0</v>
      </c>
      <c r="I274" s="23">
        <f>ROUND(G274*H274,P4)</f>
        <v>0</v>
      </c>
      <c r="O274" s="24">
        <f>I274*0.21</f>
        <v>0</v>
      </c>
      <c r="P274">
        <v>3</v>
      </c>
    </row>
    <row r="275" spans="1:16" ht="30" x14ac:dyDescent="0.25">
      <c r="A275" s="17" t="s">
        <v>37</v>
      </c>
      <c r="E275" s="19" t="s">
        <v>305</v>
      </c>
    </row>
    <row r="276" spans="1:16" x14ac:dyDescent="0.25">
      <c r="A276" s="17" t="s">
        <v>38</v>
      </c>
      <c r="E276" s="26" t="s">
        <v>306</v>
      </c>
    </row>
    <row r="277" spans="1:16" x14ac:dyDescent="0.25">
      <c r="A277" s="17" t="s">
        <v>38</v>
      </c>
      <c r="E277" s="26" t="s">
        <v>307</v>
      </c>
    </row>
    <row r="278" spans="1:16" x14ac:dyDescent="0.25">
      <c r="A278" s="17" t="s">
        <v>38</v>
      </c>
      <c r="E278" s="26" t="s">
        <v>308</v>
      </c>
    </row>
    <row r="279" spans="1:16" x14ac:dyDescent="0.25">
      <c r="A279" s="17" t="s">
        <v>38</v>
      </c>
      <c r="E279" s="26" t="s">
        <v>309</v>
      </c>
    </row>
    <row r="280" spans="1:16" x14ac:dyDescent="0.25">
      <c r="A280" s="17" t="s">
        <v>38</v>
      </c>
      <c r="E280" s="26" t="s">
        <v>310</v>
      </c>
    </row>
    <row r="281" spans="1:16" ht="60" x14ac:dyDescent="0.25">
      <c r="A281" s="17" t="s">
        <v>40</v>
      </c>
      <c r="E281" s="19" t="s">
        <v>311</v>
      </c>
    </row>
    <row r="282" spans="1:16" x14ac:dyDescent="0.25">
      <c r="A282" s="17" t="s">
        <v>32</v>
      </c>
      <c r="B282" s="17">
        <v>55</v>
      </c>
      <c r="C282" s="18" t="s">
        <v>312</v>
      </c>
      <c r="D282" t="s">
        <v>34</v>
      </c>
      <c r="E282" s="19" t="s">
        <v>313</v>
      </c>
      <c r="F282" s="20" t="s">
        <v>100</v>
      </c>
      <c r="G282" s="21">
        <v>160</v>
      </c>
      <c r="H282" s="22">
        <v>0</v>
      </c>
      <c r="I282" s="23">
        <f>ROUND(G282*H282,P4)</f>
        <v>0</v>
      </c>
      <c r="O282" s="24">
        <f>I282*0.21</f>
        <v>0</v>
      </c>
      <c r="P282">
        <v>3</v>
      </c>
    </row>
    <row r="283" spans="1:16" x14ac:dyDescent="0.25">
      <c r="A283" s="17" t="s">
        <v>37</v>
      </c>
      <c r="E283" s="25" t="s">
        <v>34</v>
      </c>
    </row>
    <row r="284" spans="1:16" x14ac:dyDescent="0.25">
      <c r="A284" s="17" t="s">
        <v>38</v>
      </c>
      <c r="E284" s="26" t="s">
        <v>314</v>
      </c>
    </row>
    <row r="285" spans="1:16" ht="60" x14ac:dyDescent="0.25">
      <c r="A285" s="17" t="s">
        <v>40</v>
      </c>
      <c r="E285" s="19" t="s">
        <v>315</v>
      </c>
    </row>
    <row r="286" spans="1:16" x14ac:dyDescent="0.25">
      <c r="A286" s="17" t="s">
        <v>32</v>
      </c>
      <c r="B286" s="17">
        <v>56</v>
      </c>
      <c r="C286" s="18" t="s">
        <v>316</v>
      </c>
      <c r="D286" t="s">
        <v>34</v>
      </c>
      <c r="E286" s="19" t="s">
        <v>317</v>
      </c>
      <c r="F286" s="20" t="s">
        <v>100</v>
      </c>
      <c r="G286" s="21">
        <v>109.6</v>
      </c>
      <c r="H286" s="22">
        <v>0</v>
      </c>
      <c r="I286" s="23">
        <f>ROUND(G286*H286,P4)</f>
        <v>0</v>
      </c>
      <c r="O286" s="24">
        <f>I286*0.21</f>
        <v>0</v>
      </c>
      <c r="P286">
        <v>3</v>
      </c>
    </row>
    <row r="287" spans="1:16" x14ac:dyDescent="0.25">
      <c r="A287" s="17" t="s">
        <v>37</v>
      </c>
      <c r="E287" s="19" t="s">
        <v>318</v>
      </c>
    </row>
    <row r="288" spans="1:16" x14ac:dyDescent="0.25">
      <c r="A288" s="17" t="s">
        <v>38</v>
      </c>
      <c r="E288" s="26" t="s">
        <v>319</v>
      </c>
    </row>
    <row r="289" spans="1:16" x14ac:dyDescent="0.25">
      <c r="A289" s="17" t="s">
        <v>38</v>
      </c>
      <c r="E289" s="26" t="s">
        <v>320</v>
      </c>
    </row>
    <row r="290" spans="1:16" x14ac:dyDescent="0.25">
      <c r="A290" s="17" t="s">
        <v>38</v>
      </c>
      <c r="E290" s="26" t="s">
        <v>321</v>
      </c>
    </row>
    <row r="291" spans="1:16" ht="60" x14ac:dyDescent="0.25">
      <c r="A291" s="17" t="s">
        <v>40</v>
      </c>
      <c r="E291" s="19" t="s">
        <v>311</v>
      </c>
    </row>
    <row r="292" spans="1:16" x14ac:dyDescent="0.25">
      <c r="A292" s="17" t="s">
        <v>32</v>
      </c>
      <c r="B292" s="17">
        <v>57</v>
      </c>
      <c r="C292" s="18" t="s">
        <v>322</v>
      </c>
      <c r="D292" t="s">
        <v>34</v>
      </c>
      <c r="E292" s="19" t="s">
        <v>323</v>
      </c>
      <c r="F292" s="20" t="s">
        <v>100</v>
      </c>
      <c r="G292" s="21">
        <v>86</v>
      </c>
      <c r="H292" s="22">
        <v>0</v>
      </c>
      <c r="I292" s="23">
        <f>ROUND(G292*H292,P4)</f>
        <v>0</v>
      </c>
      <c r="O292" s="24">
        <f>I292*0.21</f>
        <v>0</v>
      </c>
      <c r="P292">
        <v>3</v>
      </c>
    </row>
    <row r="293" spans="1:16" x14ac:dyDescent="0.25">
      <c r="A293" s="17" t="s">
        <v>37</v>
      </c>
      <c r="E293" s="25" t="s">
        <v>34</v>
      </c>
    </row>
    <row r="294" spans="1:16" x14ac:dyDescent="0.25">
      <c r="A294" s="17" t="s">
        <v>38</v>
      </c>
      <c r="E294" s="26" t="s">
        <v>324</v>
      </c>
    </row>
    <row r="295" spans="1:16" ht="60" x14ac:dyDescent="0.25">
      <c r="A295" s="17" t="s">
        <v>40</v>
      </c>
      <c r="E295" s="19" t="s">
        <v>325</v>
      </c>
    </row>
    <row r="296" spans="1:16" x14ac:dyDescent="0.25">
      <c r="A296" s="17" t="s">
        <v>32</v>
      </c>
      <c r="B296" s="17">
        <v>58</v>
      </c>
      <c r="C296" s="18" t="s">
        <v>326</v>
      </c>
      <c r="D296" t="s">
        <v>34</v>
      </c>
      <c r="E296" s="19" t="s">
        <v>327</v>
      </c>
      <c r="F296" s="20" t="s">
        <v>100</v>
      </c>
      <c r="G296" s="21">
        <v>66</v>
      </c>
      <c r="H296" s="22">
        <v>0</v>
      </c>
      <c r="I296" s="23">
        <f>ROUND(G296*H296,P4)</f>
        <v>0</v>
      </c>
      <c r="O296" s="24">
        <f>I296*0.21</f>
        <v>0</v>
      </c>
      <c r="P296">
        <v>3</v>
      </c>
    </row>
    <row r="297" spans="1:16" x14ac:dyDescent="0.25">
      <c r="A297" s="17" t="s">
        <v>37</v>
      </c>
      <c r="E297" s="19" t="s">
        <v>328</v>
      </c>
    </row>
    <row r="298" spans="1:16" x14ac:dyDescent="0.25">
      <c r="A298" s="17" t="s">
        <v>38</v>
      </c>
      <c r="E298" s="26" t="s">
        <v>329</v>
      </c>
    </row>
    <row r="299" spans="1:16" ht="60" x14ac:dyDescent="0.25">
      <c r="A299" s="17" t="s">
        <v>40</v>
      </c>
      <c r="E299" s="19" t="s">
        <v>330</v>
      </c>
    </row>
    <row r="300" spans="1:16" x14ac:dyDescent="0.25">
      <c r="A300" s="17" t="s">
        <v>32</v>
      </c>
      <c r="B300" s="17">
        <v>59</v>
      </c>
      <c r="C300" s="18" t="s">
        <v>331</v>
      </c>
      <c r="D300" t="s">
        <v>34</v>
      </c>
      <c r="E300" s="19" t="s">
        <v>332</v>
      </c>
      <c r="F300" s="20" t="s">
        <v>279</v>
      </c>
      <c r="G300" s="21">
        <v>4</v>
      </c>
      <c r="H300" s="22">
        <v>0</v>
      </c>
      <c r="I300" s="23">
        <f>ROUND(G300*H300,P4)</f>
        <v>0</v>
      </c>
      <c r="O300" s="24">
        <f>I300*0.21</f>
        <v>0</v>
      </c>
      <c r="P300">
        <v>3</v>
      </c>
    </row>
    <row r="301" spans="1:16" x14ac:dyDescent="0.25">
      <c r="A301" s="17" t="s">
        <v>37</v>
      </c>
      <c r="E301" s="25" t="s">
        <v>34</v>
      </c>
    </row>
    <row r="302" spans="1:16" x14ac:dyDescent="0.25">
      <c r="A302" s="17" t="s">
        <v>38</v>
      </c>
      <c r="E302" s="26" t="s">
        <v>333</v>
      </c>
    </row>
    <row r="303" spans="1:16" x14ac:dyDescent="0.25">
      <c r="A303" s="17" t="s">
        <v>38</v>
      </c>
      <c r="E303" s="26" t="s">
        <v>334</v>
      </c>
    </row>
    <row r="304" spans="1:16" ht="409.5" x14ac:dyDescent="0.25">
      <c r="A304" s="17" t="s">
        <v>40</v>
      </c>
      <c r="E304" s="19" t="s">
        <v>335</v>
      </c>
    </row>
    <row r="305" spans="1:16" x14ac:dyDescent="0.25">
      <c r="A305" s="17" t="s">
        <v>32</v>
      </c>
      <c r="B305" s="17">
        <v>60</v>
      </c>
      <c r="C305" s="18" t="s">
        <v>336</v>
      </c>
      <c r="D305" t="s">
        <v>34</v>
      </c>
      <c r="E305" s="19" t="s">
        <v>337</v>
      </c>
      <c r="F305" s="20" t="s">
        <v>100</v>
      </c>
      <c r="G305" s="21">
        <v>26</v>
      </c>
      <c r="H305" s="22">
        <v>0</v>
      </c>
      <c r="I305" s="23">
        <f>ROUND(G305*H305,P4)</f>
        <v>0</v>
      </c>
      <c r="O305" s="24">
        <f>I305*0.21</f>
        <v>0</v>
      </c>
      <c r="P305">
        <v>3</v>
      </c>
    </row>
    <row r="306" spans="1:16" x14ac:dyDescent="0.25">
      <c r="A306" s="17" t="s">
        <v>37</v>
      </c>
      <c r="E306" s="25" t="s">
        <v>34</v>
      </c>
    </row>
    <row r="307" spans="1:16" x14ac:dyDescent="0.25">
      <c r="A307" s="17" t="s">
        <v>38</v>
      </c>
      <c r="E307" s="26" t="s">
        <v>338</v>
      </c>
    </row>
    <row r="308" spans="1:16" ht="75" x14ac:dyDescent="0.25">
      <c r="A308" s="17" t="s">
        <v>40</v>
      </c>
      <c r="E308" s="19" t="s">
        <v>339</v>
      </c>
    </row>
    <row r="309" spans="1:16" x14ac:dyDescent="0.25">
      <c r="A309" s="17" t="s">
        <v>32</v>
      </c>
      <c r="B309" s="17">
        <v>61</v>
      </c>
      <c r="C309" s="18" t="s">
        <v>340</v>
      </c>
      <c r="D309" t="s">
        <v>34</v>
      </c>
      <c r="E309" s="19" t="s">
        <v>341</v>
      </c>
      <c r="F309" s="20" t="s">
        <v>100</v>
      </c>
      <c r="G309" s="21">
        <v>92.099000000000004</v>
      </c>
      <c r="H309" s="22">
        <v>0</v>
      </c>
      <c r="I309" s="23">
        <f>ROUND(G309*H309,P4)</f>
        <v>0</v>
      </c>
      <c r="O309" s="24">
        <f>I309*0.21</f>
        <v>0</v>
      </c>
      <c r="P309">
        <v>3</v>
      </c>
    </row>
    <row r="310" spans="1:16" x14ac:dyDescent="0.25">
      <c r="A310" s="17" t="s">
        <v>37</v>
      </c>
      <c r="E310" s="25" t="s">
        <v>34</v>
      </c>
    </row>
    <row r="311" spans="1:16" x14ac:dyDescent="0.25">
      <c r="A311" s="17" t="s">
        <v>38</v>
      </c>
      <c r="E311" s="26" t="s">
        <v>342</v>
      </c>
    </row>
    <row r="312" spans="1:16" x14ac:dyDescent="0.25">
      <c r="A312" s="17" t="s">
        <v>38</v>
      </c>
      <c r="E312" s="26" t="s">
        <v>102</v>
      </c>
    </row>
    <row r="313" spans="1:16" ht="45" x14ac:dyDescent="0.25">
      <c r="A313" s="17" t="s">
        <v>40</v>
      </c>
      <c r="E313" s="19" t="s">
        <v>343</v>
      </c>
    </row>
  </sheetData>
  <sheetProtection algorithmName="SHA-512" hashValue="6IxPITv6XyrokdLcQCYn77DFnpDZuXzPfo+tZWZ3+85PrxVNL5NjmkpqSJTKrbKqD4yo18ie+QHewvMWD3sNMw==" saltValue="znTvg4eK2TdZmegRO1X80A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2023-08-10T09:09:30Z</dcterms:created>
  <dcterms:modified xsi:type="dcterms:W3CDTF">2023-08-10T09:13:47Z</dcterms:modified>
</cp:coreProperties>
</file>