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Demolice objektu" sheetId="2" r:id="rId2"/>
    <sheet name="02 - Základové konstrukce..." sheetId="3" r:id="rId3"/>
    <sheet name="03 - Kontejnerová stavba" sheetId="4" r:id="rId4"/>
    <sheet name="04 - VRN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'01 - Demolice objektu'!$C$145:$K$225</definedName>
    <definedName name="_xlnm.Print_Area" localSheetId="1">'01 - Demolice objektu'!$C$4:$J$76,'01 - Demolice objektu'!$C$82:$J$127,'01 - Demolice objektu'!$C$133:$J$225</definedName>
    <definedName name="_xlnm.Print_Titles" localSheetId="1">'01 - Demolice objektu'!$145:$145</definedName>
    <definedName name="_xlnm._FilterDatabase" localSheetId="2" hidden="1">'02 - Základové konstrukce...'!$C$141:$K$236</definedName>
    <definedName name="_xlnm.Print_Area" localSheetId="2">'02 - Základové konstrukce...'!$C$4:$J$76,'02 - Základové konstrukce...'!$C$82:$J$123,'02 - Základové konstrukce...'!$C$129:$J$236</definedName>
    <definedName name="_xlnm.Print_Titles" localSheetId="2">'02 - Základové konstrukce...'!$141:$141</definedName>
    <definedName name="_xlnm._FilterDatabase" localSheetId="3" hidden="1">'03 - Kontejnerová stavba'!$C$127:$K$233</definedName>
    <definedName name="_xlnm.Print_Area" localSheetId="3">'03 - Kontejnerová stavba'!$C$4:$J$76,'03 - Kontejnerová stavba'!$C$82:$J$109,'03 - Kontejnerová stavba'!$C$115:$J$233</definedName>
    <definedName name="_xlnm.Print_Titles" localSheetId="3">'03 - Kontejnerová stavba'!$127:$127</definedName>
    <definedName name="_xlnm._FilterDatabase" localSheetId="4" hidden="1">'04 - VRN'!$C$130:$K$141</definedName>
    <definedName name="_xlnm.Print_Area" localSheetId="4">'04 - VRN'!$C$4:$J$76,'04 - VRN'!$C$82:$J$112,'04 - VRN'!$C$118:$J$141</definedName>
    <definedName name="_xlnm.Print_Titles" localSheetId="4">'04 - VRN'!$130:$130</definedName>
  </definedNames>
  <calcPr/>
</workbook>
</file>

<file path=xl/calcChain.xml><?xml version="1.0" encoding="utf-8"?>
<calcChain xmlns="http://schemas.openxmlformats.org/spreadsheetml/2006/main">
  <c i="5" l="1" r="J39"/>
  <c r="J38"/>
  <c i="1" r="AY98"/>
  <c i="5" r="J37"/>
  <c i="1" r="AX98"/>
  <c i="5" r="BI141"/>
  <c r="BH141"/>
  <c r="BG141"/>
  <c r="BF141"/>
  <c r="T141"/>
  <c r="T140"/>
  <c r="R141"/>
  <c r="R140"/>
  <c r="P141"/>
  <c r="P140"/>
  <c r="BI139"/>
  <c r="BH139"/>
  <c r="BG139"/>
  <c r="BF139"/>
  <c r="T139"/>
  <c r="T138"/>
  <c r="R139"/>
  <c r="R138"/>
  <c r="P139"/>
  <c r="P138"/>
  <c r="BI137"/>
  <c r="BH137"/>
  <c r="BG137"/>
  <c r="BF137"/>
  <c r="T137"/>
  <c r="T136"/>
  <c r="R137"/>
  <c r="R136"/>
  <c r="P137"/>
  <c r="P136"/>
  <c r="BI135"/>
  <c r="BH135"/>
  <c r="BG135"/>
  <c r="BF135"/>
  <c r="T135"/>
  <c r="R135"/>
  <c r="P135"/>
  <c r="BI134"/>
  <c r="BH134"/>
  <c r="BG134"/>
  <c r="BF134"/>
  <c r="T134"/>
  <c r="R134"/>
  <c r="P134"/>
  <c r="J128"/>
  <c r="J127"/>
  <c r="F127"/>
  <c r="F125"/>
  <c r="E123"/>
  <c r="BI110"/>
  <c r="BH110"/>
  <c r="BG110"/>
  <c r="BF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J92"/>
  <c r="J91"/>
  <c r="F91"/>
  <c r="F89"/>
  <c r="E87"/>
  <c r="J18"/>
  <c r="E18"/>
  <c r="F92"/>
  <c r="J17"/>
  <c r="J12"/>
  <c r="J89"/>
  <c r="E7"/>
  <c r="E121"/>
  <c i="4" r="J39"/>
  <c r="J38"/>
  <c i="1" r="AY97"/>
  <c i="4" r="J37"/>
  <c i="1" r="AX97"/>
  <c i="4"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J125"/>
  <c r="J124"/>
  <c r="F124"/>
  <c r="F122"/>
  <c r="E120"/>
  <c r="BI107"/>
  <c r="BH107"/>
  <c r="BG107"/>
  <c r="BF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J92"/>
  <c r="J91"/>
  <c r="F91"/>
  <c r="F89"/>
  <c r="E87"/>
  <c r="J18"/>
  <c r="E18"/>
  <c r="F125"/>
  <c r="J17"/>
  <c r="J12"/>
  <c r="J122"/>
  <c r="E7"/>
  <c r="E118"/>
  <c i="3" r="J39"/>
  <c r="J38"/>
  <c i="1" r="AY96"/>
  <c i="3" r="J37"/>
  <c i="1" r="AX96"/>
  <c i="3"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8"/>
  <c r="BH198"/>
  <c r="BG198"/>
  <c r="BF198"/>
  <c r="T198"/>
  <c r="T197"/>
  <c r="R198"/>
  <c r="R197"/>
  <c r="P198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J139"/>
  <c r="J138"/>
  <c r="F138"/>
  <c r="F136"/>
  <c r="E134"/>
  <c r="BI121"/>
  <c r="BH121"/>
  <c r="BG121"/>
  <c r="BF121"/>
  <c r="BI120"/>
  <c r="BH120"/>
  <c r="BG120"/>
  <c r="BF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J92"/>
  <c r="J91"/>
  <c r="F91"/>
  <c r="F89"/>
  <c r="E87"/>
  <c r="J18"/>
  <c r="E18"/>
  <c r="F139"/>
  <c r="J17"/>
  <c r="J12"/>
  <c r="J89"/>
  <c r="E7"/>
  <c r="E132"/>
  <c i="2" r="J39"/>
  <c r="J38"/>
  <c i="1" r="AY95"/>
  <c i="2" r="J37"/>
  <c i="1" r="AX95"/>
  <c i="2" r="BI225"/>
  <c r="BH225"/>
  <c r="BG225"/>
  <c r="BF225"/>
  <c r="T225"/>
  <c r="T224"/>
  <c r="R225"/>
  <c r="R224"/>
  <c r="P225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T219"/>
  <c r="R220"/>
  <c r="R219"/>
  <c r="P220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T200"/>
  <c r="R201"/>
  <c r="R200"/>
  <c r="P201"/>
  <c r="P200"/>
  <c r="BI199"/>
  <c r="BH199"/>
  <c r="BG199"/>
  <c r="BF199"/>
  <c r="T199"/>
  <c r="T198"/>
  <c r="R199"/>
  <c r="R198"/>
  <c r="P199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T193"/>
  <c r="R194"/>
  <c r="R193"/>
  <c r="P194"/>
  <c r="P193"/>
  <c r="BI192"/>
  <c r="BH192"/>
  <c r="BG192"/>
  <c r="BF192"/>
  <c r="T192"/>
  <c r="T191"/>
  <c r="R192"/>
  <c r="R191"/>
  <c r="P192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T181"/>
  <c r="R182"/>
  <c r="R181"/>
  <c r="P182"/>
  <c r="P181"/>
  <c r="BI180"/>
  <c r="BH180"/>
  <c r="BG180"/>
  <c r="BF180"/>
  <c r="T180"/>
  <c r="T179"/>
  <c r="R180"/>
  <c r="R179"/>
  <c r="P180"/>
  <c r="P179"/>
  <c r="BI178"/>
  <c r="BH178"/>
  <c r="BG178"/>
  <c r="BF178"/>
  <c r="T178"/>
  <c r="T177"/>
  <c r="R178"/>
  <c r="R177"/>
  <c r="P178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J143"/>
  <c r="J142"/>
  <c r="F142"/>
  <c r="F140"/>
  <c r="E138"/>
  <c r="BI125"/>
  <c r="BH125"/>
  <c r="BG125"/>
  <c r="BF125"/>
  <c r="BI124"/>
  <c r="BH124"/>
  <c r="BG124"/>
  <c r="BF124"/>
  <c r="BE124"/>
  <c r="BI123"/>
  <c r="BH123"/>
  <c r="BG123"/>
  <c r="BF123"/>
  <c r="BE123"/>
  <c r="BI122"/>
  <c r="BH122"/>
  <c r="BG122"/>
  <c r="BF122"/>
  <c r="BE122"/>
  <c r="BI121"/>
  <c r="BH121"/>
  <c r="BG121"/>
  <c r="BF121"/>
  <c r="BE121"/>
  <c r="BI120"/>
  <c r="BH120"/>
  <c r="BG120"/>
  <c r="BF120"/>
  <c r="BE120"/>
  <c r="J92"/>
  <c r="J91"/>
  <c r="F91"/>
  <c r="F89"/>
  <c r="E87"/>
  <c r="J18"/>
  <c r="E18"/>
  <c r="F92"/>
  <c r="J17"/>
  <c r="J12"/>
  <c r="J140"/>
  <c r="E7"/>
  <c r="E85"/>
  <c i="1" r="L90"/>
  <c r="AM90"/>
  <c r="AM89"/>
  <c r="L89"/>
  <c r="AM87"/>
  <c r="L87"/>
  <c r="L85"/>
  <c r="L84"/>
  <c i="3" r="BK196"/>
  <c r="BK172"/>
  <c r="J165"/>
  <c r="BK153"/>
  <c r="BK233"/>
  <c r="J222"/>
  <c r="J212"/>
  <c r="BK194"/>
  <c r="J186"/>
  <c r="J182"/>
  <c r="BK179"/>
  <c r="J161"/>
  <c r="BK149"/>
  <c r="J234"/>
  <c r="BK231"/>
  <c r="J211"/>
  <c r="BK203"/>
  <c r="J190"/>
  <c r="BK176"/>
  <c r="BK171"/>
  <c r="J160"/>
  <c r="BK157"/>
  <c r="BK236"/>
  <c r="J226"/>
  <c r="BK210"/>
  <c r="J204"/>
  <c r="J202"/>
  <c r="BK198"/>
  <c r="J187"/>
  <c r="BK182"/>
  <c r="J178"/>
  <c r="J170"/>
  <c r="J157"/>
  <c r="J152"/>
  <c i="4" r="J232"/>
  <c r="J219"/>
  <c r="BK213"/>
  <c r="BK208"/>
  <c r="J201"/>
  <c r="J195"/>
  <c r="BK183"/>
  <c r="J169"/>
  <c r="BK160"/>
  <c r="BK155"/>
  <c r="BK148"/>
  <c r="BK146"/>
  <c r="BK144"/>
  <c r="J143"/>
  <c r="J142"/>
  <c r="J138"/>
  <c r="BK130"/>
  <c r="J230"/>
  <c r="BK221"/>
  <c r="BK217"/>
  <c r="BK212"/>
  <c r="BK206"/>
  <c r="J203"/>
  <c r="J199"/>
  <c r="BK193"/>
  <c r="J187"/>
  <c r="J183"/>
  <c r="J175"/>
  <c r="BK169"/>
  <c r="BK166"/>
  <c r="J162"/>
  <c r="BK158"/>
  <c r="J156"/>
  <c r="J147"/>
  <c r="J140"/>
  <c r="J136"/>
  <c r="J134"/>
  <c r="J192"/>
  <c r="BK189"/>
  <c r="BK181"/>
  <c r="BK175"/>
  <c r="BK173"/>
  <c r="BK165"/>
  <c r="J161"/>
  <c r="BK147"/>
  <c r="BK140"/>
  <c r="J131"/>
  <c r="BK230"/>
  <c r="BK226"/>
  <c r="BK220"/>
  <c r="J212"/>
  <c r="BK207"/>
  <c r="J197"/>
  <c r="BK178"/>
  <c r="J176"/>
  <c r="J171"/>
  <c r="J144"/>
  <c r="BK136"/>
  <c i="5" r="BK141"/>
  <c r="J134"/>
  <c r="BK134"/>
  <c i="2" r="J223"/>
  <c r="J222"/>
  <c r="BK220"/>
  <c r="J217"/>
  <c r="J216"/>
  <c r="J213"/>
  <c r="J210"/>
  <c r="J209"/>
  <c r="BK204"/>
  <c r="BK201"/>
  <c r="J196"/>
  <c r="BK194"/>
  <c r="BK192"/>
  <c r="BK190"/>
  <c r="BK189"/>
  <c r="BK188"/>
  <c r="BK187"/>
  <c r="J184"/>
  <c r="BK180"/>
  <c r="J175"/>
  <c r="BK174"/>
  <c r="BK172"/>
  <c r="J170"/>
  <c r="BK166"/>
  <c r="J160"/>
  <c i="1" r="AS94"/>
  <c i="2" r="J212"/>
  <c r="BK203"/>
  <c r="J199"/>
  <c r="J194"/>
  <c r="J186"/>
  <c r="BK184"/>
  <c r="BK178"/>
  <c r="BK173"/>
  <c r="J169"/>
  <c r="BK162"/>
  <c r="J161"/>
  <c r="J156"/>
  <c r="BK154"/>
  <c r="BK223"/>
  <c r="BK217"/>
  <c r="J211"/>
  <c r="BK210"/>
  <c r="J206"/>
  <c r="J203"/>
  <c r="BK197"/>
  <c r="BK186"/>
  <c r="J174"/>
  <c r="J167"/>
  <c r="BK163"/>
  <c r="BK160"/>
  <c r="BK155"/>
  <c r="J153"/>
  <c r="BK150"/>
  <c r="J225"/>
  <c r="BK216"/>
  <c r="BK212"/>
  <c r="BK207"/>
  <c r="J204"/>
  <c r="J190"/>
  <c r="J187"/>
  <c r="J171"/>
  <c r="BK165"/>
  <c r="BK159"/>
  <c r="BK156"/>
  <c r="J150"/>
  <c i="3" r="BK234"/>
  <c r="J231"/>
  <c r="BK226"/>
  <c r="J169"/>
  <c r="BK152"/>
  <c r="BK145"/>
  <c r="BK219"/>
  <c r="BK214"/>
  <c r="J196"/>
  <c r="BK187"/>
  <c r="J184"/>
  <c r="J176"/>
  <c r="BK162"/>
  <c r="BK154"/>
  <c r="BK235"/>
  <c r="J224"/>
  <c r="BK213"/>
  <c r="BK205"/>
  <c r="J191"/>
  <c r="J183"/>
  <c r="J172"/>
  <c r="BK161"/>
  <c r="J153"/>
  <c r="J145"/>
  <c r="J228"/>
  <c r="J217"/>
  <c r="J167"/>
  <c r="J158"/>
  <c r="BK147"/>
  <c i="4" r="J224"/>
  <c r="BK218"/>
  <c r="BK215"/>
  <c r="J209"/>
  <c r="J202"/>
  <c r="BK196"/>
  <c r="J190"/>
  <c r="BK171"/>
  <c r="BK164"/>
  <c r="J154"/>
  <c r="BK149"/>
  <c r="BK133"/>
  <c r="BK232"/>
  <c r="BK228"/>
  <c r="BK224"/>
  <c r="BK216"/>
  <c r="J213"/>
  <c r="J207"/>
  <c r="J205"/>
  <c r="J200"/>
  <c r="BK194"/>
  <c r="J188"/>
  <c r="J184"/>
  <c r="J181"/>
  <c r="BK176"/>
  <c r="J174"/>
  <c r="BK168"/>
  <c r="BK163"/>
  <c r="BK161"/>
  <c r="J157"/>
  <c r="J155"/>
  <c r="BK154"/>
  <c r="BK145"/>
  <c r="J137"/>
  <c r="J135"/>
  <c r="BK199"/>
  <c r="BK191"/>
  <c r="BK186"/>
  <c r="J166"/>
  <c r="BK162"/>
  <c r="J152"/>
  <c r="BK142"/>
  <c r="J139"/>
  <c r="BK134"/>
  <c r="J130"/>
  <c r="J228"/>
  <c r="BK222"/>
  <c r="J214"/>
  <c r="BK211"/>
  <c r="BK203"/>
  <c r="J198"/>
  <c r="J196"/>
  <c r="BK192"/>
  <c r="BK188"/>
  <c r="J186"/>
  <c r="J180"/>
  <c r="J179"/>
  <c r="BK177"/>
  <c r="J173"/>
  <c r="J170"/>
  <c r="J168"/>
  <c r="J165"/>
  <c r="BK159"/>
  <c r="BK156"/>
  <c r="BK152"/>
  <c r="J149"/>
  <c r="J146"/>
  <c r="BK141"/>
  <c r="BK139"/>
  <c r="BK135"/>
  <c i="5" r="J137"/>
  <c r="J141"/>
  <c r="J139"/>
  <c i="2" r="J178"/>
  <c r="J173"/>
  <c r="BK171"/>
  <c r="BK169"/>
  <c r="BK167"/>
  <c r="J162"/>
  <c r="J151"/>
  <c r="BK225"/>
  <c r="J218"/>
  <c r="J214"/>
  <c r="BK205"/>
  <c r="J201"/>
  <c r="BK196"/>
  <c r="J189"/>
  <c r="BK185"/>
  <c r="BK182"/>
  <c r="BK175"/>
  <c r="J172"/>
  <c r="J165"/>
  <c r="J159"/>
  <c r="J155"/>
  <c r="J149"/>
  <c r="BK222"/>
  <c r="J220"/>
  <c r="BK213"/>
  <c r="BK209"/>
  <c r="J207"/>
  <c r="J205"/>
  <c r="BK199"/>
  <c r="J192"/>
  <c r="J185"/>
  <c r="J182"/>
  <c r="J166"/>
  <c r="BK161"/>
  <c r="BK158"/>
  <c r="J154"/>
  <c r="BK151"/>
  <c r="BK149"/>
  <c r="BK218"/>
  <c r="BK214"/>
  <c r="BK211"/>
  <c r="BK206"/>
  <c r="J197"/>
  <c r="J188"/>
  <c r="J180"/>
  <c r="BK170"/>
  <c r="J163"/>
  <c r="J158"/>
  <c r="BK153"/>
  <c i="3" r="J236"/>
  <c r="BK223"/>
  <c r="J220"/>
  <c r="BK217"/>
  <c r="J214"/>
  <c r="BK208"/>
  <c r="BK204"/>
  <c r="J198"/>
  <c r="BK191"/>
  <c r="BK183"/>
  <c r="J179"/>
  <c r="J177"/>
  <c r="BK170"/>
  <c r="BK155"/>
  <c r="J148"/>
  <c r="BK224"/>
  <c r="BK218"/>
  <c r="BK211"/>
  <c r="J193"/>
  <c r="BK189"/>
  <c r="BK180"/>
  <c r="BK177"/>
  <c r="BK174"/>
  <c r="J155"/>
  <c r="J147"/>
  <c r="J233"/>
  <c r="J223"/>
  <c r="J207"/>
  <c r="BK202"/>
  <c r="J188"/>
  <c r="J175"/>
  <c r="BK165"/>
  <c r="BK159"/>
  <c r="J149"/>
  <c r="J235"/>
  <c r="J221"/>
  <c r="J213"/>
  <c r="BK163"/>
  <c r="J154"/>
  <c r="J146"/>
  <c i="4" r="J221"/>
  <c r="J216"/>
  <c r="BK214"/>
  <c r="J206"/>
  <c r="BK198"/>
  <c r="J185"/>
  <c r="J167"/>
  <c r="BK157"/>
  <c r="J151"/>
  <c i="5" r="J135"/>
  <c i="3" r="BK222"/>
  <c r="J218"/>
  <c r="J216"/>
  <c r="BK212"/>
  <c r="J205"/>
  <c r="BK201"/>
  <c r="J194"/>
  <c r="BK184"/>
  <c r="BK181"/>
  <c r="BK178"/>
  <c r="BK173"/>
  <c r="J171"/>
  <c r="J159"/>
  <c r="BK151"/>
  <c r="BK228"/>
  <c r="BK221"/>
  <c r="BK216"/>
  <c r="J208"/>
  <c r="BK190"/>
  <c r="J181"/>
  <c r="BK175"/>
  <c r="J163"/>
  <c r="BK160"/>
  <c r="BK146"/>
  <c r="BK232"/>
  <c r="BK220"/>
  <c r="J210"/>
  <c r="BK193"/>
  <c r="J189"/>
  <c r="J174"/>
  <c r="BK167"/>
  <c r="BK158"/>
  <c r="BK148"/>
  <c r="J232"/>
  <c r="J219"/>
  <c r="BK207"/>
  <c r="J203"/>
  <c r="J201"/>
  <c r="BK188"/>
  <c r="BK186"/>
  <c r="J180"/>
  <c r="J173"/>
  <c r="BK169"/>
  <c r="J162"/>
  <c r="J151"/>
  <c i="4" r="J226"/>
  <c r="J220"/>
  <c r="J217"/>
  <c r="J211"/>
  <c r="BK204"/>
  <c r="BK200"/>
  <c r="J193"/>
  <c r="BK180"/>
  <c r="J159"/>
  <c r="BK153"/>
  <c r="J150"/>
  <c r="J222"/>
  <c r="J218"/>
  <c r="J215"/>
  <c r="J208"/>
  <c r="J204"/>
  <c r="BK202"/>
  <c r="BK197"/>
  <c r="J191"/>
  <c r="BK185"/>
  <c r="J182"/>
  <c r="BK179"/>
  <c r="BK170"/>
  <c r="BK167"/>
  <c r="J194"/>
  <c r="BK190"/>
  <c r="BK184"/>
  <c r="J178"/>
  <c r="J177"/>
  <c r="BK174"/>
  <c r="J172"/>
  <c r="J164"/>
  <c r="J160"/>
  <c r="BK151"/>
  <c r="J141"/>
  <c r="BK137"/>
  <c r="J133"/>
  <c r="BK219"/>
  <c r="BK209"/>
  <c r="BK205"/>
  <c r="BK201"/>
  <c r="BK195"/>
  <c r="J189"/>
  <c r="BK187"/>
  <c r="BK182"/>
  <c r="BK172"/>
  <c r="J163"/>
  <c r="J158"/>
  <c r="J153"/>
  <c r="BK150"/>
  <c r="J148"/>
  <c r="J145"/>
  <c r="BK143"/>
  <c r="BK138"/>
  <c r="BK131"/>
  <c i="5" r="BK135"/>
  <c r="BK139"/>
  <c r="BK137"/>
  <c i="2" l="1" r="P148"/>
  <c r="T148"/>
  <c r="P157"/>
  <c r="R157"/>
  <c r="BK164"/>
  <c r="J164"/>
  <c r="J100"/>
  <c r="R164"/>
  <c r="P183"/>
  <c r="P176"/>
  <c r="R183"/>
  <c r="R176"/>
  <c r="BK195"/>
  <c r="J195"/>
  <c r="J108"/>
  <c r="R195"/>
  <c r="BK202"/>
  <c r="J202"/>
  <c r="J111"/>
  <c r="T202"/>
  <c r="P208"/>
  <c r="T208"/>
  <c r="P215"/>
  <c r="T215"/>
  <c r="P221"/>
  <c r="R221"/>
  <c i="3" r="P144"/>
  <c r="T144"/>
  <c r="P156"/>
  <c r="T156"/>
  <c r="P164"/>
  <c r="BK168"/>
  <c r="J168"/>
  <c r="J101"/>
  <c r="T168"/>
  <c r="BK185"/>
  <c r="J185"/>
  <c r="J102"/>
  <c r="T185"/>
  <c r="P192"/>
  <c r="T192"/>
  <c r="BK200"/>
  <c r="J200"/>
  <c r="J106"/>
  <c r="T200"/>
  <c r="P206"/>
  <c r="T206"/>
  <c r="P209"/>
  <c r="R209"/>
  <c r="BK215"/>
  <c r="J215"/>
  <c r="J109"/>
  <c r="T215"/>
  <c r="P225"/>
  <c r="T225"/>
  <c r="P230"/>
  <c r="P229"/>
  <c r="R230"/>
  <c r="R229"/>
  <c i="2" r="BK148"/>
  <c r="J148"/>
  <c r="J98"/>
  <c r="R148"/>
  <c r="R147"/>
  <c r="BK157"/>
  <c r="J157"/>
  <c r="J99"/>
  <c r="T157"/>
  <c r="P164"/>
  <c r="T164"/>
  <c r="BK183"/>
  <c r="J183"/>
  <c r="J105"/>
  <c r="T183"/>
  <c r="T176"/>
  <c r="P195"/>
  <c r="T195"/>
  <c r="P202"/>
  <c r="R202"/>
  <c r="BK208"/>
  <c r="J208"/>
  <c r="J112"/>
  <c r="R208"/>
  <c r="BK215"/>
  <c r="J215"/>
  <c r="J113"/>
  <c r="R215"/>
  <c r="BK221"/>
  <c r="J221"/>
  <c r="J115"/>
  <c r="T221"/>
  <c i="3" r="BK144"/>
  <c r="J144"/>
  <c r="J98"/>
  <c r="R144"/>
  <c r="BK156"/>
  <c r="J156"/>
  <c r="J99"/>
  <c r="R156"/>
  <c r="BK164"/>
  <c r="J164"/>
  <c r="J100"/>
  <c r="R164"/>
  <c r="T164"/>
  <c r="P168"/>
  <c r="R168"/>
  <c r="P185"/>
  <c r="R185"/>
  <c r="BK192"/>
  <c r="J192"/>
  <c r="J103"/>
  <c r="R192"/>
  <c r="P200"/>
  <c r="R200"/>
  <c r="BK206"/>
  <c r="J206"/>
  <c r="J107"/>
  <c r="R206"/>
  <c r="BK209"/>
  <c r="J209"/>
  <c r="J108"/>
  <c r="T209"/>
  <c r="P215"/>
  <c r="R215"/>
  <c r="BK225"/>
  <c r="J225"/>
  <c r="J110"/>
  <c r="R225"/>
  <c r="BK230"/>
  <c r="BK229"/>
  <c r="J229"/>
  <c r="J111"/>
  <c r="T230"/>
  <c r="T229"/>
  <c i="4" r="P132"/>
  <c r="P129"/>
  <c r="P128"/>
  <c i="1" r="AU97"/>
  <c i="4" r="R132"/>
  <c r="R129"/>
  <c r="R128"/>
  <c r="BK132"/>
  <c r="J132"/>
  <c r="J98"/>
  <c r="T132"/>
  <c r="T129"/>
  <c r="T128"/>
  <c i="5" r="BK133"/>
  <c r="J133"/>
  <c r="J98"/>
  <c r="P133"/>
  <c r="P132"/>
  <c r="P131"/>
  <c i="1" r="AU98"/>
  <c i="5" r="R133"/>
  <c r="R132"/>
  <c r="R131"/>
  <c r="T133"/>
  <c r="T132"/>
  <c r="T131"/>
  <c i="2" r="BK177"/>
  <c r="J177"/>
  <c r="J102"/>
  <c r="BK191"/>
  <c r="J191"/>
  <c r="J106"/>
  <c r="BK193"/>
  <c r="J193"/>
  <c r="J107"/>
  <c r="BK198"/>
  <c r="J198"/>
  <c r="J109"/>
  <c r="BK224"/>
  <c r="J224"/>
  <c r="J116"/>
  <c r="BK179"/>
  <c r="J179"/>
  <c r="J103"/>
  <c r="BK181"/>
  <c r="J181"/>
  <c r="J104"/>
  <c r="BK200"/>
  <c r="J200"/>
  <c r="J110"/>
  <c r="BK219"/>
  <c r="J219"/>
  <c r="J114"/>
  <c i="3" r="BK197"/>
  <c r="J197"/>
  <c r="J104"/>
  <c i="5" r="BK136"/>
  <c r="J136"/>
  <c r="J99"/>
  <c r="BK138"/>
  <c r="J138"/>
  <c r="J100"/>
  <c r="BK140"/>
  <c r="J140"/>
  <c r="J101"/>
  <c i="4" r="BK129"/>
  <c r="J129"/>
  <c r="J97"/>
  <c i="5" r="J125"/>
  <c r="F128"/>
  <c r="BE135"/>
  <c r="BE141"/>
  <c r="E85"/>
  <c r="BE134"/>
  <c r="BE137"/>
  <c r="BE139"/>
  <c i="4" r="BE131"/>
  <c r="BE133"/>
  <c r="BE137"/>
  <c r="BE145"/>
  <c r="BE148"/>
  <c r="BE150"/>
  <c r="BE153"/>
  <c r="BE163"/>
  <c r="BE182"/>
  <c r="BE183"/>
  <c r="BE185"/>
  <c r="BE189"/>
  <c r="BE190"/>
  <c r="BE199"/>
  <c r="BE204"/>
  <c r="BE205"/>
  <c r="BE206"/>
  <c r="BE209"/>
  <c r="BE211"/>
  <c r="BE213"/>
  <c r="BE214"/>
  <c r="BE218"/>
  <c r="BE219"/>
  <c r="BE224"/>
  <c r="E85"/>
  <c r="F92"/>
  <c r="BE130"/>
  <c r="BE134"/>
  <c r="BE135"/>
  <c r="BE144"/>
  <c r="BE147"/>
  <c r="BE149"/>
  <c r="BE152"/>
  <c r="BE154"/>
  <c r="BE155"/>
  <c r="BE156"/>
  <c r="BE157"/>
  <c r="BE160"/>
  <c r="BE166"/>
  <c r="BE168"/>
  <c r="BE169"/>
  <c r="BE178"/>
  <c r="BE187"/>
  <c r="BE192"/>
  <c r="BE194"/>
  <c r="BE196"/>
  <c r="BE197"/>
  <c r="BE200"/>
  <c i="3" r="J230"/>
  <c r="J112"/>
  <c i="4" r="BE138"/>
  <c r="BE139"/>
  <c r="BE140"/>
  <c r="BE141"/>
  <c r="BE142"/>
  <c r="BE143"/>
  <c r="BE151"/>
  <c r="BE158"/>
  <c r="BE159"/>
  <c r="BE162"/>
  <c r="BE164"/>
  <c r="BE170"/>
  <c r="BE171"/>
  <c r="BE172"/>
  <c r="BE173"/>
  <c r="BE179"/>
  <c r="BE181"/>
  <c r="BE188"/>
  <c r="BE195"/>
  <c r="BE201"/>
  <c r="BE202"/>
  <c r="BE207"/>
  <c r="BE208"/>
  <c r="BE215"/>
  <c r="BE216"/>
  <c r="BE217"/>
  <c r="BE221"/>
  <c r="BE222"/>
  <c r="BE226"/>
  <c r="BE228"/>
  <c r="BE230"/>
  <c r="BE232"/>
  <c r="J89"/>
  <c r="BE136"/>
  <c r="BE146"/>
  <c r="BE161"/>
  <c r="BE165"/>
  <c r="BE167"/>
  <c r="BE174"/>
  <c r="BE175"/>
  <c r="BE176"/>
  <c r="BE177"/>
  <c r="BE180"/>
  <c r="BE184"/>
  <c r="BE186"/>
  <c r="BE191"/>
  <c r="BE193"/>
  <c r="BE198"/>
  <c r="BE203"/>
  <c r="BE212"/>
  <c r="BE220"/>
  <c i="3" r="J136"/>
  <c r="BE147"/>
  <c r="BE148"/>
  <c r="BE152"/>
  <c r="BE159"/>
  <c r="BE167"/>
  <c r="BE171"/>
  <c r="BE173"/>
  <c r="BE174"/>
  <c r="BE178"/>
  <c r="BE179"/>
  <c r="BE180"/>
  <c r="BE189"/>
  <c r="BE193"/>
  <c r="BE201"/>
  <c r="BE202"/>
  <c r="BE207"/>
  <c r="BE214"/>
  <c r="BE219"/>
  <c r="BE220"/>
  <c r="BE228"/>
  <c i="2" r="BK147"/>
  <c r="J147"/>
  <c r="J97"/>
  <c i="3" r="E85"/>
  <c r="F92"/>
  <c r="BE149"/>
  <c r="BE151"/>
  <c r="BE153"/>
  <c r="BE154"/>
  <c r="BE161"/>
  <c r="BE162"/>
  <c r="BE169"/>
  <c r="BE172"/>
  <c r="BE176"/>
  <c r="BE184"/>
  <c r="BE190"/>
  <c r="BE194"/>
  <c r="BE196"/>
  <c r="BE198"/>
  <c r="BE203"/>
  <c r="BE210"/>
  <c r="BE212"/>
  <c r="BE216"/>
  <c r="BE217"/>
  <c r="BE221"/>
  <c r="BE224"/>
  <c r="BE233"/>
  <c r="BE145"/>
  <c r="BE146"/>
  <c r="BE155"/>
  <c r="BE157"/>
  <c r="BE170"/>
  <c r="BE177"/>
  <c r="BE182"/>
  <c r="BE183"/>
  <c r="BE186"/>
  <c r="BE188"/>
  <c r="BE204"/>
  <c r="BE205"/>
  <c r="BE208"/>
  <c r="BE222"/>
  <c r="BE223"/>
  <c r="BE234"/>
  <c r="BE235"/>
  <c r="BE158"/>
  <c r="BE160"/>
  <c r="BE163"/>
  <c r="BE165"/>
  <c r="BE175"/>
  <c r="BE181"/>
  <c r="BE187"/>
  <c r="BE191"/>
  <c r="BE211"/>
  <c r="BE213"/>
  <c r="BE218"/>
  <c r="BE226"/>
  <c r="BE231"/>
  <c r="BE232"/>
  <c r="BE236"/>
  <c i="2" r="J89"/>
  <c r="F143"/>
  <c r="BE161"/>
  <c r="BE166"/>
  <c r="BE171"/>
  <c r="BE172"/>
  <c r="BE173"/>
  <c r="BE182"/>
  <c r="BE188"/>
  <c r="BE189"/>
  <c r="BE194"/>
  <c r="BE196"/>
  <c r="BE199"/>
  <c r="BE201"/>
  <c r="BE204"/>
  <c r="BE209"/>
  <c r="BE162"/>
  <c r="BE167"/>
  <c r="BE174"/>
  <c r="BE178"/>
  <c r="BE185"/>
  <c r="BE203"/>
  <c r="BE213"/>
  <c r="BE216"/>
  <c r="BE217"/>
  <c r="BE218"/>
  <c r="BE222"/>
  <c r="BE223"/>
  <c r="E136"/>
  <c r="BE149"/>
  <c r="BE150"/>
  <c r="BE151"/>
  <c r="BE156"/>
  <c r="BE165"/>
  <c r="BE169"/>
  <c r="BE170"/>
  <c r="BE180"/>
  <c r="BE187"/>
  <c r="BE190"/>
  <c r="BE205"/>
  <c r="BE207"/>
  <c r="BE212"/>
  <c r="BE220"/>
  <c r="BE225"/>
  <c r="BE153"/>
  <c r="BE154"/>
  <c r="BE155"/>
  <c r="BE158"/>
  <c r="BE159"/>
  <c r="BE160"/>
  <c r="BE163"/>
  <c r="BE175"/>
  <c r="BE184"/>
  <c r="BE186"/>
  <c r="BE192"/>
  <c r="BE197"/>
  <c r="BE206"/>
  <c r="BE210"/>
  <c r="BE211"/>
  <c r="BE214"/>
  <c r="F37"/>
  <c i="1" r="BB95"/>
  <c i="3" r="F38"/>
  <c i="1" r="BC96"/>
  <c i="5" r="F37"/>
  <c i="1" r="BB98"/>
  <c i="5" r="J36"/>
  <c i="1" r="AW98"/>
  <c i="4" r="F36"/>
  <c i="1" r="BA97"/>
  <c i="4" r="F37"/>
  <c i="1" r="BB97"/>
  <c i="2" r="F38"/>
  <c i="1" r="BC95"/>
  <c i="2" r="F39"/>
  <c i="1" r="BD95"/>
  <c i="3" r="F39"/>
  <c i="1" r="BD96"/>
  <c i="5" r="F38"/>
  <c i="1" r="BC98"/>
  <c i="4" r="F38"/>
  <c i="1" r="BC97"/>
  <c i="2" r="F36"/>
  <c i="1" r="BA95"/>
  <c i="3" r="F37"/>
  <c i="1" r="BB96"/>
  <c i="5" r="F36"/>
  <c i="1" r="BA98"/>
  <c i="4" r="J36"/>
  <c i="1" r="AW97"/>
  <c i="2" r="J36"/>
  <c i="1" r="AW95"/>
  <c i="3" r="J36"/>
  <c i="1" r="AW96"/>
  <c i="3" r="F36"/>
  <c i="1" r="BA96"/>
  <c i="4" r="F39"/>
  <c i="1" r="BD97"/>
  <c i="5" r="F39"/>
  <c i="1" r="BD98"/>
  <c i="3" l="1" r="P143"/>
  <c r="P199"/>
  <c r="R143"/>
  <c r="R142"/>
  <c r="R199"/>
  <c i="2" r="P147"/>
  <c r="P146"/>
  <c i="1" r="AU95"/>
  <c i="2" r="R146"/>
  <c i="3" r="T199"/>
  <c r="T143"/>
  <c r="T142"/>
  <c i="2" r="T147"/>
  <c r="T146"/>
  <c r="BK176"/>
  <c r="J176"/>
  <c r="J101"/>
  <c i="3" r="BK143"/>
  <c r="J143"/>
  <c r="J97"/>
  <c r="BK199"/>
  <c r="J199"/>
  <c r="J105"/>
  <c i="5" r="BK132"/>
  <c r="J132"/>
  <c r="J97"/>
  <c i="4" r="BK128"/>
  <c r="J128"/>
  <c r="J96"/>
  <c r="J30"/>
  <c i="2" r="BK146"/>
  <c r="J146"/>
  <c r="J96"/>
  <c r="J30"/>
  <c i="1" r="BD94"/>
  <c r="W33"/>
  <c i="4" r="J107"/>
  <c r="J101"/>
  <c r="J31"/>
  <c r="J32"/>
  <c i="1" r="AG97"/>
  <c r="BB94"/>
  <c r="W31"/>
  <c r="BC94"/>
  <c r="W32"/>
  <c r="BA94"/>
  <c r="W30"/>
  <c i="2" r="J125"/>
  <c r="BE125"/>
  <c r="F35"/>
  <c i="1" r="AZ95"/>
  <c i="3" l="1" r="P142"/>
  <c i="1" r="AU96"/>
  <c i="3" r="BK142"/>
  <c r="J142"/>
  <c r="J96"/>
  <c r="J30"/>
  <c i="5" r="BK131"/>
  <c r="J131"/>
  <c r="J96"/>
  <c r="J30"/>
  <c i="4" r="BE107"/>
  <c i="1" r="AU94"/>
  <c i="5" r="J110"/>
  <c r="J104"/>
  <c r="J31"/>
  <c r="J32"/>
  <c i="1" r="AG98"/>
  <c i="2" r="J119"/>
  <c r="J31"/>
  <c r="J32"/>
  <c i="1" r="AG95"/>
  <c i="4" r="J109"/>
  <c i="1" r="AW94"/>
  <c r="AK30"/>
  <c i="4" r="J35"/>
  <c i="1" r="AV97"/>
  <c r="AT97"/>
  <c i="3" r="J121"/>
  <c r="J115"/>
  <c r="J123"/>
  <c i="1" r="AX94"/>
  <c r="AY94"/>
  <c i="2" r="J35"/>
  <c i="1" r="AV95"/>
  <c r="AT95"/>
  <c i="4" r="F35"/>
  <c i="1" r="AZ97"/>
  <c i="3" l="1" r="BE121"/>
  <c r="J31"/>
  <c i="5" r="BE110"/>
  <c i="4" r="J41"/>
  <c i="2" r="J41"/>
  <c i="1" r="AN95"/>
  <c r="AN97"/>
  <c i="3" r="F35"/>
  <c i="1" r="AZ96"/>
  <c i="5" r="J35"/>
  <c i="1" r="AV98"/>
  <c r="AT98"/>
  <c i="5" r="J112"/>
  <c i="2" r="J127"/>
  <c i="3" r="J32"/>
  <c i="1" r="AG96"/>
  <c r="AG94"/>
  <c r="AK26"/>
  <c i="5" l="1" r="J41"/>
  <c i="1" r="AN98"/>
  <c i="3" r="J35"/>
  <c i="1" r="AV96"/>
  <c r="AT96"/>
  <c r="AN96"/>
  <c i="5" r="F35"/>
  <c i="1" r="AZ98"/>
  <c r="AZ94"/>
  <c r="W29"/>
  <c i="3" l="1" r="J41"/>
  <c i="1"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<sst xmlns="http://schemas.openxmlformats.org/spreadsheetml/2006/main">
  <si>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</si>
  <si>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</si>
  <si>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</si>
  <si>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</si>
  <si>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</si>
  <si>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{7a0690a2-cd21-43a3-bb21-ddb4596ccb8e}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</si>
  <si>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</si>
  <si>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</si>
  <si>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</si>
  <si>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</si>
  <si>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</si>
  <si>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</si>
  <si>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</si>
  <si>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</si>
  <si>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2023/056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</si>
  <si>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</si>
  <si>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</si>
  <si>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Demolice a novostavba zázemí cestářství ve Strnadech-Jílovišti  p.č. 462/3, p.č. 454/1 a p.č.st. 351</t>
  </si>
  <si>
    <t>KSO:</t>
  </si>
  <si>
    <t>CC-CZ:</t>
  </si>
  <si>
    <t>Místo:</t>
  </si>
  <si>
    <t>p.č. 462/3 a 454/1 p.č. st. 351</t>
  </si>
  <si>
    <t>Datum:</t>
  </si>
  <si>
    <t>29. 5. 2023</t>
  </si>
  <si>
    <t>Zadavatel:</t>
  </si>
  <si>
    <t>IČ:</t>
  </si>
  <si>
    <t>Středočeský kraj, Zborovská 81/11, Smíchov</t>
  </si>
  <si>
    <t>DIČ:</t>
  </si>
  <si>
    <t>Uchazeč:</t>
  </si>
  <si>
    <t>Vyplň údaj</t>
  </si>
  <si>
    <t>Projektant:</t>
  </si>
  <si>
    <t>KFJ project s.r.o.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</si>
  <si>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</si>
  <si>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</si>
  <si>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</si>
  <si>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</si>
  <si>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</si>
  <si>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</si>
  <si>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</si>
  <si>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</si>
  <si>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</si>
  <si>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</si>
  <si>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</si>
  <si>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</si>
  <si>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</si>
  <si>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</si>
  <si>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</si>
  <si>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</si>
  <si>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</si>
  <si>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</si>
  <si>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</si>
  <si>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</si>
  <si>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</si>
  <si>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</si>
  <si>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</si>
  <si>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</si>
  <si>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</si>
  <si>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</si>
  <si>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</si>
  <si>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</si>
  <si>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</si>
  <si>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</si>
  <si>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</si>
  <si>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</si>
  <si>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</si>
  <si>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</si>
  <si>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</si>
  <si>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</si>
  <si>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</si>
  <si>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</si>
  <si>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</si>
  <si>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</si>
  <si>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</si>
  <si>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</si>
  <si>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</si>
  <si>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</si>
  <si>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</si>
  <si>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</si>
  <si>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</si>
  <si>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</si>
  <si>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</si>
  <si>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Demolice objektu</t>
  </si>
  <si>
    <t>STA</t>
  </si>
  <si>
    <t>1</t>
  </si>
  <si>
    <t>{fc16be1b-b778-45b5-abc7-89968f6cfe53}</t>
  </si>
  <si>
    <t>2</t>
  </si>
  <si>
    <t>02</t>
  </si>
  <si>
    <t>Základové konstrukce, schodiště a okapový chodník</t>
  </si>
  <si>
    <t>{6bd5438d-2e79-49db-9e53-af316f066c57}</t>
  </si>
  <si>
    <t>03</t>
  </si>
  <si>
    <t>Kontejnerová stavba</t>
  </si>
  <si>
    <t>{43b36ae1-4306-4b3b-9a6c-d43fa0ac4075}</t>
  </si>
  <si>
    <t>04</t>
  </si>
  <si>
    <t>VRN</t>
  </si>
  <si>
    <t>{dcf87692-76c9-491e-81c7-fd8b4bda28ec}</t>
  </si>
  <si>
    <t>KRYCÍ LIST SOUPISU PRACÍ</t>
  </si>
  <si>
    <t>Objekt:</t>
  </si>
  <si>
    <t>01 - Demolice objektu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</si>
  <si>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</si>
  <si>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</si>
  <si>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</si>
  <si>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</si>
  <si>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</si>
  <si>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</si>
  <si>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</si>
  <si>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</si>
  <si>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</si>
  <si>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</si>
  <si>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</si>
  <si>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</si>
  <si>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</si>
  <si>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</si>
  <si>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</si>
  <si>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</si>
  <si>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</si>
  <si>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</si>
  <si>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</si>
  <si>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</si>
  <si>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</si>
  <si>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</si>
  <si>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</si>
  <si>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</si>
  <si>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</si>
  <si>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</si>
  <si>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</si>
  <si>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>2) Ostatní náklady</t>
  </si>
  <si>
    <t>Zařízení staveniště</t>
  </si>
  <si>
    <t>Projektové práce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</si>
  <si>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</si>
  <si>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</si>
  <si>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</si>
  <si>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</si>
  <si>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</si>
  <si>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</si>
  <si>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</si>
  <si>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</si>
  <si>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</si>
  <si>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</si>
  <si>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</si>
  <si>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</si>
  <si>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</si>
  <si>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</si>
  <si>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</si>
  <si>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</si>
  <si>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</si>
  <si>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</si>
  <si>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</si>
  <si>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</si>
  <si>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</si>
  <si>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</si>
  <si>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</si>
  <si>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</si>
  <si>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122351102</t>
  </si>
  <si>
    <t>Odkopávky a prokopávky nezapažené v hornině třídy těžitelnosti II skupiny 4 objem do 50 m3 strojně</t>
  </si>
  <si>
    <t>m3</t>
  </si>
  <si>
    <t>4</t>
  </si>
  <si>
    <t>1331053574</t>
  </si>
  <si>
    <t>162751137</t>
  </si>
  <si>
    <t>Vodorovné přemístění přes 9 000 do 10000 m výkopku/sypaniny z horniny třídy těžitelnosti II skupiny 4 a 5</t>
  </si>
  <si>
    <t>970521365</t>
  </si>
  <si>
    <t>3</t>
  </si>
  <si>
    <t>162751139</t>
  </si>
  <si>
    <t>Příplatek k vodorovnému přemístění výkopku/sypaniny z horniny třídy těžitelnosti II skupiny 4 a 5 ZKD 1000 m přes 10000 m</t>
  </si>
  <si>
    <t>-543488103</t>
  </si>
  <si>
    <t>P</t>
  </si>
  <si>
    <t>Poznámka k položce:_x000d_
příplatek k dopravě za dalších 20 km</t>
  </si>
  <si>
    <t>167151112</t>
  </si>
  <si>
    <t>Nakládání výkopku z hornin třídy těžitelnosti II skupiny 4 a 5 přes 100 m3</t>
  </si>
  <si>
    <t>-1705251784</t>
  </si>
  <si>
    <t>5</t>
  </si>
  <si>
    <t>171152501</t>
  </si>
  <si>
    <t>Zhutnění podloží z hornin soudržných nebo nesoudržných pod násypy</t>
  </si>
  <si>
    <t>m2</t>
  </si>
  <si>
    <t>-514610578</t>
  </si>
  <si>
    <t>6</t>
  </si>
  <si>
    <t>171201231</t>
  </si>
  <si>
    <t>Poplatek za uložení zeminy a kamení na recyklační skládce (skládkovné) kód odpadu 17 05 04</t>
  </si>
  <si>
    <t>t</t>
  </si>
  <si>
    <t>-1631408429</t>
  </si>
  <si>
    <t>7</t>
  </si>
  <si>
    <t>171251201</t>
  </si>
  <si>
    <t>Uložení sypaniny na skládky nebo meziskládky</t>
  </si>
  <si>
    <t>526929705</t>
  </si>
  <si>
    <t>9</t>
  </si>
  <si>
    <t>Ostatní konstrukce a práce, bourání</t>
  </si>
  <si>
    <t>8</t>
  </si>
  <si>
    <t>961031311</t>
  </si>
  <si>
    <t>Bourání základů cihelných na MV nebo MVC</t>
  </si>
  <si>
    <t>-41213750</t>
  </si>
  <si>
    <t>961044111</t>
  </si>
  <si>
    <t>Bourání základů z betonu prostého</t>
  </si>
  <si>
    <t>323256457</t>
  </si>
  <si>
    <t>10</t>
  </si>
  <si>
    <t>965042121</t>
  </si>
  <si>
    <t>Bourání podkladů pod dlažby nebo mazanin betonových nebo z litého asfaltu tl do 100 mm pl do 1 m2</t>
  </si>
  <si>
    <t>892588638</t>
  </si>
  <si>
    <t>11</t>
  </si>
  <si>
    <t>968062246</t>
  </si>
  <si>
    <t>Vybourání dřevěných rámů oken jednoduchých včetně křídel pl do 4 m2</t>
  </si>
  <si>
    <t>-1057567343</t>
  </si>
  <si>
    <t>12</t>
  </si>
  <si>
    <t>968072455</t>
  </si>
  <si>
    <t>Vybourání kovových dveřních zárubní pl do 2 m2</t>
  </si>
  <si>
    <t>1931047791</t>
  </si>
  <si>
    <t>13</t>
  </si>
  <si>
    <t>968072456</t>
  </si>
  <si>
    <t>Vybourání kovových dveřních zárubní pl přes 2 m2</t>
  </si>
  <si>
    <t>-565821657</t>
  </si>
  <si>
    <t>997</t>
  </si>
  <si>
    <t>Přesun sutě</t>
  </si>
  <si>
    <t>14</t>
  </si>
  <si>
    <t>997013112</t>
  </si>
  <si>
    <t>Vnitrostaveništní doprava suti a vybouraných hmot pro budovy v přes 6 do 9 m s použitím mechanizace</t>
  </si>
  <si>
    <t>-129914545</t>
  </si>
  <si>
    <t>997013501</t>
  </si>
  <si>
    <t>Odvoz suti a vybouraných hmot na skládku nebo meziskládku do 1 km se složením</t>
  </si>
  <si>
    <t>2101773552</t>
  </si>
  <si>
    <t>16</t>
  </si>
  <si>
    <t>997013509</t>
  </si>
  <si>
    <t>Příplatek k odvozu suti a vybouraných hmot na skládku ZKD 1 km přes 1 km</t>
  </si>
  <si>
    <t>305371581</t>
  </si>
  <si>
    <t>Poznámka k položce:_x000d_
příplatek k dopravě za dalších 29 km</t>
  </si>
  <si>
    <t>17</t>
  </si>
  <si>
    <t>997013609</t>
  </si>
  <si>
    <t>Poplatek za uložení na skládce (skládkovné) stavebního odpadu ze směsí nebo oddělených frakcí betonu, cihel a keramických výrobků kód odpadu 17 01 07</t>
  </si>
  <si>
    <t>-200535762</t>
  </si>
  <si>
    <t>18</t>
  </si>
  <si>
    <t>997013631</t>
  </si>
  <si>
    <t>Poplatek za uložení na skládce (skládkovné) stavebního odpadu směsného kód odpadu 17 09 04</t>
  </si>
  <si>
    <t>765388112</t>
  </si>
  <si>
    <t>19</t>
  </si>
  <si>
    <t>997013645</t>
  </si>
  <si>
    <t>Poplatek za uložení na skládce (skládkovné) odpadu asfaltového bez dehtu kód odpadu 17 03 02</t>
  </si>
  <si>
    <t>1379851040</t>
  </si>
  <si>
    <t>20</t>
  </si>
  <si>
    <t>997013811</t>
  </si>
  <si>
    <t>Poplatek za uložení na skládce (skládkovné) stavebního odpadu dřevěného kód odpadu 17 02 01</t>
  </si>
  <si>
    <t>1670449392</t>
  </si>
  <si>
    <t>997013813</t>
  </si>
  <si>
    <t>Poplatek za uložení na skládce (skládkovné) stavebního odpadu z plastických hmot kód odpadu 17 02 03</t>
  </si>
  <si>
    <t>-1746739094</t>
  </si>
  <si>
    <t>22</t>
  </si>
  <si>
    <t>997013861</t>
  </si>
  <si>
    <t>Poplatek za uložení stavebního odpadu na recyklační skládce (skládkovné) z prostého betonu kód odpadu 17 01 01</t>
  </si>
  <si>
    <t>612890595</t>
  </si>
  <si>
    <t>23</t>
  </si>
  <si>
    <t>997013863</t>
  </si>
  <si>
    <t>Poplatek za uložení stavebního odpadu na recyklační skládce (skládkovné) cihelného kód odpadu 17 01 02</t>
  </si>
  <si>
    <t>-761748211</t>
  </si>
  <si>
    <t>PSV</t>
  </si>
  <si>
    <t>Práce a dodávky PSV</t>
  </si>
  <si>
    <t>711</t>
  </si>
  <si>
    <t>Izolace proti vodě, vlhkosti a plynům</t>
  </si>
  <si>
    <t>24</t>
  </si>
  <si>
    <t>711131811</t>
  </si>
  <si>
    <t>Odstranění izolace proti zemní vlhkosti vodorovné</t>
  </si>
  <si>
    <t>-1617233336</t>
  </si>
  <si>
    <t>721</t>
  </si>
  <si>
    <t>Zdravotechnika - vnitřní kanalizace</t>
  </si>
  <si>
    <t>25</t>
  </si>
  <si>
    <t>R02</t>
  </si>
  <si>
    <t>Demontáž stávající vnitřní kanalizace</t>
  </si>
  <si>
    <t>soubor</t>
  </si>
  <si>
    <t>-126435031</t>
  </si>
  <si>
    <t>722</t>
  </si>
  <si>
    <t>Zdravotechnika - vnitřní vodovod</t>
  </si>
  <si>
    <t>26</t>
  </si>
  <si>
    <t>R03</t>
  </si>
  <si>
    <t>Demontáž stávající vnitřní vodovod</t>
  </si>
  <si>
    <t>-1836943788</t>
  </si>
  <si>
    <t>725</t>
  </si>
  <si>
    <t>Zdravotechnika - zařizovací předměty</t>
  </si>
  <si>
    <t>27</t>
  </si>
  <si>
    <t>725110814</t>
  </si>
  <si>
    <t>Demontáž klozetu Kombi</t>
  </si>
  <si>
    <t>965191002</t>
  </si>
  <si>
    <t>28</t>
  </si>
  <si>
    <t>725210821</t>
  </si>
  <si>
    <t>Demontáž umyvadel bez výtokových armatur</t>
  </si>
  <si>
    <t>571795618</t>
  </si>
  <si>
    <t>29</t>
  </si>
  <si>
    <t>725310823</t>
  </si>
  <si>
    <t>Demontáž dřez jednoduchý vestavěný v kuchyňských sestavách bez výtokových armatur</t>
  </si>
  <si>
    <t>1980330493</t>
  </si>
  <si>
    <t>30</t>
  </si>
  <si>
    <t>725530823</t>
  </si>
  <si>
    <t>Demontáž ohřívač elektrický tlakový přes 50 do 200 l</t>
  </si>
  <si>
    <t>-32720971</t>
  </si>
  <si>
    <t>31</t>
  </si>
  <si>
    <t>725820801</t>
  </si>
  <si>
    <t>Demontáž baterie nástěnné do G 3 / 4</t>
  </si>
  <si>
    <t>-1843381531</t>
  </si>
  <si>
    <t>32</t>
  </si>
  <si>
    <t>725820802</t>
  </si>
  <si>
    <t>Demontáž baterie stojánkové do jednoho otvoru</t>
  </si>
  <si>
    <t>-371874959</t>
  </si>
  <si>
    <t>33</t>
  </si>
  <si>
    <t>725860811</t>
  </si>
  <si>
    <t>Demontáž uzávěrů zápachu jednoduchých</t>
  </si>
  <si>
    <t>kus</t>
  </si>
  <si>
    <t>-1980831592</t>
  </si>
  <si>
    <t>731</t>
  </si>
  <si>
    <t>Ústřední vytápění - kotelny</t>
  </si>
  <si>
    <t>34</t>
  </si>
  <si>
    <t>731200815</t>
  </si>
  <si>
    <t>Demontáž kotle ocelového na tuhá paliva výkon přes 25 do 40 kW</t>
  </si>
  <si>
    <t>-1043259759</t>
  </si>
  <si>
    <t>733</t>
  </si>
  <si>
    <t>Ústřední vytápění - rozvodné potrubí</t>
  </si>
  <si>
    <t>35</t>
  </si>
  <si>
    <t>733290801</t>
  </si>
  <si>
    <t>Demontáž potrubí měděného D do 35x1,5 mm</t>
  </si>
  <si>
    <t>m</t>
  </si>
  <si>
    <t>-1736909382</t>
  </si>
  <si>
    <t>734</t>
  </si>
  <si>
    <t>Ústřední vytápění - armatury</t>
  </si>
  <si>
    <t>36</t>
  </si>
  <si>
    <t>734200811</t>
  </si>
  <si>
    <t>Demontáž armatury závitové s jedním závitem přes G 1/2 do G 1/2</t>
  </si>
  <si>
    <t>-287086881</t>
  </si>
  <si>
    <t>37</t>
  </si>
  <si>
    <t>734441811</t>
  </si>
  <si>
    <t>Demontáž regulátoru teploty Mertik řada 386 s kapilárou DN do 50</t>
  </si>
  <si>
    <t>1818070562</t>
  </si>
  <si>
    <t>735</t>
  </si>
  <si>
    <t>Ústřední vytápění - otopná tělesa</t>
  </si>
  <si>
    <t>38</t>
  </si>
  <si>
    <t>735151812</t>
  </si>
  <si>
    <t>Demontáž otopného tělesa panelového jednořadého dl přes 1500 do 2820 mm</t>
  </si>
  <si>
    <t>1641743665</t>
  </si>
  <si>
    <t>741</t>
  </si>
  <si>
    <t>Elektroinstalace - silnoproud</t>
  </si>
  <si>
    <t>39</t>
  </si>
  <si>
    <t>R01</t>
  </si>
  <si>
    <t>Demontáž stávající elektroinstalace</t>
  </si>
  <si>
    <t>-513363169</t>
  </si>
  <si>
    <t>762</t>
  </si>
  <si>
    <t>Konstrukce tesařské</t>
  </si>
  <si>
    <t>40</t>
  </si>
  <si>
    <t>762111811</t>
  </si>
  <si>
    <t>Demontáž stěn a příček z hraněného řeziva</t>
  </si>
  <si>
    <t>-1280353399</t>
  </si>
  <si>
    <t>41</t>
  </si>
  <si>
    <t>762132811</t>
  </si>
  <si>
    <t>DeMontáž bednění svislých stěn z prken hoblovaných jednostranně</t>
  </si>
  <si>
    <t>71311917</t>
  </si>
  <si>
    <t>42</t>
  </si>
  <si>
    <t>762331811</t>
  </si>
  <si>
    <t>Demontáž vázaných kcí krovů z hranolů průřezové pl do 120 cm2</t>
  </si>
  <si>
    <t>-1403576335</t>
  </si>
  <si>
    <t>43</t>
  </si>
  <si>
    <t>762331813</t>
  </si>
  <si>
    <t>Demontáž vázaných kcí krovů z hranolů průřezové pl přes 224 do 288 cm2</t>
  </si>
  <si>
    <t>-319545061</t>
  </si>
  <si>
    <t>44</t>
  </si>
  <si>
    <t>762823830</t>
  </si>
  <si>
    <t>Demontáž stropních trámů k dalšímu použití z hraněného řeziva průřezové pl přes 288 do 450 cm2</t>
  </si>
  <si>
    <t>236363257</t>
  </si>
  <si>
    <t>764</t>
  </si>
  <si>
    <t>Konstrukce klempířské</t>
  </si>
  <si>
    <t>45</t>
  </si>
  <si>
    <t>764001821</t>
  </si>
  <si>
    <t>Demontáž krytiny ze svitků nebo tabulí do suti</t>
  </si>
  <si>
    <t>1632099132</t>
  </si>
  <si>
    <t>46</t>
  </si>
  <si>
    <t>764002801</t>
  </si>
  <si>
    <t>Demontáž závětrné lišty do suti</t>
  </si>
  <si>
    <t>-358311113</t>
  </si>
  <si>
    <t>47</t>
  </si>
  <si>
    <t>764002812</t>
  </si>
  <si>
    <t>Demontáž okapového plechu do suti v krytině skládané</t>
  </si>
  <si>
    <t>-1006501302</t>
  </si>
  <si>
    <t>48</t>
  </si>
  <si>
    <t>764002851</t>
  </si>
  <si>
    <t>Demontáž oplechování parapetů do suti</t>
  </si>
  <si>
    <t>-1578605171</t>
  </si>
  <si>
    <t>49</t>
  </si>
  <si>
    <t>764004801</t>
  </si>
  <si>
    <t>Demontáž podokapního žlabu do suti</t>
  </si>
  <si>
    <t>2027208585</t>
  </si>
  <si>
    <t>50</t>
  </si>
  <si>
    <t>764004861</t>
  </si>
  <si>
    <t>Demontáž svodu do suti</t>
  </si>
  <si>
    <t>210330654</t>
  </si>
  <si>
    <t>766</t>
  </si>
  <si>
    <t>Konstrukce truhlářské</t>
  </si>
  <si>
    <t>51</t>
  </si>
  <si>
    <t>766411812</t>
  </si>
  <si>
    <t>Demontáž truhlářského obložení stěn z panelů plochy přes 1,5 m2</t>
  </si>
  <si>
    <t>-1649003462</t>
  </si>
  <si>
    <t>52</t>
  </si>
  <si>
    <t>766421812</t>
  </si>
  <si>
    <t>Demontáž truhlářského obložení podhledů z panelů plochy přes 1,5 m2</t>
  </si>
  <si>
    <t>19840881</t>
  </si>
  <si>
    <t>53</t>
  </si>
  <si>
    <t>766812840</t>
  </si>
  <si>
    <t>Demontáž kuchyňských linek dřevěných nebo kovových dl přes 1,8 do 2,1 m</t>
  </si>
  <si>
    <t>-235503193</t>
  </si>
  <si>
    <t>771</t>
  </si>
  <si>
    <t>Podlahy z dlaždic</t>
  </si>
  <si>
    <t>54</t>
  </si>
  <si>
    <t>771573810</t>
  </si>
  <si>
    <t>Demontáž podlah z dlaždic keramických lepených</t>
  </si>
  <si>
    <t>-426908371</t>
  </si>
  <si>
    <t>776</t>
  </si>
  <si>
    <t>Podlahy povlakové</t>
  </si>
  <si>
    <t>55</t>
  </si>
  <si>
    <t>776201811</t>
  </si>
  <si>
    <t>Demontáž lepených povlakových podlah bez podložky ručně</t>
  </si>
  <si>
    <t>-1061580213</t>
  </si>
  <si>
    <t>56</t>
  </si>
  <si>
    <t>776410811</t>
  </si>
  <si>
    <t>Odstranění soklíků a lišt pryžových nebo plastových</t>
  </si>
  <si>
    <t>-295069749</t>
  </si>
  <si>
    <t>781</t>
  </si>
  <si>
    <t>Dokončovací práce - obklady</t>
  </si>
  <si>
    <t>57</t>
  </si>
  <si>
    <t>781473810</t>
  </si>
  <si>
    <t>Demontáž obkladů z obkladaček keramických lepených</t>
  </si>
  <si>
    <t>560764705</t>
  </si>
  <si>
    <t>02 - Základové konstrukce, schodiště a okapový chodník</t>
  </si>
  <si>
    <t xml:space="preserve">    2 - Zakládání</t>
  </si>
  <si>
    <t xml:space="preserve">    6 - Úpravy povrchů, podlahy a osazování výplní</t>
  </si>
  <si>
    <t xml:space="preserve">    8 - Trubní vedení</t>
  </si>
  <si>
    <t xml:space="preserve">    998 - Přesun hmot</t>
  </si>
  <si>
    <t xml:space="preserve">    713 - Izolace tepelné</t>
  </si>
  <si>
    <t xml:space="preserve">    767 - Konstrukce zámečnické</t>
  </si>
  <si>
    <t xml:space="preserve">    783 - Dokončovací práce - nátěry</t>
  </si>
  <si>
    <t>M - Práce a dodávky M</t>
  </si>
  <si>
    <t xml:space="preserve">    21-M - Elektromontáže</t>
  </si>
  <si>
    <t>121151113</t>
  </si>
  <si>
    <t>Sejmutí ornice plochy do 500 m2 tl vrstvy do 200 mm strojně</t>
  </si>
  <si>
    <t>866148224</t>
  </si>
  <si>
    <t>132351102</t>
  </si>
  <si>
    <t>Hloubení rýh nezapažených š do 800 mm v hornině třídy těžitelnosti II skupiny 4 objem do 50 m3 strojně</t>
  </si>
  <si>
    <t>244943572</t>
  </si>
  <si>
    <t>162351123</t>
  </si>
  <si>
    <t>Vodorovné přemístění přes 50 do 500 m výkopku/sypaniny z hornin třídy těžitelnosti II skupiny 4 a 5</t>
  </si>
  <si>
    <t>-1414007759</t>
  </si>
  <si>
    <t>922715378</t>
  </si>
  <si>
    <t>1322912831</t>
  </si>
  <si>
    <t>167151102</t>
  </si>
  <si>
    <t>Nakládání výkopku z hornin třídy těžitelnosti II skupiny 4 a 5 do 100 m3</t>
  </si>
  <si>
    <t>914668199</t>
  </si>
  <si>
    <t>45856621</t>
  </si>
  <si>
    <t>-980064251</t>
  </si>
  <si>
    <t>174151101</t>
  </si>
  <si>
    <t>Zásyp jam, šachet rýh nebo kolem objektů sypaninou se zhutněním</t>
  </si>
  <si>
    <t>-1081162403</t>
  </si>
  <si>
    <t>181351103</t>
  </si>
  <si>
    <t>Rozprostření ornice tl vrstvy do 200 mm pl přes 100 do 500 m2 v rovině nebo ve svahu do 1:5 strojně</t>
  </si>
  <si>
    <t>-961512457</t>
  </si>
  <si>
    <t>Zakládání</t>
  </si>
  <si>
    <t>271542211</t>
  </si>
  <si>
    <t>Podsyp pod základové konstrukce se zhutněním z netříděné štěrkodrtě</t>
  </si>
  <si>
    <t>656086740</t>
  </si>
  <si>
    <t>273313611VL01</t>
  </si>
  <si>
    <t>Základové desky z betonu tř. C 16/20 XC2</t>
  </si>
  <si>
    <t>-427872376</t>
  </si>
  <si>
    <t>273351121</t>
  </si>
  <si>
    <t>Zřízení bednění základových desek</t>
  </si>
  <si>
    <t>650310763</t>
  </si>
  <si>
    <t>273351122</t>
  </si>
  <si>
    <t>Odstranění bednění základových desek</t>
  </si>
  <si>
    <t>-1154808676</t>
  </si>
  <si>
    <t>274313611VL01</t>
  </si>
  <si>
    <t>Základové pásy z betonu tř. C 16/20 XC2</t>
  </si>
  <si>
    <t>-918964824</t>
  </si>
  <si>
    <t>279113134VL01</t>
  </si>
  <si>
    <t>Základová zeď tl přes 250 do 300 mm z tvárnic ztraceného bednění včetně výplně z betonu tř. C 16/20 XC2</t>
  </si>
  <si>
    <t>1625979805</t>
  </si>
  <si>
    <t>279361821</t>
  </si>
  <si>
    <t>Výztuž základových zdí nosných betonářskou ocelí 10 505</t>
  </si>
  <si>
    <t>-1446479873</t>
  </si>
  <si>
    <t>Úpravy povrchů, podlahy a osazování výplní</t>
  </si>
  <si>
    <t>631311134</t>
  </si>
  <si>
    <t>Mazanina tl přes 120 do 240 mm z betonu prostého bez zvýšených nároků na prostředí tř. C 16/20</t>
  </si>
  <si>
    <t>1558522518</t>
  </si>
  <si>
    <t>Poznámka k položce:_x000d_
venkovní schodiště</t>
  </si>
  <si>
    <t>637121112</t>
  </si>
  <si>
    <t>Okapový chodník z kačírku tl 150 mm s udusáním</t>
  </si>
  <si>
    <t>-1136296413</t>
  </si>
  <si>
    <t>Trubní vedení</t>
  </si>
  <si>
    <t>871265211</t>
  </si>
  <si>
    <t>Kanalizační potrubí z tvrdého PVC jednovrstvé tuhost třídy SN4 DN 110</t>
  </si>
  <si>
    <t>661863760</t>
  </si>
  <si>
    <t>871275211</t>
  </si>
  <si>
    <t>Kanalizační potrubí z tvrdého PVC jednovrstvé tuhost třídy SN4 DN 125</t>
  </si>
  <si>
    <t>1421913117</t>
  </si>
  <si>
    <t>871315211</t>
  </si>
  <si>
    <t>Kanalizační potrubí z tvrdého PVC jednovrstvé tuhost třídy SN4 DN 160</t>
  </si>
  <si>
    <t>-283060915</t>
  </si>
  <si>
    <t>877265211</t>
  </si>
  <si>
    <t>Montáž tvarovek z tvrdého PVC-systém KG nebo z polypropylenu-systém KG 2000 jednoosé DN 110</t>
  </si>
  <si>
    <t>-1754038937</t>
  </si>
  <si>
    <t>M</t>
  </si>
  <si>
    <t>28611351</t>
  </si>
  <si>
    <t>koleno kanalizační PVC KG 110x45°</t>
  </si>
  <si>
    <t>-1952632277</t>
  </si>
  <si>
    <t>877265231</t>
  </si>
  <si>
    <t>Montáž víčka z tvrdého PVC-systém KG DN 110</t>
  </si>
  <si>
    <t>-136244889</t>
  </si>
  <si>
    <t>28611718</t>
  </si>
  <si>
    <t>víčko kanalizace plastové KG DN 110</t>
  </si>
  <si>
    <t>-366990204</t>
  </si>
  <si>
    <t>877275211</t>
  </si>
  <si>
    <t>Montáž tvarovek z tvrdého PVC-systém KG nebo z polypropylenu-systém KG 2000 jednoosé DN 125</t>
  </si>
  <si>
    <t>-1986670557</t>
  </si>
  <si>
    <t>28611356</t>
  </si>
  <si>
    <t>koleno kanalizační PVC KG 125x45°</t>
  </si>
  <si>
    <t>-450451420</t>
  </si>
  <si>
    <t>28611502</t>
  </si>
  <si>
    <t>redukce kanalizační PVC 125/110</t>
  </si>
  <si>
    <t>1277820630</t>
  </si>
  <si>
    <t>877275221</t>
  </si>
  <si>
    <t>Montáž tvarovek z tvrdého PVC-systém KG nebo z polypropylenu-systém KG 2000 dvouosé DN 125</t>
  </si>
  <si>
    <t>-793773278</t>
  </si>
  <si>
    <t>28611389</t>
  </si>
  <si>
    <t>odbočka kanalizační PVC s hrdlem 125/125/45°</t>
  </si>
  <si>
    <t>665035237</t>
  </si>
  <si>
    <t>OSM.221310</t>
  </si>
  <si>
    <t>KGEA 45st odbočka DN 125/110 SN8</t>
  </si>
  <si>
    <t>-1639182488</t>
  </si>
  <si>
    <t>877315221</t>
  </si>
  <si>
    <t>Montáž tvarovek z tvrdého PVC-systém KG nebo z polypropylenu-systém KG 2000 dvouosé DN 160</t>
  </si>
  <si>
    <t>-2012570787</t>
  </si>
  <si>
    <t>OSM.222320</t>
  </si>
  <si>
    <t>KGEA 45st odbočka DN 160/110 SN8</t>
  </si>
  <si>
    <t>-747943553</t>
  </si>
  <si>
    <t>OSM.222310</t>
  </si>
  <si>
    <t>KGEA 45st odbočka DN 160/125 SN8</t>
  </si>
  <si>
    <t>1085555968</t>
  </si>
  <si>
    <t>916331112</t>
  </si>
  <si>
    <t>Osazení zahradního obrubníku betonového do lože z betonu s boční opěrou</t>
  </si>
  <si>
    <t>-1269169676</t>
  </si>
  <si>
    <t>59217001</t>
  </si>
  <si>
    <t>obrubník betonový zahradní 1000x50x250mm</t>
  </si>
  <si>
    <t>-816506766</t>
  </si>
  <si>
    <t>916991121</t>
  </si>
  <si>
    <t>Lože pod obrubníky, krajníky nebo obruby z dlažebních kostek z betonu prostého</t>
  </si>
  <si>
    <t>-1279379876</t>
  </si>
  <si>
    <t>971052331</t>
  </si>
  <si>
    <t>Vybourání nebo prorážení otvorů v ŽB příčkách a zdech pl do 0,09 m2 tl do 150 mm</t>
  </si>
  <si>
    <t>1135230707</t>
  </si>
  <si>
    <t>971052341</t>
  </si>
  <si>
    <t>Vybourání nebo prorážení otvorů v ŽB příčkách a zdech pl do 0,09 m2 tl do 300 mm</t>
  </si>
  <si>
    <t>-2104897365</t>
  </si>
  <si>
    <t>971052441</t>
  </si>
  <si>
    <t>Vybourání nebo prorážení otvorů v ŽB příčkách a zdech pl do 0,25 m2 tl do 300 mm</t>
  </si>
  <si>
    <t>1011587301</t>
  </si>
  <si>
    <t>-279476987</t>
  </si>
  <si>
    <t>-770796413</t>
  </si>
  <si>
    <t>Poznámka k položce:_x000d_
příplatek k odvozu suti za dalších 29 km</t>
  </si>
  <si>
    <t>997013862</t>
  </si>
  <si>
    <t>Poplatek za uložení stavebního odpadu na recyklační skládce (skládkovné) z armovaného betonu kód odpadu 17 01 01</t>
  </si>
  <si>
    <t>-1684368770</t>
  </si>
  <si>
    <t>998</t>
  </si>
  <si>
    <t>Přesun hmot</t>
  </si>
  <si>
    <t>998011001</t>
  </si>
  <si>
    <t>Přesun hmot pro budovy zděné v do 6 m</t>
  </si>
  <si>
    <t>1237236159</t>
  </si>
  <si>
    <t>711111002</t>
  </si>
  <si>
    <t>Provedení izolace proti zemní vlhkosti vodorovné za studena lakem asfaltovým</t>
  </si>
  <si>
    <t>1031530144</t>
  </si>
  <si>
    <t>11163152</t>
  </si>
  <si>
    <t>lak hydroizolační asfaltový</t>
  </si>
  <si>
    <t>-400291756</t>
  </si>
  <si>
    <t>711141559</t>
  </si>
  <si>
    <t>Provedení izolace proti zemní vlhkosti pásy přitavením vodorovné NAIP</t>
  </si>
  <si>
    <t>1031564123</t>
  </si>
  <si>
    <t>62853004</t>
  </si>
  <si>
    <t>pás asfaltový natavitelný modifikovaný SBS tl 4,0mm s vložkou ze skleněné tkaniny a spalitelnou PE fólií nebo jemnozrnným minerálním posypem na horním povrchu</t>
  </si>
  <si>
    <t>-569888879</t>
  </si>
  <si>
    <t>998711101</t>
  </si>
  <si>
    <t>Přesun hmot tonážní pro izolace proti vodě, vlhkosti a plynům v objektech v do 6 m</t>
  </si>
  <si>
    <t>1385149464</t>
  </si>
  <si>
    <t>713</t>
  </si>
  <si>
    <t>Izolace tepelné</t>
  </si>
  <si>
    <t>713131141</t>
  </si>
  <si>
    <t>Montáž izolace tepelné stěn a základů lepením celoplošně rohoží, pásů, dílců, desek</t>
  </si>
  <si>
    <t>-1874406586</t>
  </si>
  <si>
    <t>28376438</t>
  </si>
  <si>
    <t>deska XPS hrana rovná a strukturovaný povrch 250kPa tl 30mm</t>
  </si>
  <si>
    <t>1075305835</t>
  </si>
  <si>
    <t>767</t>
  </si>
  <si>
    <t>Konstrukce zámečnické</t>
  </si>
  <si>
    <t>767220210</t>
  </si>
  <si>
    <t>Montáž zábradlí schodiště z trubek na ocelovou konstrukci hm do 15 kg</t>
  </si>
  <si>
    <t>-1542665607</t>
  </si>
  <si>
    <t>RMAT0001</t>
  </si>
  <si>
    <t>Hliníkové schodišťové zábradlí</t>
  </si>
  <si>
    <t>-2030324084</t>
  </si>
  <si>
    <t>767810113VL01</t>
  </si>
  <si>
    <t>Montáž mřížek větracích čtyřhranných průřezu přes 0,09 m2</t>
  </si>
  <si>
    <t>386554586</t>
  </si>
  <si>
    <t>484VL01</t>
  </si>
  <si>
    <t>Hliníková větrací mřížka, ELOX, 1000x100 mm</t>
  </si>
  <si>
    <t>-1066026180</t>
  </si>
  <si>
    <t>998767101</t>
  </si>
  <si>
    <t>Přesun hmot tonážní pro zámečnické konstrukce v objektech v do 6 m</t>
  </si>
  <si>
    <t>861294566</t>
  </si>
  <si>
    <t>58</t>
  </si>
  <si>
    <t>771111012</t>
  </si>
  <si>
    <t>Vysátí schodiště před pokládkou dlažby</t>
  </si>
  <si>
    <t>-464576738</t>
  </si>
  <si>
    <t>59</t>
  </si>
  <si>
    <t>771121011</t>
  </si>
  <si>
    <t>Nátěr penetrační na podlahu</t>
  </si>
  <si>
    <t>858748637</t>
  </si>
  <si>
    <t>60</t>
  </si>
  <si>
    <t>771274113</t>
  </si>
  <si>
    <t>Montáž obkladů stupnic z dlaždic keramických flexibilní lepidlo š přes 250 do 300 mm</t>
  </si>
  <si>
    <t>786373734</t>
  </si>
  <si>
    <t>61</t>
  </si>
  <si>
    <t>59761003</t>
  </si>
  <si>
    <t>dlažba keramická hutná hladká do interiéru přes 9 do 12ks/m2</t>
  </si>
  <si>
    <t>-1731494763</t>
  </si>
  <si>
    <t>62</t>
  </si>
  <si>
    <t>771274232</t>
  </si>
  <si>
    <t>Montáž obkladů podstupnic z dlaždic hladkých keramických flexibilní lepidlo v přes 150 do 200 mm</t>
  </si>
  <si>
    <t>-1638694217</t>
  </si>
  <si>
    <t>63</t>
  </si>
  <si>
    <t>-2104315241</t>
  </si>
  <si>
    <t>64</t>
  </si>
  <si>
    <t>771574112</t>
  </si>
  <si>
    <t>Montáž podlah keramických hladkých lepených flexibilním lepidlem přes 9 do 12 ks/m2</t>
  </si>
  <si>
    <t>-170564850</t>
  </si>
  <si>
    <t>65</t>
  </si>
  <si>
    <t>-1741218133</t>
  </si>
  <si>
    <t>66</t>
  </si>
  <si>
    <t>998771101</t>
  </si>
  <si>
    <t>Přesun hmot tonážní pro podlahy z dlaždic v objektech v do 6 m</t>
  </si>
  <si>
    <t>-1726806689</t>
  </si>
  <si>
    <t>783</t>
  </si>
  <si>
    <t>Dokončovací práce - nátěry</t>
  </si>
  <si>
    <t>67</t>
  </si>
  <si>
    <t>783301311</t>
  </si>
  <si>
    <t>Odmaštění zámečnických konstrukcí vodou ředitelným odmašťovačem</t>
  </si>
  <si>
    <t>1631825619</t>
  </si>
  <si>
    <t>Poznámka k položce:_x000d_
nátěr hromosvodu</t>
  </si>
  <si>
    <t>68</t>
  </si>
  <si>
    <t>783314203</t>
  </si>
  <si>
    <t>Základní antikorozní jednonásobný syntetický samozákladující nátěr zámečnických konstrukcí</t>
  </si>
  <si>
    <t>-2009642048</t>
  </si>
  <si>
    <t>Práce a dodávky M</t>
  </si>
  <si>
    <t>21-M</t>
  </si>
  <si>
    <t>Elektromontáže</t>
  </si>
  <si>
    <t>69</t>
  </si>
  <si>
    <t>210220021</t>
  </si>
  <si>
    <t>Montáž uzemňovacího vedení vodičů FeZn pomocí svorek v zemi páskou do 120 mm2 v průmyslové výstavbě</t>
  </si>
  <si>
    <t>2131702656</t>
  </si>
  <si>
    <t>70</t>
  </si>
  <si>
    <t>DRX.0065277.URS</t>
  </si>
  <si>
    <t>Zemnící prvky Páska zemnící FeZn 30x4</t>
  </si>
  <si>
    <t>128</t>
  </si>
  <si>
    <t>1937770955</t>
  </si>
  <si>
    <t>71</t>
  </si>
  <si>
    <t>35441986</t>
  </si>
  <si>
    <t>svorka odbočovací a spojovací pro pásek 30x4 mm, FeZn</t>
  </si>
  <si>
    <t>1182047712</t>
  </si>
  <si>
    <t>72</t>
  </si>
  <si>
    <t>210220023</t>
  </si>
  <si>
    <t>Montáž uzemňovacího vedení vodičů FeZn pomocí svorek v zemi drátem průměru do 10 mm v průmyslové výstavbě</t>
  </si>
  <si>
    <t>-781387932</t>
  </si>
  <si>
    <t>73</t>
  </si>
  <si>
    <t>35441073</t>
  </si>
  <si>
    <t>drát D 10mm FeZn</t>
  </si>
  <si>
    <t>kg</t>
  </si>
  <si>
    <t>2066335222</t>
  </si>
  <si>
    <t>74</t>
  </si>
  <si>
    <t>35441996</t>
  </si>
  <si>
    <t>svorka odbočovací a spojovací pro spojování kruhových a páskových vodičů, FeZn</t>
  </si>
  <si>
    <t>-1928444066</t>
  </si>
  <si>
    <t>03 - Kontejnerová stavba</t>
  </si>
  <si>
    <t>HSV - HSV</t>
  </si>
  <si>
    <t xml:space="preserve">    KONT1 - Kontejnerová stavba - zázemí cestářství Strnady-Jíloviště</t>
  </si>
  <si>
    <t>95</t>
  </si>
  <si>
    <t>R95</t>
  </si>
  <si>
    <t>Protipožární dveře EW15DP3-C 800/1970</t>
  </si>
  <si>
    <t>ks</t>
  </si>
  <si>
    <t>885190195</t>
  </si>
  <si>
    <t>96</t>
  </si>
  <si>
    <t>R97</t>
  </si>
  <si>
    <t>Přenosný hasící přístroj</t>
  </si>
  <si>
    <t>1479732368</t>
  </si>
  <si>
    <t>KONT1</t>
  </si>
  <si>
    <t>Kontejnerová stavba - zázemí cestářství Strnady-Jíloviště</t>
  </si>
  <si>
    <t>Kontejner C3 6058x2438x3400(3000) PON-160,PI-30+120,SI-220, 2ST, vyvař.rastr</t>
  </si>
  <si>
    <t>1022526587</t>
  </si>
  <si>
    <t>Kontejner C3 6058x2990x3400(3000) PON-160,PI-30+120,SI-220, 2ST, vyvař.rastr</t>
  </si>
  <si>
    <t>-1992102890</t>
  </si>
  <si>
    <t>Otvor ve stojině/v rámu vypálený + pozink. průchodka + výřez v panelu</t>
  </si>
  <si>
    <t>1630234359</t>
  </si>
  <si>
    <t>R04</t>
  </si>
  <si>
    <t>Stěna obv.iz.60(λ-0,035),dřevo/LTD(bílá) 10mm,REW 45/REI 15-DP3</t>
  </si>
  <si>
    <t>1752580010</t>
  </si>
  <si>
    <t>R05</t>
  </si>
  <si>
    <t>Stěna obv.iz.140(λ-0,035),dřevo/LTD(bílá) 10mm,REW 45/REI 15-DP3</t>
  </si>
  <si>
    <t>1924973356</t>
  </si>
  <si>
    <t>R06</t>
  </si>
  <si>
    <t>Příčka rohová, izolace 40mm, bílá, LTD</t>
  </si>
  <si>
    <t>-843619694</t>
  </si>
  <si>
    <t>R07</t>
  </si>
  <si>
    <t>příčka rovná (max. 3bm), izolace 40mm, bílá, LTD, Rw=32dB</t>
  </si>
  <si>
    <t>-2119227878</t>
  </si>
  <si>
    <t>R08</t>
  </si>
  <si>
    <t>Příčka rovná (max. 3bm) tl.120, izolace 100, bílá, LTD</t>
  </si>
  <si>
    <t>443463007</t>
  </si>
  <si>
    <t>R09</t>
  </si>
  <si>
    <t>Příčka instalační předsazená 10mm/dřevo,bílá</t>
  </si>
  <si>
    <t>396773784</t>
  </si>
  <si>
    <t>R10</t>
  </si>
  <si>
    <t>Odvětrání kontejneru pr. 110mm</t>
  </si>
  <si>
    <t>105182370</t>
  </si>
  <si>
    <t>R11</t>
  </si>
  <si>
    <t>Záděl celého kontejneru L=do 6,1 bm(4xplná stěna)</t>
  </si>
  <si>
    <t>1732395739</t>
  </si>
  <si>
    <t>R12</t>
  </si>
  <si>
    <t>Obklad standardní stěny vnitřní deskou 10mm</t>
  </si>
  <si>
    <t>-1818190016</t>
  </si>
  <si>
    <t>R13</t>
  </si>
  <si>
    <t>obklad standardního stropu vnitřní - deskou 10mm; *</t>
  </si>
  <si>
    <t>834923661</t>
  </si>
  <si>
    <t>R14</t>
  </si>
  <si>
    <t>PVC, tl. 2,5mm, dekor středně šedý</t>
  </si>
  <si>
    <t>-403576014</t>
  </si>
  <si>
    <t>R15</t>
  </si>
  <si>
    <t>Dlažba 300/300mm, R10</t>
  </si>
  <si>
    <t>680253343</t>
  </si>
  <si>
    <t>R16</t>
  </si>
  <si>
    <t>Sokl z dlažby 300x300</t>
  </si>
  <si>
    <t>1818742526</t>
  </si>
  <si>
    <t>R17</t>
  </si>
  <si>
    <t>Podlaha izol.100mm+Styr. XPS tl.40mm(spodní vrst.), izol.(1x100,λ-0,035)U=0,294</t>
  </si>
  <si>
    <t>-1650111689</t>
  </si>
  <si>
    <t>R18</t>
  </si>
  <si>
    <t>Deska podlahová cementotřísková 22x1250x2435mm, (obě podélné strany otevřené)bez podlahového plechu</t>
  </si>
  <si>
    <t>787511507</t>
  </si>
  <si>
    <t>R19</t>
  </si>
  <si>
    <t>Deska podlahová cementotřísková 22x1250x2987mm, (obě podélné strany otevřené)bez podlahového plechu; *</t>
  </si>
  <si>
    <t>184168180</t>
  </si>
  <si>
    <t>R20</t>
  </si>
  <si>
    <t>šachta - otvor do podlahy dle výkresové dokumentace</t>
  </si>
  <si>
    <t>1965374879</t>
  </si>
  <si>
    <t>R21</t>
  </si>
  <si>
    <t>nástřik PE 81 RAL 7035/7, šedá; *</t>
  </si>
  <si>
    <t>592619496</t>
  </si>
  <si>
    <t>R22</t>
  </si>
  <si>
    <t>strop izol.220(60,40kg+4x40,20kg)dřevo/LTD(bílá) 10mm, REW 15, DP3</t>
  </si>
  <si>
    <t>971983666</t>
  </si>
  <si>
    <t>R23</t>
  </si>
  <si>
    <t>okno plast. 900x600, S, ornament, trojsklo, bílá</t>
  </si>
  <si>
    <t>-1720848643</t>
  </si>
  <si>
    <t>R24</t>
  </si>
  <si>
    <t>otvor s průchodkou v RAL - ochrana vodoinstalací proti zamrznutí mezi kont</t>
  </si>
  <si>
    <t>komplet</t>
  </si>
  <si>
    <t>-1689237579</t>
  </si>
  <si>
    <t>R25</t>
  </si>
  <si>
    <t>žaluzie vnitř.horizont.,pro okno 900x1500,bílá</t>
  </si>
  <si>
    <t>421412315</t>
  </si>
  <si>
    <t>R26</t>
  </si>
  <si>
    <t>okno plast. 900x1500 OS,trojsklo, bílé</t>
  </si>
  <si>
    <t>-600264168</t>
  </si>
  <si>
    <t>R27</t>
  </si>
  <si>
    <t>dveře ZK vč.zár. 750x2000,pravé,větr.mřížka</t>
  </si>
  <si>
    <t>20965449</t>
  </si>
  <si>
    <t>R28</t>
  </si>
  <si>
    <t>dveře ZK vč.zár. 875x2000,pravé</t>
  </si>
  <si>
    <t>-1835583526</t>
  </si>
  <si>
    <t>R29</t>
  </si>
  <si>
    <t>dveře ZK vč.zár. 1000x2000,pravé</t>
  </si>
  <si>
    <t>-934240013</t>
  </si>
  <si>
    <t>R30</t>
  </si>
  <si>
    <t>protikus k zárubní pro ZK dveře</t>
  </si>
  <si>
    <t>-1414408140</t>
  </si>
  <si>
    <t>R31</t>
  </si>
  <si>
    <t>kování standard (klika/klika) s vložkou ČSN</t>
  </si>
  <si>
    <t>1534581797</t>
  </si>
  <si>
    <t>R32</t>
  </si>
  <si>
    <t>dveřní otvor pro průchod do druhého kontejneru</t>
  </si>
  <si>
    <t>297694681</t>
  </si>
  <si>
    <t>R33</t>
  </si>
  <si>
    <t>dveře Al vněj.roz.rámu 1000x2150 mm 1kř.,otv.ven,zavír.,trojsk</t>
  </si>
  <si>
    <t>-1010055528</t>
  </si>
  <si>
    <t>R34</t>
  </si>
  <si>
    <t>svítidlo LED 20W, 1275mm, IP65, 4000K</t>
  </si>
  <si>
    <t>672979466</t>
  </si>
  <si>
    <t>R35</t>
  </si>
  <si>
    <t>svítidlo BRSB, 6x12 LED, 27W, 4000 K, kryt opál PMMA, IP44, prům. 375mm, 700mA</t>
  </si>
  <si>
    <t>-810166950</t>
  </si>
  <si>
    <t>R36</t>
  </si>
  <si>
    <t>svítidlo zářivkové 2x42W LED ALDP 4000K, IP20, bílé, přisazené 1200 mm</t>
  </si>
  <si>
    <t>-1160422378</t>
  </si>
  <si>
    <t>R37</t>
  </si>
  <si>
    <t>ventilátor + vnější mřížka AP 120,s doběhem a zpětnou klapkou</t>
  </si>
  <si>
    <t>-629237283</t>
  </si>
  <si>
    <t>R38</t>
  </si>
  <si>
    <t>čidlo vlhkosti ref. prvek Hyg 6001</t>
  </si>
  <si>
    <t>-669120488</t>
  </si>
  <si>
    <t>R39</t>
  </si>
  <si>
    <t>výztuha pro teplovodní topení - překližka 15mm (radiátor)</t>
  </si>
  <si>
    <t>-526163694</t>
  </si>
  <si>
    <t>R40</t>
  </si>
  <si>
    <t>teplovodní topení - radiátor bez kotle, HZ systém</t>
  </si>
  <si>
    <t>1095330573</t>
  </si>
  <si>
    <t>R41</t>
  </si>
  <si>
    <t>bojler 400l, vyzt.držák</t>
  </si>
  <si>
    <t>1700334127</t>
  </si>
  <si>
    <t>R42</t>
  </si>
  <si>
    <t>pevné připojení pro bojler 100-600l,s jističem</t>
  </si>
  <si>
    <t>88950608</t>
  </si>
  <si>
    <t>R43</t>
  </si>
  <si>
    <t>WC syst.závěsný,držák toal.pap.plast,háček</t>
  </si>
  <si>
    <t>1727095147</t>
  </si>
  <si>
    <t>R44</t>
  </si>
  <si>
    <t>umyvadlo š.550mm SV+TV,police plast.,zrcadlo (300x400mm),háček,baterie</t>
  </si>
  <si>
    <t>1521531479</t>
  </si>
  <si>
    <t>R45</t>
  </si>
  <si>
    <t>výlevka keramická, SV+TV, s plastovou mřížkou, na podlahu</t>
  </si>
  <si>
    <t>-104959107</t>
  </si>
  <si>
    <t>R46</t>
  </si>
  <si>
    <t>příplatek za odvětrání odpadu - přisávací hlavice</t>
  </si>
  <si>
    <t>-229780715</t>
  </si>
  <si>
    <t>R47</t>
  </si>
  <si>
    <t>sprch. box se zalamovacími dveřmi</t>
  </si>
  <si>
    <t>1369200385</t>
  </si>
  <si>
    <t>R48</t>
  </si>
  <si>
    <t>vodovodní potrubí plastové</t>
  </si>
  <si>
    <t>-508966431</t>
  </si>
  <si>
    <t>R49</t>
  </si>
  <si>
    <t>odpadní potrubí HT</t>
  </si>
  <si>
    <t>-1366940219</t>
  </si>
  <si>
    <t>R50</t>
  </si>
  <si>
    <t>pisoár s radarovým splachováním</t>
  </si>
  <si>
    <t>898658360</t>
  </si>
  <si>
    <t>R51</t>
  </si>
  <si>
    <t>komplet (redukční 3/4", uzavírací a vypouštěcí ventil 1/2")</t>
  </si>
  <si>
    <t>-1529202560</t>
  </si>
  <si>
    <t>R52</t>
  </si>
  <si>
    <t>příprava vody k (umyvadlu, žlabu, pračce, myčce..) teplá+studená voda (2x vývod)</t>
  </si>
  <si>
    <t>-1999432990</t>
  </si>
  <si>
    <t>R53</t>
  </si>
  <si>
    <t>zkouška těsnosti a tlaková zkouška sociálního kontejneru</t>
  </si>
  <si>
    <t>-1037426657</t>
  </si>
  <si>
    <t>R54</t>
  </si>
  <si>
    <t>Projekt ZTI regulační sestava + 16 - 20 ks zařizovací předmět + rozvod</t>
  </si>
  <si>
    <t>1605989728</t>
  </si>
  <si>
    <t>R55</t>
  </si>
  <si>
    <t>zásuvka vnitřní 230 V, ČSN, IP20</t>
  </si>
  <si>
    <t>-912374510</t>
  </si>
  <si>
    <t>R56</t>
  </si>
  <si>
    <t>zásuvka vnitřní 230 V, ČSN, IP44</t>
  </si>
  <si>
    <t>505566101</t>
  </si>
  <si>
    <t>R57</t>
  </si>
  <si>
    <t>krabička s vypínačem (doutnavka) pro bojler</t>
  </si>
  <si>
    <t>-1256618037</t>
  </si>
  <si>
    <t>R58</t>
  </si>
  <si>
    <t>vypínač schodišťový IP20</t>
  </si>
  <si>
    <t>1406161398</t>
  </si>
  <si>
    <t>R59</t>
  </si>
  <si>
    <t>vypínač IP21 křížový, kabel NYM-J</t>
  </si>
  <si>
    <t>-924182151</t>
  </si>
  <si>
    <t>R60</t>
  </si>
  <si>
    <t>vypínač IP20</t>
  </si>
  <si>
    <t>1459085282</t>
  </si>
  <si>
    <t>R61</t>
  </si>
  <si>
    <t>vypínač IP20 dvojitý</t>
  </si>
  <si>
    <t>1802880867</t>
  </si>
  <si>
    <t>R62</t>
  </si>
  <si>
    <t>vypínač IP44</t>
  </si>
  <si>
    <t>-73139040</t>
  </si>
  <si>
    <t>R63</t>
  </si>
  <si>
    <t>rozvaděč</t>
  </si>
  <si>
    <t>-250081230</t>
  </si>
  <si>
    <t>R64</t>
  </si>
  <si>
    <t>přívod kabelu přes podlahu</t>
  </si>
  <si>
    <t>815045978</t>
  </si>
  <si>
    <t>R65</t>
  </si>
  <si>
    <t>kabelkanál 170/70</t>
  </si>
  <si>
    <t>825523848</t>
  </si>
  <si>
    <t>R66</t>
  </si>
  <si>
    <t>tlačítko nouzové, centrál STOP, IP55</t>
  </si>
  <si>
    <t>-611940603</t>
  </si>
  <si>
    <t>R67</t>
  </si>
  <si>
    <t>spoj standard 1m (vnější spoj-hříbek,sp.šrouby,kryty)</t>
  </si>
  <si>
    <t>-2013763369</t>
  </si>
  <si>
    <t>R68</t>
  </si>
  <si>
    <t>spoj pouze pro vnitřní dveřní průchod přetahované PVC</t>
  </si>
  <si>
    <t>-576284619</t>
  </si>
  <si>
    <t>R69</t>
  </si>
  <si>
    <t>wago spojka</t>
  </si>
  <si>
    <t>-1894068549</t>
  </si>
  <si>
    <t>R70</t>
  </si>
  <si>
    <t>spoj stěna spoj LTD, výška spoje 1 bm</t>
  </si>
  <si>
    <t>2112125719</t>
  </si>
  <si>
    <t>R71</t>
  </si>
  <si>
    <t>spoj strop rovný spoj LTD, délka spoje 1 bm</t>
  </si>
  <si>
    <t>-660278145</t>
  </si>
  <si>
    <t>R72</t>
  </si>
  <si>
    <t>spoj podlaha, délka spoje 1 bm</t>
  </si>
  <si>
    <t>-730127586</t>
  </si>
  <si>
    <t>R73</t>
  </si>
  <si>
    <t>spoj dveřní spoj LTD + šedým hříbek</t>
  </si>
  <si>
    <t>-1655549851</t>
  </si>
  <si>
    <t>R74</t>
  </si>
  <si>
    <t>rýna střešní Pz</t>
  </si>
  <si>
    <t>474495268</t>
  </si>
  <si>
    <t>75</t>
  </si>
  <si>
    <t>R75</t>
  </si>
  <si>
    <t>trubka svodová Pz</t>
  </si>
  <si>
    <t>664774424</t>
  </si>
  <si>
    <t>76</t>
  </si>
  <si>
    <t>R76</t>
  </si>
  <si>
    <t>kotlík střešní Pz</t>
  </si>
  <si>
    <t>-9755228</t>
  </si>
  <si>
    <t>77</t>
  </si>
  <si>
    <t>R77</t>
  </si>
  <si>
    <t>střecha pultová jednoplášťová s trapézovým plechem</t>
  </si>
  <si>
    <t>10474200</t>
  </si>
  <si>
    <t>Poznámka k položce:_x000d_
viz skladby PD</t>
  </si>
  <si>
    <t>78</t>
  </si>
  <si>
    <t>R78</t>
  </si>
  <si>
    <t>kabel NYM-J 3x2,5mm</t>
  </si>
  <si>
    <t>-513246703</t>
  </si>
  <si>
    <t>79</t>
  </si>
  <si>
    <t>R79</t>
  </si>
  <si>
    <t>mřížka větrací do dveří;</t>
  </si>
  <si>
    <t>712123484</t>
  </si>
  <si>
    <t>80</t>
  </si>
  <si>
    <t>R80</t>
  </si>
  <si>
    <t>podhled kazetový</t>
  </si>
  <si>
    <t>16582401</t>
  </si>
  <si>
    <t>81</t>
  </si>
  <si>
    <t>R81</t>
  </si>
  <si>
    <t>omítka vč. zateplovacího systému</t>
  </si>
  <si>
    <t>-386325122</t>
  </si>
  <si>
    <t>82</t>
  </si>
  <si>
    <t>R82</t>
  </si>
  <si>
    <t>Doprava kontejnerů</t>
  </si>
  <si>
    <t>-1333411453</t>
  </si>
  <si>
    <t>83</t>
  </si>
  <si>
    <t>R83</t>
  </si>
  <si>
    <t>Likvidace odpadu</t>
  </si>
  <si>
    <t>2029388728</t>
  </si>
  <si>
    <t>84</t>
  </si>
  <si>
    <t>R84</t>
  </si>
  <si>
    <t>šanon dokumentů pro kolaudaci a předání stavby</t>
  </si>
  <si>
    <t>115753297</t>
  </si>
  <si>
    <t>85</t>
  </si>
  <si>
    <t>R85</t>
  </si>
  <si>
    <t>revize elektro ČSN obytný, (kontejner)</t>
  </si>
  <si>
    <t>608074638</t>
  </si>
  <si>
    <t>86</t>
  </si>
  <si>
    <t>R86</t>
  </si>
  <si>
    <t>revize elektro ČSN sanitární, (kontejner)</t>
  </si>
  <si>
    <t>-402814951</t>
  </si>
  <si>
    <t>87</t>
  </si>
  <si>
    <t>R87</t>
  </si>
  <si>
    <t>revize elektro ČSN sestavy kontejnerů (na montáži)</t>
  </si>
  <si>
    <t>-2145564752</t>
  </si>
  <si>
    <t>88</t>
  </si>
  <si>
    <t>R88</t>
  </si>
  <si>
    <t>Jeřábnické práce</t>
  </si>
  <si>
    <t>hod</t>
  </si>
  <si>
    <t>-83061579</t>
  </si>
  <si>
    <t>89</t>
  </si>
  <si>
    <t>R89</t>
  </si>
  <si>
    <t>Vzduchotechnika</t>
  </si>
  <si>
    <t>-1176021393</t>
  </si>
  <si>
    <t>Poznámka k položce:_x000d_
viz PD</t>
  </si>
  <si>
    <t>90</t>
  </si>
  <si>
    <t>R90</t>
  </si>
  <si>
    <t>Slaboproud</t>
  </si>
  <si>
    <t>1624896042</t>
  </si>
  <si>
    <t>91</t>
  </si>
  <si>
    <t>R91</t>
  </si>
  <si>
    <t>Kuchyńská linka</t>
  </si>
  <si>
    <t>-561617648</t>
  </si>
  <si>
    <t>92</t>
  </si>
  <si>
    <t>R92</t>
  </si>
  <si>
    <t>Tepelné čerpadlo</t>
  </si>
  <si>
    <t>-585435540</t>
  </si>
  <si>
    <t>93</t>
  </si>
  <si>
    <t>R93</t>
  </si>
  <si>
    <t>Vnitřní obklad</t>
  </si>
  <si>
    <t>-653534023</t>
  </si>
  <si>
    <t>94</t>
  </si>
  <si>
    <t>R94</t>
  </si>
  <si>
    <t>Bleskosvod</t>
  </si>
  <si>
    <t>1848096573</t>
  </si>
  <si>
    <t>04 -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</si>
  <si>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</si>
  <si>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</si>
  <si>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</si>
  <si>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</si>
  <si>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VRN9 - Ostatní náklady</t>
  </si>
  <si>
    <t>Vedlejší rozpočtové náklady</t>
  </si>
  <si>
    <t>VRN1</t>
  </si>
  <si>
    <t>Průzkumné, geodetické a projektové práce</t>
  </si>
  <si>
    <t>013244000VL01</t>
  </si>
  <si>
    <t>Realizační dokumentace</t>
  </si>
  <si>
    <t>1024</t>
  </si>
  <si>
    <t>-483471954</t>
  </si>
  <si>
    <t>013254000</t>
  </si>
  <si>
    <t>Dokumentace skutečného provedení stavby</t>
  </si>
  <si>
    <t>-1988948921</t>
  </si>
  <si>
    <t>VRN3</t>
  </si>
  <si>
    <t>030001000</t>
  </si>
  <si>
    <t>%</t>
  </si>
  <si>
    <t>627763181</t>
  </si>
  <si>
    <t>VRN6</t>
  </si>
  <si>
    <t>060001000</t>
  </si>
  <si>
    <t>822982695</t>
  </si>
  <si>
    <t>VRN9</t>
  </si>
  <si>
    <t>090001000</t>
  </si>
  <si>
    <t>-524406806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</si>
</sst>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29" fillId="0" borderId="0" xfId="0" applyNumberFormat="1" applyFont="1" applyAlignment="1" applyProtection="1">
      <alignment vertical="center"/>
    </xf>
    <xf numFmtId="0" fontId="20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4" fontId="21" fillId="4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4" fillId="2" borderId="19" xfId="0" applyFont="1" applyFill="1" applyBorder="1" applyAlignment="1" applyProtection="1">
      <alignment horizontal="left" vertical="center"/>
      <protection locked="0"/>
    </xf>
    <xf numFmtId="0" fontId="34" fillId="0" borderId="2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jpg" /><Relationship Id="rId2" Type="http://schemas.openxmlformats.org/officeDocument/2006/relationships/image" Target="../media/image2.jpg" /><Relationship Id="rId3" Type="http://schemas.openxmlformats.org/officeDocument/2006/relationships/hyperlink" Target="http://www.urs.cz/software-a-data/kros-4-ocenovani-a-rizeni-stavebni-vyroby/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jpg" /><Relationship Id="rId2" Type="http://schemas.openxmlformats.org/officeDocument/2006/relationships/image" Target="../media/image5.jpg" /><Relationship Id="rId3" Type="http://schemas.openxmlformats.org/officeDocument/2006/relationships/image" Target="../media/image6.jpg" /><Relationship Id="rId4" Type="http://schemas.openxmlformats.org/officeDocument/2006/relationships/hyperlink" Target="http://www.urs.cz/software-a-data/kros-4-ocenovani-a-rizeni-stavebni-vyroby/" TargetMode="External" /><Relationship Id="rId5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8.jpg" /><Relationship Id="rId2" Type="http://schemas.openxmlformats.org/officeDocument/2006/relationships/image" Target="../media/image9.jpg" /><Relationship Id="rId3" Type="http://schemas.openxmlformats.org/officeDocument/2006/relationships/image" Target="../media/image10.jpg" /><Relationship Id="rId4" Type="http://schemas.openxmlformats.org/officeDocument/2006/relationships/hyperlink" Target="http://www.urs.cz/software-a-data/kros-4-ocenovani-a-rizeni-stavebni-vyroby/" TargetMode="External" /><Relationship Id="rId5" Type="http://schemas.openxmlformats.org/officeDocument/2006/relationships/image" Target="../media/image3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2.jpg" /><Relationship Id="rId2" Type="http://schemas.openxmlformats.org/officeDocument/2006/relationships/image" Target="../media/image13.jpg" /><Relationship Id="rId3" Type="http://schemas.openxmlformats.org/officeDocument/2006/relationships/image" Target="../media/image14.jpg" /><Relationship Id="rId4" Type="http://schemas.openxmlformats.org/officeDocument/2006/relationships/hyperlink" Target="http://www.urs.cz/software-a-data/kros-4-ocenovani-a-rizeni-stavebni-vyroby/" TargetMode="External" /><Relationship Id="rId5" Type="http://schemas.openxmlformats.org/officeDocument/2006/relationships/image" Target="../media/image3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6.jpg" /><Relationship Id="rId2" Type="http://schemas.openxmlformats.org/officeDocument/2006/relationships/image" Target="../media/image17.jpg" /><Relationship Id="rId3" Type="http://schemas.openxmlformats.org/officeDocument/2006/relationships/image" Target="../media/image18.jpg" /><Relationship Id="rId4" Type="http://schemas.openxmlformats.org/officeDocument/2006/relationships/hyperlink" Target="http://www.urs.cz/software-a-data/kros-4-ocenovani-a-rizeni-stavebni-vyroby/" TargetMode="External" /><Relationship Id="rId5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190500</xdr:colOff>
      <xdr:row>3</xdr:row>
      <xdr:rowOff>0</xdr:rowOff>
    </xdr:from>
    <xdr:to>
      <xdr:col>40</xdr:col>
      <xdr:colOff>367030</xdr:colOff>
      <xdr:row>6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39</xdr:col>
      <xdr:colOff>341630</xdr:colOff>
      <xdr:row>81</xdr:row>
      <xdr:rowOff>0</xdr:rowOff>
    </xdr:from>
    <xdr:to>
      <xdr:col>41</xdr:col>
      <xdr:colOff>177800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323215</xdr:colOff>
      <xdr:row>3</xdr:row>
      <xdr:rowOff>0</xdr:rowOff>
    </xdr:from>
    <xdr:to>
      <xdr:col>9</xdr:col>
      <xdr:colOff>1214120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323215</xdr:colOff>
      <xdr:row>81</xdr:row>
      <xdr:rowOff>0</xdr:rowOff>
    </xdr:from>
    <xdr:to>
      <xdr:col>9</xdr:col>
      <xdr:colOff>1214120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323215</xdr:colOff>
      <xdr:row>132</xdr:row>
      <xdr:rowOff>0</xdr:rowOff>
    </xdr:from>
    <xdr:to>
      <xdr:col>9</xdr:col>
      <xdr:colOff>1214120</xdr:colOff>
      <xdr:row>136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323215</xdr:colOff>
      <xdr:row>3</xdr:row>
      <xdr:rowOff>0</xdr:rowOff>
    </xdr:from>
    <xdr:to>
      <xdr:col>9</xdr:col>
      <xdr:colOff>1214120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323215</xdr:colOff>
      <xdr:row>81</xdr:row>
      <xdr:rowOff>0</xdr:rowOff>
    </xdr:from>
    <xdr:to>
      <xdr:col>9</xdr:col>
      <xdr:colOff>1214120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323215</xdr:colOff>
      <xdr:row>128</xdr:row>
      <xdr:rowOff>0</xdr:rowOff>
    </xdr:from>
    <xdr:to>
      <xdr:col>9</xdr:col>
      <xdr:colOff>1214120</xdr:colOff>
      <xdr:row>132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323215</xdr:colOff>
      <xdr:row>3</xdr:row>
      <xdr:rowOff>0</xdr:rowOff>
    </xdr:from>
    <xdr:to>
      <xdr:col>9</xdr:col>
      <xdr:colOff>1214120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323215</xdr:colOff>
      <xdr:row>81</xdr:row>
      <xdr:rowOff>0</xdr:rowOff>
    </xdr:from>
    <xdr:to>
      <xdr:col>9</xdr:col>
      <xdr:colOff>1214120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323215</xdr:colOff>
      <xdr:row>114</xdr:row>
      <xdr:rowOff>0</xdr:rowOff>
    </xdr:from>
    <xdr:to>
      <xdr:col>9</xdr:col>
      <xdr:colOff>1214120</xdr:colOff>
      <xdr:row>118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323215</xdr:colOff>
      <xdr:row>3</xdr:row>
      <xdr:rowOff>0</xdr:rowOff>
    </xdr:from>
    <xdr:to>
      <xdr:col>9</xdr:col>
      <xdr:colOff>1214120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323215</xdr:colOff>
      <xdr:row>81</xdr:row>
      <xdr:rowOff>0</xdr:rowOff>
    </xdr:from>
    <xdr:to>
      <xdr:col>9</xdr:col>
      <xdr:colOff>1214120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323215</xdr:colOff>
      <xdr:row>117</xdr:row>
      <xdr:rowOff>0</xdr:rowOff>
    </xdr:from>
    <xdr:to>
      <xdr:col>9</xdr:col>
      <xdr:colOff>1214120</xdr:colOff>
      <xdr:row>121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32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32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36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37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38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39</v>
      </c>
      <c r="E29" s="44"/>
      <c r="F29" s="29" t="s">
        <v>40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41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42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43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44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46</v>
      </c>
      <c r="U35" s="51"/>
      <c r="V35" s="51"/>
      <c r="W35" s="51"/>
      <c r="X35" s="53" t="s">
        <v>47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48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49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50</v>
      </c>
      <c r="AI60" s="39"/>
      <c r="AJ60" s="39"/>
      <c r="AK60" s="39"/>
      <c r="AL60" s="39"/>
      <c r="AM60" s="61" t="s">
        <v>51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52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53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50</v>
      </c>
      <c r="AI75" s="39"/>
      <c r="AJ75" s="39"/>
      <c r="AK75" s="39"/>
      <c r="AL75" s="39"/>
      <c r="AM75" s="61" t="s">
        <v>51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2023/056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 xml:space="preserve">Demolice a novostavba zázemí cestářství ve Strnadech-Jílovišti  p.č. 462/3, p.č. 454/1 a p.č.st. 351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p.č. 462/3 a 454/1 p.č. st. 351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29. 5. 2023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Středočeský kraj, Zborovská 81/11, Smíchov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>KFJ project s.r.o.</v>
      </c>
      <c r="AN89" s="68"/>
      <c r="AO89" s="68"/>
      <c r="AP89" s="68"/>
      <c r="AQ89" s="37"/>
      <c r="AR89" s="41"/>
      <c r="AS89" s="78" t="s">
        <v>55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33</v>
      </c>
      <c r="AJ90" s="37"/>
      <c r="AK90" s="37"/>
      <c r="AL90" s="37"/>
      <c r="AM90" s="77" t="str">
        <f>IF(E20="","",E20)</f>
        <v>KFJ project s.r.o.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56</v>
      </c>
      <c r="D92" s="91"/>
      <c r="E92" s="91"/>
      <c r="F92" s="91"/>
      <c r="G92" s="91"/>
      <c r="H92" s="92"/>
      <c r="I92" s="93" t="s">
        <v>57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58</v>
      </c>
      <c r="AH92" s="91"/>
      <c r="AI92" s="91"/>
      <c r="AJ92" s="91"/>
      <c r="AK92" s="91"/>
      <c r="AL92" s="91"/>
      <c r="AM92" s="91"/>
      <c r="AN92" s="93" t="s">
        <v>59</v>
      </c>
      <c r="AO92" s="91"/>
      <c r="AP92" s="95"/>
      <c r="AQ92" s="96" t="s">
        <v>60</v>
      </c>
      <c r="AR92" s="41"/>
      <c r="AS92" s="97" t="s">
        <v>61</v>
      </c>
      <c r="AT92" s="98" t="s">
        <v>62</v>
      </c>
      <c r="AU92" s="98" t="s">
        <v>63</v>
      </c>
      <c r="AV92" s="98" t="s">
        <v>64</v>
      </c>
      <c r="AW92" s="98" t="s">
        <v>65</v>
      </c>
      <c r="AX92" s="98" t="s">
        <v>66</v>
      </c>
      <c r="AY92" s="98" t="s">
        <v>67</v>
      </c>
      <c r="AZ92" s="98" t="s">
        <v>68</v>
      </c>
      <c r="BA92" s="98" t="s">
        <v>69</v>
      </c>
      <c r="BB92" s="98" t="s">
        <v>70</v>
      </c>
      <c r="BC92" s="98" t="s">
        <v>71</v>
      </c>
      <c r="BD92" s="99" t="s">
        <v>72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73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ROUND(SUM(AG95:AG98),2)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ROUND(SUM(AS95:AS98),2)</f>
        <v>0</v>
      </c>
      <c r="AT94" s="111">
        <f>ROUND(SUM(AV94:AW94),2)</f>
        <v>0</v>
      </c>
      <c r="AU94" s="112">
        <f>ROUND(SUM(AU95:AU98),5)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ROUND(SUM(AZ95:AZ98),2)</f>
        <v>0</v>
      </c>
      <c r="BA94" s="111">
        <f>ROUND(SUM(BA95:BA98),2)</f>
        <v>0</v>
      </c>
      <c r="BB94" s="111">
        <f>ROUND(SUM(BB95:BB98),2)</f>
        <v>0</v>
      </c>
      <c r="BC94" s="111">
        <f>ROUND(SUM(BC95:BC98),2)</f>
        <v>0</v>
      </c>
      <c r="BD94" s="113">
        <f>ROUND(SUM(BD95:BD98),2)</f>
        <v>0</v>
      </c>
      <c r="BE94" s="6"/>
      <c r="BS94" s="114" t="s">
        <v>74</v>
      </c>
      <c r="BT94" s="114" t="s">
        <v>75</v>
      </c>
      <c r="BU94" s="115" t="s">
        <v>76</v>
      </c>
      <c r="BV94" s="114" t="s">
        <v>77</v>
      </c>
      <c r="BW94" s="114" t="s">
        <v>5</v>
      </c>
      <c r="BX94" s="114" t="s">
        <v>78</v>
      </c>
      <c r="CL94" s="114" t="s">
        <v>1</v>
      </c>
    </row>
    <row r="95" s="7" customFormat="1" ht="16.5" customHeight="1">
      <c r="A95" s="116" t="s">
        <v>79</v>
      </c>
      <c r="B95" s="117"/>
      <c r="C95" s="118"/>
      <c r="D95" s="119" t="s">
        <v>80</v>
      </c>
      <c r="E95" s="119"/>
      <c r="F95" s="119"/>
      <c r="G95" s="119"/>
      <c r="H95" s="119"/>
      <c r="I95" s="120"/>
      <c r="J95" s="119" t="s">
        <v>81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'01 - Demolice objektu'!J32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82</v>
      </c>
      <c r="AR95" s="123"/>
      <c r="AS95" s="124">
        <v>0</v>
      </c>
      <c r="AT95" s="125">
        <f>ROUND(SUM(AV95:AW95),2)</f>
        <v>0</v>
      </c>
      <c r="AU95" s="126">
        <f>'01 - Demolice objektu'!P146</f>
        <v>0</v>
      </c>
      <c r="AV95" s="125">
        <f>'01 - Demolice objektu'!J35</f>
        <v>0</v>
      </c>
      <c r="AW95" s="125">
        <f>'01 - Demolice objektu'!J36</f>
        <v>0</v>
      </c>
      <c r="AX95" s="125">
        <f>'01 - Demolice objektu'!J37</f>
        <v>0</v>
      </c>
      <c r="AY95" s="125">
        <f>'01 - Demolice objektu'!J38</f>
        <v>0</v>
      </c>
      <c r="AZ95" s="125">
        <f>'01 - Demolice objektu'!F35</f>
        <v>0</v>
      </c>
      <c r="BA95" s="125">
        <f>'01 - Demolice objektu'!F36</f>
        <v>0</v>
      </c>
      <c r="BB95" s="125">
        <f>'01 - Demolice objektu'!F37</f>
        <v>0</v>
      </c>
      <c r="BC95" s="125">
        <f>'01 - Demolice objektu'!F38</f>
        <v>0</v>
      </c>
      <c r="BD95" s="127">
        <f>'01 - Demolice objektu'!F39</f>
        <v>0</v>
      </c>
      <c r="BE95" s="7"/>
      <c r="BT95" s="128" t="s">
        <v>83</v>
      </c>
      <c r="BV95" s="128" t="s">
        <v>77</v>
      </c>
      <c r="BW95" s="128" t="s">
        <v>84</v>
      </c>
      <c r="BX95" s="128" t="s">
        <v>5</v>
      </c>
      <c r="CL95" s="128" t="s">
        <v>1</v>
      </c>
      <c r="CM95" s="128" t="s">
        <v>85</v>
      </c>
    </row>
    <row r="96" s="7" customFormat="1" ht="24.75" customHeight="1">
      <c r="A96" s="116" t="s">
        <v>79</v>
      </c>
      <c r="B96" s="117"/>
      <c r="C96" s="118"/>
      <c r="D96" s="119" t="s">
        <v>86</v>
      </c>
      <c r="E96" s="119"/>
      <c r="F96" s="119"/>
      <c r="G96" s="119"/>
      <c r="H96" s="119"/>
      <c r="I96" s="120"/>
      <c r="J96" s="119" t="s">
        <v>87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'02 - Základové konstrukce...'!J32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82</v>
      </c>
      <c r="AR96" s="123"/>
      <c r="AS96" s="124">
        <v>0</v>
      </c>
      <c r="AT96" s="125">
        <f>ROUND(SUM(AV96:AW96),2)</f>
        <v>0</v>
      </c>
      <c r="AU96" s="126">
        <f>'02 - Základové konstrukce...'!P142</f>
        <v>0</v>
      </c>
      <c r="AV96" s="125">
        <f>'02 - Základové konstrukce...'!J35</f>
        <v>0</v>
      </c>
      <c r="AW96" s="125">
        <f>'02 - Základové konstrukce...'!J36</f>
        <v>0</v>
      </c>
      <c r="AX96" s="125">
        <f>'02 - Základové konstrukce...'!J37</f>
        <v>0</v>
      </c>
      <c r="AY96" s="125">
        <f>'02 - Základové konstrukce...'!J38</f>
        <v>0</v>
      </c>
      <c r="AZ96" s="125">
        <f>'02 - Základové konstrukce...'!F35</f>
        <v>0</v>
      </c>
      <c r="BA96" s="125">
        <f>'02 - Základové konstrukce...'!F36</f>
        <v>0</v>
      </c>
      <c r="BB96" s="125">
        <f>'02 - Základové konstrukce...'!F37</f>
        <v>0</v>
      </c>
      <c r="BC96" s="125">
        <f>'02 - Základové konstrukce...'!F38</f>
        <v>0</v>
      </c>
      <c r="BD96" s="127">
        <f>'02 - Základové konstrukce...'!F39</f>
        <v>0</v>
      </c>
      <c r="BE96" s="7"/>
      <c r="BT96" s="128" t="s">
        <v>83</v>
      </c>
      <c r="BV96" s="128" t="s">
        <v>77</v>
      </c>
      <c r="BW96" s="128" t="s">
        <v>88</v>
      </c>
      <c r="BX96" s="128" t="s">
        <v>5</v>
      </c>
      <c r="CL96" s="128" t="s">
        <v>1</v>
      </c>
      <c r="CM96" s="128" t="s">
        <v>85</v>
      </c>
    </row>
    <row r="97" s="7" customFormat="1" ht="16.5" customHeight="1">
      <c r="A97" s="116" t="s">
        <v>79</v>
      </c>
      <c r="B97" s="117"/>
      <c r="C97" s="118"/>
      <c r="D97" s="119" t="s">
        <v>89</v>
      </c>
      <c r="E97" s="119"/>
      <c r="F97" s="119"/>
      <c r="G97" s="119"/>
      <c r="H97" s="119"/>
      <c r="I97" s="120"/>
      <c r="J97" s="119" t="s">
        <v>90</v>
      </c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21">
        <f>'03 - Kontejnerová stavba'!J32</f>
        <v>0</v>
      </c>
      <c r="AH97" s="120"/>
      <c r="AI97" s="120"/>
      <c r="AJ97" s="120"/>
      <c r="AK97" s="120"/>
      <c r="AL97" s="120"/>
      <c r="AM97" s="120"/>
      <c r="AN97" s="121">
        <f>SUM(AG97,AT97)</f>
        <v>0</v>
      </c>
      <c r="AO97" s="120"/>
      <c r="AP97" s="120"/>
      <c r="AQ97" s="122" t="s">
        <v>82</v>
      </c>
      <c r="AR97" s="123"/>
      <c r="AS97" s="124">
        <v>0</v>
      </c>
      <c r="AT97" s="125">
        <f>ROUND(SUM(AV97:AW97),2)</f>
        <v>0</v>
      </c>
      <c r="AU97" s="126">
        <f>'03 - Kontejnerová stavba'!P128</f>
        <v>0</v>
      </c>
      <c r="AV97" s="125">
        <f>'03 - Kontejnerová stavba'!J35</f>
        <v>0</v>
      </c>
      <c r="AW97" s="125">
        <f>'03 - Kontejnerová stavba'!J36</f>
        <v>0</v>
      </c>
      <c r="AX97" s="125">
        <f>'03 - Kontejnerová stavba'!J37</f>
        <v>0</v>
      </c>
      <c r="AY97" s="125">
        <f>'03 - Kontejnerová stavba'!J38</f>
        <v>0</v>
      </c>
      <c r="AZ97" s="125">
        <f>'03 - Kontejnerová stavba'!F35</f>
        <v>0</v>
      </c>
      <c r="BA97" s="125">
        <f>'03 - Kontejnerová stavba'!F36</f>
        <v>0</v>
      </c>
      <c r="BB97" s="125">
        <f>'03 - Kontejnerová stavba'!F37</f>
        <v>0</v>
      </c>
      <c r="BC97" s="125">
        <f>'03 - Kontejnerová stavba'!F38</f>
        <v>0</v>
      </c>
      <c r="BD97" s="127">
        <f>'03 - Kontejnerová stavba'!F39</f>
        <v>0</v>
      </c>
      <c r="BE97" s="7"/>
      <c r="BT97" s="128" t="s">
        <v>83</v>
      </c>
      <c r="BV97" s="128" t="s">
        <v>77</v>
      </c>
      <c r="BW97" s="128" t="s">
        <v>91</v>
      </c>
      <c r="BX97" s="128" t="s">
        <v>5</v>
      </c>
      <c r="CL97" s="128" t="s">
        <v>1</v>
      </c>
      <c r="CM97" s="128" t="s">
        <v>85</v>
      </c>
    </row>
    <row r="98" s="7" customFormat="1" ht="16.5" customHeight="1">
      <c r="A98" s="116" t="s">
        <v>79</v>
      </c>
      <c r="B98" s="117"/>
      <c r="C98" s="118"/>
      <c r="D98" s="119" t="s">
        <v>92</v>
      </c>
      <c r="E98" s="119"/>
      <c r="F98" s="119"/>
      <c r="G98" s="119"/>
      <c r="H98" s="119"/>
      <c r="I98" s="120"/>
      <c r="J98" s="119" t="s">
        <v>93</v>
      </c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21">
        <f>'04 - VRN'!J32</f>
        <v>0</v>
      </c>
      <c r="AH98" s="120"/>
      <c r="AI98" s="120"/>
      <c r="AJ98" s="120"/>
      <c r="AK98" s="120"/>
      <c r="AL98" s="120"/>
      <c r="AM98" s="120"/>
      <c r="AN98" s="121">
        <f>SUM(AG98,AT98)</f>
        <v>0</v>
      </c>
      <c r="AO98" s="120"/>
      <c r="AP98" s="120"/>
      <c r="AQ98" s="122" t="s">
        <v>82</v>
      </c>
      <c r="AR98" s="123"/>
      <c r="AS98" s="129">
        <v>0</v>
      </c>
      <c r="AT98" s="130">
        <f>ROUND(SUM(AV98:AW98),2)</f>
        <v>0</v>
      </c>
      <c r="AU98" s="131">
        <f>'04 - VRN'!P131</f>
        <v>0</v>
      </c>
      <c r="AV98" s="130">
        <f>'04 - VRN'!J35</f>
        <v>0</v>
      </c>
      <c r="AW98" s="130">
        <f>'04 - VRN'!J36</f>
        <v>0</v>
      </c>
      <c r="AX98" s="130">
        <f>'04 - VRN'!J37</f>
        <v>0</v>
      </c>
      <c r="AY98" s="130">
        <f>'04 - VRN'!J38</f>
        <v>0</v>
      </c>
      <c r="AZ98" s="130">
        <f>'04 - VRN'!F35</f>
        <v>0</v>
      </c>
      <c r="BA98" s="130">
        <f>'04 - VRN'!F36</f>
        <v>0</v>
      </c>
      <c r="BB98" s="130">
        <f>'04 - VRN'!F37</f>
        <v>0</v>
      </c>
      <c r="BC98" s="130">
        <f>'04 - VRN'!F38</f>
        <v>0</v>
      </c>
      <c r="BD98" s="132">
        <f>'04 - VRN'!F39</f>
        <v>0</v>
      </c>
      <c r="BE98" s="7"/>
      <c r="BT98" s="128" t="s">
        <v>83</v>
      </c>
      <c r="BV98" s="128" t="s">
        <v>77</v>
      </c>
      <c r="BW98" s="128" t="s">
        <v>94</v>
      </c>
      <c r="BX98" s="128" t="s">
        <v>5</v>
      </c>
      <c r="CL98" s="128" t="s">
        <v>1</v>
      </c>
      <c r="CM98" s="128" t="s">
        <v>85</v>
      </c>
    </row>
    <row r="99" s="2" customFormat="1" ht="30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41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</row>
    <row r="100" s="2" customFormat="1" ht="6.96" customHeight="1">
      <c r="A100" s="35"/>
      <c r="B100" s="63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41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</row>
  </sheetData>
  <sheetProtection sheet="1" formatColumns="0" formatRows="0" objects="1" scenarios="1" spinCount="100000" saltValue="SeYxBKARc4HMBRdAX3bpm+R+oOlEWZTppHuyxTgWsabDq9vmbUYKsYXbGUXukMtgWvsD5+tEO5H6/KV3mIjmTw==" hashValue="mK63ZzEQT7tAmX3P9VuOtXGENZM0ox+z6CxHdlWiuLgn93b1XURLWGs6nbagVJY+cBt9Tg5EVoYJLpSaz/ak+w==" algorithmName="SHA-512" password="CC35"/>
  <mergeCells count="54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Demolice objektu'!C2" display="/"/>
    <hyperlink ref="A96" location="'02 - Základové konstrukce...'!C2" display="/"/>
    <hyperlink ref="A97" location="'03 - Kontejnerová stavba'!C2" display="/"/>
    <hyperlink ref="A98" location="'04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84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85</v>
      </c>
    </row>
    <row r="4" s="1" customFormat="1" ht="24.96" customHeight="1">
      <c r="B4" s="17"/>
      <c r="D4" s="135" t="s">
        <v>95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 xml:space="preserve">Demolice a novostavba zázemí cestářství ve Strnadech-Jílovišti  p.č. 462/3, p.č. 454/1 a p.č.st. 351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96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97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29. 5. 2023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31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34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140" t="s">
        <v>98</v>
      </c>
      <c r="E30" s="35"/>
      <c r="F30" s="35"/>
      <c r="G30" s="35"/>
      <c r="H30" s="35"/>
      <c r="I30" s="35"/>
      <c r="J30" s="147">
        <f>J96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48" t="s">
        <v>99</v>
      </c>
      <c r="E31" s="35"/>
      <c r="F31" s="35"/>
      <c r="G31" s="35"/>
      <c r="H31" s="35"/>
      <c r="I31" s="35"/>
      <c r="J31" s="147">
        <f>J119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49" t="s">
        <v>35</v>
      </c>
      <c r="E32" s="35"/>
      <c r="F32" s="35"/>
      <c r="G32" s="35"/>
      <c r="H32" s="35"/>
      <c r="I32" s="35"/>
      <c r="J32" s="150">
        <f>ROUND(J30 + J31,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46"/>
      <c r="E33" s="146"/>
      <c r="F33" s="146"/>
      <c r="G33" s="146"/>
      <c r="H33" s="146"/>
      <c r="I33" s="146"/>
      <c r="J33" s="146"/>
      <c r="K33" s="146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1" t="s">
        <v>37</v>
      </c>
      <c r="G34" s="35"/>
      <c r="H34" s="35"/>
      <c r="I34" s="151" t="s">
        <v>36</v>
      </c>
      <c r="J34" s="151" t="s">
        <v>38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52" t="s">
        <v>39</v>
      </c>
      <c r="E35" s="137" t="s">
        <v>40</v>
      </c>
      <c r="F35" s="153">
        <f>ROUND((SUM(BE119:BE126) + SUM(BE146:BE225)),  2)</f>
        <v>0</v>
      </c>
      <c r="G35" s="35"/>
      <c r="H35" s="35"/>
      <c r="I35" s="154">
        <v>0.20999999999999999</v>
      </c>
      <c r="J35" s="153">
        <f>ROUND(((SUM(BE119:BE126) + SUM(BE146:BE225))*I35),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37" t="s">
        <v>41</v>
      </c>
      <c r="F36" s="153">
        <f>ROUND((SUM(BF119:BF126) + SUM(BF146:BF225)),  2)</f>
        <v>0</v>
      </c>
      <c r="G36" s="35"/>
      <c r="H36" s="35"/>
      <c r="I36" s="154">
        <v>0.14999999999999999</v>
      </c>
      <c r="J36" s="153">
        <f>ROUND(((SUM(BF119:BF126) + SUM(BF146:BF225))*I36),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42</v>
      </c>
      <c r="F37" s="153">
        <f>ROUND((SUM(BG119:BG126) + SUM(BG146:BG225)),  2)</f>
        <v>0</v>
      </c>
      <c r="G37" s="35"/>
      <c r="H37" s="35"/>
      <c r="I37" s="154">
        <v>0.20999999999999999</v>
      </c>
      <c r="J37" s="153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37" t="s">
        <v>43</v>
      </c>
      <c r="F38" s="153">
        <f>ROUND((SUM(BH119:BH126) + SUM(BH146:BH225)),  2)</f>
        <v>0</v>
      </c>
      <c r="G38" s="35"/>
      <c r="H38" s="35"/>
      <c r="I38" s="154">
        <v>0.14999999999999999</v>
      </c>
      <c r="J38" s="153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37" t="s">
        <v>44</v>
      </c>
      <c r="F39" s="153">
        <f>ROUND((SUM(BI119:BI126) + SUM(BI146:BI225)),  2)</f>
        <v>0</v>
      </c>
      <c r="G39" s="35"/>
      <c r="H39" s="35"/>
      <c r="I39" s="154">
        <v>0</v>
      </c>
      <c r="J39" s="153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55"/>
      <c r="D41" s="156" t="s">
        <v>45</v>
      </c>
      <c r="E41" s="157"/>
      <c r="F41" s="157"/>
      <c r="G41" s="158" t="s">
        <v>46</v>
      </c>
      <c r="H41" s="159" t="s">
        <v>47</v>
      </c>
      <c r="I41" s="157"/>
      <c r="J41" s="160">
        <f>SUM(J32:J39)</f>
        <v>0</v>
      </c>
      <c r="K41" s="161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100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3" t="str">
        <f>E7</f>
        <v xml:space="preserve">Demolice a novostavba zázemí cestářství ve Strnadech-Jílovišti  p.č. 462/3, p.č. 454/1 a p.č.st. 351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96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01 - Demolice objektu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p.č. 462/3 a 454/1 p.č. st. 351</v>
      </c>
      <c r="G89" s="37"/>
      <c r="H89" s="37"/>
      <c r="I89" s="29" t="s">
        <v>22</v>
      </c>
      <c r="J89" s="76" t="str">
        <f>IF(J12="","",J12)</f>
        <v>29. 5. 2023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Středočeský kraj, Zborovská 81/11, Smíchov</v>
      </c>
      <c r="G91" s="37"/>
      <c r="H91" s="37"/>
      <c r="I91" s="29" t="s">
        <v>30</v>
      </c>
      <c r="J91" s="33" t="str">
        <f>E21</f>
        <v>KFJ project s.r.o.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KFJ project s.r.o.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4" t="s">
        <v>101</v>
      </c>
      <c r="D94" s="175"/>
      <c r="E94" s="175"/>
      <c r="F94" s="175"/>
      <c r="G94" s="175"/>
      <c r="H94" s="175"/>
      <c r="I94" s="175"/>
      <c r="J94" s="176" t="s">
        <v>102</v>
      </c>
      <c r="K94" s="175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7" t="s">
        <v>103</v>
      </c>
      <c r="D96" s="37"/>
      <c r="E96" s="37"/>
      <c r="F96" s="37"/>
      <c r="G96" s="37"/>
      <c r="H96" s="37"/>
      <c r="I96" s="37"/>
      <c r="J96" s="107">
        <f>J146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104</v>
      </c>
    </row>
    <row r="97" s="9" customFormat="1" ht="24.96" customHeight="1">
      <c r="A97" s="9"/>
      <c r="B97" s="178"/>
      <c r="C97" s="179"/>
      <c r="D97" s="180" t="s">
        <v>105</v>
      </c>
      <c r="E97" s="181"/>
      <c r="F97" s="181"/>
      <c r="G97" s="181"/>
      <c r="H97" s="181"/>
      <c r="I97" s="181"/>
      <c r="J97" s="182">
        <f>J147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106</v>
      </c>
      <c r="E98" s="187"/>
      <c r="F98" s="187"/>
      <c r="G98" s="187"/>
      <c r="H98" s="187"/>
      <c r="I98" s="187"/>
      <c r="J98" s="188">
        <f>J148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107</v>
      </c>
      <c r="E99" s="187"/>
      <c r="F99" s="187"/>
      <c r="G99" s="187"/>
      <c r="H99" s="187"/>
      <c r="I99" s="187"/>
      <c r="J99" s="188">
        <f>J157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108</v>
      </c>
      <c r="E100" s="187"/>
      <c r="F100" s="187"/>
      <c r="G100" s="187"/>
      <c r="H100" s="187"/>
      <c r="I100" s="187"/>
      <c r="J100" s="188">
        <f>J164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8"/>
      <c r="C101" s="179"/>
      <c r="D101" s="180" t="s">
        <v>109</v>
      </c>
      <c r="E101" s="181"/>
      <c r="F101" s="181"/>
      <c r="G101" s="181"/>
      <c r="H101" s="181"/>
      <c r="I101" s="181"/>
      <c r="J101" s="182">
        <f>J176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4"/>
      <c r="C102" s="185"/>
      <c r="D102" s="186" t="s">
        <v>110</v>
      </c>
      <c r="E102" s="187"/>
      <c r="F102" s="187"/>
      <c r="G102" s="187"/>
      <c r="H102" s="187"/>
      <c r="I102" s="187"/>
      <c r="J102" s="188">
        <f>J177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111</v>
      </c>
      <c r="E103" s="187"/>
      <c r="F103" s="187"/>
      <c r="G103" s="187"/>
      <c r="H103" s="187"/>
      <c r="I103" s="187"/>
      <c r="J103" s="188">
        <f>J179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112</v>
      </c>
      <c r="E104" s="187"/>
      <c r="F104" s="187"/>
      <c r="G104" s="187"/>
      <c r="H104" s="187"/>
      <c r="I104" s="187"/>
      <c r="J104" s="188">
        <f>J181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85"/>
      <c r="D105" s="186" t="s">
        <v>113</v>
      </c>
      <c r="E105" s="187"/>
      <c r="F105" s="187"/>
      <c r="G105" s="187"/>
      <c r="H105" s="187"/>
      <c r="I105" s="187"/>
      <c r="J105" s="188">
        <f>J183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85"/>
      <c r="D106" s="186" t="s">
        <v>114</v>
      </c>
      <c r="E106" s="187"/>
      <c r="F106" s="187"/>
      <c r="G106" s="187"/>
      <c r="H106" s="187"/>
      <c r="I106" s="187"/>
      <c r="J106" s="188">
        <f>J191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85"/>
      <c r="D107" s="186" t="s">
        <v>115</v>
      </c>
      <c r="E107" s="187"/>
      <c r="F107" s="187"/>
      <c r="G107" s="187"/>
      <c r="H107" s="187"/>
      <c r="I107" s="187"/>
      <c r="J107" s="188">
        <f>J193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4"/>
      <c r="C108" s="185"/>
      <c r="D108" s="186" t="s">
        <v>116</v>
      </c>
      <c r="E108" s="187"/>
      <c r="F108" s="187"/>
      <c r="G108" s="187"/>
      <c r="H108" s="187"/>
      <c r="I108" s="187"/>
      <c r="J108" s="188">
        <f>J195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4"/>
      <c r="C109" s="185"/>
      <c r="D109" s="186" t="s">
        <v>117</v>
      </c>
      <c r="E109" s="187"/>
      <c r="F109" s="187"/>
      <c r="G109" s="187"/>
      <c r="H109" s="187"/>
      <c r="I109" s="187"/>
      <c r="J109" s="188">
        <f>J198</f>
        <v>0</v>
      </c>
      <c r="K109" s="185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4"/>
      <c r="C110" s="185"/>
      <c r="D110" s="186" t="s">
        <v>118</v>
      </c>
      <c r="E110" s="187"/>
      <c r="F110" s="187"/>
      <c r="G110" s="187"/>
      <c r="H110" s="187"/>
      <c r="I110" s="187"/>
      <c r="J110" s="188">
        <f>J200</f>
        <v>0</v>
      </c>
      <c r="K110" s="185"/>
      <c r="L110" s="18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4"/>
      <c r="C111" s="185"/>
      <c r="D111" s="186" t="s">
        <v>119</v>
      </c>
      <c r="E111" s="187"/>
      <c r="F111" s="187"/>
      <c r="G111" s="187"/>
      <c r="H111" s="187"/>
      <c r="I111" s="187"/>
      <c r="J111" s="188">
        <f>J202</f>
        <v>0</v>
      </c>
      <c r="K111" s="185"/>
      <c r="L111" s="18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4"/>
      <c r="C112" s="185"/>
      <c r="D112" s="186" t="s">
        <v>120</v>
      </c>
      <c r="E112" s="187"/>
      <c r="F112" s="187"/>
      <c r="G112" s="187"/>
      <c r="H112" s="187"/>
      <c r="I112" s="187"/>
      <c r="J112" s="188">
        <f>J208</f>
        <v>0</v>
      </c>
      <c r="K112" s="185"/>
      <c r="L112" s="18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4"/>
      <c r="C113" s="185"/>
      <c r="D113" s="186" t="s">
        <v>121</v>
      </c>
      <c r="E113" s="187"/>
      <c r="F113" s="187"/>
      <c r="G113" s="187"/>
      <c r="H113" s="187"/>
      <c r="I113" s="187"/>
      <c r="J113" s="188">
        <f>J215</f>
        <v>0</v>
      </c>
      <c r="K113" s="185"/>
      <c r="L113" s="18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4"/>
      <c r="C114" s="185"/>
      <c r="D114" s="186" t="s">
        <v>122</v>
      </c>
      <c r="E114" s="187"/>
      <c r="F114" s="187"/>
      <c r="G114" s="187"/>
      <c r="H114" s="187"/>
      <c r="I114" s="187"/>
      <c r="J114" s="188">
        <f>J219</f>
        <v>0</v>
      </c>
      <c r="K114" s="185"/>
      <c r="L114" s="18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4"/>
      <c r="C115" s="185"/>
      <c r="D115" s="186" t="s">
        <v>123</v>
      </c>
      <c r="E115" s="187"/>
      <c r="F115" s="187"/>
      <c r="G115" s="187"/>
      <c r="H115" s="187"/>
      <c r="I115" s="187"/>
      <c r="J115" s="188">
        <f>J221</f>
        <v>0</v>
      </c>
      <c r="K115" s="185"/>
      <c r="L115" s="18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4"/>
      <c r="C116" s="185"/>
      <c r="D116" s="186" t="s">
        <v>124</v>
      </c>
      <c r="E116" s="187"/>
      <c r="F116" s="187"/>
      <c r="G116" s="187"/>
      <c r="H116" s="187"/>
      <c r="I116" s="187"/>
      <c r="J116" s="188">
        <f>J224</f>
        <v>0</v>
      </c>
      <c r="K116" s="185"/>
      <c r="L116" s="18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29.28" customHeight="1">
      <c r="A119" s="35"/>
      <c r="B119" s="36"/>
      <c r="C119" s="177" t="s">
        <v>125</v>
      </c>
      <c r="D119" s="37"/>
      <c r="E119" s="37"/>
      <c r="F119" s="37"/>
      <c r="G119" s="37"/>
      <c r="H119" s="37"/>
      <c r="I119" s="37"/>
      <c r="J119" s="190">
        <f>ROUND(J120 + J121 + J122 + J123 + J124 + J125,2)</f>
        <v>0</v>
      </c>
      <c r="K119" s="37"/>
      <c r="L119" s="60"/>
      <c r="N119" s="191" t="s">
        <v>39</v>
      </c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8" customHeight="1">
      <c r="A120" s="35"/>
      <c r="B120" s="36"/>
      <c r="C120" s="37"/>
      <c r="D120" s="192" t="s">
        <v>126</v>
      </c>
      <c r="E120" s="193"/>
      <c r="F120" s="193"/>
      <c r="G120" s="37"/>
      <c r="H120" s="37"/>
      <c r="I120" s="37"/>
      <c r="J120" s="194">
        <v>0</v>
      </c>
      <c r="K120" s="37"/>
      <c r="L120" s="195"/>
      <c r="M120" s="196"/>
      <c r="N120" s="197" t="s">
        <v>40</v>
      </c>
      <c r="O120" s="196"/>
      <c r="P120" s="196"/>
      <c r="Q120" s="196"/>
      <c r="R120" s="196"/>
      <c r="S120" s="198"/>
      <c r="T120" s="198"/>
      <c r="U120" s="198"/>
      <c r="V120" s="198"/>
      <c r="W120" s="198"/>
      <c r="X120" s="198"/>
      <c r="Y120" s="198"/>
      <c r="Z120" s="198"/>
      <c r="AA120" s="198"/>
      <c r="AB120" s="198"/>
      <c r="AC120" s="198"/>
      <c r="AD120" s="198"/>
      <c r="AE120" s="198"/>
      <c r="AF120" s="196"/>
      <c r="AG120" s="196"/>
      <c r="AH120" s="196"/>
      <c r="AI120" s="196"/>
      <c r="AJ120" s="196"/>
      <c r="AK120" s="196"/>
      <c r="AL120" s="196"/>
      <c r="AM120" s="196"/>
      <c r="AN120" s="196"/>
      <c r="AO120" s="196"/>
      <c r="AP120" s="196"/>
      <c r="AQ120" s="196"/>
      <c r="AR120" s="196"/>
      <c r="AS120" s="196"/>
      <c r="AT120" s="196"/>
      <c r="AU120" s="196"/>
      <c r="AV120" s="196"/>
      <c r="AW120" s="196"/>
      <c r="AX120" s="196"/>
      <c r="AY120" s="199" t="s">
        <v>93</v>
      </c>
      <c r="AZ120" s="196"/>
      <c r="BA120" s="196"/>
      <c r="BB120" s="196"/>
      <c r="BC120" s="196"/>
      <c r="BD120" s="196"/>
      <c r="BE120" s="200">
        <f>IF(N120="základní",J120,0)</f>
        <v>0</v>
      </c>
      <c r="BF120" s="200">
        <f>IF(N120="snížená",J120,0)</f>
        <v>0</v>
      </c>
      <c r="BG120" s="200">
        <f>IF(N120="zákl. přenesená",J120,0)</f>
        <v>0</v>
      </c>
      <c r="BH120" s="200">
        <f>IF(N120="sníž. přenesená",J120,0)</f>
        <v>0</v>
      </c>
      <c r="BI120" s="200">
        <f>IF(N120="nulová",J120,0)</f>
        <v>0</v>
      </c>
      <c r="BJ120" s="199" t="s">
        <v>83</v>
      </c>
      <c r="BK120" s="196"/>
      <c r="BL120" s="196"/>
      <c r="BM120" s="196"/>
    </row>
    <row r="121" s="2" customFormat="1" ht="18" customHeight="1">
      <c r="A121" s="35"/>
      <c r="B121" s="36"/>
      <c r="C121" s="37"/>
      <c r="D121" s="192" t="s">
        <v>127</v>
      </c>
      <c r="E121" s="193"/>
      <c r="F121" s="193"/>
      <c r="G121" s="37"/>
      <c r="H121" s="37"/>
      <c r="I121" s="37"/>
      <c r="J121" s="194">
        <v>0</v>
      </c>
      <c r="K121" s="37"/>
      <c r="L121" s="195"/>
      <c r="M121" s="196"/>
      <c r="N121" s="197" t="s">
        <v>40</v>
      </c>
      <c r="O121" s="196"/>
      <c r="P121" s="196"/>
      <c r="Q121" s="196"/>
      <c r="R121" s="196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6"/>
      <c r="AG121" s="196"/>
      <c r="AH121" s="196"/>
      <c r="AI121" s="196"/>
      <c r="AJ121" s="196"/>
      <c r="AK121" s="196"/>
      <c r="AL121" s="196"/>
      <c r="AM121" s="196"/>
      <c r="AN121" s="196"/>
      <c r="AO121" s="196"/>
      <c r="AP121" s="196"/>
      <c r="AQ121" s="196"/>
      <c r="AR121" s="196"/>
      <c r="AS121" s="196"/>
      <c r="AT121" s="196"/>
      <c r="AU121" s="196"/>
      <c r="AV121" s="196"/>
      <c r="AW121" s="196"/>
      <c r="AX121" s="196"/>
      <c r="AY121" s="199" t="s">
        <v>93</v>
      </c>
      <c r="AZ121" s="196"/>
      <c r="BA121" s="196"/>
      <c r="BB121" s="196"/>
      <c r="BC121" s="196"/>
      <c r="BD121" s="196"/>
      <c r="BE121" s="200">
        <f>IF(N121="základní",J121,0)</f>
        <v>0</v>
      </c>
      <c r="BF121" s="200">
        <f>IF(N121="snížená",J121,0)</f>
        <v>0</v>
      </c>
      <c r="BG121" s="200">
        <f>IF(N121="zákl. přenesená",J121,0)</f>
        <v>0</v>
      </c>
      <c r="BH121" s="200">
        <f>IF(N121="sníž. přenesená",J121,0)</f>
        <v>0</v>
      </c>
      <c r="BI121" s="200">
        <f>IF(N121="nulová",J121,0)</f>
        <v>0</v>
      </c>
      <c r="BJ121" s="199" t="s">
        <v>83</v>
      </c>
      <c r="BK121" s="196"/>
      <c r="BL121" s="196"/>
      <c r="BM121" s="196"/>
    </row>
    <row r="122" s="2" customFormat="1" ht="18" customHeight="1">
      <c r="A122" s="35"/>
      <c r="B122" s="36"/>
      <c r="C122" s="37"/>
      <c r="D122" s="192" t="s">
        <v>128</v>
      </c>
      <c r="E122" s="193"/>
      <c r="F122" s="193"/>
      <c r="G122" s="37"/>
      <c r="H122" s="37"/>
      <c r="I122" s="37"/>
      <c r="J122" s="194">
        <v>0</v>
      </c>
      <c r="K122" s="37"/>
      <c r="L122" s="195"/>
      <c r="M122" s="196"/>
      <c r="N122" s="197" t="s">
        <v>40</v>
      </c>
      <c r="O122" s="196"/>
      <c r="P122" s="196"/>
      <c r="Q122" s="196"/>
      <c r="R122" s="196"/>
      <c r="S122" s="198"/>
      <c r="T122" s="198"/>
      <c r="U122" s="198"/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  <c r="AF122" s="196"/>
      <c r="AG122" s="196"/>
      <c r="AH122" s="196"/>
      <c r="AI122" s="196"/>
      <c r="AJ122" s="196"/>
      <c r="AK122" s="196"/>
      <c r="AL122" s="196"/>
      <c r="AM122" s="196"/>
      <c r="AN122" s="196"/>
      <c r="AO122" s="196"/>
      <c r="AP122" s="196"/>
      <c r="AQ122" s="196"/>
      <c r="AR122" s="196"/>
      <c r="AS122" s="196"/>
      <c r="AT122" s="196"/>
      <c r="AU122" s="196"/>
      <c r="AV122" s="196"/>
      <c r="AW122" s="196"/>
      <c r="AX122" s="196"/>
      <c r="AY122" s="199" t="s">
        <v>93</v>
      </c>
      <c r="AZ122" s="196"/>
      <c r="BA122" s="196"/>
      <c r="BB122" s="196"/>
      <c r="BC122" s="196"/>
      <c r="BD122" s="196"/>
      <c r="BE122" s="200">
        <f>IF(N122="základní",J122,0)</f>
        <v>0</v>
      </c>
      <c r="BF122" s="200">
        <f>IF(N122="snížená",J122,0)</f>
        <v>0</v>
      </c>
      <c r="BG122" s="200">
        <f>IF(N122="zákl. přenesená",J122,0)</f>
        <v>0</v>
      </c>
      <c r="BH122" s="200">
        <f>IF(N122="sníž. přenesená",J122,0)</f>
        <v>0</v>
      </c>
      <c r="BI122" s="200">
        <f>IF(N122="nulová",J122,0)</f>
        <v>0</v>
      </c>
      <c r="BJ122" s="199" t="s">
        <v>83</v>
      </c>
      <c r="BK122" s="196"/>
      <c r="BL122" s="196"/>
      <c r="BM122" s="196"/>
    </row>
    <row r="123" s="2" customFormat="1" ht="18" customHeight="1">
      <c r="A123" s="35"/>
      <c r="B123" s="36"/>
      <c r="C123" s="37"/>
      <c r="D123" s="192" t="s">
        <v>129</v>
      </c>
      <c r="E123" s="193"/>
      <c r="F123" s="193"/>
      <c r="G123" s="37"/>
      <c r="H123" s="37"/>
      <c r="I123" s="37"/>
      <c r="J123" s="194">
        <v>0</v>
      </c>
      <c r="K123" s="37"/>
      <c r="L123" s="195"/>
      <c r="M123" s="196"/>
      <c r="N123" s="197" t="s">
        <v>40</v>
      </c>
      <c r="O123" s="196"/>
      <c r="P123" s="196"/>
      <c r="Q123" s="196"/>
      <c r="R123" s="196"/>
      <c r="S123" s="198"/>
      <c r="T123" s="198"/>
      <c r="U123" s="198"/>
      <c r="V123" s="198"/>
      <c r="W123" s="198"/>
      <c r="X123" s="198"/>
      <c r="Y123" s="198"/>
      <c r="Z123" s="198"/>
      <c r="AA123" s="198"/>
      <c r="AB123" s="198"/>
      <c r="AC123" s="198"/>
      <c r="AD123" s="198"/>
      <c r="AE123" s="198"/>
      <c r="AF123" s="196"/>
      <c r="AG123" s="196"/>
      <c r="AH123" s="196"/>
      <c r="AI123" s="196"/>
      <c r="AJ123" s="196"/>
      <c r="AK123" s="196"/>
      <c r="AL123" s="196"/>
      <c r="AM123" s="196"/>
      <c r="AN123" s="196"/>
      <c r="AO123" s="196"/>
      <c r="AP123" s="196"/>
      <c r="AQ123" s="196"/>
      <c r="AR123" s="196"/>
      <c r="AS123" s="196"/>
      <c r="AT123" s="196"/>
      <c r="AU123" s="196"/>
      <c r="AV123" s="196"/>
      <c r="AW123" s="196"/>
      <c r="AX123" s="196"/>
      <c r="AY123" s="199" t="s">
        <v>93</v>
      </c>
      <c r="AZ123" s="196"/>
      <c r="BA123" s="196"/>
      <c r="BB123" s="196"/>
      <c r="BC123" s="196"/>
      <c r="BD123" s="196"/>
      <c r="BE123" s="200">
        <f>IF(N123="základní",J123,0)</f>
        <v>0</v>
      </c>
      <c r="BF123" s="200">
        <f>IF(N123="snížená",J123,0)</f>
        <v>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199" t="s">
        <v>83</v>
      </c>
      <c r="BK123" s="196"/>
      <c r="BL123" s="196"/>
      <c r="BM123" s="196"/>
    </row>
    <row r="124" s="2" customFormat="1" ht="18" customHeight="1">
      <c r="A124" s="35"/>
      <c r="B124" s="36"/>
      <c r="C124" s="37"/>
      <c r="D124" s="192" t="s">
        <v>130</v>
      </c>
      <c r="E124" s="193"/>
      <c r="F124" s="193"/>
      <c r="G124" s="37"/>
      <c r="H124" s="37"/>
      <c r="I124" s="37"/>
      <c r="J124" s="194">
        <v>0</v>
      </c>
      <c r="K124" s="37"/>
      <c r="L124" s="195"/>
      <c r="M124" s="196"/>
      <c r="N124" s="197" t="s">
        <v>40</v>
      </c>
      <c r="O124" s="196"/>
      <c r="P124" s="196"/>
      <c r="Q124" s="196"/>
      <c r="R124" s="196"/>
      <c r="S124" s="198"/>
      <c r="T124" s="198"/>
      <c r="U124" s="198"/>
      <c r="V124" s="198"/>
      <c r="W124" s="198"/>
      <c r="X124" s="198"/>
      <c r="Y124" s="198"/>
      <c r="Z124" s="198"/>
      <c r="AA124" s="198"/>
      <c r="AB124" s="198"/>
      <c r="AC124" s="198"/>
      <c r="AD124" s="198"/>
      <c r="AE124" s="198"/>
      <c r="AF124" s="196"/>
      <c r="AG124" s="196"/>
      <c r="AH124" s="196"/>
      <c r="AI124" s="196"/>
      <c r="AJ124" s="196"/>
      <c r="AK124" s="196"/>
      <c r="AL124" s="196"/>
      <c r="AM124" s="196"/>
      <c r="AN124" s="196"/>
      <c r="AO124" s="196"/>
      <c r="AP124" s="196"/>
      <c r="AQ124" s="196"/>
      <c r="AR124" s="196"/>
      <c r="AS124" s="196"/>
      <c r="AT124" s="196"/>
      <c r="AU124" s="196"/>
      <c r="AV124" s="196"/>
      <c r="AW124" s="196"/>
      <c r="AX124" s="196"/>
      <c r="AY124" s="199" t="s">
        <v>93</v>
      </c>
      <c r="AZ124" s="196"/>
      <c r="BA124" s="196"/>
      <c r="BB124" s="196"/>
      <c r="BC124" s="196"/>
      <c r="BD124" s="196"/>
      <c r="BE124" s="200">
        <f>IF(N124="základní",J124,0)</f>
        <v>0</v>
      </c>
      <c r="BF124" s="200">
        <f>IF(N124="snížená",J124,0)</f>
        <v>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199" t="s">
        <v>83</v>
      </c>
      <c r="BK124" s="196"/>
      <c r="BL124" s="196"/>
      <c r="BM124" s="196"/>
    </row>
    <row r="125" s="2" customFormat="1" ht="18" customHeight="1">
      <c r="A125" s="35"/>
      <c r="B125" s="36"/>
      <c r="C125" s="37"/>
      <c r="D125" s="193" t="s">
        <v>131</v>
      </c>
      <c r="E125" s="37"/>
      <c r="F125" s="37"/>
      <c r="G125" s="37"/>
      <c r="H125" s="37"/>
      <c r="I125" s="37"/>
      <c r="J125" s="194">
        <f>ROUND(J30*T125,2)</f>
        <v>0</v>
      </c>
      <c r="K125" s="37"/>
      <c r="L125" s="195"/>
      <c r="M125" s="196"/>
      <c r="N125" s="197" t="s">
        <v>40</v>
      </c>
      <c r="O125" s="196"/>
      <c r="P125" s="196"/>
      <c r="Q125" s="196"/>
      <c r="R125" s="196"/>
      <c r="S125" s="198"/>
      <c r="T125" s="198"/>
      <c r="U125" s="198"/>
      <c r="V125" s="198"/>
      <c r="W125" s="198"/>
      <c r="X125" s="198"/>
      <c r="Y125" s="198"/>
      <c r="Z125" s="198"/>
      <c r="AA125" s="198"/>
      <c r="AB125" s="198"/>
      <c r="AC125" s="198"/>
      <c r="AD125" s="198"/>
      <c r="AE125" s="198"/>
      <c r="AF125" s="196"/>
      <c r="AG125" s="196"/>
      <c r="AH125" s="196"/>
      <c r="AI125" s="196"/>
      <c r="AJ125" s="196"/>
      <c r="AK125" s="196"/>
      <c r="AL125" s="196"/>
      <c r="AM125" s="196"/>
      <c r="AN125" s="196"/>
      <c r="AO125" s="196"/>
      <c r="AP125" s="196"/>
      <c r="AQ125" s="196"/>
      <c r="AR125" s="196"/>
      <c r="AS125" s="196"/>
      <c r="AT125" s="196"/>
      <c r="AU125" s="196"/>
      <c r="AV125" s="196"/>
      <c r="AW125" s="196"/>
      <c r="AX125" s="196"/>
      <c r="AY125" s="199" t="s">
        <v>132</v>
      </c>
      <c r="AZ125" s="196"/>
      <c r="BA125" s="196"/>
      <c r="BB125" s="196"/>
      <c r="BC125" s="196"/>
      <c r="BD125" s="196"/>
      <c r="BE125" s="200">
        <f>IF(N125="základní",J125,0)</f>
        <v>0</v>
      </c>
      <c r="BF125" s="200">
        <f>IF(N125="snížená",J125,0)</f>
        <v>0</v>
      </c>
      <c r="BG125" s="200">
        <f>IF(N125="zákl. přenesená",J125,0)</f>
        <v>0</v>
      </c>
      <c r="BH125" s="200">
        <f>IF(N125="sníž. přenesená",J125,0)</f>
        <v>0</v>
      </c>
      <c r="BI125" s="200">
        <f>IF(N125="nulová",J125,0)</f>
        <v>0</v>
      </c>
      <c r="BJ125" s="199" t="s">
        <v>83</v>
      </c>
      <c r="BK125" s="196"/>
      <c r="BL125" s="196"/>
      <c r="BM125" s="196"/>
    </row>
    <row r="126" s="2" customForma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29.28" customHeight="1">
      <c r="A127" s="35"/>
      <c r="B127" s="36"/>
      <c r="C127" s="201" t="s">
        <v>133</v>
      </c>
      <c r="D127" s="175"/>
      <c r="E127" s="175"/>
      <c r="F127" s="175"/>
      <c r="G127" s="175"/>
      <c r="H127" s="175"/>
      <c r="I127" s="175"/>
      <c r="J127" s="202">
        <f>ROUND(J96+J119,2)</f>
        <v>0</v>
      </c>
      <c r="K127" s="175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6.96" customHeight="1">
      <c r="A128" s="35"/>
      <c r="B128" s="63"/>
      <c r="C128" s="64"/>
      <c r="D128" s="64"/>
      <c r="E128" s="64"/>
      <c r="F128" s="64"/>
      <c r="G128" s="64"/>
      <c r="H128" s="64"/>
      <c r="I128" s="64"/>
      <c r="J128" s="64"/>
      <c r="K128" s="64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32" s="2" customFormat="1" ht="6.96" customHeight="1">
      <c r="A132" s="35"/>
      <c r="B132" s="65"/>
      <c r="C132" s="66"/>
      <c r="D132" s="66"/>
      <c r="E132" s="66"/>
      <c r="F132" s="66"/>
      <c r="G132" s="66"/>
      <c r="H132" s="66"/>
      <c r="I132" s="66"/>
      <c r="J132" s="66"/>
      <c r="K132" s="66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24.96" customHeight="1">
      <c r="A133" s="35"/>
      <c r="B133" s="36"/>
      <c r="C133" s="20" t="s">
        <v>134</v>
      </c>
      <c r="D133" s="37"/>
      <c r="E133" s="37"/>
      <c r="F133" s="37"/>
      <c r="G133" s="37"/>
      <c r="H133" s="37"/>
      <c r="I133" s="37"/>
      <c r="J133" s="37"/>
      <c r="K133" s="37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6.96" customHeight="1">
      <c r="A134" s="35"/>
      <c r="B134" s="36"/>
      <c r="C134" s="37"/>
      <c r="D134" s="37"/>
      <c r="E134" s="37"/>
      <c r="F134" s="37"/>
      <c r="G134" s="37"/>
      <c r="H134" s="37"/>
      <c r="I134" s="37"/>
      <c r="J134" s="37"/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12" customHeight="1">
      <c r="A135" s="35"/>
      <c r="B135" s="36"/>
      <c r="C135" s="29" t="s">
        <v>16</v>
      </c>
      <c r="D135" s="37"/>
      <c r="E135" s="37"/>
      <c r="F135" s="37"/>
      <c r="G135" s="37"/>
      <c r="H135" s="37"/>
      <c r="I135" s="37"/>
      <c r="J135" s="37"/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26.25" customHeight="1">
      <c r="A136" s="35"/>
      <c r="B136" s="36"/>
      <c r="C136" s="37"/>
      <c r="D136" s="37"/>
      <c r="E136" s="173" t="str">
        <f>E7</f>
        <v xml:space="preserve">Demolice a novostavba zázemí cestářství ve Strnadech-Jílovišti  p.č. 462/3, p.č. 454/1 a p.č.st. 351</v>
      </c>
      <c r="F136" s="29"/>
      <c r="G136" s="29"/>
      <c r="H136" s="29"/>
      <c r="I136" s="37"/>
      <c r="J136" s="37"/>
      <c r="K136" s="37"/>
      <c r="L136" s="60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2" customFormat="1" ht="12" customHeight="1">
      <c r="A137" s="35"/>
      <c r="B137" s="36"/>
      <c r="C137" s="29" t="s">
        <v>96</v>
      </c>
      <c r="D137" s="37"/>
      <c r="E137" s="37"/>
      <c r="F137" s="37"/>
      <c r="G137" s="37"/>
      <c r="H137" s="37"/>
      <c r="I137" s="37"/>
      <c r="J137" s="37"/>
      <c r="K137" s="37"/>
      <c r="L137" s="60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="2" customFormat="1" ht="16.5" customHeight="1">
      <c r="A138" s="35"/>
      <c r="B138" s="36"/>
      <c r="C138" s="37"/>
      <c r="D138" s="37"/>
      <c r="E138" s="73" t="str">
        <f>E9</f>
        <v>01 - Demolice objektu</v>
      </c>
      <c r="F138" s="37"/>
      <c r="G138" s="37"/>
      <c r="H138" s="37"/>
      <c r="I138" s="37"/>
      <c r="J138" s="37"/>
      <c r="K138" s="37"/>
      <c r="L138" s="60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="2" customFormat="1" ht="6.96" customHeight="1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60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="2" customFormat="1" ht="12" customHeight="1">
      <c r="A140" s="35"/>
      <c r="B140" s="36"/>
      <c r="C140" s="29" t="s">
        <v>20</v>
      </c>
      <c r="D140" s="37"/>
      <c r="E140" s="37"/>
      <c r="F140" s="24" t="str">
        <f>F12</f>
        <v>p.č. 462/3 a 454/1 p.č. st. 351</v>
      </c>
      <c r="G140" s="37"/>
      <c r="H140" s="37"/>
      <c r="I140" s="29" t="s">
        <v>22</v>
      </c>
      <c r="J140" s="76" t="str">
        <f>IF(J12="","",J12)</f>
        <v>29. 5. 2023</v>
      </c>
      <c r="K140" s="37"/>
      <c r="L140" s="60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="2" customFormat="1" ht="6.96" customHeight="1">
      <c r="A141" s="35"/>
      <c r="B141" s="36"/>
      <c r="C141" s="37"/>
      <c r="D141" s="37"/>
      <c r="E141" s="37"/>
      <c r="F141" s="37"/>
      <c r="G141" s="37"/>
      <c r="H141" s="37"/>
      <c r="I141" s="37"/>
      <c r="J141" s="37"/>
      <c r="K141" s="37"/>
      <c r="L141" s="60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="2" customFormat="1" ht="15.15" customHeight="1">
      <c r="A142" s="35"/>
      <c r="B142" s="36"/>
      <c r="C142" s="29" t="s">
        <v>24</v>
      </c>
      <c r="D142" s="37"/>
      <c r="E142" s="37"/>
      <c r="F142" s="24" t="str">
        <f>E15</f>
        <v>Středočeský kraj, Zborovská 81/11, Smíchov</v>
      </c>
      <c r="G142" s="37"/>
      <c r="H142" s="37"/>
      <c r="I142" s="29" t="s">
        <v>30</v>
      </c>
      <c r="J142" s="33" t="str">
        <f>E21</f>
        <v>KFJ project s.r.o.</v>
      </c>
      <c r="K142" s="37"/>
      <c r="L142" s="60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="2" customFormat="1" ht="15.15" customHeight="1">
      <c r="A143" s="35"/>
      <c r="B143" s="36"/>
      <c r="C143" s="29" t="s">
        <v>28</v>
      </c>
      <c r="D143" s="37"/>
      <c r="E143" s="37"/>
      <c r="F143" s="24" t="str">
        <f>IF(E18="","",E18)</f>
        <v>Vyplň údaj</v>
      </c>
      <c r="G143" s="37"/>
      <c r="H143" s="37"/>
      <c r="I143" s="29" t="s">
        <v>33</v>
      </c>
      <c r="J143" s="33" t="str">
        <f>E24</f>
        <v>KFJ project s.r.o.</v>
      </c>
      <c r="K143" s="37"/>
      <c r="L143" s="60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="2" customFormat="1" ht="10.32" customHeight="1">
      <c r="A144" s="35"/>
      <c r="B144" s="36"/>
      <c r="C144" s="37"/>
      <c r="D144" s="37"/>
      <c r="E144" s="37"/>
      <c r="F144" s="37"/>
      <c r="G144" s="37"/>
      <c r="H144" s="37"/>
      <c r="I144" s="37"/>
      <c r="J144" s="37"/>
      <c r="K144" s="37"/>
      <c r="L144" s="60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="11" customFormat="1" ht="29.28" customHeight="1">
      <c r="A145" s="203"/>
      <c r="B145" s="204"/>
      <c r="C145" s="205" t="s">
        <v>135</v>
      </c>
      <c r="D145" s="206" t="s">
        <v>60</v>
      </c>
      <c r="E145" s="206" t="s">
        <v>56</v>
      </c>
      <c r="F145" s="206" t="s">
        <v>57</v>
      </c>
      <c r="G145" s="206" t="s">
        <v>136</v>
      </c>
      <c r="H145" s="206" t="s">
        <v>137</v>
      </c>
      <c r="I145" s="206" t="s">
        <v>138</v>
      </c>
      <c r="J145" s="207" t="s">
        <v>102</v>
      </c>
      <c r="K145" s="208" t="s">
        <v>139</v>
      </c>
      <c r="L145" s="209"/>
      <c r="M145" s="97" t="s">
        <v>1</v>
      </c>
      <c r="N145" s="98" t="s">
        <v>39</v>
      </c>
      <c r="O145" s="98" t="s">
        <v>140</v>
      </c>
      <c r="P145" s="98" t="s">
        <v>141</v>
      </c>
      <c r="Q145" s="98" t="s">
        <v>142</v>
      </c>
      <c r="R145" s="98" t="s">
        <v>143</v>
      </c>
      <c r="S145" s="98" t="s">
        <v>144</v>
      </c>
      <c r="T145" s="99" t="s">
        <v>145</v>
      </c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</row>
    <row r="146" s="2" customFormat="1" ht="22.8" customHeight="1">
      <c r="A146" s="35"/>
      <c r="B146" s="36"/>
      <c r="C146" s="104" t="s">
        <v>146</v>
      </c>
      <c r="D146" s="37"/>
      <c r="E146" s="37"/>
      <c r="F146" s="37"/>
      <c r="G146" s="37"/>
      <c r="H146" s="37"/>
      <c r="I146" s="37"/>
      <c r="J146" s="210">
        <f>BK146</f>
        <v>0</v>
      </c>
      <c r="K146" s="37"/>
      <c r="L146" s="41"/>
      <c r="M146" s="100"/>
      <c r="N146" s="211"/>
      <c r="O146" s="101"/>
      <c r="P146" s="212">
        <f>P147+P176</f>
        <v>0</v>
      </c>
      <c r="Q146" s="101"/>
      <c r="R146" s="212">
        <f>R147+R176</f>
        <v>0.0121724</v>
      </c>
      <c r="S146" s="101"/>
      <c r="T146" s="213">
        <f>T147+T176</f>
        <v>258.89406036000003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74</v>
      </c>
      <c r="AU146" s="14" t="s">
        <v>104</v>
      </c>
      <c r="BK146" s="214">
        <f>BK147+BK176</f>
        <v>0</v>
      </c>
    </row>
    <row r="147" s="12" customFormat="1" ht="25.92" customHeight="1">
      <c r="A147" s="12"/>
      <c r="B147" s="215"/>
      <c r="C147" s="216"/>
      <c r="D147" s="217" t="s">
        <v>74</v>
      </c>
      <c r="E147" s="218" t="s">
        <v>147</v>
      </c>
      <c r="F147" s="218" t="s">
        <v>148</v>
      </c>
      <c r="G147" s="216"/>
      <c r="H147" s="216"/>
      <c r="I147" s="219"/>
      <c r="J147" s="220">
        <f>BK147</f>
        <v>0</v>
      </c>
      <c r="K147" s="216"/>
      <c r="L147" s="221"/>
      <c r="M147" s="222"/>
      <c r="N147" s="223"/>
      <c r="O147" s="223"/>
      <c r="P147" s="224">
        <f>P148+P157+P164</f>
        <v>0</v>
      </c>
      <c r="Q147" s="223"/>
      <c r="R147" s="224">
        <f>R148+R157+R164</f>
        <v>0</v>
      </c>
      <c r="S147" s="223"/>
      <c r="T147" s="225">
        <f>T148+T157+T164</f>
        <v>155.13246000000004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6" t="s">
        <v>83</v>
      </c>
      <c r="AT147" s="227" t="s">
        <v>74</v>
      </c>
      <c r="AU147" s="227" t="s">
        <v>75</v>
      </c>
      <c r="AY147" s="226" t="s">
        <v>149</v>
      </c>
      <c r="BK147" s="228">
        <f>BK148+BK157+BK164</f>
        <v>0</v>
      </c>
    </row>
    <row r="148" s="12" customFormat="1" ht="22.8" customHeight="1">
      <c r="A148" s="12"/>
      <c r="B148" s="215"/>
      <c r="C148" s="216"/>
      <c r="D148" s="217" t="s">
        <v>74</v>
      </c>
      <c r="E148" s="229" t="s">
        <v>83</v>
      </c>
      <c r="F148" s="229" t="s">
        <v>150</v>
      </c>
      <c r="G148" s="216"/>
      <c r="H148" s="216"/>
      <c r="I148" s="219"/>
      <c r="J148" s="230">
        <f>BK148</f>
        <v>0</v>
      </c>
      <c r="K148" s="216"/>
      <c r="L148" s="221"/>
      <c r="M148" s="222"/>
      <c r="N148" s="223"/>
      <c r="O148" s="223"/>
      <c r="P148" s="224">
        <f>SUM(P149:P156)</f>
        <v>0</v>
      </c>
      <c r="Q148" s="223"/>
      <c r="R148" s="224">
        <f>SUM(R149:R156)</f>
        <v>0</v>
      </c>
      <c r="S148" s="223"/>
      <c r="T148" s="225">
        <f>SUM(T149:T156)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6" t="s">
        <v>83</v>
      </c>
      <c r="AT148" s="227" t="s">
        <v>74</v>
      </c>
      <c r="AU148" s="227" t="s">
        <v>83</v>
      </c>
      <c r="AY148" s="226" t="s">
        <v>149</v>
      </c>
      <c r="BK148" s="228">
        <f>SUM(BK149:BK156)</f>
        <v>0</v>
      </c>
    </row>
    <row r="149" s="2" customFormat="1" ht="33" customHeight="1">
      <c r="A149" s="35"/>
      <c r="B149" s="36"/>
      <c r="C149" s="231" t="s">
        <v>83</v>
      </c>
      <c r="D149" s="231" t="s">
        <v>151</v>
      </c>
      <c r="E149" s="232" t="s">
        <v>152</v>
      </c>
      <c r="F149" s="233" t="s">
        <v>153</v>
      </c>
      <c r="G149" s="234" t="s">
        <v>154</v>
      </c>
      <c r="H149" s="235">
        <v>127.764</v>
      </c>
      <c r="I149" s="236"/>
      <c r="J149" s="237">
        <f>ROUND(I149*H149,2)</f>
        <v>0</v>
      </c>
      <c r="K149" s="238"/>
      <c r="L149" s="41"/>
      <c r="M149" s="239" t="s">
        <v>1</v>
      </c>
      <c r="N149" s="240" t="s">
        <v>40</v>
      </c>
      <c r="O149" s="88"/>
      <c r="P149" s="241">
        <f>O149*H149</f>
        <v>0</v>
      </c>
      <c r="Q149" s="241">
        <v>0</v>
      </c>
      <c r="R149" s="241">
        <f>Q149*H149</f>
        <v>0</v>
      </c>
      <c r="S149" s="241">
        <v>0</v>
      </c>
      <c r="T149" s="24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3" t="s">
        <v>155</v>
      </c>
      <c r="AT149" s="243" t="s">
        <v>151</v>
      </c>
      <c r="AU149" s="243" t="s">
        <v>85</v>
      </c>
      <c r="AY149" s="14" t="s">
        <v>149</v>
      </c>
      <c r="BE149" s="244">
        <f>IF(N149="základní",J149,0)</f>
        <v>0</v>
      </c>
      <c r="BF149" s="244">
        <f>IF(N149="snížená",J149,0)</f>
        <v>0</v>
      </c>
      <c r="BG149" s="244">
        <f>IF(N149="zákl. přenesená",J149,0)</f>
        <v>0</v>
      </c>
      <c r="BH149" s="244">
        <f>IF(N149="sníž. přenesená",J149,0)</f>
        <v>0</v>
      </c>
      <c r="BI149" s="244">
        <f>IF(N149="nulová",J149,0)</f>
        <v>0</v>
      </c>
      <c r="BJ149" s="14" t="s">
        <v>83</v>
      </c>
      <c r="BK149" s="244">
        <f>ROUND(I149*H149,2)</f>
        <v>0</v>
      </c>
      <c r="BL149" s="14" t="s">
        <v>155</v>
      </c>
      <c r="BM149" s="243" t="s">
        <v>156</v>
      </c>
    </row>
    <row r="150" s="2" customFormat="1" ht="37.8" customHeight="1">
      <c r="A150" s="35"/>
      <c r="B150" s="36"/>
      <c r="C150" s="231" t="s">
        <v>85</v>
      </c>
      <c r="D150" s="231" t="s">
        <v>151</v>
      </c>
      <c r="E150" s="232" t="s">
        <v>157</v>
      </c>
      <c r="F150" s="233" t="s">
        <v>158</v>
      </c>
      <c r="G150" s="234" t="s">
        <v>154</v>
      </c>
      <c r="H150" s="235">
        <v>127.764</v>
      </c>
      <c r="I150" s="236"/>
      <c r="J150" s="237">
        <f>ROUND(I150*H150,2)</f>
        <v>0</v>
      </c>
      <c r="K150" s="238"/>
      <c r="L150" s="41"/>
      <c r="M150" s="239" t="s">
        <v>1</v>
      </c>
      <c r="N150" s="240" t="s">
        <v>40</v>
      </c>
      <c r="O150" s="88"/>
      <c r="P150" s="241">
        <f>O150*H150</f>
        <v>0</v>
      </c>
      <c r="Q150" s="241">
        <v>0</v>
      </c>
      <c r="R150" s="241">
        <f>Q150*H150</f>
        <v>0</v>
      </c>
      <c r="S150" s="241">
        <v>0</v>
      </c>
      <c r="T150" s="24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3" t="s">
        <v>155</v>
      </c>
      <c r="AT150" s="243" t="s">
        <v>151</v>
      </c>
      <c r="AU150" s="243" t="s">
        <v>85</v>
      </c>
      <c r="AY150" s="14" t="s">
        <v>149</v>
      </c>
      <c r="BE150" s="244">
        <f>IF(N150="základní",J150,0)</f>
        <v>0</v>
      </c>
      <c r="BF150" s="244">
        <f>IF(N150="snížená",J150,0)</f>
        <v>0</v>
      </c>
      <c r="BG150" s="244">
        <f>IF(N150="zákl. přenesená",J150,0)</f>
        <v>0</v>
      </c>
      <c r="BH150" s="244">
        <f>IF(N150="sníž. přenesená",J150,0)</f>
        <v>0</v>
      </c>
      <c r="BI150" s="244">
        <f>IF(N150="nulová",J150,0)</f>
        <v>0</v>
      </c>
      <c r="BJ150" s="14" t="s">
        <v>83</v>
      </c>
      <c r="BK150" s="244">
        <f>ROUND(I150*H150,2)</f>
        <v>0</v>
      </c>
      <c r="BL150" s="14" t="s">
        <v>155</v>
      </c>
      <c r="BM150" s="243" t="s">
        <v>159</v>
      </c>
    </row>
    <row r="151" s="2" customFormat="1" ht="37.8" customHeight="1">
      <c r="A151" s="35"/>
      <c r="B151" s="36"/>
      <c r="C151" s="231" t="s">
        <v>160</v>
      </c>
      <c r="D151" s="231" t="s">
        <v>151</v>
      </c>
      <c r="E151" s="232" t="s">
        <v>161</v>
      </c>
      <c r="F151" s="233" t="s">
        <v>162</v>
      </c>
      <c r="G151" s="234" t="s">
        <v>154</v>
      </c>
      <c r="H151" s="235">
        <v>2555.2800000000002</v>
      </c>
      <c r="I151" s="236"/>
      <c r="J151" s="237">
        <f>ROUND(I151*H151,2)</f>
        <v>0</v>
      </c>
      <c r="K151" s="238"/>
      <c r="L151" s="41"/>
      <c r="M151" s="239" t="s">
        <v>1</v>
      </c>
      <c r="N151" s="240" t="s">
        <v>40</v>
      </c>
      <c r="O151" s="88"/>
      <c r="P151" s="241">
        <f>O151*H151</f>
        <v>0</v>
      </c>
      <c r="Q151" s="241">
        <v>0</v>
      </c>
      <c r="R151" s="241">
        <f>Q151*H151</f>
        <v>0</v>
      </c>
      <c r="S151" s="241">
        <v>0</v>
      </c>
      <c r="T151" s="24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3" t="s">
        <v>155</v>
      </c>
      <c r="AT151" s="243" t="s">
        <v>151</v>
      </c>
      <c r="AU151" s="243" t="s">
        <v>85</v>
      </c>
      <c r="AY151" s="14" t="s">
        <v>149</v>
      </c>
      <c r="BE151" s="244">
        <f>IF(N151="základní",J151,0)</f>
        <v>0</v>
      </c>
      <c r="BF151" s="244">
        <f>IF(N151="snížená",J151,0)</f>
        <v>0</v>
      </c>
      <c r="BG151" s="244">
        <f>IF(N151="zákl. přenesená",J151,0)</f>
        <v>0</v>
      </c>
      <c r="BH151" s="244">
        <f>IF(N151="sníž. přenesená",J151,0)</f>
        <v>0</v>
      </c>
      <c r="BI151" s="244">
        <f>IF(N151="nulová",J151,0)</f>
        <v>0</v>
      </c>
      <c r="BJ151" s="14" t="s">
        <v>83</v>
      </c>
      <c r="BK151" s="244">
        <f>ROUND(I151*H151,2)</f>
        <v>0</v>
      </c>
      <c r="BL151" s="14" t="s">
        <v>155</v>
      </c>
      <c r="BM151" s="243" t="s">
        <v>163</v>
      </c>
    </row>
    <row r="152" s="2" customFormat="1">
      <c r="A152" s="35"/>
      <c r="B152" s="36"/>
      <c r="C152" s="37"/>
      <c r="D152" s="245" t="s">
        <v>164</v>
      </c>
      <c r="E152" s="37"/>
      <c r="F152" s="246" t="s">
        <v>165</v>
      </c>
      <c r="G152" s="37"/>
      <c r="H152" s="37"/>
      <c r="I152" s="198"/>
      <c r="J152" s="37"/>
      <c r="K152" s="37"/>
      <c r="L152" s="41"/>
      <c r="M152" s="247"/>
      <c r="N152" s="248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164</v>
      </c>
      <c r="AU152" s="14" t="s">
        <v>85</v>
      </c>
    </row>
    <row r="153" s="2" customFormat="1" ht="24.15" customHeight="1">
      <c r="A153" s="35"/>
      <c r="B153" s="36"/>
      <c r="C153" s="231" t="s">
        <v>155</v>
      </c>
      <c r="D153" s="231" t="s">
        <v>151</v>
      </c>
      <c r="E153" s="232" t="s">
        <v>166</v>
      </c>
      <c r="F153" s="233" t="s">
        <v>167</v>
      </c>
      <c r="G153" s="234" t="s">
        <v>154</v>
      </c>
      <c r="H153" s="235">
        <v>127.764</v>
      </c>
      <c r="I153" s="236"/>
      <c r="J153" s="237">
        <f>ROUND(I153*H153,2)</f>
        <v>0</v>
      </c>
      <c r="K153" s="238"/>
      <c r="L153" s="41"/>
      <c r="M153" s="239" t="s">
        <v>1</v>
      </c>
      <c r="N153" s="240" t="s">
        <v>40</v>
      </c>
      <c r="O153" s="88"/>
      <c r="P153" s="241">
        <f>O153*H153</f>
        <v>0</v>
      </c>
      <c r="Q153" s="241">
        <v>0</v>
      </c>
      <c r="R153" s="241">
        <f>Q153*H153</f>
        <v>0</v>
      </c>
      <c r="S153" s="241">
        <v>0</v>
      </c>
      <c r="T153" s="24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3" t="s">
        <v>155</v>
      </c>
      <c r="AT153" s="243" t="s">
        <v>151</v>
      </c>
      <c r="AU153" s="243" t="s">
        <v>85</v>
      </c>
      <c r="AY153" s="14" t="s">
        <v>149</v>
      </c>
      <c r="BE153" s="244">
        <f>IF(N153="základní",J153,0)</f>
        <v>0</v>
      </c>
      <c r="BF153" s="244">
        <f>IF(N153="snížená",J153,0)</f>
        <v>0</v>
      </c>
      <c r="BG153" s="244">
        <f>IF(N153="zákl. přenesená",J153,0)</f>
        <v>0</v>
      </c>
      <c r="BH153" s="244">
        <f>IF(N153="sníž. přenesená",J153,0)</f>
        <v>0</v>
      </c>
      <c r="BI153" s="244">
        <f>IF(N153="nulová",J153,0)</f>
        <v>0</v>
      </c>
      <c r="BJ153" s="14" t="s">
        <v>83</v>
      </c>
      <c r="BK153" s="244">
        <f>ROUND(I153*H153,2)</f>
        <v>0</v>
      </c>
      <c r="BL153" s="14" t="s">
        <v>155</v>
      </c>
      <c r="BM153" s="243" t="s">
        <v>168</v>
      </c>
    </row>
    <row r="154" s="2" customFormat="1" ht="24.15" customHeight="1">
      <c r="A154" s="35"/>
      <c r="B154" s="36"/>
      <c r="C154" s="231" t="s">
        <v>169</v>
      </c>
      <c r="D154" s="231" t="s">
        <v>151</v>
      </c>
      <c r="E154" s="232" t="s">
        <v>170</v>
      </c>
      <c r="F154" s="233" t="s">
        <v>171</v>
      </c>
      <c r="G154" s="234" t="s">
        <v>172</v>
      </c>
      <c r="H154" s="235">
        <v>159.70500000000001</v>
      </c>
      <c r="I154" s="236"/>
      <c r="J154" s="237">
        <f>ROUND(I154*H154,2)</f>
        <v>0</v>
      </c>
      <c r="K154" s="238"/>
      <c r="L154" s="41"/>
      <c r="M154" s="239" t="s">
        <v>1</v>
      </c>
      <c r="N154" s="240" t="s">
        <v>40</v>
      </c>
      <c r="O154" s="88"/>
      <c r="P154" s="241">
        <f>O154*H154</f>
        <v>0</v>
      </c>
      <c r="Q154" s="241">
        <v>0</v>
      </c>
      <c r="R154" s="241">
        <f>Q154*H154</f>
        <v>0</v>
      </c>
      <c r="S154" s="241">
        <v>0</v>
      </c>
      <c r="T154" s="24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3" t="s">
        <v>155</v>
      </c>
      <c r="AT154" s="243" t="s">
        <v>151</v>
      </c>
      <c r="AU154" s="243" t="s">
        <v>85</v>
      </c>
      <c r="AY154" s="14" t="s">
        <v>149</v>
      </c>
      <c r="BE154" s="244">
        <f>IF(N154="základní",J154,0)</f>
        <v>0</v>
      </c>
      <c r="BF154" s="244">
        <f>IF(N154="snížená",J154,0)</f>
        <v>0</v>
      </c>
      <c r="BG154" s="244">
        <f>IF(N154="zákl. přenesená",J154,0)</f>
        <v>0</v>
      </c>
      <c r="BH154" s="244">
        <f>IF(N154="sníž. přenesená",J154,0)</f>
        <v>0</v>
      </c>
      <c r="BI154" s="244">
        <f>IF(N154="nulová",J154,0)</f>
        <v>0</v>
      </c>
      <c r="BJ154" s="14" t="s">
        <v>83</v>
      </c>
      <c r="BK154" s="244">
        <f>ROUND(I154*H154,2)</f>
        <v>0</v>
      </c>
      <c r="BL154" s="14" t="s">
        <v>155</v>
      </c>
      <c r="BM154" s="243" t="s">
        <v>173</v>
      </c>
    </row>
    <row r="155" s="2" customFormat="1" ht="33" customHeight="1">
      <c r="A155" s="35"/>
      <c r="B155" s="36"/>
      <c r="C155" s="231" t="s">
        <v>174</v>
      </c>
      <c r="D155" s="231" t="s">
        <v>151</v>
      </c>
      <c r="E155" s="232" t="s">
        <v>175</v>
      </c>
      <c r="F155" s="233" t="s">
        <v>176</v>
      </c>
      <c r="G155" s="234" t="s">
        <v>177</v>
      </c>
      <c r="H155" s="235">
        <v>229.97499999999999</v>
      </c>
      <c r="I155" s="236"/>
      <c r="J155" s="237">
        <f>ROUND(I155*H155,2)</f>
        <v>0</v>
      </c>
      <c r="K155" s="238"/>
      <c r="L155" s="41"/>
      <c r="M155" s="239" t="s">
        <v>1</v>
      </c>
      <c r="N155" s="240" t="s">
        <v>40</v>
      </c>
      <c r="O155" s="88"/>
      <c r="P155" s="241">
        <f>O155*H155</f>
        <v>0</v>
      </c>
      <c r="Q155" s="241">
        <v>0</v>
      </c>
      <c r="R155" s="241">
        <f>Q155*H155</f>
        <v>0</v>
      </c>
      <c r="S155" s="241">
        <v>0</v>
      </c>
      <c r="T155" s="24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3" t="s">
        <v>155</v>
      </c>
      <c r="AT155" s="243" t="s">
        <v>151</v>
      </c>
      <c r="AU155" s="243" t="s">
        <v>85</v>
      </c>
      <c r="AY155" s="14" t="s">
        <v>149</v>
      </c>
      <c r="BE155" s="244">
        <f>IF(N155="základní",J155,0)</f>
        <v>0</v>
      </c>
      <c r="BF155" s="244">
        <f>IF(N155="snížená",J155,0)</f>
        <v>0</v>
      </c>
      <c r="BG155" s="244">
        <f>IF(N155="zákl. přenesená",J155,0)</f>
        <v>0</v>
      </c>
      <c r="BH155" s="244">
        <f>IF(N155="sníž. přenesená",J155,0)</f>
        <v>0</v>
      </c>
      <c r="BI155" s="244">
        <f>IF(N155="nulová",J155,0)</f>
        <v>0</v>
      </c>
      <c r="BJ155" s="14" t="s">
        <v>83</v>
      </c>
      <c r="BK155" s="244">
        <f>ROUND(I155*H155,2)</f>
        <v>0</v>
      </c>
      <c r="BL155" s="14" t="s">
        <v>155</v>
      </c>
      <c r="BM155" s="243" t="s">
        <v>178</v>
      </c>
    </row>
    <row r="156" s="2" customFormat="1" ht="16.5" customHeight="1">
      <c r="A156" s="35"/>
      <c r="B156" s="36"/>
      <c r="C156" s="231" t="s">
        <v>179</v>
      </c>
      <c r="D156" s="231" t="s">
        <v>151</v>
      </c>
      <c r="E156" s="232" t="s">
        <v>180</v>
      </c>
      <c r="F156" s="233" t="s">
        <v>181</v>
      </c>
      <c r="G156" s="234" t="s">
        <v>154</v>
      </c>
      <c r="H156" s="235">
        <v>127.764</v>
      </c>
      <c r="I156" s="236"/>
      <c r="J156" s="237">
        <f>ROUND(I156*H156,2)</f>
        <v>0</v>
      </c>
      <c r="K156" s="238"/>
      <c r="L156" s="41"/>
      <c r="M156" s="239" t="s">
        <v>1</v>
      </c>
      <c r="N156" s="240" t="s">
        <v>40</v>
      </c>
      <c r="O156" s="88"/>
      <c r="P156" s="241">
        <f>O156*H156</f>
        <v>0</v>
      </c>
      <c r="Q156" s="241">
        <v>0</v>
      </c>
      <c r="R156" s="241">
        <f>Q156*H156</f>
        <v>0</v>
      </c>
      <c r="S156" s="241">
        <v>0</v>
      </c>
      <c r="T156" s="24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3" t="s">
        <v>155</v>
      </c>
      <c r="AT156" s="243" t="s">
        <v>151</v>
      </c>
      <c r="AU156" s="243" t="s">
        <v>85</v>
      </c>
      <c r="AY156" s="14" t="s">
        <v>149</v>
      </c>
      <c r="BE156" s="244">
        <f>IF(N156="základní",J156,0)</f>
        <v>0</v>
      </c>
      <c r="BF156" s="244">
        <f>IF(N156="snížená",J156,0)</f>
        <v>0</v>
      </c>
      <c r="BG156" s="244">
        <f>IF(N156="zákl. přenesená",J156,0)</f>
        <v>0</v>
      </c>
      <c r="BH156" s="244">
        <f>IF(N156="sníž. přenesená",J156,0)</f>
        <v>0</v>
      </c>
      <c r="BI156" s="244">
        <f>IF(N156="nulová",J156,0)</f>
        <v>0</v>
      </c>
      <c r="BJ156" s="14" t="s">
        <v>83</v>
      </c>
      <c r="BK156" s="244">
        <f>ROUND(I156*H156,2)</f>
        <v>0</v>
      </c>
      <c r="BL156" s="14" t="s">
        <v>155</v>
      </c>
      <c r="BM156" s="243" t="s">
        <v>182</v>
      </c>
    </row>
    <row r="157" s="12" customFormat="1" ht="22.8" customHeight="1">
      <c r="A157" s="12"/>
      <c r="B157" s="215"/>
      <c r="C157" s="216"/>
      <c r="D157" s="217" t="s">
        <v>74</v>
      </c>
      <c r="E157" s="229" t="s">
        <v>183</v>
      </c>
      <c r="F157" s="229" t="s">
        <v>184</v>
      </c>
      <c r="G157" s="216"/>
      <c r="H157" s="216"/>
      <c r="I157" s="219"/>
      <c r="J157" s="230">
        <f>BK157</f>
        <v>0</v>
      </c>
      <c r="K157" s="216"/>
      <c r="L157" s="221"/>
      <c r="M157" s="222"/>
      <c r="N157" s="223"/>
      <c r="O157" s="223"/>
      <c r="P157" s="224">
        <f>SUM(P158:P163)</f>
        <v>0</v>
      </c>
      <c r="Q157" s="223"/>
      <c r="R157" s="224">
        <f>SUM(R158:R163)</f>
        <v>0</v>
      </c>
      <c r="S157" s="223"/>
      <c r="T157" s="225">
        <f>SUM(T158:T163)</f>
        <v>155.13246000000004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6" t="s">
        <v>83</v>
      </c>
      <c r="AT157" s="227" t="s">
        <v>74</v>
      </c>
      <c r="AU157" s="227" t="s">
        <v>83</v>
      </c>
      <c r="AY157" s="226" t="s">
        <v>149</v>
      </c>
      <c r="BK157" s="228">
        <f>SUM(BK158:BK163)</f>
        <v>0</v>
      </c>
    </row>
    <row r="158" s="2" customFormat="1" ht="16.5" customHeight="1">
      <c r="A158" s="35"/>
      <c r="B158" s="36"/>
      <c r="C158" s="231" t="s">
        <v>185</v>
      </c>
      <c r="D158" s="231" t="s">
        <v>151</v>
      </c>
      <c r="E158" s="232" t="s">
        <v>186</v>
      </c>
      <c r="F158" s="233" t="s">
        <v>187</v>
      </c>
      <c r="G158" s="234" t="s">
        <v>154</v>
      </c>
      <c r="H158" s="235">
        <v>11.394</v>
      </c>
      <c r="I158" s="236"/>
      <c r="J158" s="237">
        <f>ROUND(I158*H158,2)</f>
        <v>0</v>
      </c>
      <c r="K158" s="238"/>
      <c r="L158" s="41"/>
      <c r="M158" s="239" t="s">
        <v>1</v>
      </c>
      <c r="N158" s="240" t="s">
        <v>40</v>
      </c>
      <c r="O158" s="88"/>
      <c r="P158" s="241">
        <f>O158*H158</f>
        <v>0</v>
      </c>
      <c r="Q158" s="241">
        <v>0</v>
      </c>
      <c r="R158" s="241">
        <f>Q158*H158</f>
        <v>0</v>
      </c>
      <c r="S158" s="241">
        <v>1.8</v>
      </c>
      <c r="T158" s="242">
        <f>S158*H158</f>
        <v>20.5092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3" t="s">
        <v>155</v>
      </c>
      <c r="AT158" s="243" t="s">
        <v>151</v>
      </c>
      <c r="AU158" s="243" t="s">
        <v>85</v>
      </c>
      <c r="AY158" s="14" t="s">
        <v>149</v>
      </c>
      <c r="BE158" s="244">
        <f>IF(N158="základní",J158,0)</f>
        <v>0</v>
      </c>
      <c r="BF158" s="244">
        <f>IF(N158="snížená",J158,0)</f>
        <v>0</v>
      </c>
      <c r="BG158" s="244">
        <f>IF(N158="zákl. přenesená",J158,0)</f>
        <v>0</v>
      </c>
      <c r="BH158" s="244">
        <f>IF(N158="sníž. přenesená",J158,0)</f>
        <v>0</v>
      </c>
      <c r="BI158" s="244">
        <f>IF(N158="nulová",J158,0)</f>
        <v>0</v>
      </c>
      <c r="BJ158" s="14" t="s">
        <v>83</v>
      </c>
      <c r="BK158" s="244">
        <f>ROUND(I158*H158,2)</f>
        <v>0</v>
      </c>
      <c r="BL158" s="14" t="s">
        <v>155</v>
      </c>
      <c r="BM158" s="243" t="s">
        <v>188</v>
      </c>
    </row>
    <row r="159" s="2" customFormat="1" ht="16.5" customHeight="1">
      <c r="A159" s="35"/>
      <c r="B159" s="36"/>
      <c r="C159" s="231" t="s">
        <v>183</v>
      </c>
      <c r="D159" s="231" t="s">
        <v>151</v>
      </c>
      <c r="E159" s="232" t="s">
        <v>189</v>
      </c>
      <c r="F159" s="233" t="s">
        <v>190</v>
      </c>
      <c r="G159" s="234" t="s">
        <v>154</v>
      </c>
      <c r="H159" s="235">
        <v>49.933</v>
      </c>
      <c r="I159" s="236"/>
      <c r="J159" s="237">
        <f>ROUND(I159*H159,2)</f>
        <v>0</v>
      </c>
      <c r="K159" s="238"/>
      <c r="L159" s="41"/>
      <c r="M159" s="239" t="s">
        <v>1</v>
      </c>
      <c r="N159" s="240" t="s">
        <v>40</v>
      </c>
      <c r="O159" s="88"/>
      <c r="P159" s="241">
        <f>O159*H159</f>
        <v>0</v>
      </c>
      <c r="Q159" s="241">
        <v>0</v>
      </c>
      <c r="R159" s="241">
        <f>Q159*H159</f>
        <v>0</v>
      </c>
      <c r="S159" s="241">
        <v>2</v>
      </c>
      <c r="T159" s="242">
        <f>S159*H159</f>
        <v>99.866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3" t="s">
        <v>155</v>
      </c>
      <c r="AT159" s="243" t="s">
        <v>151</v>
      </c>
      <c r="AU159" s="243" t="s">
        <v>85</v>
      </c>
      <c r="AY159" s="14" t="s">
        <v>149</v>
      </c>
      <c r="BE159" s="244">
        <f>IF(N159="základní",J159,0)</f>
        <v>0</v>
      </c>
      <c r="BF159" s="244">
        <f>IF(N159="snížená",J159,0)</f>
        <v>0</v>
      </c>
      <c r="BG159" s="244">
        <f>IF(N159="zákl. přenesená",J159,0)</f>
        <v>0</v>
      </c>
      <c r="BH159" s="244">
        <f>IF(N159="sníž. přenesená",J159,0)</f>
        <v>0</v>
      </c>
      <c r="BI159" s="244">
        <f>IF(N159="nulová",J159,0)</f>
        <v>0</v>
      </c>
      <c r="BJ159" s="14" t="s">
        <v>83</v>
      </c>
      <c r="BK159" s="244">
        <f>ROUND(I159*H159,2)</f>
        <v>0</v>
      </c>
      <c r="BL159" s="14" t="s">
        <v>155</v>
      </c>
      <c r="BM159" s="243" t="s">
        <v>191</v>
      </c>
    </row>
    <row r="160" s="2" customFormat="1" ht="37.8" customHeight="1">
      <c r="A160" s="35"/>
      <c r="B160" s="36"/>
      <c r="C160" s="231" t="s">
        <v>192</v>
      </c>
      <c r="D160" s="231" t="s">
        <v>151</v>
      </c>
      <c r="E160" s="232" t="s">
        <v>193</v>
      </c>
      <c r="F160" s="233" t="s">
        <v>194</v>
      </c>
      <c r="G160" s="234" t="s">
        <v>154</v>
      </c>
      <c r="H160" s="235">
        <v>13.685000000000001</v>
      </c>
      <c r="I160" s="236"/>
      <c r="J160" s="237">
        <f>ROUND(I160*H160,2)</f>
        <v>0</v>
      </c>
      <c r="K160" s="238"/>
      <c r="L160" s="41"/>
      <c r="M160" s="239" t="s">
        <v>1</v>
      </c>
      <c r="N160" s="240" t="s">
        <v>40</v>
      </c>
      <c r="O160" s="88"/>
      <c r="P160" s="241">
        <f>O160*H160</f>
        <v>0</v>
      </c>
      <c r="Q160" s="241">
        <v>0</v>
      </c>
      <c r="R160" s="241">
        <f>Q160*H160</f>
        <v>0</v>
      </c>
      <c r="S160" s="241">
        <v>2.2000000000000002</v>
      </c>
      <c r="T160" s="242">
        <f>S160*H160</f>
        <v>30.107000000000003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3" t="s">
        <v>155</v>
      </c>
      <c r="AT160" s="243" t="s">
        <v>151</v>
      </c>
      <c r="AU160" s="243" t="s">
        <v>85</v>
      </c>
      <c r="AY160" s="14" t="s">
        <v>149</v>
      </c>
      <c r="BE160" s="244">
        <f>IF(N160="základní",J160,0)</f>
        <v>0</v>
      </c>
      <c r="BF160" s="244">
        <f>IF(N160="snížená",J160,0)</f>
        <v>0</v>
      </c>
      <c r="BG160" s="244">
        <f>IF(N160="zákl. přenesená",J160,0)</f>
        <v>0</v>
      </c>
      <c r="BH160" s="244">
        <f>IF(N160="sníž. přenesená",J160,0)</f>
        <v>0</v>
      </c>
      <c r="BI160" s="244">
        <f>IF(N160="nulová",J160,0)</f>
        <v>0</v>
      </c>
      <c r="BJ160" s="14" t="s">
        <v>83</v>
      </c>
      <c r="BK160" s="244">
        <f>ROUND(I160*H160,2)</f>
        <v>0</v>
      </c>
      <c r="BL160" s="14" t="s">
        <v>155</v>
      </c>
      <c r="BM160" s="243" t="s">
        <v>195</v>
      </c>
    </row>
    <row r="161" s="2" customFormat="1" ht="24.15" customHeight="1">
      <c r="A161" s="35"/>
      <c r="B161" s="36"/>
      <c r="C161" s="231" t="s">
        <v>196</v>
      </c>
      <c r="D161" s="231" t="s">
        <v>151</v>
      </c>
      <c r="E161" s="232" t="s">
        <v>197</v>
      </c>
      <c r="F161" s="233" t="s">
        <v>198</v>
      </c>
      <c r="G161" s="234" t="s">
        <v>172</v>
      </c>
      <c r="H161" s="235">
        <v>55.530000000000001</v>
      </c>
      <c r="I161" s="236"/>
      <c r="J161" s="237">
        <f>ROUND(I161*H161,2)</f>
        <v>0</v>
      </c>
      <c r="K161" s="238"/>
      <c r="L161" s="41"/>
      <c r="M161" s="239" t="s">
        <v>1</v>
      </c>
      <c r="N161" s="240" t="s">
        <v>40</v>
      </c>
      <c r="O161" s="88"/>
      <c r="P161" s="241">
        <f>O161*H161</f>
        <v>0</v>
      </c>
      <c r="Q161" s="241">
        <v>0</v>
      </c>
      <c r="R161" s="241">
        <f>Q161*H161</f>
        <v>0</v>
      </c>
      <c r="S161" s="241">
        <v>0.027</v>
      </c>
      <c r="T161" s="242">
        <f>S161*H161</f>
        <v>1.4993099999999999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3" t="s">
        <v>155</v>
      </c>
      <c r="AT161" s="243" t="s">
        <v>151</v>
      </c>
      <c r="AU161" s="243" t="s">
        <v>85</v>
      </c>
      <c r="AY161" s="14" t="s">
        <v>149</v>
      </c>
      <c r="BE161" s="244">
        <f>IF(N161="základní",J161,0)</f>
        <v>0</v>
      </c>
      <c r="BF161" s="244">
        <f>IF(N161="snížená",J161,0)</f>
        <v>0</v>
      </c>
      <c r="BG161" s="244">
        <f>IF(N161="zákl. přenesená",J161,0)</f>
        <v>0</v>
      </c>
      <c r="BH161" s="244">
        <f>IF(N161="sníž. přenesená",J161,0)</f>
        <v>0</v>
      </c>
      <c r="BI161" s="244">
        <f>IF(N161="nulová",J161,0)</f>
        <v>0</v>
      </c>
      <c r="BJ161" s="14" t="s">
        <v>83</v>
      </c>
      <c r="BK161" s="244">
        <f>ROUND(I161*H161,2)</f>
        <v>0</v>
      </c>
      <c r="BL161" s="14" t="s">
        <v>155</v>
      </c>
      <c r="BM161" s="243" t="s">
        <v>199</v>
      </c>
    </row>
    <row r="162" s="2" customFormat="1" ht="21.75" customHeight="1">
      <c r="A162" s="35"/>
      <c r="B162" s="36"/>
      <c r="C162" s="231" t="s">
        <v>200</v>
      </c>
      <c r="D162" s="231" t="s">
        <v>151</v>
      </c>
      <c r="E162" s="232" t="s">
        <v>201</v>
      </c>
      <c r="F162" s="233" t="s">
        <v>202</v>
      </c>
      <c r="G162" s="234" t="s">
        <v>172</v>
      </c>
      <c r="H162" s="235">
        <v>38.600000000000001</v>
      </c>
      <c r="I162" s="236"/>
      <c r="J162" s="237">
        <f>ROUND(I162*H162,2)</f>
        <v>0</v>
      </c>
      <c r="K162" s="238"/>
      <c r="L162" s="41"/>
      <c r="M162" s="239" t="s">
        <v>1</v>
      </c>
      <c r="N162" s="240" t="s">
        <v>40</v>
      </c>
      <c r="O162" s="88"/>
      <c r="P162" s="241">
        <f>O162*H162</f>
        <v>0</v>
      </c>
      <c r="Q162" s="241">
        <v>0</v>
      </c>
      <c r="R162" s="241">
        <f>Q162*H162</f>
        <v>0</v>
      </c>
      <c r="S162" s="241">
        <v>0.075999999999999998</v>
      </c>
      <c r="T162" s="242">
        <f>S162*H162</f>
        <v>2.9336000000000002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3" t="s">
        <v>155</v>
      </c>
      <c r="AT162" s="243" t="s">
        <v>151</v>
      </c>
      <c r="AU162" s="243" t="s">
        <v>85</v>
      </c>
      <c r="AY162" s="14" t="s">
        <v>149</v>
      </c>
      <c r="BE162" s="244">
        <f>IF(N162="základní",J162,0)</f>
        <v>0</v>
      </c>
      <c r="BF162" s="244">
        <f>IF(N162="snížená",J162,0)</f>
        <v>0</v>
      </c>
      <c r="BG162" s="244">
        <f>IF(N162="zákl. přenesená",J162,0)</f>
        <v>0</v>
      </c>
      <c r="BH162" s="244">
        <f>IF(N162="sníž. přenesená",J162,0)</f>
        <v>0</v>
      </c>
      <c r="BI162" s="244">
        <f>IF(N162="nulová",J162,0)</f>
        <v>0</v>
      </c>
      <c r="BJ162" s="14" t="s">
        <v>83</v>
      </c>
      <c r="BK162" s="244">
        <f>ROUND(I162*H162,2)</f>
        <v>0</v>
      </c>
      <c r="BL162" s="14" t="s">
        <v>155</v>
      </c>
      <c r="BM162" s="243" t="s">
        <v>203</v>
      </c>
    </row>
    <row r="163" s="2" customFormat="1" ht="21.75" customHeight="1">
      <c r="A163" s="35"/>
      <c r="B163" s="36"/>
      <c r="C163" s="231" t="s">
        <v>204</v>
      </c>
      <c r="D163" s="231" t="s">
        <v>151</v>
      </c>
      <c r="E163" s="232" t="s">
        <v>205</v>
      </c>
      <c r="F163" s="233" t="s">
        <v>206</v>
      </c>
      <c r="G163" s="234" t="s">
        <v>172</v>
      </c>
      <c r="H163" s="235">
        <v>3.4500000000000002</v>
      </c>
      <c r="I163" s="236"/>
      <c r="J163" s="237">
        <f>ROUND(I163*H163,2)</f>
        <v>0</v>
      </c>
      <c r="K163" s="238"/>
      <c r="L163" s="41"/>
      <c r="M163" s="239" t="s">
        <v>1</v>
      </c>
      <c r="N163" s="240" t="s">
        <v>40</v>
      </c>
      <c r="O163" s="88"/>
      <c r="P163" s="241">
        <f>O163*H163</f>
        <v>0</v>
      </c>
      <c r="Q163" s="241">
        <v>0</v>
      </c>
      <c r="R163" s="241">
        <f>Q163*H163</f>
        <v>0</v>
      </c>
      <c r="S163" s="241">
        <v>0.063</v>
      </c>
      <c r="T163" s="242">
        <f>S163*H163</f>
        <v>0.21735000000000002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3" t="s">
        <v>155</v>
      </c>
      <c r="AT163" s="243" t="s">
        <v>151</v>
      </c>
      <c r="AU163" s="243" t="s">
        <v>85</v>
      </c>
      <c r="AY163" s="14" t="s">
        <v>149</v>
      </c>
      <c r="BE163" s="244">
        <f>IF(N163="základní",J163,0)</f>
        <v>0</v>
      </c>
      <c r="BF163" s="244">
        <f>IF(N163="snížená",J163,0)</f>
        <v>0</v>
      </c>
      <c r="BG163" s="244">
        <f>IF(N163="zákl. přenesená",J163,0)</f>
        <v>0</v>
      </c>
      <c r="BH163" s="244">
        <f>IF(N163="sníž. přenesená",J163,0)</f>
        <v>0</v>
      </c>
      <c r="BI163" s="244">
        <f>IF(N163="nulová",J163,0)</f>
        <v>0</v>
      </c>
      <c r="BJ163" s="14" t="s">
        <v>83</v>
      </c>
      <c r="BK163" s="244">
        <f>ROUND(I163*H163,2)</f>
        <v>0</v>
      </c>
      <c r="BL163" s="14" t="s">
        <v>155</v>
      </c>
      <c r="BM163" s="243" t="s">
        <v>207</v>
      </c>
    </row>
    <row r="164" s="12" customFormat="1" ht="22.8" customHeight="1">
      <c r="A164" s="12"/>
      <c r="B164" s="215"/>
      <c r="C164" s="216"/>
      <c r="D164" s="217" t="s">
        <v>74</v>
      </c>
      <c r="E164" s="229" t="s">
        <v>208</v>
      </c>
      <c r="F164" s="229" t="s">
        <v>209</v>
      </c>
      <c r="G164" s="216"/>
      <c r="H164" s="216"/>
      <c r="I164" s="219"/>
      <c r="J164" s="230">
        <f>BK164</f>
        <v>0</v>
      </c>
      <c r="K164" s="216"/>
      <c r="L164" s="221"/>
      <c r="M164" s="222"/>
      <c r="N164" s="223"/>
      <c r="O164" s="223"/>
      <c r="P164" s="224">
        <f>SUM(P165:P175)</f>
        <v>0</v>
      </c>
      <c r="Q164" s="223"/>
      <c r="R164" s="224">
        <f>SUM(R165:R175)</f>
        <v>0</v>
      </c>
      <c r="S164" s="223"/>
      <c r="T164" s="225">
        <f>SUM(T165:T175)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6" t="s">
        <v>83</v>
      </c>
      <c r="AT164" s="227" t="s">
        <v>74</v>
      </c>
      <c r="AU164" s="227" t="s">
        <v>83</v>
      </c>
      <c r="AY164" s="226" t="s">
        <v>149</v>
      </c>
      <c r="BK164" s="228">
        <f>SUM(BK165:BK175)</f>
        <v>0</v>
      </c>
    </row>
    <row r="165" s="2" customFormat="1" ht="33" customHeight="1">
      <c r="A165" s="35"/>
      <c r="B165" s="36"/>
      <c r="C165" s="231" t="s">
        <v>210</v>
      </c>
      <c r="D165" s="231" t="s">
        <v>151</v>
      </c>
      <c r="E165" s="232" t="s">
        <v>211</v>
      </c>
      <c r="F165" s="233" t="s">
        <v>212</v>
      </c>
      <c r="G165" s="234" t="s">
        <v>177</v>
      </c>
      <c r="H165" s="235">
        <v>258.89400000000001</v>
      </c>
      <c r="I165" s="236"/>
      <c r="J165" s="237">
        <f>ROUND(I165*H165,2)</f>
        <v>0</v>
      </c>
      <c r="K165" s="238"/>
      <c r="L165" s="41"/>
      <c r="M165" s="239" t="s">
        <v>1</v>
      </c>
      <c r="N165" s="240" t="s">
        <v>40</v>
      </c>
      <c r="O165" s="88"/>
      <c r="P165" s="241">
        <f>O165*H165</f>
        <v>0</v>
      </c>
      <c r="Q165" s="241">
        <v>0</v>
      </c>
      <c r="R165" s="241">
        <f>Q165*H165</f>
        <v>0</v>
      </c>
      <c r="S165" s="241">
        <v>0</v>
      </c>
      <c r="T165" s="24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3" t="s">
        <v>155</v>
      </c>
      <c r="AT165" s="243" t="s">
        <v>151</v>
      </c>
      <c r="AU165" s="243" t="s">
        <v>85</v>
      </c>
      <c r="AY165" s="14" t="s">
        <v>149</v>
      </c>
      <c r="BE165" s="244">
        <f>IF(N165="základní",J165,0)</f>
        <v>0</v>
      </c>
      <c r="BF165" s="244">
        <f>IF(N165="snížená",J165,0)</f>
        <v>0</v>
      </c>
      <c r="BG165" s="244">
        <f>IF(N165="zákl. přenesená",J165,0)</f>
        <v>0</v>
      </c>
      <c r="BH165" s="244">
        <f>IF(N165="sníž. přenesená",J165,0)</f>
        <v>0</v>
      </c>
      <c r="BI165" s="244">
        <f>IF(N165="nulová",J165,0)</f>
        <v>0</v>
      </c>
      <c r="BJ165" s="14" t="s">
        <v>83</v>
      </c>
      <c r="BK165" s="244">
        <f>ROUND(I165*H165,2)</f>
        <v>0</v>
      </c>
      <c r="BL165" s="14" t="s">
        <v>155</v>
      </c>
      <c r="BM165" s="243" t="s">
        <v>213</v>
      </c>
    </row>
    <row r="166" s="2" customFormat="1" ht="24.15" customHeight="1">
      <c r="A166" s="35"/>
      <c r="B166" s="36"/>
      <c r="C166" s="231" t="s">
        <v>8</v>
      </c>
      <c r="D166" s="231" t="s">
        <v>151</v>
      </c>
      <c r="E166" s="232" t="s">
        <v>214</v>
      </c>
      <c r="F166" s="233" t="s">
        <v>215</v>
      </c>
      <c r="G166" s="234" t="s">
        <v>177</v>
      </c>
      <c r="H166" s="235">
        <v>258.89400000000001</v>
      </c>
      <c r="I166" s="236"/>
      <c r="J166" s="237">
        <f>ROUND(I166*H166,2)</f>
        <v>0</v>
      </c>
      <c r="K166" s="238"/>
      <c r="L166" s="41"/>
      <c r="M166" s="239" t="s">
        <v>1</v>
      </c>
      <c r="N166" s="240" t="s">
        <v>40</v>
      </c>
      <c r="O166" s="88"/>
      <c r="P166" s="241">
        <f>O166*H166</f>
        <v>0</v>
      </c>
      <c r="Q166" s="241">
        <v>0</v>
      </c>
      <c r="R166" s="241">
        <f>Q166*H166</f>
        <v>0</v>
      </c>
      <c r="S166" s="241">
        <v>0</v>
      </c>
      <c r="T166" s="24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3" t="s">
        <v>155</v>
      </c>
      <c r="AT166" s="243" t="s">
        <v>151</v>
      </c>
      <c r="AU166" s="243" t="s">
        <v>85</v>
      </c>
      <c r="AY166" s="14" t="s">
        <v>149</v>
      </c>
      <c r="BE166" s="244">
        <f>IF(N166="základní",J166,0)</f>
        <v>0</v>
      </c>
      <c r="BF166" s="244">
        <f>IF(N166="snížená",J166,0)</f>
        <v>0</v>
      </c>
      <c r="BG166" s="244">
        <f>IF(N166="zákl. přenesená",J166,0)</f>
        <v>0</v>
      </c>
      <c r="BH166" s="244">
        <f>IF(N166="sníž. přenesená",J166,0)</f>
        <v>0</v>
      </c>
      <c r="BI166" s="244">
        <f>IF(N166="nulová",J166,0)</f>
        <v>0</v>
      </c>
      <c r="BJ166" s="14" t="s">
        <v>83</v>
      </c>
      <c r="BK166" s="244">
        <f>ROUND(I166*H166,2)</f>
        <v>0</v>
      </c>
      <c r="BL166" s="14" t="s">
        <v>155</v>
      </c>
      <c r="BM166" s="243" t="s">
        <v>216</v>
      </c>
    </row>
    <row r="167" s="2" customFormat="1" ht="24.15" customHeight="1">
      <c r="A167" s="35"/>
      <c r="B167" s="36"/>
      <c r="C167" s="231" t="s">
        <v>217</v>
      </c>
      <c r="D167" s="231" t="s">
        <v>151</v>
      </c>
      <c r="E167" s="232" t="s">
        <v>218</v>
      </c>
      <c r="F167" s="233" t="s">
        <v>219</v>
      </c>
      <c r="G167" s="234" t="s">
        <v>177</v>
      </c>
      <c r="H167" s="235">
        <v>7507.9260000000004</v>
      </c>
      <c r="I167" s="236"/>
      <c r="J167" s="237">
        <f>ROUND(I167*H167,2)</f>
        <v>0</v>
      </c>
      <c r="K167" s="238"/>
      <c r="L167" s="41"/>
      <c r="M167" s="239" t="s">
        <v>1</v>
      </c>
      <c r="N167" s="240" t="s">
        <v>40</v>
      </c>
      <c r="O167" s="88"/>
      <c r="P167" s="241">
        <f>O167*H167</f>
        <v>0</v>
      </c>
      <c r="Q167" s="241">
        <v>0</v>
      </c>
      <c r="R167" s="241">
        <f>Q167*H167</f>
        <v>0</v>
      </c>
      <c r="S167" s="241">
        <v>0</v>
      </c>
      <c r="T167" s="24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3" t="s">
        <v>155</v>
      </c>
      <c r="AT167" s="243" t="s">
        <v>151</v>
      </c>
      <c r="AU167" s="243" t="s">
        <v>85</v>
      </c>
      <c r="AY167" s="14" t="s">
        <v>149</v>
      </c>
      <c r="BE167" s="244">
        <f>IF(N167="základní",J167,0)</f>
        <v>0</v>
      </c>
      <c r="BF167" s="244">
        <f>IF(N167="snížená",J167,0)</f>
        <v>0</v>
      </c>
      <c r="BG167" s="244">
        <f>IF(N167="zákl. přenesená",J167,0)</f>
        <v>0</v>
      </c>
      <c r="BH167" s="244">
        <f>IF(N167="sníž. přenesená",J167,0)</f>
        <v>0</v>
      </c>
      <c r="BI167" s="244">
        <f>IF(N167="nulová",J167,0)</f>
        <v>0</v>
      </c>
      <c r="BJ167" s="14" t="s">
        <v>83</v>
      </c>
      <c r="BK167" s="244">
        <f>ROUND(I167*H167,2)</f>
        <v>0</v>
      </c>
      <c r="BL167" s="14" t="s">
        <v>155</v>
      </c>
      <c r="BM167" s="243" t="s">
        <v>220</v>
      </c>
    </row>
    <row r="168" s="2" customFormat="1">
      <c r="A168" s="35"/>
      <c r="B168" s="36"/>
      <c r="C168" s="37"/>
      <c r="D168" s="245" t="s">
        <v>164</v>
      </c>
      <c r="E168" s="37"/>
      <c r="F168" s="246" t="s">
        <v>221</v>
      </c>
      <c r="G168" s="37"/>
      <c r="H168" s="37"/>
      <c r="I168" s="198"/>
      <c r="J168" s="37"/>
      <c r="K168" s="37"/>
      <c r="L168" s="41"/>
      <c r="M168" s="247"/>
      <c r="N168" s="248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164</v>
      </c>
      <c r="AU168" s="14" t="s">
        <v>85</v>
      </c>
    </row>
    <row r="169" s="2" customFormat="1" ht="49.05" customHeight="1">
      <c r="A169" s="35"/>
      <c r="B169" s="36"/>
      <c r="C169" s="231" t="s">
        <v>222</v>
      </c>
      <c r="D169" s="231" t="s">
        <v>151</v>
      </c>
      <c r="E169" s="232" t="s">
        <v>223</v>
      </c>
      <c r="F169" s="233" t="s">
        <v>224</v>
      </c>
      <c r="G169" s="234" t="s">
        <v>177</v>
      </c>
      <c r="H169" s="235">
        <v>2.6499999999999999</v>
      </c>
      <c r="I169" s="236"/>
      <c r="J169" s="237">
        <f>ROUND(I169*H169,2)</f>
        <v>0</v>
      </c>
      <c r="K169" s="238"/>
      <c r="L169" s="41"/>
      <c r="M169" s="239" t="s">
        <v>1</v>
      </c>
      <c r="N169" s="240" t="s">
        <v>40</v>
      </c>
      <c r="O169" s="88"/>
      <c r="P169" s="241">
        <f>O169*H169</f>
        <v>0</v>
      </c>
      <c r="Q169" s="241">
        <v>0</v>
      </c>
      <c r="R169" s="241">
        <f>Q169*H169</f>
        <v>0</v>
      </c>
      <c r="S169" s="241">
        <v>0</v>
      </c>
      <c r="T169" s="24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3" t="s">
        <v>155</v>
      </c>
      <c r="AT169" s="243" t="s">
        <v>151</v>
      </c>
      <c r="AU169" s="243" t="s">
        <v>85</v>
      </c>
      <c r="AY169" s="14" t="s">
        <v>149</v>
      </c>
      <c r="BE169" s="244">
        <f>IF(N169="základní",J169,0)</f>
        <v>0</v>
      </c>
      <c r="BF169" s="244">
        <f>IF(N169="snížená",J169,0)</f>
        <v>0</v>
      </c>
      <c r="BG169" s="244">
        <f>IF(N169="zákl. přenesená",J169,0)</f>
        <v>0</v>
      </c>
      <c r="BH169" s="244">
        <f>IF(N169="sníž. přenesená",J169,0)</f>
        <v>0</v>
      </c>
      <c r="BI169" s="244">
        <f>IF(N169="nulová",J169,0)</f>
        <v>0</v>
      </c>
      <c r="BJ169" s="14" t="s">
        <v>83</v>
      </c>
      <c r="BK169" s="244">
        <f>ROUND(I169*H169,2)</f>
        <v>0</v>
      </c>
      <c r="BL169" s="14" t="s">
        <v>155</v>
      </c>
      <c r="BM169" s="243" t="s">
        <v>225</v>
      </c>
    </row>
    <row r="170" s="2" customFormat="1" ht="33" customHeight="1">
      <c r="A170" s="35"/>
      <c r="B170" s="36"/>
      <c r="C170" s="231" t="s">
        <v>226</v>
      </c>
      <c r="D170" s="231" t="s">
        <v>151</v>
      </c>
      <c r="E170" s="232" t="s">
        <v>227</v>
      </c>
      <c r="F170" s="233" t="s">
        <v>228</v>
      </c>
      <c r="G170" s="234" t="s">
        <v>177</v>
      </c>
      <c r="H170" s="235">
        <v>6.7560000000000002</v>
      </c>
      <c r="I170" s="236"/>
      <c r="J170" s="237">
        <f>ROUND(I170*H170,2)</f>
        <v>0</v>
      </c>
      <c r="K170" s="238"/>
      <c r="L170" s="41"/>
      <c r="M170" s="239" t="s">
        <v>1</v>
      </c>
      <c r="N170" s="240" t="s">
        <v>40</v>
      </c>
      <c r="O170" s="88"/>
      <c r="P170" s="241">
        <f>O170*H170</f>
        <v>0</v>
      </c>
      <c r="Q170" s="241">
        <v>0</v>
      </c>
      <c r="R170" s="241">
        <f>Q170*H170</f>
        <v>0</v>
      </c>
      <c r="S170" s="241">
        <v>0</v>
      </c>
      <c r="T170" s="24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3" t="s">
        <v>155</v>
      </c>
      <c r="AT170" s="243" t="s">
        <v>151</v>
      </c>
      <c r="AU170" s="243" t="s">
        <v>85</v>
      </c>
      <c r="AY170" s="14" t="s">
        <v>149</v>
      </c>
      <c r="BE170" s="244">
        <f>IF(N170="základní",J170,0)</f>
        <v>0</v>
      </c>
      <c r="BF170" s="244">
        <f>IF(N170="snížená",J170,0)</f>
        <v>0</v>
      </c>
      <c r="BG170" s="244">
        <f>IF(N170="zákl. přenesená",J170,0)</f>
        <v>0</v>
      </c>
      <c r="BH170" s="244">
        <f>IF(N170="sníž. přenesená",J170,0)</f>
        <v>0</v>
      </c>
      <c r="BI170" s="244">
        <f>IF(N170="nulová",J170,0)</f>
        <v>0</v>
      </c>
      <c r="BJ170" s="14" t="s">
        <v>83</v>
      </c>
      <c r="BK170" s="244">
        <f>ROUND(I170*H170,2)</f>
        <v>0</v>
      </c>
      <c r="BL170" s="14" t="s">
        <v>155</v>
      </c>
      <c r="BM170" s="243" t="s">
        <v>229</v>
      </c>
    </row>
    <row r="171" s="2" customFormat="1" ht="33" customHeight="1">
      <c r="A171" s="35"/>
      <c r="B171" s="36"/>
      <c r="C171" s="231" t="s">
        <v>230</v>
      </c>
      <c r="D171" s="231" t="s">
        <v>151</v>
      </c>
      <c r="E171" s="232" t="s">
        <v>231</v>
      </c>
      <c r="F171" s="233" t="s">
        <v>232</v>
      </c>
      <c r="G171" s="234" t="s">
        <v>177</v>
      </c>
      <c r="H171" s="235">
        <v>0.63900000000000001</v>
      </c>
      <c r="I171" s="236"/>
      <c r="J171" s="237">
        <f>ROUND(I171*H171,2)</f>
        <v>0</v>
      </c>
      <c r="K171" s="238"/>
      <c r="L171" s="41"/>
      <c r="M171" s="239" t="s">
        <v>1</v>
      </c>
      <c r="N171" s="240" t="s">
        <v>40</v>
      </c>
      <c r="O171" s="88"/>
      <c r="P171" s="241">
        <f>O171*H171</f>
        <v>0</v>
      </c>
      <c r="Q171" s="241">
        <v>0</v>
      </c>
      <c r="R171" s="241">
        <f>Q171*H171</f>
        <v>0</v>
      </c>
      <c r="S171" s="241">
        <v>0</v>
      </c>
      <c r="T171" s="24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3" t="s">
        <v>155</v>
      </c>
      <c r="AT171" s="243" t="s">
        <v>151</v>
      </c>
      <c r="AU171" s="243" t="s">
        <v>85</v>
      </c>
      <c r="AY171" s="14" t="s">
        <v>149</v>
      </c>
      <c r="BE171" s="244">
        <f>IF(N171="základní",J171,0)</f>
        <v>0</v>
      </c>
      <c r="BF171" s="244">
        <f>IF(N171="snížená",J171,0)</f>
        <v>0</v>
      </c>
      <c r="BG171" s="244">
        <f>IF(N171="zákl. přenesená",J171,0)</f>
        <v>0</v>
      </c>
      <c r="BH171" s="244">
        <f>IF(N171="sníž. přenesená",J171,0)</f>
        <v>0</v>
      </c>
      <c r="BI171" s="244">
        <f>IF(N171="nulová",J171,0)</f>
        <v>0</v>
      </c>
      <c r="BJ171" s="14" t="s">
        <v>83</v>
      </c>
      <c r="BK171" s="244">
        <f>ROUND(I171*H171,2)</f>
        <v>0</v>
      </c>
      <c r="BL171" s="14" t="s">
        <v>155</v>
      </c>
      <c r="BM171" s="243" t="s">
        <v>233</v>
      </c>
    </row>
    <row r="172" s="2" customFormat="1" ht="33" customHeight="1">
      <c r="A172" s="35"/>
      <c r="B172" s="36"/>
      <c r="C172" s="231" t="s">
        <v>234</v>
      </c>
      <c r="D172" s="231" t="s">
        <v>151</v>
      </c>
      <c r="E172" s="232" t="s">
        <v>235</v>
      </c>
      <c r="F172" s="233" t="s">
        <v>236</v>
      </c>
      <c r="G172" s="234" t="s">
        <v>177</v>
      </c>
      <c r="H172" s="235">
        <v>97.674000000000007</v>
      </c>
      <c r="I172" s="236"/>
      <c r="J172" s="237">
        <f>ROUND(I172*H172,2)</f>
        <v>0</v>
      </c>
      <c r="K172" s="238"/>
      <c r="L172" s="41"/>
      <c r="M172" s="239" t="s">
        <v>1</v>
      </c>
      <c r="N172" s="240" t="s">
        <v>40</v>
      </c>
      <c r="O172" s="88"/>
      <c r="P172" s="241">
        <f>O172*H172</f>
        <v>0</v>
      </c>
      <c r="Q172" s="241">
        <v>0</v>
      </c>
      <c r="R172" s="241">
        <f>Q172*H172</f>
        <v>0</v>
      </c>
      <c r="S172" s="241">
        <v>0</v>
      </c>
      <c r="T172" s="24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3" t="s">
        <v>155</v>
      </c>
      <c r="AT172" s="243" t="s">
        <v>151</v>
      </c>
      <c r="AU172" s="243" t="s">
        <v>85</v>
      </c>
      <c r="AY172" s="14" t="s">
        <v>149</v>
      </c>
      <c r="BE172" s="244">
        <f>IF(N172="základní",J172,0)</f>
        <v>0</v>
      </c>
      <c r="BF172" s="244">
        <f>IF(N172="snížená",J172,0)</f>
        <v>0</v>
      </c>
      <c r="BG172" s="244">
        <f>IF(N172="zákl. přenesená",J172,0)</f>
        <v>0</v>
      </c>
      <c r="BH172" s="244">
        <f>IF(N172="sníž. přenesená",J172,0)</f>
        <v>0</v>
      </c>
      <c r="BI172" s="244">
        <f>IF(N172="nulová",J172,0)</f>
        <v>0</v>
      </c>
      <c r="BJ172" s="14" t="s">
        <v>83</v>
      </c>
      <c r="BK172" s="244">
        <f>ROUND(I172*H172,2)</f>
        <v>0</v>
      </c>
      <c r="BL172" s="14" t="s">
        <v>155</v>
      </c>
      <c r="BM172" s="243" t="s">
        <v>237</v>
      </c>
    </row>
    <row r="173" s="2" customFormat="1" ht="37.8" customHeight="1">
      <c r="A173" s="35"/>
      <c r="B173" s="36"/>
      <c r="C173" s="231" t="s">
        <v>7</v>
      </c>
      <c r="D173" s="231" t="s">
        <v>151</v>
      </c>
      <c r="E173" s="232" t="s">
        <v>238</v>
      </c>
      <c r="F173" s="233" t="s">
        <v>239</v>
      </c>
      <c r="G173" s="234" t="s">
        <v>177</v>
      </c>
      <c r="H173" s="235">
        <v>0.69299999999999995</v>
      </c>
      <c r="I173" s="236"/>
      <c r="J173" s="237">
        <f>ROUND(I173*H173,2)</f>
        <v>0</v>
      </c>
      <c r="K173" s="238"/>
      <c r="L173" s="41"/>
      <c r="M173" s="239" t="s">
        <v>1</v>
      </c>
      <c r="N173" s="240" t="s">
        <v>40</v>
      </c>
      <c r="O173" s="88"/>
      <c r="P173" s="241">
        <f>O173*H173</f>
        <v>0</v>
      </c>
      <c r="Q173" s="241">
        <v>0</v>
      </c>
      <c r="R173" s="241">
        <f>Q173*H173</f>
        <v>0</v>
      </c>
      <c r="S173" s="241">
        <v>0</v>
      </c>
      <c r="T173" s="24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3" t="s">
        <v>155</v>
      </c>
      <c r="AT173" s="243" t="s">
        <v>151</v>
      </c>
      <c r="AU173" s="243" t="s">
        <v>85</v>
      </c>
      <c r="AY173" s="14" t="s">
        <v>149</v>
      </c>
      <c r="BE173" s="244">
        <f>IF(N173="základní",J173,0)</f>
        <v>0</v>
      </c>
      <c r="BF173" s="244">
        <f>IF(N173="snížená",J173,0)</f>
        <v>0</v>
      </c>
      <c r="BG173" s="244">
        <f>IF(N173="zákl. přenesená",J173,0)</f>
        <v>0</v>
      </c>
      <c r="BH173" s="244">
        <f>IF(N173="sníž. přenesená",J173,0)</f>
        <v>0</v>
      </c>
      <c r="BI173" s="244">
        <f>IF(N173="nulová",J173,0)</f>
        <v>0</v>
      </c>
      <c r="BJ173" s="14" t="s">
        <v>83</v>
      </c>
      <c r="BK173" s="244">
        <f>ROUND(I173*H173,2)</f>
        <v>0</v>
      </c>
      <c r="BL173" s="14" t="s">
        <v>155</v>
      </c>
      <c r="BM173" s="243" t="s">
        <v>240</v>
      </c>
    </row>
    <row r="174" s="2" customFormat="1" ht="37.8" customHeight="1">
      <c r="A174" s="35"/>
      <c r="B174" s="36"/>
      <c r="C174" s="231" t="s">
        <v>241</v>
      </c>
      <c r="D174" s="231" t="s">
        <v>151</v>
      </c>
      <c r="E174" s="232" t="s">
        <v>242</v>
      </c>
      <c r="F174" s="233" t="s">
        <v>243</v>
      </c>
      <c r="G174" s="234" t="s">
        <v>177</v>
      </c>
      <c r="H174" s="235">
        <v>129.97300000000001</v>
      </c>
      <c r="I174" s="236"/>
      <c r="J174" s="237">
        <f>ROUND(I174*H174,2)</f>
        <v>0</v>
      </c>
      <c r="K174" s="238"/>
      <c r="L174" s="41"/>
      <c r="M174" s="239" t="s">
        <v>1</v>
      </c>
      <c r="N174" s="240" t="s">
        <v>40</v>
      </c>
      <c r="O174" s="88"/>
      <c r="P174" s="241">
        <f>O174*H174</f>
        <v>0</v>
      </c>
      <c r="Q174" s="241">
        <v>0</v>
      </c>
      <c r="R174" s="241">
        <f>Q174*H174</f>
        <v>0</v>
      </c>
      <c r="S174" s="241">
        <v>0</v>
      </c>
      <c r="T174" s="24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3" t="s">
        <v>155</v>
      </c>
      <c r="AT174" s="243" t="s">
        <v>151</v>
      </c>
      <c r="AU174" s="243" t="s">
        <v>85</v>
      </c>
      <c r="AY174" s="14" t="s">
        <v>149</v>
      </c>
      <c r="BE174" s="244">
        <f>IF(N174="základní",J174,0)</f>
        <v>0</v>
      </c>
      <c r="BF174" s="244">
        <f>IF(N174="snížená",J174,0)</f>
        <v>0</v>
      </c>
      <c r="BG174" s="244">
        <f>IF(N174="zákl. přenesená",J174,0)</f>
        <v>0</v>
      </c>
      <c r="BH174" s="244">
        <f>IF(N174="sníž. přenesená",J174,0)</f>
        <v>0</v>
      </c>
      <c r="BI174" s="244">
        <f>IF(N174="nulová",J174,0)</f>
        <v>0</v>
      </c>
      <c r="BJ174" s="14" t="s">
        <v>83</v>
      </c>
      <c r="BK174" s="244">
        <f>ROUND(I174*H174,2)</f>
        <v>0</v>
      </c>
      <c r="BL174" s="14" t="s">
        <v>155</v>
      </c>
      <c r="BM174" s="243" t="s">
        <v>244</v>
      </c>
    </row>
    <row r="175" s="2" customFormat="1" ht="33" customHeight="1">
      <c r="A175" s="35"/>
      <c r="B175" s="36"/>
      <c r="C175" s="231" t="s">
        <v>245</v>
      </c>
      <c r="D175" s="231" t="s">
        <v>151</v>
      </c>
      <c r="E175" s="232" t="s">
        <v>246</v>
      </c>
      <c r="F175" s="233" t="s">
        <v>247</v>
      </c>
      <c r="G175" s="234" t="s">
        <v>177</v>
      </c>
      <c r="H175" s="235">
        <v>20.509</v>
      </c>
      <c r="I175" s="236"/>
      <c r="J175" s="237">
        <f>ROUND(I175*H175,2)</f>
        <v>0</v>
      </c>
      <c r="K175" s="238"/>
      <c r="L175" s="41"/>
      <c r="M175" s="239" t="s">
        <v>1</v>
      </c>
      <c r="N175" s="240" t="s">
        <v>40</v>
      </c>
      <c r="O175" s="88"/>
      <c r="P175" s="241">
        <f>O175*H175</f>
        <v>0</v>
      </c>
      <c r="Q175" s="241">
        <v>0</v>
      </c>
      <c r="R175" s="241">
        <f>Q175*H175</f>
        <v>0</v>
      </c>
      <c r="S175" s="241">
        <v>0</v>
      </c>
      <c r="T175" s="24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3" t="s">
        <v>155</v>
      </c>
      <c r="AT175" s="243" t="s">
        <v>151</v>
      </c>
      <c r="AU175" s="243" t="s">
        <v>85</v>
      </c>
      <c r="AY175" s="14" t="s">
        <v>149</v>
      </c>
      <c r="BE175" s="244">
        <f>IF(N175="základní",J175,0)</f>
        <v>0</v>
      </c>
      <c r="BF175" s="244">
        <f>IF(N175="snížená",J175,0)</f>
        <v>0</v>
      </c>
      <c r="BG175" s="244">
        <f>IF(N175="zákl. přenesená",J175,0)</f>
        <v>0</v>
      </c>
      <c r="BH175" s="244">
        <f>IF(N175="sníž. přenesená",J175,0)</f>
        <v>0</v>
      </c>
      <c r="BI175" s="244">
        <f>IF(N175="nulová",J175,0)</f>
        <v>0</v>
      </c>
      <c r="BJ175" s="14" t="s">
        <v>83</v>
      </c>
      <c r="BK175" s="244">
        <f>ROUND(I175*H175,2)</f>
        <v>0</v>
      </c>
      <c r="BL175" s="14" t="s">
        <v>155</v>
      </c>
      <c r="BM175" s="243" t="s">
        <v>248</v>
      </c>
    </row>
    <row r="176" s="12" customFormat="1" ht="25.92" customHeight="1">
      <c r="A176" s="12"/>
      <c r="B176" s="215"/>
      <c r="C176" s="216"/>
      <c r="D176" s="217" t="s">
        <v>74</v>
      </c>
      <c r="E176" s="218" t="s">
        <v>249</v>
      </c>
      <c r="F176" s="218" t="s">
        <v>250</v>
      </c>
      <c r="G176" s="216"/>
      <c r="H176" s="216"/>
      <c r="I176" s="219"/>
      <c r="J176" s="220">
        <f>BK176</f>
        <v>0</v>
      </c>
      <c r="K176" s="216"/>
      <c r="L176" s="221"/>
      <c r="M176" s="222"/>
      <c r="N176" s="223"/>
      <c r="O176" s="223"/>
      <c r="P176" s="224">
        <f>P177+P179+P181+P183+P191+P193+P195+P198+P200+P202+P208+P215+P219+P221+P224</f>
        <v>0</v>
      </c>
      <c r="Q176" s="223"/>
      <c r="R176" s="224">
        <f>R177+R179+R181+R183+R191+R193+R195+R198+R200+R202+R208+R215+R219+R221+R224</f>
        <v>0.0121724</v>
      </c>
      <c r="S176" s="223"/>
      <c r="T176" s="225">
        <f>T177+T179+T181+T183+T191+T193+T195+T198+T200+T202+T208+T215+T219+T221+T224</f>
        <v>103.76160036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6" t="s">
        <v>85</v>
      </c>
      <c r="AT176" s="227" t="s">
        <v>74</v>
      </c>
      <c r="AU176" s="227" t="s">
        <v>75</v>
      </c>
      <c r="AY176" s="226" t="s">
        <v>149</v>
      </c>
      <c r="BK176" s="228">
        <f>BK177+BK179+BK181+BK183+BK191+BK193+BK195+BK198+BK200+BK202+BK208+BK215+BK219+BK221+BK224</f>
        <v>0</v>
      </c>
    </row>
    <row r="177" s="12" customFormat="1" ht="22.8" customHeight="1">
      <c r="A177" s="12"/>
      <c r="B177" s="215"/>
      <c r="C177" s="216"/>
      <c r="D177" s="217" t="s">
        <v>74</v>
      </c>
      <c r="E177" s="229" t="s">
        <v>251</v>
      </c>
      <c r="F177" s="229" t="s">
        <v>252</v>
      </c>
      <c r="G177" s="216"/>
      <c r="H177" s="216"/>
      <c r="I177" s="219"/>
      <c r="J177" s="230">
        <f>BK177</f>
        <v>0</v>
      </c>
      <c r="K177" s="216"/>
      <c r="L177" s="221"/>
      <c r="M177" s="222"/>
      <c r="N177" s="223"/>
      <c r="O177" s="223"/>
      <c r="P177" s="224">
        <f>P178</f>
        <v>0</v>
      </c>
      <c r="Q177" s="223"/>
      <c r="R177" s="224">
        <f>R178</f>
        <v>0</v>
      </c>
      <c r="S177" s="223"/>
      <c r="T177" s="225">
        <f>T178</f>
        <v>0.63882000000000005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6" t="s">
        <v>85</v>
      </c>
      <c r="AT177" s="227" t="s">
        <v>74</v>
      </c>
      <c r="AU177" s="227" t="s">
        <v>83</v>
      </c>
      <c r="AY177" s="226" t="s">
        <v>149</v>
      </c>
      <c r="BK177" s="228">
        <f>BK178</f>
        <v>0</v>
      </c>
    </row>
    <row r="178" s="2" customFormat="1" ht="16.5" customHeight="1">
      <c r="A178" s="35"/>
      <c r="B178" s="36"/>
      <c r="C178" s="231" t="s">
        <v>253</v>
      </c>
      <c r="D178" s="231" t="s">
        <v>151</v>
      </c>
      <c r="E178" s="232" t="s">
        <v>254</v>
      </c>
      <c r="F178" s="233" t="s">
        <v>255</v>
      </c>
      <c r="G178" s="234" t="s">
        <v>172</v>
      </c>
      <c r="H178" s="235">
        <v>159.70500000000001</v>
      </c>
      <c r="I178" s="236"/>
      <c r="J178" s="237">
        <f>ROUND(I178*H178,2)</f>
        <v>0</v>
      </c>
      <c r="K178" s="238"/>
      <c r="L178" s="41"/>
      <c r="M178" s="239" t="s">
        <v>1</v>
      </c>
      <c r="N178" s="240" t="s">
        <v>40</v>
      </c>
      <c r="O178" s="88"/>
      <c r="P178" s="241">
        <f>O178*H178</f>
        <v>0</v>
      </c>
      <c r="Q178" s="241">
        <v>0</v>
      </c>
      <c r="R178" s="241">
        <f>Q178*H178</f>
        <v>0</v>
      </c>
      <c r="S178" s="241">
        <v>0.0040000000000000001</v>
      </c>
      <c r="T178" s="242">
        <f>S178*H178</f>
        <v>0.63882000000000005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3" t="s">
        <v>217</v>
      </c>
      <c r="AT178" s="243" t="s">
        <v>151</v>
      </c>
      <c r="AU178" s="243" t="s">
        <v>85</v>
      </c>
      <c r="AY178" s="14" t="s">
        <v>149</v>
      </c>
      <c r="BE178" s="244">
        <f>IF(N178="základní",J178,0)</f>
        <v>0</v>
      </c>
      <c r="BF178" s="244">
        <f>IF(N178="snížená",J178,0)</f>
        <v>0</v>
      </c>
      <c r="BG178" s="244">
        <f>IF(N178="zákl. přenesená",J178,0)</f>
        <v>0</v>
      </c>
      <c r="BH178" s="244">
        <f>IF(N178="sníž. přenesená",J178,0)</f>
        <v>0</v>
      </c>
      <c r="BI178" s="244">
        <f>IF(N178="nulová",J178,0)</f>
        <v>0</v>
      </c>
      <c r="BJ178" s="14" t="s">
        <v>83</v>
      </c>
      <c r="BK178" s="244">
        <f>ROUND(I178*H178,2)</f>
        <v>0</v>
      </c>
      <c r="BL178" s="14" t="s">
        <v>217</v>
      </c>
      <c r="BM178" s="243" t="s">
        <v>256</v>
      </c>
    </row>
    <row r="179" s="12" customFormat="1" ht="22.8" customHeight="1">
      <c r="A179" s="12"/>
      <c r="B179" s="215"/>
      <c r="C179" s="216"/>
      <c r="D179" s="217" t="s">
        <v>74</v>
      </c>
      <c r="E179" s="229" t="s">
        <v>257</v>
      </c>
      <c r="F179" s="229" t="s">
        <v>258</v>
      </c>
      <c r="G179" s="216"/>
      <c r="H179" s="216"/>
      <c r="I179" s="219"/>
      <c r="J179" s="230">
        <f>BK179</f>
        <v>0</v>
      </c>
      <c r="K179" s="216"/>
      <c r="L179" s="221"/>
      <c r="M179" s="222"/>
      <c r="N179" s="223"/>
      <c r="O179" s="223"/>
      <c r="P179" s="224">
        <f>P180</f>
        <v>0</v>
      </c>
      <c r="Q179" s="223"/>
      <c r="R179" s="224">
        <f>R180</f>
        <v>0</v>
      </c>
      <c r="S179" s="223"/>
      <c r="T179" s="225">
        <f>T180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6" t="s">
        <v>85</v>
      </c>
      <c r="AT179" s="227" t="s">
        <v>74</v>
      </c>
      <c r="AU179" s="227" t="s">
        <v>83</v>
      </c>
      <c r="AY179" s="226" t="s">
        <v>149</v>
      </c>
      <c r="BK179" s="228">
        <f>BK180</f>
        <v>0</v>
      </c>
    </row>
    <row r="180" s="2" customFormat="1" ht="16.5" customHeight="1">
      <c r="A180" s="35"/>
      <c r="B180" s="36"/>
      <c r="C180" s="231" t="s">
        <v>259</v>
      </c>
      <c r="D180" s="231" t="s">
        <v>151</v>
      </c>
      <c r="E180" s="232" t="s">
        <v>260</v>
      </c>
      <c r="F180" s="233" t="s">
        <v>261</v>
      </c>
      <c r="G180" s="234" t="s">
        <v>262</v>
      </c>
      <c r="H180" s="235">
        <v>1</v>
      </c>
      <c r="I180" s="236"/>
      <c r="J180" s="237">
        <f>ROUND(I180*H180,2)</f>
        <v>0</v>
      </c>
      <c r="K180" s="238"/>
      <c r="L180" s="41"/>
      <c r="M180" s="239" t="s">
        <v>1</v>
      </c>
      <c r="N180" s="240" t="s">
        <v>40</v>
      </c>
      <c r="O180" s="88"/>
      <c r="P180" s="241">
        <f>O180*H180</f>
        <v>0</v>
      </c>
      <c r="Q180" s="241">
        <v>0</v>
      </c>
      <c r="R180" s="241">
        <f>Q180*H180</f>
        <v>0</v>
      </c>
      <c r="S180" s="241">
        <v>0</v>
      </c>
      <c r="T180" s="24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3" t="s">
        <v>217</v>
      </c>
      <c r="AT180" s="243" t="s">
        <v>151</v>
      </c>
      <c r="AU180" s="243" t="s">
        <v>85</v>
      </c>
      <c r="AY180" s="14" t="s">
        <v>149</v>
      </c>
      <c r="BE180" s="244">
        <f>IF(N180="základní",J180,0)</f>
        <v>0</v>
      </c>
      <c r="BF180" s="244">
        <f>IF(N180="snížená",J180,0)</f>
        <v>0</v>
      </c>
      <c r="BG180" s="244">
        <f>IF(N180="zákl. přenesená",J180,0)</f>
        <v>0</v>
      </c>
      <c r="BH180" s="244">
        <f>IF(N180="sníž. přenesená",J180,0)</f>
        <v>0</v>
      </c>
      <c r="BI180" s="244">
        <f>IF(N180="nulová",J180,0)</f>
        <v>0</v>
      </c>
      <c r="BJ180" s="14" t="s">
        <v>83</v>
      </c>
      <c r="BK180" s="244">
        <f>ROUND(I180*H180,2)</f>
        <v>0</v>
      </c>
      <c r="BL180" s="14" t="s">
        <v>217</v>
      </c>
      <c r="BM180" s="243" t="s">
        <v>263</v>
      </c>
    </row>
    <row r="181" s="12" customFormat="1" ht="22.8" customHeight="1">
      <c r="A181" s="12"/>
      <c r="B181" s="215"/>
      <c r="C181" s="216"/>
      <c r="D181" s="217" t="s">
        <v>74</v>
      </c>
      <c r="E181" s="229" t="s">
        <v>264</v>
      </c>
      <c r="F181" s="229" t="s">
        <v>265</v>
      </c>
      <c r="G181" s="216"/>
      <c r="H181" s="216"/>
      <c r="I181" s="219"/>
      <c r="J181" s="230">
        <f>BK181</f>
        <v>0</v>
      </c>
      <c r="K181" s="216"/>
      <c r="L181" s="221"/>
      <c r="M181" s="222"/>
      <c r="N181" s="223"/>
      <c r="O181" s="223"/>
      <c r="P181" s="224">
        <f>P182</f>
        <v>0</v>
      </c>
      <c r="Q181" s="223"/>
      <c r="R181" s="224">
        <f>R182</f>
        <v>0</v>
      </c>
      <c r="S181" s="223"/>
      <c r="T181" s="225">
        <f>T182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6" t="s">
        <v>85</v>
      </c>
      <c r="AT181" s="227" t="s">
        <v>74</v>
      </c>
      <c r="AU181" s="227" t="s">
        <v>83</v>
      </c>
      <c r="AY181" s="226" t="s">
        <v>149</v>
      </c>
      <c r="BK181" s="228">
        <f>BK182</f>
        <v>0</v>
      </c>
    </row>
    <row r="182" s="2" customFormat="1" ht="16.5" customHeight="1">
      <c r="A182" s="35"/>
      <c r="B182" s="36"/>
      <c r="C182" s="231" t="s">
        <v>266</v>
      </c>
      <c r="D182" s="231" t="s">
        <v>151</v>
      </c>
      <c r="E182" s="232" t="s">
        <v>267</v>
      </c>
      <c r="F182" s="233" t="s">
        <v>268</v>
      </c>
      <c r="G182" s="234" t="s">
        <v>262</v>
      </c>
      <c r="H182" s="235">
        <v>1</v>
      </c>
      <c r="I182" s="236"/>
      <c r="J182" s="237">
        <f>ROUND(I182*H182,2)</f>
        <v>0</v>
      </c>
      <c r="K182" s="238"/>
      <c r="L182" s="41"/>
      <c r="M182" s="239" t="s">
        <v>1</v>
      </c>
      <c r="N182" s="240" t="s">
        <v>40</v>
      </c>
      <c r="O182" s="88"/>
      <c r="P182" s="241">
        <f>O182*H182</f>
        <v>0</v>
      </c>
      <c r="Q182" s="241">
        <v>0</v>
      </c>
      <c r="R182" s="241">
        <f>Q182*H182</f>
        <v>0</v>
      </c>
      <c r="S182" s="241">
        <v>0</v>
      </c>
      <c r="T182" s="24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3" t="s">
        <v>217</v>
      </c>
      <c r="AT182" s="243" t="s">
        <v>151</v>
      </c>
      <c r="AU182" s="243" t="s">
        <v>85</v>
      </c>
      <c r="AY182" s="14" t="s">
        <v>149</v>
      </c>
      <c r="BE182" s="244">
        <f>IF(N182="základní",J182,0)</f>
        <v>0</v>
      </c>
      <c r="BF182" s="244">
        <f>IF(N182="snížená",J182,0)</f>
        <v>0</v>
      </c>
      <c r="BG182" s="244">
        <f>IF(N182="zákl. přenesená",J182,0)</f>
        <v>0</v>
      </c>
      <c r="BH182" s="244">
        <f>IF(N182="sníž. přenesená",J182,0)</f>
        <v>0</v>
      </c>
      <c r="BI182" s="244">
        <f>IF(N182="nulová",J182,0)</f>
        <v>0</v>
      </c>
      <c r="BJ182" s="14" t="s">
        <v>83</v>
      </c>
      <c r="BK182" s="244">
        <f>ROUND(I182*H182,2)</f>
        <v>0</v>
      </c>
      <c r="BL182" s="14" t="s">
        <v>217</v>
      </c>
      <c r="BM182" s="243" t="s">
        <v>269</v>
      </c>
    </row>
    <row r="183" s="12" customFormat="1" ht="22.8" customHeight="1">
      <c r="A183" s="12"/>
      <c r="B183" s="215"/>
      <c r="C183" s="216"/>
      <c r="D183" s="217" t="s">
        <v>74</v>
      </c>
      <c r="E183" s="229" t="s">
        <v>270</v>
      </c>
      <c r="F183" s="229" t="s">
        <v>271</v>
      </c>
      <c r="G183" s="216"/>
      <c r="H183" s="216"/>
      <c r="I183" s="219"/>
      <c r="J183" s="230">
        <f>BK183</f>
        <v>0</v>
      </c>
      <c r="K183" s="216"/>
      <c r="L183" s="221"/>
      <c r="M183" s="222"/>
      <c r="N183" s="223"/>
      <c r="O183" s="223"/>
      <c r="P183" s="224">
        <f>SUM(P184:P190)</f>
        <v>0</v>
      </c>
      <c r="Q183" s="223"/>
      <c r="R183" s="224">
        <f>SUM(R184:R190)</f>
        <v>0</v>
      </c>
      <c r="S183" s="223"/>
      <c r="T183" s="225">
        <f>SUM(T184:T190)</f>
        <v>0.51286999999999994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6" t="s">
        <v>85</v>
      </c>
      <c r="AT183" s="227" t="s">
        <v>74</v>
      </c>
      <c r="AU183" s="227" t="s">
        <v>83</v>
      </c>
      <c r="AY183" s="226" t="s">
        <v>149</v>
      </c>
      <c r="BK183" s="228">
        <f>SUM(BK184:BK190)</f>
        <v>0</v>
      </c>
    </row>
    <row r="184" s="2" customFormat="1" ht="16.5" customHeight="1">
      <c r="A184" s="35"/>
      <c r="B184" s="36"/>
      <c r="C184" s="231" t="s">
        <v>272</v>
      </c>
      <c r="D184" s="231" t="s">
        <v>151</v>
      </c>
      <c r="E184" s="232" t="s">
        <v>273</v>
      </c>
      <c r="F184" s="233" t="s">
        <v>274</v>
      </c>
      <c r="G184" s="234" t="s">
        <v>262</v>
      </c>
      <c r="H184" s="235">
        <v>3</v>
      </c>
      <c r="I184" s="236"/>
      <c r="J184" s="237">
        <f>ROUND(I184*H184,2)</f>
        <v>0</v>
      </c>
      <c r="K184" s="238"/>
      <c r="L184" s="41"/>
      <c r="M184" s="239" t="s">
        <v>1</v>
      </c>
      <c r="N184" s="240" t="s">
        <v>40</v>
      </c>
      <c r="O184" s="88"/>
      <c r="P184" s="241">
        <f>O184*H184</f>
        <v>0</v>
      </c>
      <c r="Q184" s="241">
        <v>0</v>
      </c>
      <c r="R184" s="241">
        <f>Q184*H184</f>
        <v>0</v>
      </c>
      <c r="S184" s="241">
        <v>0.034200000000000001</v>
      </c>
      <c r="T184" s="242">
        <f>S184*H184</f>
        <v>0.1026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3" t="s">
        <v>217</v>
      </c>
      <c r="AT184" s="243" t="s">
        <v>151</v>
      </c>
      <c r="AU184" s="243" t="s">
        <v>85</v>
      </c>
      <c r="AY184" s="14" t="s">
        <v>149</v>
      </c>
      <c r="BE184" s="244">
        <f>IF(N184="základní",J184,0)</f>
        <v>0</v>
      </c>
      <c r="BF184" s="244">
        <f>IF(N184="snížená",J184,0)</f>
        <v>0</v>
      </c>
      <c r="BG184" s="244">
        <f>IF(N184="zákl. přenesená",J184,0)</f>
        <v>0</v>
      </c>
      <c r="BH184" s="244">
        <f>IF(N184="sníž. přenesená",J184,0)</f>
        <v>0</v>
      </c>
      <c r="BI184" s="244">
        <f>IF(N184="nulová",J184,0)</f>
        <v>0</v>
      </c>
      <c r="BJ184" s="14" t="s">
        <v>83</v>
      </c>
      <c r="BK184" s="244">
        <f>ROUND(I184*H184,2)</f>
        <v>0</v>
      </c>
      <c r="BL184" s="14" t="s">
        <v>217</v>
      </c>
      <c r="BM184" s="243" t="s">
        <v>275</v>
      </c>
    </row>
    <row r="185" s="2" customFormat="1" ht="16.5" customHeight="1">
      <c r="A185" s="35"/>
      <c r="B185" s="36"/>
      <c r="C185" s="231" t="s">
        <v>276</v>
      </c>
      <c r="D185" s="231" t="s">
        <v>151</v>
      </c>
      <c r="E185" s="232" t="s">
        <v>277</v>
      </c>
      <c r="F185" s="233" t="s">
        <v>278</v>
      </c>
      <c r="G185" s="234" t="s">
        <v>262</v>
      </c>
      <c r="H185" s="235">
        <v>4</v>
      </c>
      <c r="I185" s="236"/>
      <c r="J185" s="237">
        <f>ROUND(I185*H185,2)</f>
        <v>0</v>
      </c>
      <c r="K185" s="238"/>
      <c r="L185" s="41"/>
      <c r="M185" s="239" t="s">
        <v>1</v>
      </c>
      <c r="N185" s="240" t="s">
        <v>40</v>
      </c>
      <c r="O185" s="88"/>
      <c r="P185" s="241">
        <f>O185*H185</f>
        <v>0</v>
      </c>
      <c r="Q185" s="241">
        <v>0</v>
      </c>
      <c r="R185" s="241">
        <f>Q185*H185</f>
        <v>0</v>
      </c>
      <c r="S185" s="241">
        <v>0.019460000000000002</v>
      </c>
      <c r="T185" s="242">
        <f>S185*H185</f>
        <v>0.077840000000000006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3" t="s">
        <v>217</v>
      </c>
      <c r="AT185" s="243" t="s">
        <v>151</v>
      </c>
      <c r="AU185" s="243" t="s">
        <v>85</v>
      </c>
      <c r="AY185" s="14" t="s">
        <v>149</v>
      </c>
      <c r="BE185" s="244">
        <f>IF(N185="základní",J185,0)</f>
        <v>0</v>
      </c>
      <c r="BF185" s="244">
        <f>IF(N185="snížená",J185,0)</f>
        <v>0</v>
      </c>
      <c r="BG185" s="244">
        <f>IF(N185="zákl. přenesená",J185,0)</f>
        <v>0</v>
      </c>
      <c r="BH185" s="244">
        <f>IF(N185="sníž. přenesená",J185,0)</f>
        <v>0</v>
      </c>
      <c r="BI185" s="244">
        <f>IF(N185="nulová",J185,0)</f>
        <v>0</v>
      </c>
      <c r="BJ185" s="14" t="s">
        <v>83</v>
      </c>
      <c r="BK185" s="244">
        <f>ROUND(I185*H185,2)</f>
        <v>0</v>
      </c>
      <c r="BL185" s="14" t="s">
        <v>217</v>
      </c>
      <c r="BM185" s="243" t="s">
        <v>279</v>
      </c>
    </row>
    <row r="186" s="2" customFormat="1" ht="24.15" customHeight="1">
      <c r="A186" s="35"/>
      <c r="B186" s="36"/>
      <c r="C186" s="231" t="s">
        <v>280</v>
      </c>
      <c r="D186" s="231" t="s">
        <v>151</v>
      </c>
      <c r="E186" s="232" t="s">
        <v>281</v>
      </c>
      <c r="F186" s="233" t="s">
        <v>282</v>
      </c>
      <c r="G186" s="234" t="s">
        <v>262</v>
      </c>
      <c r="H186" s="235">
        <v>1</v>
      </c>
      <c r="I186" s="236"/>
      <c r="J186" s="237">
        <f>ROUND(I186*H186,2)</f>
        <v>0</v>
      </c>
      <c r="K186" s="238"/>
      <c r="L186" s="41"/>
      <c r="M186" s="239" t="s">
        <v>1</v>
      </c>
      <c r="N186" s="240" t="s">
        <v>40</v>
      </c>
      <c r="O186" s="88"/>
      <c r="P186" s="241">
        <f>O186*H186</f>
        <v>0</v>
      </c>
      <c r="Q186" s="241">
        <v>0</v>
      </c>
      <c r="R186" s="241">
        <f>Q186*H186</f>
        <v>0</v>
      </c>
      <c r="S186" s="241">
        <v>0.0091999999999999998</v>
      </c>
      <c r="T186" s="242">
        <f>S186*H186</f>
        <v>0.0091999999999999998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3" t="s">
        <v>217</v>
      </c>
      <c r="AT186" s="243" t="s">
        <v>151</v>
      </c>
      <c r="AU186" s="243" t="s">
        <v>85</v>
      </c>
      <c r="AY186" s="14" t="s">
        <v>149</v>
      </c>
      <c r="BE186" s="244">
        <f>IF(N186="základní",J186,0)</f>
        <v>0</v>
      </c>
      <c r="BF186" s="244">
        <f>IF(N186="snížená",J186,0)</f>
        <v>0</v>
      </c>
      <c r="BG186" s="244">
        <f>IF(N186="zákl. přenesená",J186,0)</f>
        <v>0</v>
      </c>
      <c r="BH186" s="244">
        <f>IF(N186="sníž. přenesená",J186,0)</f>
        <v>0</v>
      </c>
      <c r="BI186" s="244">
        <f>IF(N186="nulová",J186,0)</f>
        <v>0</v>
      </c>
      <c r="BJ186" s="14" t="s">
        <v>83</v>
      </c>
      <c r="BK186" s="244">
        <f>ROUND(I186*H186,2)</f>
        <v>0</v>
      </c>
      <c r="BL186" s="14" t="s">
        <v>217</v>
      </c>
      <c r="BM186" s="243" t="s">
        <v>283</v>
      </c>
    </row>
    <row r="187" s="2" customFormat="1" ht="21.75" customHeight="1">
      <c r="A187" s="35"/>
      <c r="B187" s="36"/>
      <c r="C187" s="231" t="s">
        <v>284</v>
      </c>
      <c r="D187" s="231" t="s">
        <v>151</v>
      </c>
      <c r="E187" s="232" t="s">
        <v>285</v>
      </c>
      <c r="F187" s="233" t="s">
        <v>286</v>
      </c>
      <c r="G187" s="234" t="s">
        <v>262</v>
      </c>
      <c r="H187" s="235">
        <v>2</v>
      </c>
      <c r="I187" s="236"/>
      <c r="J187" s="237">
        <f>ROUND(I187*H187,2)</f>
        <v>0</v>
      </c>
      <c r="K187" s="238"/>
      <c r="L187" s="41"/>
      <c r="M187" s="239" t="s">
        <v>1</v>
      </c>
      <c r="N187" s="240" t="s">
        <v>40</v>
      </c>
      <c r="O187" s="88"/>
      <c r="P187" s="241">
        <f>O187*H187</f>
        <v>0</v>
      </c>
      <c r="Q187" s="241">
        <v>0</v>
      </c>
      <c r="R187" s="241">
        <f>Q187*H187</f>
        <v>0</v>
      </c>
      <c r="S187" s="241">
        <v>0.155</v>
      </c>
      <c r="T187" s="242">
        <f>S187*H187</f>
        <v>0.31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3" t="s">
        <v>217</v>
      </c>
      <c r="AT187" s="243" t="s">
        <v>151</v>
      </c>
      <c r="AU187" s="243" t="s">
        <v>85</v>
      </c>
      <c r="AY187" s="14" t="s">
        <v>149</v>
      </c>
      <c r="BE187" s="244">
        <f>IF(N187="základní",J187,0)</f>
        <v>0</v>
      </c>
      <c r="BF187" s="244">
        <f>IF(N187="snížená",J187,0)</f>
        <v>0</v>
      </c>
      <c r="BG187" s="244">
        <f>IF(N187="zákl. přenesená",J187,0)</f>
        <v>0</v>
      </c>
      <c r="BH187" s="244">
        <f>IF(N187="sníž. přenesená",J187,0)</f>
        <v>0</v>
      </c>
      <c r="BI187" s="244">
        <f>IF(N187="nulová",J187,0)</f>
        <v>0</v>
      </c>
      <c r="BJ187" s="14" t="s">
        <v>83</v>
      </c>
      <c r="BK187" s="244">
        <f>ROUND(I187*H187,2)</f>
        <v>0</v>
      </c>
      <c r="BL187" s="14" t="s">
        <v>217</v>
      </c>
      <c r="BM187" s="243" t="s">
        <v>287</v>
      </c>
    </row>
    <row r="188" s="2" customFormat="1" ht="16.5" customHeight="1">
      <c r="A188" s="35"/>
      <c r="B188" s="36"/>
      <c r="C188" s="231" t="s">
        <v>288</v>
      </c>
      <c r="D188" s="231" t="s">
        <v>151</v>
      </c>
      <c r="E188" s="232" t="s">
        <v>289</v>
      </c>
      <c r="F188" s="233" t="s">
        <v>290</v>
      </c>
      <c r="G188" s="234" t="s">
        <v>262</v>
      </c>
      <c r="H188" s="235">
        <v>3</v>
      </c>
      <c r="I188" s="236"/>
      <c r="J188" s="237">
        <f>ROUND(I188*H188,2)</f>
        <v>0</v>
      </c>
      <c r="K188" s="238"/>
      <c r="L188" s="41"/>
      <c r="M188" s="239" t="s">
        <v>1</v>
      </c>
      <c r="N188" s="240" t="s">
        <v>40</v>
      </c>
      <c r="O188" s="88"/>
      <c r="P188" s="241">
        <f>O188*H188</f>
        <v>0</v>
      </c>
      <c r="Q188" s="241">
        <v>0</v>
      </c>
      <c r="R188" s="241">
        <f>Q188*H188</f>
        <v>0</v>
      </c>
      <c r="S188" s="241">
        <v>0.00156</v>
      </c>
      <c r="T188" s="242">
        <f>S188*H188</f>
        <v>0.0046800000000000001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3" t="s">
        <v>217</v>
      </c>
      <c r="AT188" s="243" t="s">
        <v>151</v>
      </c>
      <c r="AU188" s="243" t="s">
        <v>85</v>
      </c>
      <c r="AY188" s="14" t="s">
        <v>149</v>
      </c>
      <c r="BE188" s="244">
        <f>IF(N188="základní",J188,0)</f>
        <v>0</v>
      </c>
      <c r="BF188" s="244">
        <f>IF(N188="snížená",J188,0)</f>
        <v>0</v>
      </c>
      <c r="BG188" s="244">
        <f>IF(N188="zákl. přenesená",J188,0)</f>
        <v>0</v>
      </c>
      <c r="BH188" s="244">
        <f>IF(N188="sníž. přenesená",J188,0)</f>
        <v>0</v>
      </c>
      <c r="BI188" s="244">
        <f>IF(N188="nulová",J188,0)</f>
        <v>0</v>
      </c>
      <c r="BJ188" s="14" t="s">
        <v>83</v>
      </c>
      <c r="BK188" s="244">
        <f>ROUND(I188*H188,2)</f>
        <v>0</v>
      </c>
      <c r="BL188" s="14" t="s">
        <v>217</v>
      </c>
      <c r="BM188" s="243" t="s">
        <v>291</v>
      </c>
    </row>
    <row r="189" s="2" customFormat="1" ht="16.5" customHeight="1">
      <c r="A189" s="35"/>
      <c r="B189" s="36"/>
      <c r="C189" s="231" t="s">
        <v>292</v>
      </c>
      <c r="D189" s="231" t="s">
        <v>151</v>
      </c>
      <c r="E189" s="232" t="s">
        <v>293</v>
      </c>
      <c r="F189" s="233" t="s">
        <v>294</v>
      </c>
      <c r="G189" s="234" t="s">
        <v>262</v>
      </c>
      <c r="H189" s="235">
        <v>5</v>
      </c>
      <c r="I189" s="236"/>
      <c r="J189" s="237">
        <f>ROUND(I189*H189,2)</f>
        <v>0</v>
      </c>
      <c r="K189" s="238"/>
      <c r="L189" s="41"/>
      <c r="M189" s="239" t="s">
        <v>1</v>
      </c>
      <c r="N189" s="240" t="s">
        <v>40</v>
      </c>
      <c r="O189" s="88"/>
      <c r="P189" s="241">
        <f>O189*H189</f>
        <v>0</v>
      </c>
      <c r="Q189" s="241">
        <v>0</v>
      </c>
      <c r="R189" s="241">
        <f>Q189*H189</f>
        <v>0</v>
      </c>
      <c r="S189" s="241">
        <v>0.00085999999999999998</v>
      </c>
      <c r="T189" s="242">
        <f>S189*H189</f>
        <v>0.0043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3" t="s">
        <v>217</v>
      </c>
      <c r="AT189" s="243" t="s">
        <v>151</v>
      </c>
      <c r="AU189" s="243" t="s">
        <v>85</v>
      </c>
      <c r="AY189" s="14" t="s">
        <v>149</v>
      </c>
      <c r="BE189" s="244">
        <f>IF(N189="základní",J189,0)</f>
        <v>0</v>
      </c>
      <c r="BF189" s="244">
        <f>IF(N189="snížená",J189,0)</f>
        <v>0</v>
      </c>
      <c r="BG189" s="244">
        <f>IF(N189="zákl. přenesená",J189,0)</f>
        <v>0</v>
      </c>
      <c r="BH189" s="244">
        <f>IF(N189="sníž. přenesená",J189,0)</f>
        <v>0</v>
      </c>
      <c r="BI189" s="244">
        <f>IF(N189="nulová",J189,0)</f>
        <v>0</v>
      </c>
      <c r="BJ189" s="14" t="s">
        <v>83</v>
      </c>
      <c r="BK189" s="244">
        <f>ROUND(I189*H189,2)</f>
        <v>0</v>
      </c>
      <c r="BL189" s="14" t="s">
        <v>217</v>
      </c>
      <c r="BM189" s="243" t="s">
        <v>295</v>
      </c>
    </row>
    <row r="190" s="2" customFormat="1" ht="16.5" customHeight="1">
      <c r="A190" s="35"/>
      <c r="B190" s="36"/>
      <c r="C190" s="231" t="s">
        <v>296</v>
      </c>
      <c r="D190" s="231" t="s">
        <v>151</v>
      </c>
      <c r="E190" s="232" t="s">
        <v>297</v>
      </c>
      <c r="F190" s="233" t="s">
        <v>298</v>
      </c>
      <c r="G190" s="234" t="s">
        <v>299</v>
      </c>
      <c r="H190" s="235">
        <v>5</v>
      </c>
      <c r="I190" s="236"/>
      <c r="J190" s="237">
        <f>ROUND(I190*H190,2)</f>
        <v>0</v>
      </c>
      <c r="K190" s="238"/>
      <c r="L190" s="41"/>
      <c r="M190" s="239" t="s">
        <v>1</v>
      </c>
      <c r="N190" s="240" t="s">
        <v>40</v>
      </c>
      <c r="O190" s="88"/>
      <c r="P190" s="241">
        <f>O190*H190</f>
        <v>0</v>
      </c>
      <c r="Q190" s="241">
        <v>0</v>
      </c>
      <c r="R190" s="241">
        <f>Q190*H190</f>
        <v>0</v>
      </c>
      <c r="S190" s="241">
        <v>0.00084999999999999995</v>
      </c>
      <c r="T190" s="242">
        <f>S190*H190</f>
        <v>0.0042499999999999994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3" t="s">
        <v>217</v>
      </c>
      <c r="AT190" s="243" t="s">
        <v>151</v>
      </c>
      <c r="AU190" s="243" t="s">
        <v>85</v>
      </c>
      <c r="AY190" s="14" t="s">
        <v>149</v>
      </c>
      <c r="BE190" s="244">
        <f>IF(N190="základní",J190,0)</f>
        <v>0</v>
      </c>
      <c r="BF190" s="244">
        <f>IF(N190="snížená",J190,0)</f>
        <v>0</v>
      </c>
      <c r="BG190" s="244">
        <f>IF(N190="zákl. přenesená",J190,0)</f>
        <v>0</v>
      </c>
      <c r="BH190" s="244">
        <f>IF(N190="sníž. přenesená",J190,0)</f>
        <v>0</v>
      </c>
      <c r="BI190" s="244">
        <f>IF(N190="nulová",J190,0)</f>
        <v>0</v>
      </c>
      <c r="BJ190" s="14" t="s">
        <v>83</v>
      </c>
      <c r="BK190" s="244">
        <f>ROUND(I190*H190,2)</f>
        <v>0</v>
      </c>
      <c r="BL190" s="14" t="s">
        <v>217</v>
      </c>
      <c r="BM190" s="243" t="s">
        <v>300</v>
      </c>
    </row>
    <row r="191" s="12" customFormat="1" ht="22.8" customHeight="1">
      <c r="A191" s="12"/>
      <c r="B191" s="215"/>
      <c r="C191" s="216"/>
      <c r="D191" s="217" t="s">
        <v>74</v>
      </c>
      <c r="E191" s="229" t="s">
        <v>301</v>
      </c>
      <c r="F191" s="229" t="s">
        <v>302</v>
      </c>
      <c r="G191" s="216"/>
      <c r="H191" s="216"/>
      <c r="I191" s="219"/>
      <c r="J191" s="230">
        <f>BK191</f>
        <v>0</v>
      </c>
      <c r="K191" s="216"/>
      <c r="L191" s="221"/>
      <c r="M191" s="222"/>
      <c r="N191" s="223"/>
      <c r="O191" s="223"/>
      <c r="P191" s="224">
        <f>P192</f>
        <v>0</v>
      </c>
      <c r="Q191" s="223"/>
      <c r="R191" s="224">
        <f>R192</f>
        <v>0.00017000000000000001</v>
      </c>
      <c r="S191" s="223"/>
      <c r="T191" s="225">
        <f>T192</f>
        <v>0.30625000000000002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6" t="s">
        <v>85</v>
      </c>
      <c r="AT191" s="227" t="s">
        <v>74</v>
      </c>
      <c r="AU191" s="227" t="s">
        <v>83</v>
      </c>
      <c r="AY191" s="226" t="s">
        <v>149</v>
      </c>
      <c r="BK191" s="228">
        <f>BK192</f>
        <v>0</v>
      </c>
    </row>
    <row r="192" s="2" customFormat="1" ht="24.15" customHeight="1">
      <c r="A192" s="35"/>
      <c r="B192" s="36"/>
      <c r="C192" s="231" t="s">
        <v>303</v>
      </c>
      <c r="D192" s="231" t="s">
        <v>151</v>
      </c>
      <c r="E192" s="232" t="s">
        <v>304</v>
      </c>
      <c r="F192" s="233" t="s">
        <v>305</v>
      </c>
      <c r="G192" s="234" t="s">
        <v>299</v>
      </c>
      <c r="H192" s="235">
        <v>1</v>
      </c>
      <c r="I192" s="236"/>
      <c r="J192" s="237">
        <f>ROUND(I192*H192,2)</f>
        <v>0</v>
      </c>
      <c r="K192" s="238"/>
      <c r="L192" s="41"/>
      <c r="M192" s="239" t="s">
        <v>1</v>
      </c>
      <c r="N192" s="240" t="s">
        <v>40</v>
      </c>
      <c r="O192" s="88"/>
      <c r="P192" s="241">
        <f>O192*H192</f>
        <v>0</v>
      </c>
      <c r="Q192" s="241">
        <v>0.00017000000000000001</v>
      </c>
      <c r="R192" s="241">
        <f>Q192*H192</f>
        <v>0.00017000000000000001</v>
      </c>
      <c r="S192" s="241">
        <v>0.30625000000000002</v>
      </c>
      <c r="T192" s="242">
        <f>S192*H192</f>
        <v>0.30625000000000002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3" t="s">
        <v>217</v>
      </c>
      <c r="AT192" s="243" t="s">
        <v>151</v>
      </c>
      <c r="AU192" s="243" t="s">
        <v>85</v>
      </c>
      <c r="AY192" s="14" t="s">
        <v>149</v>
      </c>
      <c r="BE192" s="244">
        <f>IF(N192="základní",J192,0)</f>
        <v>0</v>
      </c>
      <c r="BF192" s="244">
        <f>IF(N192="snížená",J192,0)</f>
        <v>0</v>
      </c>
      <c r="BG192" s="244">
        <f>IF(N192="zákl. přenesená",J192,0)</f>
        <v>0</v>
      </c>
      <c r="BH192" s="244">
        <f>IF(N192="sníž. přenesená",J192,0)</f>
        <v>0</v>
      </c>
      <c r="BI192" s="244">
        <f>IF(N192="nulová",J192,0)</f>
        <v>0</v>
      </c>
      <c r="BJ192" s="14" t="s">
        <v>83</v>
      </c>
      <c r="BK192" s="244">
        <f>ROUND(I192*H192,2)</f>
        <v>0</v>
      </c>
      <c r="BL192" s="14" t="s">
        <v>217</v>
      </c>
      <c r="BM192" s="243" t="s">
        <v>306</v>
      </c>
    </row>
    <row r="193" s="12" customFormat="1" ht="22.8" customHeight="1">
      <c r="A193" s="12"/>
      <c r="B193" s="215"/>
      <c r="C193" s="216"/>
      <c r="D193" s="217" t="s">
        <v>74</v>
      </c>
      <c r="E193" s="229" t="s">
        <v>307</v>
      </c>
      <c r="F193" s="229" t="s">
        <v>308</v>
      </c>
      <c r="G193" s="216"/>
      <c r="H193" s="216"/>
      <c r="I193" s="219"/>
      <c r="J193" s="230">
        <f>BK193</f>
        <v>0</v>
      </c>
      <c r="K193" s="216"/>
      <c r="L193" s="221"/>
      <c r="M193" s="222"/>
      <c r="N193" s="223"/>
      <c r="O193" s="223"/>
      <c r="P193" s="224">
        <f>P194</f>
        <v>0</v>
      </c>
      <c r="Q193" s="223"/>
      <c r="R193" s="224">
        <f>R194</f>
        <v>0.0089423999999999997</v>
      </c>
      <c r="S193" s="223"/>
      <c r="T193" s="225">
        <f>T194</f>
        <v>0.31596479999999999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6" t="s">
        <v>85</v>
      </c>
      <c r="AT193" s="227" t="s">
        <v>74</v>
      </c>
      <c r="AU193" s="227" t="s">
        <v>83</v>
      </c>
      <c r="AY193" s="226" t="s">
        <v>149</v>
      </c>
      <c r="BK193" s="228">
        <f>BK194</f>
        <v>0</v>
      </c>
    </row>
    <row r="194" s="2" customFormat="1" ht="16.5" customHeight="1">
      <c r="A194" s="35"/>
      <c r="B194" s="36"/>
      <c r="C194" s="231" t="s">
        <v>309</v>
      </c>
      <c r="D194" s="231" t="s">
        <v>151</v>
      </c>
      <c r="E194" s="232" t="s">
        <v>310</v>
      </c>
      <c r="F194" s="233" t="s">
        <v>311</v>
      </c>
      <c r="G194" s="234" t="s">
        <v>312</v>
      </c>
      <c r="H194" s="235">
        <v>298.07999999999998</v>
      </c>
      <c r="I194" s="236"/>
      <c r="J194" s="237">
        <f>ROUND(I194*H194,2)</f>
        <v>0</v>
      </c>
      <c r="K194" s="238"/>
      <c r="L194" s="41"/>
      <c r="M194" s="239" t="s">
        <v>1</v>
      </c>
      <c r="N194" s="240" t="s">
        <v>40</v>
      </c>
      <c r="O194" s="88"/>
      <c r="P194" s="241">
        <f>O194*H194</f>
        <v>0</v>
      </c>
      <c r="Q194" s="241">
        <v>3.0000000000000001E-05</v>
      </c>
      <c r="R194" s="241">
        <f>Q194*H194</f>
        <v>0.0089423999999999997</v>
      </c>
      <c r="S194" s="241">
        <v>0.00106</v>
      </c>
      <c r="T194" s="242">
        <f>S194*H194</f>
        <v>0.31596479999999999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43" t="s">
        <v>217</v>
      </c>
      <c r="AT194" s="243" t="s">
        <v>151</v>
      </c>
      <c r="AU194" s="243" t="s">
        <v>85</v>
      </c>
      <c r="AY194" s="14" t="s">
        <v>149</v>
      </c>
      <c r="BE194" s="244">
        <f>IF(N194="základní",J194,0)</f>
        <v>0</v>
      </c>
      <c r="BF194" s="244">
        <f>IF(N194="snížená",J194,0)</f>
        <v>0</v>
      </c>
      <c r="BG194" s="244">
        <f>IF(N194="zákl. přenesená",J194,0)</f>
        <v>0</v>
      </c>
      <c r="BH194" s="244">
        <f>IF(N194="sníž. přenesená",J194,0)</f>
        <v>0</v>
      </c>
      <c r="BI194" s="244">
        <f>IF(N194="nulová",J194,0)</f>
        <v>0</v>
      </c>
      <c r="BJ194" s="14" t="s">
        <v>83</v>
      </c>
      <c r="BK194" s="244">
        <f>ROUND(I194*H194,2)</f>
        <v>0</v>
      </c>
      <c r="BL194" s="14" t="s">
        <v>217</v>
      </c>
      <c r="BM194" s="243" t="s">
        <v>313</v>
      </c>
    </row>
    <row r="195" s="12" customFormat="1" ht="22.8" customHeight="1">
      <c r="A195" s="12"/>
      <c r="B195" s="215"/>
      <c r="C195" s="216"/>
      <c r="D195" s="217" t="s">
        <v>74</v>
      </c>
      <c r="E195" s="229" t="s">
        <v>314</v>
      </c>
      <c r="F195" s="229" t="s">
        <v>315</v>
      </c>
      <c r="G195" s="216"/>
      <c r="H195" s="216"/>
      <c r="I195" s="219"/>
      <c r="J195" s="230">
        <f>BK195</f>
        <v>0</v>
      </c>
      <c r="K195" s="216"/>
      <c r="L195" s="221"/>
      <c r="M195" s="222"/>
      <c r="N195" s="223"/>
      <c r="O195" s="223"/>
      <c r="P195" s="224">
        <f>SUM(P196:P197)</f>
        <v>0</v>
      </c>
      <c r="Q195" s="223"/>
      <c r="R195" s="224">
        <f>SUM(R196:R197)</f>
        <v>0.00216</v>
      </c>
      <c r="S195" s="223"/>
      <c r="T195" s="225">
        <f>SUM(T196:T197)</f>
        <v>0.48149999999999998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6" t="s">
        <v>85</v>
      </c>
      <c r="AT195" s="227" t="s">
        <v>74</v>
      </c>
      <c r="AU195" s="227" t="s">
        <v>83</v>
      </c>
      <c r="AY195" s="226" t="s">
        <v>149</v>
      </c>
      <c r="BK195" s="228">
        <f>SUM(BK196:BK197)</f>
        <v>0</v>
      </c>
    </row>
    <row r="196" s="2" customFormat="1" ht="24.15" customHeight="1">
      <c r="A196" s="35"/>
      <c r="B196" s="36"/>
      <c r="C196" s="231" t="s">
        <v>316</v>
      </c>
      <c r="D196" s="231" t="s">
        <v>151</v>
      </c>
      <c r="E196" s="232" t="s">
        <v>317</v>
      </c>
      <c r="F196" s="233" t="s">
        <v>318</v>
      </c>
      <c r="G196" s="234" t="s">
        <v>299</v>
      </c>
      <c r="H196" s="235">
        <v>54</v>
      </c>
      <c r="I196" s="236"/>
      <c r="J196" s="237">
        <f>ROUND(I196*H196,2)</f>
        <v>0</v>
      </c>
      <c r="K196" s="238"/>
      <c r="L196" s="41"/>
      <c r="M196" s="239" t="s">
        <v>1</v>
      </c>
      <c r="N196" s="240" t="s">
        <v>40</v>
      </c>
      <c r="O196" s="88"/>
      <c r="P196" s="241">
        <f>O196*H196</f>
        <v>0</v>
      </c>
      <c r="Q196" s="241">
        <v>4.0000000000000003E-05</v>
      </c>
      <c r="R196" s="241">
        <f>Q196*H196</f>
        <v>0.00216</v>
      </c>
      <c r="S196" s="241">
        <v>0.00044999999999999999</v>
      </c>
      <c r="T196" s="242">
        <f>S196*H196</f>
        <v>0.024299999999999999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3" t="s">
        <v>217</v>
      </c>
      <c r="AT196" s="243" t="s">
        <v>151</v>
      </c>
      <c r="AU196" s="243" t="s">
        <v>85</v>
      </c>
      <c r="AY196" s="14" t="s">
        <v>149</v>
      </c>
      <c r="BE196" s="244">
        <f>IF(N196="základní",J196,0)</f>
        <v>0</v>
      </c>
      <c r="BF196" s="244">
        <f>IF(N196="snížená",J196,0)</f>
        <v>0</v>
      </c>
      <c r="BG196" s="244">
        <f>IF(N196="zákl. přenesená",J196,0)</f>
        <v>0</v>
      </c>
      <c r="BH196" s="244">
        <f>IF(N196="sníž. přenesená",J196,0)</f>
        <v>0</v>
      </c>
      <c r="BI196" s="244">
        <f>IF(N196="nulová",J196,0)</f>
        <v>0</v>
      </c>
      <c r="BJ196" s="14" t="s">
        <v>83</v>
      </c>
      <c r="BK196" s="244">
        <f>ROUND(I196*H196,2)</f>
        <v>0</v>
      </c>
      <c r="BL196" s="14" t="s">
        <v>217</v>
      </c>
      <c r="BM196" s="243" t="s">
        <v>319</v>
      </c>
    </row>
    <row r="197" s="2" customFormat="1" ht="24.15" customHeight="1">
      <c r="A197" s="35"/>
      <c r="B197" s="36"/>
      <c r="C197" s="231" t="s">
        <v>320</v>
      </c>
      <c r="D197" s="231" t="s">
        <v>151</v>
      </c>
      <c r="E197" s="232" t="s">
        <v>321</v>
      </c>
      <c r="F197" s="233" t="s">
        <v>322</v>
      </c>
      <c r="G197" s="234" t="s">
        <v>299</v>
      </c>
      <c r="H197" s="235">
        <v>18</v>
      </c>
      <c r="I197" s="236"/>
      <c r="J197" s="237">
        <f>ROUND(I197*H197,2)</f>
        <v>0</v>
      </c>
      <c r="K197" s="238"/>
      <c r="L197" s="41"/>
      <c r="M197" s="239" t="s">
        <v>1</v>
      </c>
      <c r="N197" s="240" t="s">
        <v>40</v>
      </c>
      <c r="O197" s="88"/>
      <c r="P197" s="241">
        <f>O197*H197</f>
        <v>0</v>
      </c>
      <c r="Q197" s="241">
        <v>0</v>
      </c>
      <c r="R197" s="241">
        <f>Q197*H197</f>
        <v>0</v>
      </c>
      <c r="S197" s="241">
        <v>0.025399999999999999</v>
      </c>
      <c r="T197" s="242">
        <f>S197*H197</f>
        <v>0.4572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43" t="s">
        <v>217</v>
      </c>
      <c r="AT197" s="243" t="s">
        <v>151</v>
      </c>
      <c r="AU197" s="243" t="s">
        <v>85</v>
      </c>
      <c r="AY197" s="14" t="s">
        <v>149</v>
      </c>
      <c r="BE197" s="244">
        <f>IF(N197="základní",J197,0)</f>
        <v>0</v>
      </c>
      <c r="BF197" s="244">
        <f>IF(N197="snížená",J197,0)</f>
        <v>0</v>
      </c>
      <c r="BG197" s="244">
        <f>IF(N197="zákl. přenesená",J197,0)</f>
        <v>0</v>
      </c>
      <c r="BH197" s="244">
        <f>IF(N197="sníž. přenesená",J197,0)</f>
        <v>0</v>
      </c>
      <c r="BI197" s="244">
        <f>IF(N197="nulová",J197,0)</f>
        <v>0</v>
      </c>
      <c r="BJ197" s="14" t="s">
        <v>83</v>
      </c>
      <c r="BK197" s="244">
        <f>ROUND(I197*H197,2)</f>
        <v>0</v>
      </c>
      <c r="BL197" s="14" t="s">
        <v>217</v>
      </c>
      <c r="BM197" s="243" t="s">
        <v>323</v>
      </c>
    </row>
    <row r="198" s="12" customFormat="1" ht="22.8" customHeight="1">
      <c r="A198" s="12"/>
      <c r="B198" s="215"/>
      <c r="C198" s="216"/>
      <c r="D198" s="217" t="s">
        <v>74</v>
      </c>
      <c r="E198" s="229" t="s">
        <v>324</v>
      </c>
      <c r="F198" s="229" t="s">
        <v>325</v>
      </c>
      <c r="G198" s="216"/>
      <c r="H198" s="216"/>
      <c r="I198" s="219"/>
      <c r="J198" s="230">
        <f>BK198</f>
        <v>0</v>
      </c>
      <c r="K198" s="216"/>
      <c r="L198" s="221"/>
      <c r="M198" s="222"/>
      <c r="N198" s="223"/>
      <c r="O198" s="223"/>
      <c r="P198" s="224">
        <f>P199</f>
        <v>0</v>
      </c>
      <c r="Q198" s="223"/>
      <c r="R198" s="224">
        <f>R199</f>
        <v>0.00090000000000000008</v>
      </c>
      <c r="S198" s="223"/>
      <c r="T198" s="225">
        <f>T199</f>
        <v>0.41868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6" t="s">
        <v>85</v>
      </c>
      <c r="AT198" s="227" t="s">
        <v>74</v>
      </c>
      <c r="AU198" s="227" t="s">
        <v>83</v>
      </c>
      <c r="AY198" s="226" t="s">
        <v>149</v>
      </c>
      <c r="BK198" s="228">
        <f>BK199</f>
        <v>0</v>
      </c>
    </row>
    <row r="199" s="2" customFormat="1" ht="24.15" customHeight="1">
      <c r="A199" s="35"/>
      <c r="B199" s="36"/>
      <c r="C199" s="231" t="s">
        <v>326</v>
      </c>
      <c r="D199" s="231" t="s">
        <v>151</v>
      </c>
      <c r="E199" s="232" t="s">
        <v>327</v>
      </c>
      <c r="F199" s="233" t="s">
        <v>328</v>
      </c>
      <c r="G199" s="234" t="s">
        <v>299</v>
      </c>
      <c r="H199" s="235">
        <v>18</v>
      </c>
      <c r="I199" s="236"/>
      <c r="J199" s="237">
        <f>ROUND(I199*H199,2)</f>
        <v>0</v>
      </c>
      <c r="K199" s="238"/>
      <c r="L199" s="41"/>
      <c r="M199" s="239" t="s">
        <v>1</v>
      </c>
      <c r="N199" s="240" t="s">
        <v>40</v>
      </c>
      <c r="O199" s="88"/>
      <c r="P199" s="241">
        <f>O199*H199</f>
        <v>0</v>
      </c>
      <c r="Q199" s="241">
        <v>5.0000000000000002E-05</v>
      </c>
      <c r="R199" s="241">
        <f>Q199*H199</f>
        <v>0.00090000000000000008</v>
      </c>
      <c r="S199" s="241">
        <v>0.023259999999999999</v>
      </c>
      <c r="T199" s="242">
        <f>S199*H199</f>
        <v>0.41868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43" t="s">
        <v>217</v>
      </c>
      <c r="AT199" s="243" t="s">
        <v>151</v>
      </c>
      <c r="AU199" s="243" t="s">
        <v>85</v>
      </c>
      <c r="AY199" s="14" t="s">
        <v>149</v>
      </c>
      <c r="BE199" s="244">
        <f>IF(N199="základní",J199,0)</f>
        <v>0</v>
      </c>
      <c r="BF199" s="244">
        <f>IF(N199="snížená",J199,0)</f>
        <v>0</v>
      </c>
      <c r="BG199" s="244">
        <f>IF(N199="zákl. přenesená",J199,0)</f>
        <v>0</v>
      </c>
      <c r="BH199" s="244">
        <f>IF(N199="sníž. přenesená",J199,0)</f>
        <v>0</v>
      </c>
      <c r="BI199" s="244">
        <f>IF(N199="nulová",J199,0)</f>
        <v>0</v>
      </c>
      <c r="BJ199" s="14" t="s">
        <v>83</v>
      </c>
      <c r="BK199" s="244">
        <f>ROUND(I199*H199,2)</f>
        <v>0</v>
      </c>
      <c r="BL199" s="14" t="s">
        <v>217</v>
      </c>
      <c r="BM199" s="243" t="s">
        <v>329</v>
      </c>
    </row>
    <row r="200" s="12" customFormat="1" ht="22.8" customHeight="1">
      <c r="A200" s="12"/>
      <c r="B200" s="215"/>
      <c r="C200" s="216"/>
      <c r="D200" s="217" t="s">
        <v>74</v>
      </c>
      <c r="E200" s="229" t="s">
        <v>330</v>
      </c>
      <c r="F200" s="229" t="s">
        <v>331</v>
      </c>
      <c r="G200" s="216"/>
      <c r="H200" s="216"/>
      <c r="I200" s="219"/>
      <c r="J200" s="230">
        <f>BK200</f>
        <v>0</v>
      </c>
      <c r="K200" s="216"/>
      <c r="L200" s="221"/>
      <c r="M200" s="222"/>
      <c r="N200" s="223"/>
      <c r="O200" s="223"/>
      <c r="P200" s="224">
        <f>P201</f>
        <v>0</v>
      </c>
      <c r="Q200" s="223"/>
      <c r="R200" s="224">
        <f>R201</f>
        <v>0</v>
      </c>
      <c r="S200" s="223"/>
      <c r="T200" s="225">
        <f>T201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6" t="s">
        <v>85</v>
      </c>
      <c r="AT200" s="227" t="s">
        <v>74</v>
      </c>
      <c r="AU200" s="227" t="s">
        <v>83</v>
      </c>
      <c r="AY200" s="226" t="s">
        <v>149</v>
      </c>
      <c r="BK200" s="228">
        <f>BK201</f>
        <v>0</v>
      </c>
    </row>
    <row r="201" s="2" customFormat="1" ht="16.5" customHeight="1">
      <c r="A201" s="35"/>
      <c r="B201" s="36"/>
      <c r="C201" s="231" t="s">
        <v>332</v>
      </c>
      <c r="D201" s="231" t="s">
        <v>151</v>
      </c>
      <c r="E201" s="232" t="s">
        <v>333</v>
      </c>
      <c r="F201" s="233" t="s">
        <v>334</v>
      </c>
      <c r="G201" s="234" t="s">
        <v>262</v>
      </c>
      <c r="H201" s="235">
        <v>1</v>
      </c>
      <c r="I201" s="236"/>
      <c r="J201" s="237">
        <f>ROUND(I201*H201,2)</f>
        <v>0</v>
      </c>
      <c r="K201" s="238"/>
      <c r="L201" s="41"/>
      <c r="M201" s="239" t="s">
        <v>1</v>
      </c>
      <c r="N201" s="240" t="s">
        <v>40</v>
      </c>
      <c r="O201" s="88"/>
      <c r="P201" s="241">
        <f>O201*H201</f>
        <v>0</v>
      </c>
      <c r="Q201" s="241">
        <v>0</v>
      </c>
      <c r="R201" s="241">
        <f>Q201*H201</f>
        <v>0</v>
      </c>
      <c r="S201" s="241">
        <v>0</v>
      </c>
      <c r="T201" s="242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43" t="s">
        <v>217</v>
      </c>
      <c r="AT201" s="243" t="s">
        <v>151</v>
      </c>
      <c r="AU201" s="243" t="s">
        <v>85</v>
      </c>
      <c r="AY201" s="14" t="s">
        <v>149</v>
      </c>
      <c r="BE201" s="244">
        <f>IF(N201="základní",J201,0)</f>
        <v>0</v>
      </c>
      <c r="BF201" s="244">
        <f>IF(N201="snížená",J201,0)</f>
        <v>0</v>
      </c>
      <c r="BG201" s="244">
        <f>IF(N201="zákl. přenesená",J201,0)</f>
        <v>0</v>
      </c>
      <c r="BH201" s="244">
        <f>IF(N201="sníž. přenesená",J201,0)</f>
        <v>0</v>
      </c>
      <c r="BI201" s="244">
        <f>IF(N201="nulová",J201,0)</f>
        <v>0</v>
      </c>
      <c r="BJ201" s="14" t="s">
        <v>83</v>
      </c>
      <c r="BK201" s="244">
        <f>ROUND(I201*H201,2)</f>
        <v>0</v>
      </c>
      <c r="BL201" s="14" t="s">
        <v>217</v>
      </c>
      <c r="BM201" s="243" t="s">
        <v>335</v>
      </c>
    </row>
    <row r="202" s="12" customFormat="1" ht="22.8" customHeight="1">
      <c r="A202" s="12"/>
      <c r="B202" s="215"/>
      <c r="C202" s="216"/>
      <c r="D202" s="217" t="s">
        <v>74</v>
      </c>
      <c r="E202" s="229" t="s">
        <v>336</v>
      </c>
      <c r="F202" s="229" t="s">
        <v>337</v>
      </c>
      <c r="G202" s="216"/>
      <c r="H202" s="216"/>
      <c r="I202" s="219"/>
      <c r="J202" s="230">
        <f>BK202</f>
        <v>0</v>
      </c>
      <c r="K202" s="216"/>
      <c r="L202" s="221"/>
      <c r="M202" s="222"/>
      <c r="N202" s="223"/>
      <c r="O202" s="223"/>
      <c r="P202" s="224">
        <f>SUM(P203:P207)</f>
        <v>0</v>
      </c>
      <c r="Q202" s="223"/>
      <c r="R202" s="224">
        <f>SUM(R203:R207)</f>
        <v>0</v>
      </c>
      <c r="S202" s="223"/>
      <c r="T202" s="225">
        <f>SUM(T203:T207)</f>
        <v>67.180022000000008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6" t="s">
        <v>85</v>
      </c>
      <c r="AT202" s="227" t="s">
        <v>74</v>
      </c>
      <c r="AU202" s="227" t="s">
        <v>83</v>
      </c>
      <c r="AY202" s="226" t="s">
        <v>149</v>
      </c>
      <c r="BK202" s="228">
        <f>SUM(BK203:BK207)</f>
        <v>0</v>
      </c>
    </row>
    <row r="203" s="2" customFormat="1" ht="16.5" customHeight="1">
      <c r="A203" s="35"/>
      <c r="B203" s="36"/>
      <c r="C203" s="231" t="s">
        <v>338</v>
      </c>
      <c r="D203" s="231" t="s">
        <v>151</v>
      </c>
      <c r="E203" s="232" t="s">
        <v>339</v>
      </c>
      <c r="F203" s="233" t="s">
        <v>340</v>
      </c>
      <c r="G203" s="234" t="s">
        <v>172</v>
      </c>
      <c r="H203" s="235">
        <v>2097.1860000000001</v>
      </c>
      <c r="I203" s="236"/>
      <c r="J203" s="237">
        <f>ROUND(I203*H203,2)</f>
        <v>0</v>
      </c>
      <c r="K203" s="238"/>
      <c r="L203" s="41"/>
      <c r="M203" s="239" t="s">
        <v>1</v>
      </c>
      <c r="N203" s="240" t="s">
        <v>40</v>
      </c>
      <c r="O203" s="88"/>
      <c r="P203" s="241">
        <f>O203*H203</f>
        <v>0</v>
      </c>
      <c r="Q203" s="241">
        <v>0</v>
      </c>
      <c r="R203" s="241">
        <f>Q203*H203</f>
        <v>0</v>
      </c>
      <c r="S203" s="241">
        <v>0.021999999999999999</v>
      </c>
      <c r="T203" s="242">
        <f>S203*H203</f>
        <v>46.138092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43" t="s">
        <v>217</v>
      </c>
      <c r="AT203" s="243" t="s">
        <v>151</v>
      </c>
      <c r="AU203" s="243" t="s">
        <v>85</v>
      </c>
      <c r="AY203" s="14" t="s">
        <v>149</v>
      </c>
      <c r="BE203" s="244">
        <f>IF(N203="základní",J203,0)</f>
        <v>0</v>
      </c>
      <c r="BF203" s="244">
        <f>IF(N203="snížená",J203,0)</f>
        <v>0</v>
      </c>
      <c r="BG203" s="244">
        <f>IF(N203="zákl. přenesená",J203,0)</f>
        <v>0</v>
      </c>
      <c r="BH203" s="244">
        <f>IF(N203="sníž. přenesená",J203,0)</f>
        <v>0</v>
      </c>
      <c r="BI203" s="244">
        <f>IF(N203="nulová",J203,0)</f>
        <v>0</v>
      </c>
      <c r="BJ203" s="14" t="s">
        <v>83</v>
      </c>
      <c r="BK203" s="244">
        <f>ROUND(I203*H203,2)</f>
        <v>0</v>
      </c>
      <c r="BL203" s="14" t="s">
        <v>217</v>
      </c>
      <c r="BM203" s="243" t="s">
        <v>341</v>
      </c>
    </row>
    <row r="204" s="2" customFormat="1" ht="24.15" customHeight="1">
      <c r="A204" s="35"/>
      <c r="B204" s="36"/>
      <c r="C204" s="231" t="s">
        <v>342</v>
      </c>
      <c r="D204" s="231" t="s">
        <v>151</v>
      </c>
      <c r="E204" s="232" t="s">
        <v>343</v>
      </c>
      <c r="F204" s="233" t="s">
        <v>344</v>
      </c>
      <c r="G204" s="234" t="s">
        <v>172</v>
      </c>
      <c r="H204" s="235">
        <v>406.55500000000001</v>
      </c>
      <c r="I204" s="236"/>
      <c r="J204" s="237">
        <f>ROUND(I204*H204,2)</f>
        <v>0</v>
      </c>
      <c r="K204" s="238"/>
      <c r="L204" s="41"/>
      <c r="M204" s="239" t="s">
        <v>1</v>
      </c>
      <c r="N204" s="240" t="s">
        <v>40</v>
      </c>
      <c r="O204" s="88"/>
      <c r="P204" s="241">
        <f>O204*H204</f>
        <v>0</v>
      </c>
      <c r="Q204" s="241">
        <v>0</v>
      </c>
      <c r="R204" s="241">
        <f>Q204*H204</f>
        <v>0</v>
      </c>
      <c r="S204" s="241">
        <v>0.014</v>
      </c>
      <c r="T204" s="242">
        <f>S204*H204</f>
        <v>5.69177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43" t="s">
        <v>217</v>
      </c>
      <c r="AT204" s="243" t="s">
        <v>151</v>
      </c>
      <c r="AU204" s="243" t="s">
        <v>85</v>
      </c>
      <c r="AY204" s="14" t="s">
        <v>149</v>
      </c>
      <c r="BE204" s="244">
        <f>IF(N204="základní",J204,0)</f>
        <v>0</v>
      </c>
      <c r="BF204" s="244">
        <f>IF(N204="snížená",J204,0)</f>
        <v>0</v>
      </c>
      <c r="BG204" s="244">
        <f>IF(N204="zákl. přenesená",J204,0)</f>
        <v>0</v>
      </c>
      <c r="BH204" s="244">
        <f>IF(N204="sníž. přenesená",J204,0)</f>
        <v>0</v>
      </c>
      <c r="BI204" s="244">
        <f>IF(N204="nulová",J204,0)</f>
        <v>0</v>
      </c>
      <c r="BJ204" s="14" t="s">
        <v>83</v>
      </c>
      <c r="BK204" s="244">
        <f>ROUND(I204*H204,2)</f>
        <v>0</v>
      </c>
      <c r="BL204" s="14" t="s">
        <v>217</v>
      </c>
      <c r="BM204" s="243" t="s">
        <v>345</v>
      </c>
    </row>
    <row r="205" s="2" customFormat="1" ht="24.15" customHeight="1">
      <c r="A205" s="35"/>
      <c r="B205" s="36"/>
      <c r="C205" s="231" t="s">
        <v>346</v>
      </c>
      <c r="D205" s="231" t="s">
        <v>151</v>
      </c>
      <c r="E205" s="232" t="s">
        <v>347</v>
      </c>
      <c r="F205" s="233" t="s">
        <v>348</v>
      </c>
      <c r="G205" s="234" t="s">
        <v>312</v>
      </c>
      <c r="H205" s="235">
        <v>166.91999999999999</v>
      </c>
      <c r="I205" s="236"/>
      <c r="J205" s="237">
        <f>ROUND(I205*H205,2)</f>
        <v>0</v>
      </c>
      <c r="K205" s="238"/>
      <c r="L205" s="41"/>
      <c r="M205" s="239" t="s">
        <v>1</v>
      </c>
      <c r="N205" s="240" t="s">
        <v>40</v>
      </c>
      <c r="O205" s="88"/>
      <c r="P205" s="241">
        <f>O205*H205</f>
        <v>0</v>
      </c>
      <c r="Q205" s="241">
        <v>0</v>
      </c>
      <c r="R205" s="241">
        <f>Q205*H205</f>
        <v>0</v>
      </c>
      <c r="S205" s="241">
        <v>0.0080000000000000002</v>
      </c>
      <c r="T205" s="242">
        <f>S205*H205</f>
        <v>1.3353599999999999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43" t="s">
        <v>217</v>
      </c>
      <c r="AT205" s="243" t="s">
        <v>151</v>
      </c>
      <c r="AU205" s="243" t="s">
        <v>85</v>
      </c>
      <c r="AY205" s="14" t="s">
        <v>149</v>
      </c>
      <c r="BE205" s="244">
        <f>IF(N205="základní",J205,0)</f>
        <v>0</v>
      </c>
      <c r="BF205" s="244">
        <f>IF(N205="snížená",J205,0)</f>
        <v>0</v>
      </c>
      <c r="BG205" s="244">
        <f>IF(N205="zákl. přenesená",J205,0)</f>
        <v>0</v>
      </c>
      <c r="BH205" s="244">
        <f>IF(N205="sníž. přenesená",J205,0)</f>
        <v>0</v>
      </c>
      <c r="BI205" s="244">
        <f>IF(N205="nulová",J205,0)</f>
        <v>0</v>
      </c>
      <c r="BJ205" s="14" t="s">
        <v>83</v>
      </c>
      <c r="BK205" s="244">
        <f>ROUND(I205*H205,2)</f>
        <v>0</v>
      </c>
      <c r="BL205" s="14" t="s">
        <v>217</v>
      </c>
      <c r="BM205" s="243" t="s">
        <v>349</v>
      </c>
    </row>
    <row r="206" s="2" customFormat="1" ht="24.15" customHeight="1">
      <c r="A206" s="35"/>
      <c r="B206" s="36"/>
      <c r="C206" s="231" t="s">
        <v>350</v>
      </c>
      <c r="D206" s="231" t="s">
        <v>151</v>
      </c>
      <c r="E206" s="232" t="s">
        <v>351</v>
      </c>
      <c r="F206" s="233" t="s">
        <v>352</v>
      </c>
      <c r="G206" s="234" t="s">
        <v>312</v>
      </c>
      <c r="H206" s="235">
        <v>427.69999999999999</v>
      </c>
      <c r="I206" s="236"/>
      <c r="J206" s="237">
        <f>ROUND(I206*H206,2)</f>
        <v>0</v>
      </c>
      <c r="K206" s="238"/>
      <c r="L206" s="41"/>
      <c r="M206" s="239" t="s">
        <v>1</v>
      </c>
      <c r="N206" s="240" t="s">
        <v>40</v>
      </c>
      <c r="O206" s="88"/>
      <c r="P206" s="241">
        <f>O206*H206</f>
        <v>0</v>
      </c>
      <c r="Q206" s="241">
        <v>0</v>
      </c>
      <c r="R206" s="241">
        <f>Q206*H206</f>
        <v>0</v>
      </c>
      <c r="S206" s="241">
        <v>0.024</v>
      </c>
      <c r="T206" s="242">
        <f>S206*H206</f>
        <v>10.264799999999999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43" t="s">
        <v>217</v>
      </c>
      <c r="AT206" s="243" t="s">
        <v>151</v>
      </c>
      <c r="AU206" s="243" t="s">
        <v>85</v>
      </c>
      <c r="AY206" s="14" t="s">
        <v>149</v>
      </c>
      <c r="BE206" s="244">
        <f>IF(N206="základní",J206,0)</f>
        <v>0</v>
      </c>
      <c r="BF206" s="244">
        <f>IF(N206="snížená",J206,0)</f>
        <v>0</v>
      </c>
      <c r="BG206" s="244">
        <f>IF(N206="zákl. přenesená",J206,0)</f>
        <v>0</v>
      </c>
      <c r="BH206" s="244">
        <f>IF(N206="sníž. přenesená",J206,0)</f>
        <v>0</v>
      </c>
      <c r="BI206" s="244">
        <f>IF(N206="nulová",J206,0)</f>
        <v>0</v>
      </c>
      <c r="BJ206" s="14" t="s">
        <v>83</v>
      </c>
      <c r="BK206" s="244">
        <f>ROUND(I206*H206,2)</f>
        <v>0</v>
      </c>
      <c r="BL206" s="14" t="s">
        <v>217</v>
      </c>
      <c r="BM206" s="243" t="s">
        <v>353</v>
      </c>
    </row>
    <row r="207" s="2" customFormat="1" ht="33" customHeight="1">
      <c r="A207" s="35"/>
      <c r="B207" s="36"/>
      <c r="C207" s="231" t="s">
        <v>354</v>
      </c>
      <c r="D207" s="231" t="s">
        <v>151</v>
      </c>
      <c r="E207" s="232" t="s">
        <v>355</v>
      </c>
      <c r="F207" s="233" t="s">
        <v>356</v>
      </c>
      <c r="G207" s="234" t="s">
        <v>312</v>
      </c>
      <c r="H207" s="235">
        <v>150</v>
      </c>
      <c r="I207" s="236"/>
      <c r="J207" s="237">
        <f>ROUND(I207*H207,2)</f>
        <v>0</v>
      </c>
      <c r="K207" s="238"/>
      <c r="L207" s="41"/>
      <c r="M207" s="239" t="s">
        <v>1</v>
      </c>
      <c r="N207" s="240" t="s">
        <v>40</v>
      </c>
      <c r="O207" s="88"/>
      <c r="P207" s="241">
        <f>O207*H207</f>
        <v>0</v>
      </c>
      <c r="Q207" s="241">
        <v>0</v>
      </c>
      <c r="R207" s="241">
        <f>Q207*H207</f>
        <v>0</v>
      </c>
      <c r="S207" s="241">
        <v>0.025000000000000001</v>
      </c>
      <c r="T207" s="242">
        <f>S207*H207</f>
        <v>3.75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43" t="s">
        <v>217</v>
      </c>
      <c r="AT207" s="243" t="s">
        <v>151</v>
      </c>
      <c r="AU207" s="243" t="s">
        <v>85</v>
      </c>
      <c r="AY207" s="14" t="s">
        <v>149</v>
      </c>
      <c r="BE207" s="244">
        <f>IF(N207="základní",J207,0)</f>
        <v>0</v>
      </c>
      <c r="BF207" s="244">
        <f>IF(N207="snížená",J207,0)</f>
        <v>0</v>
      </c>
      <c r="BG207" s="244">
        <f>IF(N207="zákl. přenesená",J207,0)</f>
        <v>0</v>
      </c>
      <c r="BH207" s="244">
        <f>IF(N207="sníž. přenesená",J207,0)</f>
        <v>0</v>
      </c>
      <c r="BI207" s="244">
        <f>IF(N207="nulová",J207,0)</f>
        <v>0</v>
      </c>
      <c r="BJ207" s="14" t="s">
        <v>83</v>
      </c>
      <c r="BK207" s="244">
        <f>ROUND(I207*H207,2)</f>
        <v>0</v>
      </c>
      <c r="BL207" s="14" t="s">
        <v>217</v>
      </c>
      <c r="BM207" s="243" t="s">
        <v>357</v>
      </c>
    </row>
    <row r="208" s="12" customFormat="1" ht="22.8" customHeight="1">
      <c r="A208" s="12"/>
      <c r="B208" s="215"/>
      <c r="C208" s="216"/>
      <c r="D208" s="217" t="s">
        <v>74</v>
      </c>
      <c r="E208" s="229" t="s">
        <v>358</v>
      </c>
      <c r="F208" s="229" t="s">
        <v>359</v>
      </c>
      <c r="G208" s="216"/>
      <c r="H208" s="216"/>
      <c r="I208" s="219"/>
      <c r="J208" s="230">
        <f>BK208</f>
        <v>0</v>
      </c>
      <c r="K208" s="216"/>
      <c r="L208" s="221"/>
      <c r="M208" s="222"/>
      <c r="N208" s="223"/>
      <c r="O208" s="223"/>
      <c r="P208" s="224">
        <f>SUM(P209:P214)</f>
        <v>0</v>
      </c>
      <c r="Q208" s="223"/>
      <c r="R208" s="224">
        <f>SUM(R209:R214)</f>
        <v>0</v>
      </c>
      <c r="S208" s="223"/>
      <c r="T208" s="225">
        <f>SUM(T209:T214)</f>
        <v>1.5688085599999999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6" t="s">
        <v>85</v>
      </c>
      <c r="AT208" s="227" t="s">
        <v>74</v>
      </c>
      <c r="AU208" s="227" t="s">
        <v>83</v>
      </c>
      <c r="AY208" s="226" t="s">
        <v>149</v>
      </c>
      <c r="BK208" s="228">
        <f>SUM(BK209:BK214)</f>
        <v>0</v>
      </c>
    </row>
    <row r="209" s="2" customFormat="1" ht="16.5" customHeight="1">
      <c r="A209" s="35"/>
      <c r="B209" s="36"/>
      <c r="C209" s="231" t="s">
        <v>360</v>
      </c>
      <c r="D209" s="231" t="s">
        <v>151</v>
      </c>
      <c r="E209" s="232" t="s">
        <v>361</v>
      </c>
      <c r="F209" s="233" t="s">
        <v>362</v>
      </c>
      <c r="G209" s="234" t="s">
        <v>172</v>
      </c>
      <c r="H209" s="235">
        <v>213.429</v>
      </c>
      <c r="I209" s="236"/>
      <c r="J209" s="237">
        <f>ROUND(I209*H209,2)</f>
        <v>0</v>
      </c>
      <c r="K209" s="238"/>
      <c r="L209" s="41"/>
      <c r="M209" s="239" t="s">
        <v>1</v>
      </c>
      <c r="N209" s="240" t="s">
        <v>40</v>
      </c>
      <c r="O209" s="88"/>
      <c r="P209" s="241">
        <f>O209*H209</f>
        <v>0</v>
      </c>
      <c r="Q209" s="241">
        <v>0</v>
      </c>
      <c r="R209" s="241">
        <f>Q209*H209</f>
        <v>0</v>
      </c>
      <c r="S209" s="241">
        <v>0.00594</v>
      </c>
      <c r="T209" s="242">
        <f>S209*H209</f>
        <v>1.26776826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43" t="s">
        <v>217</v>
      </c>
      <c r="AT209" s="243" t="s">
        <v>151</v>
      </c>
      <c r="AU209" s="243" t="s">
        <v>85</v>
      </c>
      <c r="AY209" s="14" t="s">
        <v>149</v>
      </c>
      <c r="BE209" s="244">
        <f>IF(N209="základní",J209,0)</f>
        <v>0</v>
      </c>
      <c r="BF209" s="244">
        <f>IF(N209="snížená",J209,0)</f>
        <v>0</v>
      </c>
      <c r="BG209" s="244">
        <f>IF(N209="zákl. přenesená",J209,0)</f>
        <v>0</v>
      </c>
      <c r="BH209" s="244">
        <f>IF(N209="sníž. přenesená",J209,0)</f>
        <v>0</v>
      </c>
      <c r="BI209" s="244">
        <f>IF(N209="nulová",J209,0)</f>
        <v>0</v>
      </c>
      <c r="BJ209" s="14" t="s">
        <v>83</v>
      </c>
      <c r="BK209" s="244">
        <f>ROUND(I209*H209,2)</f>
        <v>0</v>
      </c>
      <c r="BL209" s="14" t="s">
        <v>217</v>
      </c>
      <c r="BM209" s="243" t="s">
        <v>363</v>
      </c>
    </row>
    <row r="210" s="2" customFormat="1" ht="16.5" customHeight="1">
      <c r="A210" s="35"/>
      <c r="B210" s="36"/>
      <c r="C210" s="231" t="s">
        <v>364</v>
      </c>
      <c r="D210" s="231" t="s">
        <v>151</v>
      </c>
      <c r="E210" s="232" t="s">
        <v>365</v>
      </c>
      <c r="F210" s="233" t="s">
        <v>366</v>
      </c>
      <c r="G210" s="234" t="s">
        <v>312</v>
      </c>
      <c r="H210" s="235">
        <v>42.292000000000002</v>
      </c>
      <c r="I210" s="236"/>
      <c r="J210" s="237">
        <f>ROUND(I210*H210,2)</f>
        <v>0</v>
      </c>
      <c r="K210" s="238"/>
      <c r="L210" s="41"/>
      <c r="M210" s="239" t="s">
        <v>1</v>
      </c>
      <c r="N210" s="240" t="s">
        <v>40</v>
      </c>
      <c r="O210" s="88"/>
      <c r="P210" s="241">
        <f>O210*H210</f>
        <v>0</v>
      </c>
      <c r="Q210" s="241">
        <v>0</v>
      </c>
      <c r="R210" s="241">
        <f>Q210*H210</f>
        <v>0</v>
      </c>
      <c r="S210" s="241">
        <v>0.0016999999999999999</v>
      </c>
      <c r="T210" s="242">
        <f>S210*H210</f>
        <v>0.071896399999999999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43" t="s">
        <v>217</v>
      </c>
      <c r="AT210" s="243" t="s">
        <v>151</v>
      </c>
      <c r="AU210" s="243" t="s">
        <v>85</v>
      </c>
      <c r="AY210" s="14" t="s">
        <v>149</v>
      </c>
      <c r="BE210" s="244">
        <f>IF(N210="základní",J210,0)</f>
        <v>0</v>
      </c>
      <c r="BF210" s="244">
        <f>IF(N210="snížená",J210,0)</f>
        <v>0</v>
      </c>
      <c r="BG210" s="244">
        <f>IF(N210="zákl. přenesená",J210,0)</f>
        <v>0</v>
      </c>
      <c r="BH210" s="244">
        <f>IF(N210="sníž. přenesená",J210,0)</f>
        <v>0</v>
      </c>
      <c r="BI210" s="244">
        <f>IF(N210="nulová",J210,0)</f>
        <v>0</v>
      </c>
      <c r="BJ210" s="14" t="s">
        <v>83</v>
      </c>
      <c r="BK210" s="244">
        <f>ROUND(I210*H210,2)</f>
        <v>0</v>
      </c>
      <c r="BL210" s="14" t="s">
        <v>217</v>
      </c>
      <c r="BM210" s="243" t="s">
        <v>367</v>
      </c>
    </row>
    <row r="211" s="2" customFormat="1" ht="21.75" customHeight="1">
      <c r="A211" s="35"/>
      <c r="B211" s="36"/>
      <c r="C211" s="231" t="s">
        <v>368</v>
      </c>
      <c r="D211" s="231" t="s">
        <v>151</v>
      </c>
      <c r="E211" s="232" t="s">
        <v>369</v>
      </c>
      <c r="F211" s="233" t="s">
        <v>370</v>
      </c>
      <c r="G211" s="234" t="s">
        <v>312</v>
      </c>
      <c r="H211" s="235">
        <v>25.649999999999999</v>
      </c>
      <c r="I211" s="236"/>
      <c r="J211" s="237">
        <f>ROUND(I211*H211,2)</f>
        <v>0</v>
      </c>
      <c r="K211" s="238"/>
      <c r="L211" s="41"/>
      <c r="M211" s="239" t="s">
        <v>1</v>
      </c>
      <c r="N211" s="240" t="s">
        <v>40</v>
      </c>
      <c r="O211" s="88"/>
      <c r="P211" s="241">
        <f>O211*H211</f>
        <v>0</v>
      </c>
      <c r="Q211" s="241">
        <v>0</v>
      </c>
      <c r="R211" s="241">
        <f>Q211*H211</f>
        <v>0</v>
      </c>
      <c r="S211" s="241">
        <v>0.0017700000000000001</v>
      </c>
      <c r="T211" s="242">
        <f>S211*H211</f>
        <v>0.045400499999999996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43" t="s">
        <v>217</v>
      </c>
      <c r="AT211" s="243" t="s">
        <v>151</v>
      </c>
      <c r="AU211" s="243" t="s">
        <v>85</v>
      </c>
      <c r="AY211" s="14" t="s">
        <v>149</v>
      </c>
      <c r="BE211" s="244">
        <f>IF(N211="základní",J211,0)</f>
        <v>0</v>
      </c>
      <c r="BF211" s="244">
        <f>IF(N211="snížená",J211,0)</f>
        <v>0</v>
      </c>
      <c r="BG211" s="244">
        <f>IF(N211="zákl. přenesená",J211,0)</f>
        <v>0</v>
      </c>
      <c r="BH211" s="244">
        <f>IF(N211="sníž. přenesená",J211,0)</f>
        <v>0</v>
      </c>
      <c r="BI211" s="244">
        <f>IF(N211="nulová",J211,0)</f>
        <v>0</v>
      </c>
      <c r="BJ211" s="14" t="s">
        <v>83</v>
      </c>
      <c r="BK211" s="244">
        <f>ROUND(I211*H211,2)</f>
        <v>0</v>
      </c>
      <c r="BL211" s="14" t="s">
        <v>217</v>
      </c>
      <c r="BM211" s="243" t="s">
        <v>371</v>
      </c>
    </row>
    <row r="212" s="2" customFormat="1" ht="16.5" customHeight="1">
      <c r="A212" s="35"/>
      <c r="B212" s="36"/>
      <c r="C212" s="231" t="s">
        <v>372</v>
      </c>
      <c r="D212" s="231" t="s">
        <v>151</v>
      </c>
      <c r="E212" s="232" t="s">
        <v>373</v>
      </c>
      <c r="F212" s="233" t="s">
        <v>374</v>
      </c>
      <c r="G212" s="234" t="s">
        <v>312</v>
      </c>
      <c r="H212" s="235">
        <v>38.100000000000001</v>
      </c>
      <c r="I212" s="236"/>
      <c r="J212" s="237">
        <f>ROUND(I212*H212,2)</f>
        <v>0</v>
      </c>
      <c r="K212" s="238"/>
      <c r="L212" s="41"/>
      <c r="M212" s="239" t="s">
        <v>1</v>
      </c>
      <c r="N212" s="240" t="s">
        <v>40</v>
      </c>
      <c r="O212" s="88"/>
      <c r="P212" s="241">
        <f>O212*H212</f>
        <v>0</v>
      </c>
      <c r="Q212" s="241">
        <v>0</v>
      </c>
      <c r="R212" s="241">
        <f>Q212*H212</f>
        <v>0</v>
      </c>
      <c r="S212" s="241">
        <v>0.00167</v>
      </c>
      <c r="T212" s="242">
        <f>S212*H212</f>
        <v>0.063627000000000003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43" t="s">
        <v>217</v>
      </c>
      <c r="AT212" s="243" t="s">
        <v>151</v>
      </c>
      <c r="AU212" s="243" t="s">
        <v>85</v>
      </c>
      <c r="AY212" s="14" t="s">
        <v>149</v>
      </c>
      <c r="BE212" s="244">
        <f>IF(N212="základní",J212,0)</f>
        <v>0</v>
      </c>
      <c r="BF212" s="244">
        <f>IF(N212="snížená",J212,0)</f>
        <v>0</v>
      </c>
      <c r="BG212" s="244">
        <f>IF(N212="zákl. přenesená",J212,0)</f>
        <v>0</v>
      </c>
      <c r="BH212" s="244">
        <f>IF(N212="sníž. přenesená",J212,0)</f>
        <v>0</v>
      </c>
      <c r="BI212" s="244">
        <f>IF(N212="nulová",J212,0)</f>
        <v>0</v>
      </c>
      <c r="BJ212" s="14" t="s">
        <v>83</v>
      </c>
      <c r="BK212" s="244">
        <f>ROUND(I212*H212,2)</f>
        <v>0</v>
      </c>
      <c r="BL212" s="14" t="s">
        <v>217</v>
      </c>
      <c r="BM212" s="243" t="s">
        <v>375</v>
      </c>
    </row>
    <row r="213" s="2" customFormat="1" ht="16.5" customHeight="1">
      <c r="A213" s="35"/>
      <c r="B213" s="36"/>
      <c r="C213" s="231" t="s">
        <v>376</v>
      </c>
      <c r="D213" s="231" t="s">
        <v>151</v>
      </c>
      <c r="E213" s="232" t="s">
        <v>377</v>
      </c>
      <c r="F213" s="233" t="s">
        <v>378</v>
      </c>
      <c r="G213" s="234" t="s">
        <v>312</v>
      </c>
      <c r="H213" s="235">
        <v>25.649999999999999</v>
      </c>
      <c r="I213" s="236"/>
      <c r="J213" s="237">
        <f>ROUND(I213*H213,2)</f>
        <v>0</v>
      </c>
      <c r="K213" s="238"/>
      <c r="L213" s="41"/>
      <c r="M213" s="239" t="s">
        <v>1</v>
      </c>
      <c r="N213" s="240" t="s">
        <v>40</v>
      </c>
      <c r="O213" s="88"/>
      <c r="P213" s="241">
        <f>O213*H213</f>
        <v>0</v>
      </c>
      <c r="Q213" s="241">
        <v>0</v>
      </c>
      <c r="R213" s="241">
        <f>Q213*H213</f>
        <v>0</v>
      </c>
      <c r="S213" s="241">
        <v>0.0025999999999999999</v>
      </c>
      <c r="T213" s="242">
        <f>S213*H213</f>
        <v>0.066689999999999999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43" t="s">
        <v>217</v>
      </c>
      <c r="AT213" s="243" t="s">
        <v>151</v>
      </c>
      <c r="AU213" s="243" t="s">
        <v>85</v>
      </c>
      <c r="AY213" s="14" t="s">
        <v>149</v>
      </c>
      <c r="BE213" s="244">
        <f>IF(N213="základní",J213,0)</f>
        <v>0</v>
      </c>
      <c r="BF213" s="244">
        <f>IF(N213="snížená",J213,0)</f>
        <v>0</v>
      </c>
      <c r="BG213" s="244">
        <f>IF(N213="zákl. přenesená",J213,0)</f>
        <v>0</v>
      </c>
      <c r="BH213" s="244">
        <f>IF(N213="sníž. přenesená",J213,0)</f>
        <v>0</v>
      </c>
      <c r="BI213" s="244">
        <f>IF(N213="nulová",J213,0)</f>
        <v>0</v>
      </c>
      <c r="BJ213" s="14" t="s">
        <v>83</v>
      </c>
      <c r="BK213" s="244">
        <f>ROUND(I213*H213,2)</f>
        <v>0</v>
      </c>
      <c r="BL213" s="14" t="s">
        <v>217</v>
      </c>
      <c r="BM213" s="243" t="s">
        <v>379</v>
      </c>
    </row>
    <row r="214" s="2" customFormat="1" ht="16.5" customHeight="1">
      <c r="A214" s="35"/>
      <c r="B214" s="36"/>
      <c r="C214" s="231" t="s">
        <v>380</v>
      </c>
      <c r="D214" s="231" t="s">
        <v>151</v>
      </c>
      <c r="E214" s="232" t="s">
        <v>381</v>
      </c>
      <c r="F214" s="233" t="s">
        <v>382</v>
      </c>
      <c r="G214" s="234" t="s">
        <v>312</v>
      </c>
      <c r="H214" s="235">
        <v>13.560000000000001</v>
      </c>
      <c r="I214" s="236"/>
      <c r="J214" s="237">
        <f>ROUND(I214*H214,2)</f>
        <v>0</v>
      </c>
      <c r="K214" s="238"/>
      <c r="L214" s="41"/>
      <c r="M214" s="239" t="s">
        <v>1</v>
      </c>
      <c r="N214" s="240" t="s">
        <v>40</v>
      </c>
      <c r="O214" s="88"/>
      <c r="P214" s="241">
        <f>O214*H214</f>
        <v>0</v>
      </c>
      <c r="Q214" s="241">
        <v>0</v>
      </c>
      <c r="R214" s="241">
        <f>Q214*H214</f>
        <v>0</v>
      </c>
      <c r="S214" s="241">
        <v>0.0039399999999999999</v>
      </c>
      <c r="T214" s="242">
        <f>S214*H214</f>
        <v>0.053426399999999999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43" t="s">
        <v>217</v>
      </c>
      <c r="AT214" s="243" t="s">
        <v>151</v>
      </c>
      <c r="AU214" s="243" t="s">
        <v>85</v>
      </c>
      <c r="AY214" s="14" t="s">
        <v>149</v>
      </c>
      <c r="BE214" s="244">
        <f>IF(N214="základní",J214,0)</f>
        <v>0</v>
      </c>
      <c r="BF214" s="244">
        <f>IF(N214="snížená",J214,0)</f>
        <v>0</v>
      </c>
      <c r="BG214" s="244">
        <f>IF(N214="zákl. přenesená",J214,0)</f>
        <v>0</v>
      </c>
      <c r="BH214" s="244">
        <f>IF(N214="sníž. přenesená",J214,0)</f>
        <v>0</v>
      </c>
      <c r="BI214" s="244">
        <f>IF(N214="nulová",J214,0)</f>
        <v>0</v>
      </c>
      <c r="BJ214" s="14" t="s">
        <v>83</v>
      </c>
      <c r="BK214" s="244">
        <f>ROUND(I214*H214,2)</f>
        <v>0</v>
      </c>
      <c r="BL214" s="14" t="s">
        <v>217</v>
      </c>
      <c r="BM214" s="243" t="s">
        <v>383</v>
      </c>
    </row>
    <row r="215" s="12" customFormat="1" ht="22.8" customHeight="1">
      <c r="A215" s="12"/>
      <c r="B215" s="215"/>
      <c r="C215" s="216"/>
      <c r="D215" s="217" t="s">
        <v>74</v>
      </c>
      <c r="E215" s="229" t="s">
        <v>384</v>
      </c>
      <c r="F215" s="229" t="s">
        <v>385</v>
      </c>
      <c r="G215" s="216"/>
      <c r="H215" s="216"/>
      <c r="I215" s="219"/>
      <c r="J215" s="230">
        <f>BK215</f>
        <v>0</v>
      </c>
      <c r="K215" s="216"/>
      <c r="L215" s="221"/>
      <c r="M215" s="222"/>
      <c r="N215" s="223"/>
      <c r="O215" s="223"/>
      <c r="P215" s="224">
        <f>SUM(P216:P218)</f>
        <v>0</v>
      </c>
      <c r="Q215" s="223"/>
      <c r="R215" s="224">
        <f>SUM(R216:R218)</f>
        <v>0</v>
      </c>
      <c r="S215" s="223"/>
      <c r="T215" s="225">
        <f>SUM(T216:T218)</f>
        <v>28.995214999999995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6" t="s">
        <v>85</v>
      </c>
      <c r="AT215" s="227" t="s">
        <v>74</v>
      </c>
      <c r="AU215" s="227" t="s">
        <v>83</v>
      </c>
      <c r="AY215" s="226" t="s">
        <v>149</v>
      </c>
      <c r="BK215" s="228">
        <f>SUM(BK216:BK218)</f>
        <v>0</v>
      </c>
    </row>
    <row r="216" s="2" customFormat="1" ht="24.15" customHeight="1">
      <c r="A216" s="35"/>
      <c r="B216" s="36"/>
      <c r="C216" s="231" t="s">
        <v>386</v>
      </c>
      <c r="D216" s="231" t="s">
        <v>151</v>
      </c>
      <c r="E216" s="232" t="s">
        <v>387</v>
      </c>
      <c r="F216" s="233" t="s">
        <v>388</v>
      </c>
      <c r="G216" s="234" t="s">
        <v>172</v>
      </c>
      <c r="H216" s="235">
        <v>881.39999999999998</v>
      </c>
      <c r="I216" s="236"/>
      <c r="J216" s="237">
        <f>ROUND(I216*H216,2)</f>
        <v>0</v>
      </c>
      <c r="K216" s="238"/>
      <c r="L216" s="41"/>
      <c r="M216" s="239" t="s">
        <v>1</v>
      </c>
      <c r="N216" s="240" t="s">
        <v>40</v>
      </c>
      <c r="O216" s="88"/>
      <c r="P216" s="241">
        <f>O216*H216</f>
        <v>0</v>
      </c>
      <c r="Q216" s="241">
        <v>0</v>
      </c>
      <c r="R216" s="241">
        <f>Q216*H216</f>
        <v>0</v>
      </c>
      <c r="S216" s="241">
        <v>0.024649999999999998</v>
      </c>
      <c r="T216" s="242">
        <f>S216*H216</f>
        <v>21.726509999999998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43" t="s">
        <v>217</v>
      </c>
      <c r="AT216" s="243" t="s">
        <v>151</v>
      </c>
      <c r="AU216" s="243" t="s">
        <v>85</v>
      </c>
      <c r="AY216" s="14" t="s">
        <v>149</v>
      </c>
      <c r="BE216" s="244">
        <f>IF(N216="základní",J216,0)</f>
        <v>0</v>
      </c>
      <c r="BF216" s="244">
        <f>IF(N216="snížená",J216,0)</f>
        <v>0</v>
      </c>
      <c r="BG216" s="244">
        <f>IF(N216="zákl. přenesená",J216,0)</f>
        <v>0</v>
      </c>
      <c r="BH216" s="244">
        <f>IF(N216="sníž. přenesená",J216,0)</f>
        <v>0</v>
      </c>
      <c r="BI216" s="244">
        <f>IF(N216="nulová",J216,0)</f>
        <v>0</v>
      </c>
      <c r="BJ216" s="14" t="s">
        <v>83</v>
      </c>
      <c r="BK216" s="244">
        <f>ROUND(I216*H216,2)</f>
        <v>0</v>
      </c>
      <c r="BL216" s="14" t="s">
        <v>217</v>
      </c>
      <c r="BM216" s="243" t="s">
        <v>389</v>
      </c>
    </row>
    <row r="217" s="2" customFormat="1" ht="24.15" customHeight="1">
      <c r="A217" s="35"/>
      <c r="B217" s="36"/>
      <c r="C217" s="231" t="s">
        <v>390</v>
      </c>
      <c r="D217" s="231" t="s">
        <v>151</v>
      </c>
      <c r="E217" s="232" t="s">
        <v>391</v>
      </c>
      <c r="F217" s="233" t="s">
        <v>392</v>
      </c>
      <c r="G217" s="234" t="s">
        <v>172</v>
      </c>
      <c r="H217" s="235">
        <v>273.69999999999999</v>
      </c>
      <c r="I217" s="236"/>
      <c r="J217" s="237">
        <f>ROUND(I217*H217,2)</f>
        <v>0</v>
      </c>
      <c r="K217" s="238"/>
      <c r="L217" s="41"/>
      <c r="M217" s="239" t="s">
        <v>1</v>
      </c>
      <c r="N217" s="240" t="s">
        <v>40</v>
      </c>
      <c r="O217" s="88"/>
      <c r="P217" s="241">
        <f>O217*H217</f>
        <v>0</v>
      </c>
      <c r="Q217" s="241">
        <v>0</v>
      </c>
      <c r="R217" s="241">
        <f>Q217*H217</f>
        <v>0</v>
      </c>
      <c r="S217" s="241">
        <v>0.024649999999999998</v>
      </c>
      <c r="T217" s="242">
        <f>S217*H217</f>
        <v>6.7467049999999995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43" t="s">
        <v>217</v>
      </c>
      <c r="AT217" s="243" t="s">
        <v>151</v>
      </c>
      <c r="AU217" s="243" t="s">
        <v>85</v>
      </c>
      <c r="AY217" s="14" t="s">
        <v>149</v>
      </c>
      <c r="BE217" s="244">
        <f>IF(N217="základní",J217,0)</f>
        <v>0</v>
      </c>
      <c r="BF217" s="244">
        <f>IF(N217="snížená",J217,0)</f>
        <v>0</v>
      </c>
      <c r="BG217" s="244">
        <f>IF(N217="zákl. přenesená",J217,0)</f>
        <v>0</v>
      </c>
      <c r="BH217" s="244">
        <f>IF(N217="sníž. přenesená",J217,0)</f>
        <v>0</v>
      </c>
      <c r="BI217" s="244">
        <f>IF(N217="nulová",J217,0)</f>
        <v>0</v>
      </c>
      <c r="BJ217" s="14" t="s">
        <v>83</v>
      </c>
      <c r="BK217" s="244">
        <f>ROUND(I217*H217,2)</f>
        <v>0</v>
      </c>
      <c r="BL217" s="14" t="s">
        <v>217</v>
      </c>
      <c r="BM217" s="243" t="s">
        <v>393</v>
      </c>
    </row>
    <row r="218" s="2" customFormat="1" ht="24.15" customHeight="1">
      <c r="A218" s="35"/>
      <c r="B218" s="36"/>
      <c r="C218" s="231" t="s">
        <v>394</v>
      </c>
      <c r="D218" s="231" t="s">
        <v>151</v>
      </c>
      <c r="E218" s="232" t="s">
        <v>395</v>
      </c>
      <c r="F218" s="233" t="s">
        <v>396</v>
      </c>
      <c r="G218" s="234" t="s">
        <v>299</v>
      </c>
      <c r="H218" s="235">
        <v>3</v>
      </c>
      <c r="I218" s="236"/>
      <c r="J218" s="237">
        <f>ROUND(I218*H218,2)</f>
        <v>0</v>
      </c>
      <c r="K218" s="238"/>
      <c r="L218" s="41"/>
      <c r="M218" s="239" t="s">
        <v>1</v>
      </c>
      <c r="N218" s="240" t="s">
        <v>40</v>
      </c>
      <c r="O218" s="88"/>
      <c r="P218" s="241">
        <f>O218*H218</f>
        <v>0</v>
      </c>
      <c r="Q218" s="241">
        <v>0</v>
      </c>
      <c r="R218" s="241">
        <f>Q218*H218</f>
        <v>0</v>
      </c>
      <c r="S218" s="241">
        <v>0.17399999999999999</v>
      </c>
      <c r="T218" s="242">
        <f>S218*H218</f>
        <v>0.52200000000000002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43" t="s">
        <v>217</v>
      </c>
      <c r="AT218" s="243" t="s">
        <v>151</v>
      </c>
      <c r="AU218" s="243" t="s">
        <v>85</v>
      </c>
      <c r="AY218" s="14" t="s">
        <v>149</v>
      </c>
      <c r="BE218" s="244">
        <f>IF(N218="základní",J218,0)</f>
        <v>0</v>
      </c>
      <c r="BF218" s="244">
        <f>IF(N218="snížená",J218,0)</f>
        <v>0</v>
      </c>
      <c r="BG218" s="244">
        <f>IF(N218="zákl. přenesená",J218,0)</f>
        <v>0</v>
      </c>
      <c r="BH218" s="244">
        <f>IF(N218="sníž. přenesená",J218,0)</f>
        <v>0</v>
      </c>
      <c r="BI218" s="244">
        <f>IF(N218="nulová",J218,0)</f>
        <v>0</v>
      </c>
      <c r="BJ218" s="14" t="s">
        <v>83</v>
      </c>
      <c r="BK218" s="244">
        <f>ROUND(I218*H218,2)</f>
        <v>0</v>
      </c>
      <c r="BL218" s="14" t="s">
        <v>217</v>
      </c>
      <c r="BM218" s="243" t="s">
        <v>397</v>
      </c>
    </row>
    <row r="219" s="12" customFormat="1" ht="22.8" customHeight="1">
      <c r="A219" s="12"/>
      <c r="B219" s="215"/>
      <c r="C219" s="216"/>
      <c r="D219" s="217" t="s">
        <v>74</v>
      </c>
      <c r="E219" s="229" t="s">
        <v>398</v>
      </c>
      <c r="F219" s="229" t="s">
        <v>399</v>
      </c>
      <c r="G219" s="216"/>
      <c r="H219" s="216"/>
      <c r="I219" s="219"/>
      <c r="J219" s="230">
        <f>BK219</f>
        <v>0</v>
      </c>
      <c r="K219" s="216"/>
      <c r="L219" s="221"/>
      <c r="M219" s="222"/>
      <c r="N219" s="223"/>
      <c r="O219" s="223"/>
      <c r="P219" s="224">
        <f>P220</f>
        <v>0</v>
      </c>
      <c r="Q219" s="223"/>
      <c r="R219" s="224">
        <f>R220</f>
        <v>0</v>
      </c>
      <c r="S219" s="223"/>
      <c r="T219" s="225">
        <f>T220</f>
        <v>1.1013599999999999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6" t="s">
        <v>85</v>
      </c>
      <c r="AT219" s="227" t="s">
        <v>74</v>
      </c>
      <c r="AU219" s="227" t="s">
        <v>83</v>
      </c>
      <c r="AY219" s="226" t="s">
        <v>149</v>
      </c>
      <c r="BK219" s="228">
        <f>BK220</f>
        <v>0</v>
      </c>
    </row>
    <row r="220" s="2" customFormat="1" ht="16.5" customHeight="1">
      <c r="A220" s="35"/>
      <c r="B220" s="36"/>
      <c r="C220" s="231" t="s">
        <v>400</v>
      </c>
      <c r="D220" s="231" t="s">
        <v>151</v>
      </c>
      <c r="E220" s="232" t="s">
        <v>401</v>
      </c>
      <c r="F220" s="233" t="s">
        <v>402</v>
      </c>
      <c r="G220" s="234" t="s">
        <v>172</v>
      </c>
      <c r="H220" s="235">
        <v>31.199999999999999</v>
      </c>
      <c r="I220" s="236"/>
      <c r="J220" s="237">
        <f>ROUND(I220*H220,2)</f>
        <v>0</v>
      </c>
      <c r="K220" s="238"/>
      <c r="L220" s="41"/>
      <c r="M220" s="239" t="s">
        <v>1</v>
      </c>
      <c r="N220" s="240" t="s">
        <v>40</v>
      </c>
      <c r="O220" s="88"/>
      <c r="P220" s="241">
        <f>O220*H220</f>
        <v>0</v>
      </c>
      <c r="Q220" s="241">
        <v>0</v>
      </c>
      <c r="R220" s="241">
        <f>Q220*H220</f>
        <v>0</v>
      </c>
      <c r="S220" s="241">
        <v>0.035299999999999998</v>
      </c>
      <c r="T220" s="242">
        <f>S220*H220</f>
        <v>1.1013599999999999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43" t="s">
        <v>217</v>
      </c>
      <c r="AT220" s="243" t="s">
        <v>151</v>
      </c>
      <c r="AU220" s="243" t="s">
        <v>85</v>
      </c>
      <c r="AY220" s="14" t="s">
        <v>149</v>
      </c>
      <c r="BE220" s="244">
        <f>IF(N220="základní",J220,0)</f>
        <v>0</v>
      </c>
      <c r="BF220" s="244">
        <f>IF(N220="snížená",J220,0)</f>
        <v>0</v>
      </c>
      <c r="BG220" s="244">
        <f>IF(N220="zákl. přenesená",J220,0)</f>
        <v>0</v>
      </c>
      <c r="BH220" s="244">
        <f>IF(N220="sníž. přenesená",J220,0)</f>
        <v>0</v>
      </c>
      <c r="BI220" s="244">
        <f>IF(N220="nulová",J220,0)</f>
        <v>0</v>
      </c>
      <c r="BJ220" s="14" t="s">
        <v>83</v>
      </c>
      <c r="BK220" s="244">
        <f>ROUND(I220*H220,2)</f>
        <v>0</v>
      </c>
      <c r="BL220" s="14" t="s">
        <v>217</v>
      </c>
      <c r="BM220" s="243" t="s">
        <v>403</v>
      </c>
    </row>
    <row r="221" s="12" customFormat="1" ht="22.8" customHeight="1">
      <c r="A221" s="12"/>
      <c r="B221" s="215"/>
      <c r="C221" s="216"/>
      <c r="D221" s="217" t="s">
        <v>74</v>
      </c>
      <c r="E221" s="229" t="s">
        <v>404</v>
      </c>
      <c r="F221" s="229" t="s">
        <v>405</v>
      </c>
      <c r="G221" s="216"/>
      <c r="H221" s="216"/>
      <c r="I221" s="219"/>
      <c r="J221" s="230">
        <f>BK221</f>
        <v>0</v>
      </c>
      <c r="K221" s="216"/>
      <c r="L221" s="221"/>
      <c r="M221" s="222"/>
      <c r="N221" s="223"/>
      <c r="O221" s="223"/>
      <c r="P221" s="224">
        <f>SUM(P222:P223)</f>
        <v>0</v>
      </c>
      <c r="Q221" s="223"/>
      <c r="R221" s="224">
        <f>SUM(R222:R223)</f>
        <v>0</v>
      </c>
      <c r="S221" s="223"/>
      <c r="T221" s="225">
        <f>SUM(T222:T223)</f>
        <v>0.69307000000000007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6" t="s">
        <v>85</v>
      </c>
      <c r="AT221" s="227" t="s">
        <v>74</v>
      </c>
      <c r="AU221" s="227" t="s">
        <v>83</v>
      </c>
      <c r="AY221" s="226" t="s">
        <v>149</v>
      </c>
      <c r="BK221" s="228">
        <f>SUM(BK222:BK223)</f>
        <v>0</v>
      </c>
    </row>
    <row r="222" s="2" customFormat="1" ht="24.15" customHeight="1">
      <c r="A222" s="35"/>
      <c r="B222" s="36"/>
      <c r="C222" s="231" t="s">
        <v>406</v>
      </c>
      <c r="D222" s="231" t="s">
        <v>151</v>
      </c>
      <c r="E222" s="232" t="s">
        <v>407</v>
      </c>
      <c r="F222" s="233" t="s">
        <v>408</v>
      </c>
      <c r="G222" s="234" t="s">
        <v>172</v>
      </c>
      <c r="H222" s="235">
        <v>242.5</v>
      </c>
      <c r="I222" s="236"/>
      <c r="J222" s="237">
        <f>ROUND(I222*H222,2)</f>
        <v>0</v>
      </c>
      <c r="K222" s="238"/>
      <c r="L222" s="41"/>
      <c r="M222" s="239" t="s">
        <v>1</v>
      </c>
      <c r="N222" s="240" t="s">
        <v>40</v>
      </c>
      <c r="O222" s="88"/>
      <c r="P222" s="241">
        <f>O222*H222</f>
        <v>0</v>
      </c>
      <c r="Q222" s="241">
        <v>0</v>
      </c>
      <c r="R222" s="241">
        <f>Q222*H222</f>
        <v>0</v>
      </c>
      <c r="S222" s="241">
        <v>0.0025000000000000001</v>
      </c>
      <c r="T222" s="242">
        <f>S222*H222</f>
        <v>0.60625000000000007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43" t="s">
        <v>217</v>
      </c>
      <c r="AT222" s="243" t="s">
        <v>151</v>
      </c>
      <c r="AU222" s="243" t="s">
        <v>85</v>
      </c>
      <c r="AY222" s="14" t="s">
        <v>149</v>
      </c>
      <c r="BE222" s="244">
        <f>IF(N222="základní",J222,0)</f>
        <v>0</v>
      </c>
      <c r="BF222" s="244">
        <f>IF(N222="snížená",J222,0)</f>
        <v>0</v>
      </c>
      <c r="BG222" s="244">
        <f>IF(N222="zákl. přenesená",J222,0)</f>
        <v>0</v>
      </c>
      <c r="BH222" s="244">
        <f>IF(N222="sníž. přenesená",J222,0)</f>
        <v>0</v>
      </c>
      <c r="BI222" s="244">
        <f>IF(N222="nulová",J222,0)</f>
        <v>0</v>
      </c>
      <c r="BJ222" s="14" t="s">
        <v>83</v>
      </c>
      <c r="BK222" s="244">
        <f>ROUND(I222*H222,2)</f>
        <v>0</v>
      </c>
      <c r="BL222" s="14" t="s">
        <v>217</v>
      </c>
      <c r="BM222" s="243" t="s">
        <v>409</v>
      </c>
    </row>
    <row r="223" s="2" customFormat="1" ht="21.75" customHeight="1">
      <c r="A223" s="35"/>
      <c r="B223" s="36"/>
      <c r="C223" s="231" t="s">
        <v>410</v>
      </c>
      <c r="D223" s="231" t="s">
        <v>151</v>
      </c>
      <c r="E223" s="232" t="s">
        <v>411</v>
      </c>
      <c r="F223" s="233" t="s">
        <v>412</v>
      </c>
      <c r="G223" s="234" t="s">
        <v>312</v>
      </c>
      <c r="H223" s="235">
        <v>289.39999999999998</v>
      </c>
      <c r="I223" s="236"/>
      <c r="J223" s="237">
        <f>ROUND(I223*H223,2)</f>
        <v>0</v>
      </c>
      <c r="K223" s="238"/>
      <c r="L223" s="41"/>
      <c r="M223" s="239" t="s">
        <v>1</v>
      </c>
      <c r="N223" s="240" t="s">
        <v>40</v>
      </c>
      <c r="O223" s="88"/>
      <c r="P223" s="241">
        <f>O223*H223</f>
        <v>0</v>
      </c>
      <c r="Q223" s="241">
        <v>0</v>
      </c>
      <c r="R223" s="241">
        <f>Q223*H223</f>
        <v>0</v>
      </c>
      <c r="S223" s="241">
        <v>0.00029999999999999997</v>
      </c>
      <c r="T223" s="242">
        <f>S223*H223</f>
        <v>0.086819999999999981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43" t="s">
        <v>217</v>
      </c>
      <c r="AT223" s="243" t="s">
        <v>151</v>
      </c>
      <c r="AU223" s="243" t="s">
        <v>85</v>
      </c>
      <c r="AY223" s="14" t="s">
        <v>149</v>
      </c>
      <c r="BE223" s="244">
        <f>IF(N223="základní",J223,0)</f>
        <v>0</v>
      </c>
      <c r="BF223" s="244">
        <f>IF(N223="snížená",J223,0)</f>
        <v>0</v>
      </c>
      <c r="BG223" s="244">
        <f>IF(N223="zákl. přenesená",J223,0)</f>
        <v>0</v>
      </c>
      <c r="BH223" s="244">
        <f>IF(N223="sníž. přenesená",J223,0)</f>
        <v>0</v>
      </c>
      <c r="BI223" s="244">
        <f>IF(N223="nulová",J223,0)</f>
        <v>0</v>
      </c>
      <c r="BJ223" s="14" t="s">
        <v>83</v>
      </c>
      <c r="BK223" s="244">
        <f>ROUND(I223*H223,2)</f>
        <v>0</v>
      </c>
      <c r="BL223" s="14" t="s">
        <v>217</v>
      </c>
      <c r="BM223" s="243" t="s">
        <v>413</v>
      </c>
    </row>
    <row r="224" s="12" customFormat="1" ht="22.8" customHeight="1">
      <c r="A224" s="12"/>
      <c r="B224" s="215"/>
      <c r="C224" s="216"/>
      <c r="D224" s="217" t="s">
        <v>74</v>
      </c>
      <c r="E224" s="229" t="s">
        <v>414</v>
      </c>
      <c r="F224" s="229" t="s">
        <v>415</v>
      </c>
      <c r="G224" s="216"/>
      <c r="H224" s="216"/>
      <c r="I224" s="219"/>
      <c r="J224" s="230">
        <f>BK224</f>
        <v>0</v>
      </c>
      <c r="K224" s="216"/>
      <c r="L224" s="221"/>
      <c r="M224" s="222"/>
      <c r="N224" s="223"/>
      <c r="O224" s="223"/>
      <c r="P224" s="224">
        <f>P225</f>
        <v>0</v>
      </c>
      <c r="Q224" s="223"/>
      <c r="R224" s="224">
        <f>R225</f>
        <v>0</v>
      </c>
      <c r="S224" s="223"/>
      <c r="T224" s="225">
        <f>T225</f>
        <v>1.54904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6" t="s">
        <v>85</v>
      </c>
      <c r="AT224" s="227" t="s">
        <v>74</v>
      </c>
      <c r="AU224" s="227" t="s">
        <v>83</v>
      </c>
      <c r="AY224" s="226" t="s">
        <v>149</v>
      </c>
      <c r="BK224" s="228">
        <f>BK225</f>
        <v>0</v>
      </c>
    </row>
    <row r="225" s="2" customFormat="1" ht="24.15" customHeight="1">
      <c r="A225" s="35"/>
      <c r="B225" s="36"/>
      <c r="C225" s="231" t="s">
        <v>416</v>
      </c>
      <c r="D225" s="231" t="s">
        <v>151</v>
      </c>
      <c r="E225" s="232" t="s">
        <v>417</v>
      </c>
      <c r="F225" s="233" t="s">
        <v>418</v>
      </c>
      <c r="G225" s="234" t="s">
        <v>172</v>
      </c>
      <c r="H225" s="235">
        <v>56.950000000000003</v>
      </c>
      <c r="I225" s="236"/>
      <c r="J225" s="237">
        <f>ROUND(I225*H225,2)</f>
        <v>0</v>
      </c>
      <c r="K225" s="238"/>
      <c r="L225" s="41"/>
      <c r="M225" s="249" t="s">
        <v>1</v>
      </c>
      <c r="N225" s="250" t="s">
        <v>40</v>
      </c>
      <c r="O225" s="251"/>
      <c r="P225" s="252">
        <f>O225*H225</f>
        <v>0</v>
      </c>
      <c r="Q225" s="252">
        <v>0</v>
      </c>
      <c r="R225" s="252">
        <f>Q225*H225</f>
        <v>0</v>
      </c>
      <c r="S225" s="252">
        <v>0.027199999999999998</v>
      </c>
      <c r="T225" s="253">
        <f>S225*H225</f>
        <v>1.54904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43" t="s">
        <v>217</v>
      </c>
      <c r="AT225" s="243" t="s">
        <v>151</v>
      </c>
      <c r="AU225" s="243" t="s">
        <v>85</v>
      </c>
      <c r="AY225" s="14" t="s">
        <v>149</v>
      </c>
      <c r="BE225" s="244">
        <f>IF(N225="základní",J225,0)</f>
        <v>0</v>
      </c>
      <c r="BF225" s="244">
        <f>IF(N225="snížená",J225,0)</f>
        <v>0</v>
      </c>
      <c r="BG225" s="244">
        <f>IF(N225="zákl. přenesená",J225,0)</f>
        <v>0</v>
      </c>
      <c r="BH225" s="244">
        <f>IF(N225="sníž. přenesená",J225,0)</f>
        <v>0</v>
      </c>
      <c r="BI225" s="244">
        <f>IF(N225="nulová",J225,0)</f>
        <v>0</v>
      </c>
      <c r="BJ225" s="14" t="s">
        <v>83</v>
      </c>
      <c r="BK225" s="244">
        <f>ROUND(I225*H225,2)</f>
        <v>0</v>
      </c>
      <c r="BL225" s="14" t="s">
        <v>217</v>
      </c>
      <c r="BM225" s="243" t="s">
        <v>419</v>
      </c>
    </row>
    <row r="226" s="2" customFormat="1" ht="6.96" customHeight="1">
      <c r="A226" s="35"/>
      <c r="B226" s="63"/>
      <c r="C226" s="64"/>
      <c r="D226" s="64"/>
      <c r="E226" s="64"/>
      <c r="F226" s="64"/>
      <c r="G226" s="64"/>
      <c r="H226" s="64"/>
      <c r="I226" s="64"/>
      <c r="J226" s="64"/>
      <c r="K226" s="64"/>
      <c r="L226" s="41"/>
      <c r="M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</row>
  </sheetData>
  <sheetProtection sheet="1" autoFilter="0" formatColumns="0" formatRows="0" objects="1" scenarios="1" spinCount="100000" saltValue="6YNQ5/6SCUH0rUNKjCCBUtBEYHjif/yUo3yRO9xWor1n/n/YbQQHq7MG7cg/FZYaf1ySbW3R5ymGhD6ySAoUUQ==" hashValue="IRPGxi2jDLCd8vEbCGNVRnWLpMkqi0MueKLYODRHIJYznPvFm8r+lcgJLJKUt02q9YTnN7e8+apNw8aKOkKdgg==" algorithmName="SHA-512" password="CC35"/>
  <autoFilter ref="C145:K225"/>
  <mergeCells count="14">
    <mergeCell ref="E7:H7"/>
    <mergeCell ref="E9:H9"/>
    <mergeCell ref="E18:H18"/>
    <mergeCell ref="E27:H27"/>
    <mergeCell ref="E85:H85"/>
    <mergeCell ref="E87:H87"/>
    <mergeCell ref="D120:F120"/>
    <mergeCell ref="D121:F121"/>
    <mergeCell ref="D122:F122"/>
    <mergeCell ref="D123:F123"/>
    <mergeCell ref="D124:F124"/>
    <mergeCell ref="E136:H136"/>
    <mergeCell ref="E138:H13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88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85</v>
      </c>
    </row>
    <row r="4" s="1" customFormat="1" ht="24.96" customHeight="1">
      <c r="B4" s="17"/>
      <c r="D4" s="135" t="s">
        <v>95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 xml:space="preserve">Demolice a novostavba zázemí cestářství ve Strnadech-Jílovišti  p.č. 462/3, p.č. 454/1 a p.č.st. 351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96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420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29. 5. 2023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31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34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140" t="s">
        <v>98</v>
      </c>
      <c r="E30" s="35"/>
      <c r="F30" s="35"/>
      <c r="G30" s="35"/>
      <c r="H30" s="35"/>
      <c r="I30" s="35"/>
      <c r="J30" s="147">
        <f>J96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48" t="s">
        <v>99</v>
      </c>
      <c r="E31" s="35"/>
      <c r="F31" s="35"/>
      <c r="G31" s="35"/>
      <c r="H31" s="35"/>
      <c r="I31" s="35"/>
      <c r="J31" s="147">
        <f>J115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49" t="s">
        <v>35</v>
      </c>
      <c r="E32" s="35"/>
      <c r="F32" s="35"/>
      <c r="G32" s="35"/>
      <c r="H32" s="35"/>
      <c r="I32" s="35"/>
      <c r="J32" s="150">
        <f>ROUND(J30 + J31,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46"/>
      <c r="E33" s="146"/>
      <c r="F33" s="146"/>
      <c r="G33" s="146"/>
      <c r="H33" s="146"/>
      <c r="I33" s="146"/>
      <c r="J33" s="146"/>
      <c r="K33" s="146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1" t="s">
        <v>37</v>
      </c>
      <c r="G34" s="35"/>
      <c r="H34" s="35"/>
      <c r="I34" s="151" t="s">
        <v>36</v>
      </c>
      <c r="J34" s="151" t="s">
        <v>38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52" t="s">
        <v>39</v>
      </c>
      <c r="E35" s="137" t="s">
        <v>40</v>
      </c>
      <c r="F35" s="153">
        <f>ROUND((SUM(BE115:BE122) + SUM(BE142:BE236)),  2)</f>
        <v>0</v>
      </c>
      <c r="G35" s="35"/>
      <c r="H35" s="35"/>
      <c r="I35" s="154">
        <v>0.20999999999999999</v>
      </c>
      <c r="J35" s="153">
        <f>ROUND(((SUM(BE115:BE122) + SUM(BE142:BE236))*I35),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37" t="s">
        <v>41</v>
      </c>
      <c r="F36" s="153">
        <f>ROUND((SUM(BF115:BF122) + SUM(BF142:BF236)),  2)</f>
        <v>0</v>
      </c>
      <c r="G36" s="35"/>
      <c r="H36" s="35"/>
      <c r="I36" s="154">
        <v>0.14999999999999999</v>
      </c>
      <c r="J36" s="153">
        <f>ROUND(((SUM(BF115:BF122) + SUM(BF142:BF236))*I36),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42</v>
      </c>
      <c r="F37" s="153">
        <f>ROUND((SUM(BG115:BG122) + SUM(BG142:BG236)),  2)</f>
        <v>0</v>
      </c>
      <c r="G37" s="35"/>
      <c r="H37" s="35"/>
      <c r="I37" s="154">
        <v>0.20999999999999999</v>
      </c>
      <c r="J37" s="153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37" t="s">
        <v>43</v>
      </c>
      <c r="F38" s="153">
        <f>ROUND((SUM(BH115:BH122) + SUM(BH142:BH236)),  2)</f>
        <v>0</v>
      </c>
      <c r="G38" s="35"/>
      <c r="H38" s="35"/>
      <c r="I38" s="154">
        <v>0.14999999999999999</v>
      </c>
      <c r="J38" s="153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37" t="s">
        <v>44</v>
      </c>
      <c r="F39" s="153">
        <f>ROUND((SUM(BI115:BI122) + SUM(BI142:BI236)),  2)</f>
        <v>0</v>
      </c>
      <c r="G39" s="35"/>
      <c r="H39" s="35"/>
      <c r="I39" s="154">
        <v>0</v>
      </c>
      <c r="J39" s="153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55"/>
      <c r="D41" s="156" t="s">
        <v>45</v>
      </c>
      <c r="E41" s="157"/>
      <c r="F41" s="157"/>
      <c r="G41" s="158" t="s">
        <v>46</v>
      </c>
      <c r="H41" s="159" t="s">
        <v>47</v>
      </c>
      <c r="I41" s="157"/>
      <c r="J41" s="160">
        <f>SUM(J32:J39)</f>
        <v>0</v>
      </c>
      <c r="K41" s="161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100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3" t="str">
        <f>E7</f>
        <v xml:space="preserve">Demolice a novostavba zázemí cestářství ve Strnadech-Jílovišti  p.č. 462/3, p.č. 454/1 a p.č.st. 351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96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02 - Základové konstrukce, schodiště a okapový chodník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p.č. 462/3 a 454/1 p.č. st. 351</v>
      </c>
      <c r="G89" s="37"/>
      <c r="H89" s="37"/>
      <c r="I89" s="29" t="s">
        <v>22</v>
      </c>
      <c r="J89" s="76" t="str">
        <f>IF(J12="","",J12)</f>
        <v>29. 5. 2023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Středočeský kraj, Zborovská 81/11, Smíchov</v>
      </c>
      <c r="G91" s="37"/>
      <c r="H91" s="37"/>
      <c r="I91" s="29" t="s">
        <v>30</v>
      </c>
      <c r="J91" s="33" t="str">
        <f>E21</f>
        <v>KFJ project s.r.o.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KFJ project s.r.o.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4" t="s">
        <v>101</v>
      </c>
      <c r="D94" s="175"/>
      <c r="E94" s="175"/>
      <c r="F94" s="175"/>
      <c r="G94" s="175"/>
      <c r="H94" s="175"/>
      <c r="I94" s="175"/>
      <c r="J94" s="176" t="s">
        <v>102</v>
      </c>
      <c r="K94" s="175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7" t="s">
        <v>103</v>
      </c>
      <c r="D96" s="37"/>
      <c r="E96" s="37"/>
      <c r="F96" s="37"/>
      <c r="G96" s="37"/>
      <c r="H96" s="37"/>
      <c r="I96" s="37"/>
      <c r="J96" s="107">
        <f>J142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104</v>
      </c>
    </row>
    <row r="97" s="9" customFormat="1" ht="24.96" customHeight="1">
      <c r="A97" s="9"/>
      <c r="B97" s="178"/>
      <c r="C97" s="179"/>
      <c r="D97" s="180" t="s">
        <v>105</v>
      </c>
      <c r="E97" s="181"/>
      <c r="F97" s="181"/>
      <c r="G97" s="181"/>
      <c r="H97" s="181"/>
      <c r="I97" s="181"/>
      <c r="J97" s="182">
        <f>J143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106</v>
      </c>
      <c r="E98" s="187"/>
      <c r="F98" s="187"/>
      <c r="G98" s="187"/>
      <c r="H98" s="187"/>
      <c r="I98" s="187"/>
      <c r="J98" s="188">
        <f>J144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421</v>
      </c>
      <c r="E99" s="187"/>
      <c r="F99" s="187"/>
      <c r="G99" s="187"/>
      <c r="H99" s="187"/>
      <c r="I99" s="187"/>
      <c r="J99" s="188">
        <f>J156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422</v>
      </c>
      <c r="E100" s="187"/>
      <c r="F100" s="187"/>
      <c r="G100" s="187"/>
      <c r="H100" s="187"/>
      <c r="I100" s="187"/>
      <c r="J100" s="188">
        <f>J164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423</v>
      </c>
      <c r="E101" s="187"/>
      <c r="F101" s="187"/>
      <c r="G101" s="187"/>
      <c r="H101" s="187"/>
      <c r="I101" s="187"/>
      <c r="J101" s="188">
        <f>J168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107</v>
      </c>
      <c r="E102" s="187"/>
      <c r="F102" s="187"/>
      <c r="G102" s="187"/>
      <c r="H102" s="187"/>
      <c r="I102" s="187"/>
      <c r="J102" s="188">
        <f>J185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108</v>
      </c>
      <c r="E103" s="187"/>
      <c r="F103" s="187"/>
      <c r="G103" s="187"/>
      <c r="H103" s="187"/>
      <c r="I103" s="187"/>
      <c r="J103" s="188">
        <f>J192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424</v>
      </c>
      <c r="E104" s="187"/>
      <c r="F104" s="187"/>
      <c r="G104" s="187"/>
      <c r="H104" s="187"/>
      <c r="I104" s="187"/>
      <c r="J104" s="188">
        <f>J197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8"/>
      <c r="C105" s="179"/>
      <c r="D105" s="180" t="s">
        <v>109</v>
      </c>
      <c r="E105" s="181"/>
      <c r="F105" s="181"/>
      <c r="G105" s="181"/>
      <c r="H105" s="181"/>
      <c r="I105" s="181"/>
      <c r="J105" s="182">
        <f>J199</f>
        <v>0</v>
      </c>
      <c r="K105" s="179"/>
      <c r="L105" s="18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4"/>
      <c r="C106" s="185"/>
      <c r="D106" s="186" t="s">
        <v>110</v>
      </c>
      <c r="E106" s="187"/>
      <c r="F106" s="187"/>
      <c r="G106" s="187"/>
      <c r="H106" s="187"/>
      <c r="I106" s="187"/>
      <c r="J106" s="188">
        <f>J200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85"/>
      <c r="D107" s="186" t="s">
        <v>425</v>
      </c>
      <c r="E107" s="187"/>
      <c r="F107" s="187"/>
      <c r="G107" s="187"/>
      <c r="H107" s="187"/>
      <c r="I107" s="187"/>
      <c r="J107" s="188">
        <f>J206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4"/>
      <c r="C108" s="185"/>
      <c r="D108" s="186" t="s">
        <v>426</v>
      </c>
      <c r="E108" s="187"/>
      <c r="F108" s="187"/>
      <c r="G108" s="187"/>
      <c r="H108" s="187"/>
      <c r="I108" s="187"/>
      <c r="J108" s="188">
        <f>J209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4"/>
      <c r="C109" s="185"/>
      <c r="D109" s="186" t="s">
        <v>122</v>
      </c>
      <c r="E109" s="187"/>
      <c r="F109" s="187"/>
      <c r="G109" s="187"/>
      <c r="H109" s="187"/>
      <c r="I109" s="187"/>
      <c r="J109" s="188">
        <f>J215</f>
        <v>0</v>
      </c>
      <c r="K109" s="185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4"/>
      <c r="C110" s="185"/>
      <c r="D110" s="186" t="s">
        <v>427</v>
      </c>
      <c r="E110" s="187"/>
      <c r="F110" s="187"/>
      <c r="G110" s="187"/>
      <c r="H110" s="187"/>
      <c r="I110" s="187"/>
      <c r="J110" s="188">
        <f>J225</f>
        <v>0</v>
      </c>
      <c r="K110" s="185"/>
      <c r="L110" s="18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78"/>
      <c r="C111" s="179"/>
      <c r="D111" s="180" t="s">
        <v>428</v>
      </c>
      <c r="E111" s="181"/>
      <c r="F111" s="181"/>
      <c r="G111" s="181"/>
      <c r="H111" s="181"/>
      <c r="I111" s="181"/>
      <c r="J111" s="182">
        <f>J229</f>
        <v>0</v>
      </c>
      <c r="K111" s="179"/>
      <c r="L111" s="183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84"/>
      <c r="C112" s="185"/>
      <c r="D112" s="186" t="s">
        <v>429</v>
      </c>
      <c r="E112" s="187"/>
      <c r="F112" s="187"/>
      <c r="G112" s="187"/>
      <c r="H112" s="187"/>
      <c r="I112" s="187"/>
      <c r="J112" s="188">
        <f>J230</f>
        <v>0</v>
      </c>
      <c r="K112" s="185"/>
      <c r="L112" s="18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9.28" customHeight="1">
      <c r="A115" s="35"/>
      <c r="B115" s="36"/>
      <c r="C115" s="177" t="s">
        <v>125</v>
      </c>
      <c r="D115" s="37"/>
      <c r="E115" s="37"/>
      <c r="F115" s="37"/>
      <c r="G115" s="37"/>
      <c r="H115" s="37"/>
      <c r="I115" s="37"/>
      <c r="J115" s="190">
        <f>ROUND(J116 + J117 + J118 + J119 + J120 + J121,2)</f>
        <v>0</v>
      </c>
      <c r="K115" s="37"/>
      <c r="L115" s="60"/>
      <c r="N115" s="191" t="s">
        <v>39</v>
      </c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8" customHeight="1">
      <c r="A116" s="35"/>
      <c r="B116" s="36"/>
      <c r="C116" s="37"/>
      <c r="D116" s="192" t="s">
        <v>126</v>
      </c>
      <c r="E116" s="193"/>
      <c r="F116" s="193"/>
      <c r="G116" s="37"/>
      <c r="H116" s="37"/>
      <c r="I116" s="37"/>
      <c r="J116" s="194">
        <v>0</v>
      </c>
      <c r="K116" s="37"/>
      <c r="L116" s="195"/>
      <c r="M116" s="196"/>
      <c r="N116" s="197" t="s">
        <v>40</v>
      </c>
      <c r="O116" s="196"/>
      <c r="P116" s="196"/>
      <c r="Q116" s="196"/>
      <c r="R116" s="196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6"/>
      <c r="AG116" s="196"/>
      <c r="AH116" s="196"/>
      <c r="AI116" s="196"/>
      <c r="AJ116" s="196"/>
      <c r="AK116" s="196"/>
      <c r="AL116" s="196"/>
      <c r="AM116" s="196"/>
      <c r="AN116" s="196"/>
      <c r="AO116" s="196"/>
      <c r="AP116" s="196"/>
      <c r="AQ116" s="196"/>
      <c r="AR116" s="196"/>
      <c r="AS116" s="196"/>
      <c r="AT116" s="196"/>
      <c r="AU116" s="196"/>
      <c r="AV116" s="196"/>
      <c r="AW116" s="196"/>
      <c r="AX116" s="196"/>
      <c r="AY116" s="199" t="s">
        <v>93</v>
      </c>
      <c r="AZ116" s="196"/>
      <c r="BA116" s="196"/>
      <c r="BB116" s="196"/>
      <c r="BC116" s="196"/>
      <c r="BD116" s="196"/>
      <c r="BE116" s="200">
        <f>IF(N116="základní",J116,0)</f>
        <v>0</v>
      </c>
      <c r="BF116" s="200">
        <f>IF(N116="snížená",J116,0)</f>
        <v>0</v>
      </c>
      <c r="BG116" s="200">
        <f>IF(N116="zákl. přenesená",J116,0)</f>
        <v>0</v>
      </c>
      <c r="BH116" s="200">
        <f>IF(N116="sníž. přenesená",J116,0)</f>
        <v>0</v>
      </c>
      <c r="BI116" s="200">
        <f>IF(N116="nulová",J116,0)</f>
        <v>0</v>
      </c>
      <c r="BJ116" s="199" t="s">
        <v>83</v>
      </c>
      <c r="BK116" s="196"/>
      <c r="BL116" s="196"/>
      <c r="BM116" s="196"/>
    </row>
    <row r="117" s="2" customFormat="1" ht="18" customHeight="1">
      <c r="A117" s="35"/>
      <c r="B117" s="36"/>
      <c r="C117" s="37"/>
      <c r="D117" s="192" t="s">
        <v>127</v>
      </c>
      <c r="E117" s="193"/>
      <c r="F117" s="193"/>
      <c r="G117" s="37"/>
      <c r="H117" s="37"/>
      <c r="I117" s="37"/>
      <c r="J117" s="194">
        <v>0</v>
      </c>
      <c r="K117" s="37"/>
      <c r="L117" s="195"/>
      <c r="M117" s="196"/>
      <c r="N117" s="197" t="s">
        <v>40</v>
      </c>
      <c r="O117" s="196"/>
      <c r="P117" s="196"/>
      <c r="Q117" s="196"/>
      <c r="R117" s="196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6"/>
      <c r="AG117" s="196"/>
      <c r="AH117" s="196"/>
      <c r="AI117" s="196"/>
      <c r="AJ117" s="196"/>
      <c r="AK117" s="196"/>
      <c r="AL117" s="196"/>
      <c r="AM117" s="196"/>
      <c r="AN117" s="196"/>
      <c r="AO117" s="196"/>
      <c r="AP117" s="196"/>
      <c r="AQ117" s="196"/>
      <c r="AR117" s="196"/>
      <c r="AS117" s="196"/>
      <c r="AT117" s="196"/>
      <c r="AU117" s="196"/>
      <c r="AV117" s="196"/>
      <c r="AW117" s="196"/>
      <c r="AX117" s="196"/>
      <c r="AY117" s="199" t="s">
        <v>93</v>
      </c>
      <c r="AZ117" s="196"/>
      <c r="BA117" s="196"/>
      <c r="BB117" s="196"/>
      <c r="BC117" s="196"/>
      <c r="BD117" s="196"/>
      <c r="BE117" s="200">
        <f>IF(N117="základní",J117,0)</f>
        <v>0</v>
      </c>
      <c r="BF117" s="200">
        <f>IF(N117="snížená",J117,0)</f>
        <v>0</v>
      </c>
      <c r="BG117" s="200">
        <f>IF(N117="zákl. přenesená",J117,0)</f>
        <v>0</v>
      </c>
      <c r="BH117" s="200">
        <f>IF(N117="sníž. přenesená",J117,0)</f>
        <v>0</v>
      </c>
      <c r="BI117" s="200">
        <f>IF(N117="nulová",J117,0)</f>
        <v>0</v>
      </c>
      <c r="BJ117" s="199" t="s">
        <v>83</v>
      </c>
      <c r="BK117" s="196"/>
      <c r="BL117" s="196"/>
      <c r="BM117" s="196"/>
    </row>
    <row r="118" s="2" customFormat="1" ht="18" customHeight="1">
      <c r="A118" s="35"/>
      <c r="B118" s="36"/>
      <c r="C118" s="37"/>
      <c r="D118" s="192" t="s">
        <v>128</v>
      </c>
      <c r="E118" s="193"/>
      <c r="F118" s="193"/>
      <c r="G118" s="37"/>
      <c r="H118" s="37"/>
      <c r="I118" s="37"/>
      <c r="J118" s="194">
        <v>0</v>
      </c>
      <c r="K118" s="37"/>
      <c r="L118" s="195"/>
      <c r="M118" s="196"/>
      <c r="N118" s="197" t="s">
        <v>40</v>
      </c>
      <c r="O118" s="196"/>
      <c r="P118" s="196"/>
      <c r="Q118" s="196"/>
      <c r="R118" s="196"/>
      <c r="S118" s="198"/>
      <c r="T118" s="198"/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  <c r="AF118" s="196"/>
      <c r="AG118" s="196"/>
      <c r="AH118" s="196"/>
      <c r="AI118" s="196"/>
      <c r="AJ118" s="196"/>
      <c r="AK118" s="196"/>
      <c r="AL118" s="196"/>
      <c r="AM118" s="196"/>
      <c r="AN118" s="196"/>
      <c r="AO118" s="196"/>
      <c r="AP118" s="196"/>
      <c r="AQ118" s="196"/>
      <c r="AR118" s="196"/>
      <c r="AS118" s="196"/>
      <c r="AT118" s="196"/>
      <c r="AU118" s="196"/>
      <c r="AV118" s="196"/>
      <c r="AW118" s="196"/>
      <c r="AX118" s="196"/>
      <c r="AY118" s="199" t="s">
        <v>93</v>
      </c>
      <c r="AZ118" s="196"/>
      <c r="BA118" s="196"/>
      <c r="BB118" s="196"/>
      <c r="BC118" s="196"/>
      <c r="BD118" s="196"/>
      <c r="BE118" s="200">
        <f>IF(N118="základní",J118,0)</f>
        <v>0</v>
      </c>
      <c r="BF118" s="200">
        <f>IF(N118="snížená",J118,0)</f>
        <v>0</v>
      </c>
      <c r="BG118" s="200">
        <f>IF(N118="zákl. přenesená",J118,0)</f>
        <v>0</v>
      </c>
      <c r="BH118" s="200">
        <f>IF(N118="sníž. přenesená",J118,0)</f>
        <v>0</v>
      </c>
      <c r="BI118" s="200">
        <f>IF(N118="nulová",J118,0)</f>
        <v>0</v>
      </c>
      <c r="BJ118" s="199" t="s">
        <v>83</v>
      </c>
      <c r="BK118" s="196"/>
      <c r="BL118" s="196"/>
      <c r="BM118" s="196"/>
    </row>
    <row r="119" s="2" customFormat="1" ht="18" customHeight="1">
      <c r="A119" s="35"/>
      <c r="B119" s="36"/>
      <c r="C119" s="37"/>
      <c r="D119" s="192" t="s">
        <v>129</v>
      </c>
      <c r="E119" s="193"/>
      <c r="F119" s="193"/>
      <c r="G119" s="37"/>
      <c r="H119" s="37"/>
      <c r="I119" s="37"/>
      <c r="J119" s="194">
        <v>0</v>
      </c>
      <c r="K119" s="37"/>
      <c r="L119" s="195"/>
      <c r="M119" s="196"/>
      <c r="N119" s="197" t="s">
        <v>40</v>
      </c>
      <c r="O119" s="196"/>
      <c r="P119" s="196"/>
      <c r="Q119" s="196"/>
      <c r="R119" s="196"/>
      <c r="S119" s="198"/>
      <c r="T119" s="198"/>
      <c r="U119" s="198"/>
      <c r="V119" s="198"/>
      <c r="W119" s="198"/>
      <c r="X119" s="198"/>
      <c r="Y119" s="198"/>
      <c r="Z119" s="198"/>
      <c r="AA119" s="198"/>
      <c r="AB119" s="198"/>
      <c r="AC119" s="198"/>
      <c r="AD119" s="198"/>
      <c r="AE119" s="198"/>
      <c r="AF119" s="196"/>
      <c r="AG119" s="196"/>
      <c r="AH119" s="196"/>
      <c r="AI119" s="196"/>
      <c r="AJ119" s="196"/>
      <c r="AK119" s="196"/>
      <c r="AL119" s="196"/>
      <c r="AM119" s="196"/>
      <c r="AN119" s="196"/>
      <c r="AO119" s="196"/>
      <c r="AP119" s="196"/>
      <c r="AQ119" s="196"/>
      <c r="AR119" s="196"/>
      <c r="AS119" s="196"/>
      <c r="AT119" s="196"/>
      <c r="AU119" s="196"/>
      <c r="AV119" s="196"/>
      <c r="AW119" s="196"/>
      <c r="AX119" s="196"/>
      <c r="AY119" s="199" t="s">
        <v>93</v>
      </c>
      <c r="AZ119" s="196"/>
      <c r="BA119" s="196"/>
      <c r="BB119" s="196"/>
      <c r="BC119" s="196"/>
      <c r="BD119" s="196"/>
      <c r="BE119" s="200">
        <f>IF(N119="základní",J119,0)</f>
        <v>0</v>
      </c>
      <c r="BF119" s="200">
        <f>IF(N119="snížená",J119,0)</f>
        <v>0</v>
      </c>
      <c r="BG119" s="200">
        <f>IF(N119="zákl. přenesená",J119,0)</f>
        <v>0</v>
      </c>
      <c r="BH119" s="200">
        <f>IF(N119="sníž. přenesená",J119,0)</f>
        <v>0</v>
      </c>
      <c r="BI119" s="200">
        <f>IF(N119="nulová",J119,0)</f>
        <v>0</v>
      </c>
      <c r="BJ119" s="199" t="s">
        <v>83</v>
      </c>
      <c r="BK119" s="196"/>
      <c r="BL119" s="196"/>
      <c r="BM119" s="196"/>
    </row>
    <row r="120" s="2" customFormat="1" ht="18" customHeight="1">
      <c r="A120" s="35"/>
      <c r="B120" s="36"/>
      <c r="C120" s="37"/>
      <c r="D120" s="192" t="s">
        <v>130</v>
      </c>
      <c r="E120" s="193"/>
      <c r="F120" s="193"/>
      <c r="G120" s="37"/>
      <c r="H120" s="37"/>
      <c r="I120" s="37"/>
      <c r="J120" s="194">
        <v>0</v>
      </c>
      <c r="K120" s="37"/>
      <c r="L120" s="195"/>
      <c r="M120" s="196"/>
      <c r="N120" s="197" t="s">
        <v>40</v>
      </c>
      <c r="O120" s="196"/>
      <c r="P120" s="196"/>
      <c r="Q120" s="196"/>
      <c r="R120" s="196"/>
      <c r="S120" s="198"/>
      <c r="T120" s="198"/>
      <c r="U120" s="198"/>
      <c r="V120" s="198"/>
      <c r="W120" s="198"/>
      <c r="X120" s="198"/>
      <c r="Y120" s="198"/>
      <c r="Z120" s="198"/>
      <c r="AA120" s="198"/>
      <c r="AB120" s="198"/>
      <c r="AC120" s="198"/>
      <c r="AD120" s="198"/>
      <c r="AE120" s="198"/>
      <c r="AF120" s="196"/>
      <c r="AG120" s="196"/>
      <c r="AH120" s="196"/>
      <c r="AI120" s="196"/>
      <c r="AJ120" s="196"/>
      <c r="AK120" s="196"/>
      <c r="AL120" s="196"/>
      <c r="AM120" s="196"/>
      <c r="AN120" s="196"/>
      <c r="AO120" s="196"/>
      <c r="AP120" s="196"/>
      <c r="AQ120" s="196"/>
      <c r="AR120" s="196"/>
      <c r="AS120" s="196"/>
      <c r="AT120" s="196"/>
      <c r="AU120" s="196"/>
      <c r="AV120" s="196"/>
      <c r="AW120" s="196"/>
      <c r="AX120" s="196"/>
      <c r="AY120" s="199" t="s">
        <v>93</v>
      </c>
      <c r="AZ120" s="196"/>
      <c r="BA120" s="196"/>
      <c r="BB120" s="196"/>
      <c r="BC120" s="196"/>
      <c r="BD120" s="196"/>
      <c r="BE120" s="200">
        <f>IF(N120="základní",J120,0)</f>
        <v>0</v>
      </c>
      <c r="BF120" s="200">
        <f>IF(N120="snížená",J120,0)</f>
        <v>0</v>
      </c>
      <c r="BG120" s="200">
        <f>IF(N120="zákl. přenesená",J120,0)</f>
        <v>0</v>
      </c>
      <c r="BH120" s="200">
        <f>IF(N120="sníž. přenesená",J120,0)</f>
        <v>0</v>
      </c>
      <c r="BI120" s="200">
        <f>IF(N120="nulová",J120,0)</f>
        <v>0</v>
      </c>
      <c r="BJ120" s="199" t="s">
        <v>83</v>
      </c>
      <c r="BK120" s="196"/>
      <c r="BL120" s="196"/>
      <c r="BM120" s="196"/>
    </row>
    <row r="121" s="2" customFormat="1" ht="18" customHeight="1">
      <c r="A121" s="35"/>
      <c r="B121" s="36"/>
      <c r="C121" s="37"/>
      <c r="D121" s="193" t="s">
        <v>131</v>
      </c>
      <c r="E121" s="37"/>
      <c r="F121" s="37"/>
      <c r="G121" s="37"/>
      <c r="H121" s="37"/>
      <c r="I121" s="37"/>
      <c r="J121" s="194">
        <f>ROUND(J30*T121,2)</f>
        <v>0</v>
      </c>
      <c r="K121" s="37"/>
      <c r="L121" s="195"/>
      <c r="M121" s="196"/>
      <c r="N121" s="197" t="s">
        <v>40</v>
      </c>
      <c r="O121" s="196"/>
      <c r="P121" s="196"/>
      <c r="Q121" s="196"/>
      <c r="R121" s="196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6"/>
      <c r="AG121" s="196"/>
      <c r="AH121" s="196"/>
      <c r="AI121" s="196"/>
      <c r="AJ121" s="196"/>
      <c r="AK121" s="196"/>
      <c r="AL121" s="196"/>
      <c r="AM121" s="196"/>
      <c r="AN121" s="196"/>
      <c r="AO121" s="196"/>
      <c r="AP121" s="196"/>
      <c r="AQ121" s="196"/>
      <c r="AR121" s="196"/>
      <c r="AS121" s="196"/>
      <c r="AT121" s="196"/>
      <c r="AU121" s="196"/>
      <c r="AV121" s="196"/>
      <c r="AW121" s="196"/>
      <c r="AX121" s="196"/>
      <c r="AY121" s="199" t="s">
        <v>132</v>
      </c>
      <c r="AZ121" s="196"/>
      <c r="BA121" s="196"/>
      <c r="BB121" s="196"/>
      <c r="BC121" s="196"/>
      <c r="BD121" s="196"/>
      <c r="BE121" s="200">
        <f>IF(N121="základní",J121,0)</f>
        <v>0</v>
      </c>
      <c r="BF121" s="200">
        <f>IF(N121="snížená",J121,0)</f>
        <v>0</v>
      </c>
      <c r="BG121" s="200">
        <f>IF(N121="zákl. přenesená",J121,0)</f>
        <v>0</v>
      </c>
      <c r="BH121" s="200">
        <f>IF(N121="sníž. přenesená",J121,0)</f>
        <v>0</v>
      </c>
      <c r="BI121" s="200">
        <f>IF(N121="nulová",J121,0)</f>
        <v>0</v>
      </c>
      <c r="BJ121" s="199" t="s">
        <v>83</v>
      </c>
      <c r="BK121" s="196"/>
      <c r="BL121" s="196"/>
      <c r="BM121" s="196"/>
    </row>
    <row r="122" s="2" customForma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29.28" customHeight="1">
      <c r="A123" s="35"/>
      <c r="B123" s="36"/>
      <c r="C123" s="201" t="s">
        <v>133</v>
      </c>
      <c r="D123" s="175"/>
      <c r="E123" s="175"/>
      <c r="F123" s="175"/>
      <c r="G123" s="175"/>
      <c r="H123" s="175"/>
      <c r="I123" s="175"/>
      <c r="J123" s="202">
        <f>ROUND(J96+J115,2)</f>
        <v>0</v>
      </c>
      <c r="K123" s="175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63"/>
      <c r="C124" s="64"/>
      <c r="D124" s="64"/>
      <c r="E124" s="64"/>
      <c r="F124" s="64"/>
      <c r="G124" s="64"/>
      <c r="H124" s="64"/>
      <c r="I124" s="64"/>
      <c r="J124" s="64"/>
      <c r="K124" s="64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8" s="2" customFormat="1" ht="6.96" customHeight="1">
      <c r="A128" s="35"/>
      <c r="B128" s="65"/>
      <c r="C128" s="66"/>
      <c r="D128" s="66"/>
      <c r="E128" s="66"/>
      <c r="F128" s="66"/>
      <c r="G128" s="66"/>
      <c r="H128" s="66"/>
      <c r="I128" s="66"/>
      <c r="J128" s="66"/>
      <c r="K128" s="66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24.96" customHeight="1">
      <c r="A129" s="35"/>
      <c r="B129" s="36"/>
      <c r="C129" s="20" t="s">
        <v>134</v>
      </c>
      <c r="D129" s="37"/>
      <c r="E129" s="37"/>
      <c r="F129" s="37"/>
      <c r="G129" s="37"/>
      <c r="H129" s="37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6.96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2" customHeight="1">
      <c r="A131" s="35"/>
      <c r="B131" s="36"/>
      <c r="C131" s="29" t="s">
        <v>16</v>
      </c>
      <c r="D131" s="37"/>
      <c r="E131" s="37"/>
      <c r="F131" s="37"/>
      <c r="G131" s="37"/>
      <c r="H131" s="37"/>
      <c r="I131" s="37"/>
      <c r="J131" s="37"/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26.25" customHeight="1">
      <c r="A132" s="35"/>
      <c r="B132" s="36"/>
      <c r="C132" s="37"/>
      <c r="D132" s="37"/>
      <c r="E132" s="173" t="str">
        <f>E7</f>
        <v xml:space="preserve">Demolice a novostavba zázemí cestářství ve Strnadech-Jílovišti  p.č. 462/3, p.č. 454/1 a p.č.st. 351</v>
      </c>
      <c r="F132" s="29"/>
      <c r="G132" s="29"/>
      <c r="H132" s="29"/>
      <c r="I132" s="37"/>
      <c r="J132" s="37"/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12" customHeight="1">
      <c r="A133" s="35"/>
      <c r="B133" s="36"/>
      <c r="C133" s="29" t="s">
        <v>96</v>
      </c>
      <c r="D133" s="37"/>
      <c r="E133" s="37"/>
      <c r="F133" s="37"/>
      <c r="G133" s="37"/>
      <c r="H133" s="37"/>
      <c r="I133" s="37"/>
      <c r="J133" s="37"/>
      <c r="K133" s="37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16.5" customHeight="1">
      <c r="A134" s="35"/>
      <c r="B134" s="36"/>
      <c r="C134" s="37"/>
      <c r="D134" s="37"/>
      <c r="E134" s="73" t="str">
        <f>E9</f>
        <v>02 - Základové konstrukce, schodiště a okapový chodník</v>
      </c>
      <c r="F134" s="37"/>
      <c r="G134" s="37"/>
      <c r="H134" s="37"/>
      <c r="I134" s="37"/>
      <c r="J134" s="37"/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6.96" customHeight="1">
      <c r="A135" s="35"/>
      <c r="B135" s="36"/>
      <c r="C135" s="37"/>
      <c r="D135" s="37"/>
      <c r="E135" s="37"/>
      <c r="F135" s="37"/>
      <c r="G135" s="37"/>
      <c r="H135" s="37"/>
      <c r="I135" s="37"/>
      <c r="J135" s="37"/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12" customHeight="1">
      <c r="A136" s="35"/>
      <c r="B136" s="36"/>
      <c r="C136" s="29" t="s">
        <v>20</v>
      </c>
      <c r="D136" s="37"/>
      <c r="E136" s="37"/>
      <c r="F136" s="24" t="str">
        <f>F12</f>
        <v>p.č. 462/3 a 454/1 p.č. st. 351</v>
      </c>
      <c r="G136" s="37"/>
      <c r="H136" s="37"/>
      <c r="I136" s="29" t="s">
        <v>22</v>
      </c>
      <c r="J136" s="76" t="str">
        <f>IF(J12="","",J12)</f>
        <v>29. 5. 2023</v>
      </c>
      <c r="K136" s="37"/>
      <c r="L136" s="60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2" customFormat="1" ht="6.96" customHeight="1">
      <c r="A137" s="35"/>
      <c r="B137" s="36"/>
      <c r="C137" s="37"/>
      <c r="D137" s="37"/>
      <c r="E137" s="37"/>
      <c r="F137" s="37"/>
      <c r="G137" s="37"/>
      <c r="H137" s="37"/>
      <c r="I137" s="37"/>
      <c r="J137" s="37"/>
      <c r="K137" s="37"/>
      <c r="L137" s="60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="2" customFormat="1" ht="15.15" customHeight="1">
      <c r="A138" s="35"/>
      <c r="B138" s="36"/>
      <c r="C138" s="29" t="s">
        <v>24</v>
      </c>
      <c r="D138" s="37"/>
      <c r="E138" s="37"/>
      <c r="F138" s="24" t="str">
        <f>E15</f>
        <v>Středočeský kraj, Zborovská 81/11, Smíchov</v>
      </c>
      <c r="G138" s="37"/>
      <c r="H138" s="37"/>
      <c r="I138" s="29" t="s">
        <v>30</v>
      </c>
      <c r="J138" s="33" t="str">
        <f>E21</f>
        <v>KFJ project s.r.o.</v>
      </c>
      <c r="K138" s="37"/>
      <c r="L138" s="60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="2" customFormat="1" ht="15.15" customHeight="1">
      <c r="A139" s="35"/>
      <c r="B139" s="36"/>
      <c r="C139" s="29" t="s">
        <v>28</v>
      </c>
      <c r="D139" s="37"/>
      <c r="E139" s="37"/>
      <c r="F139" s="24" t="str">
        <f>IF(E18="","",E18)</f>
        <v>Vyplň údaj</v>
      </c>
      <c r="G139" s="37"/>
      <c r="H139" s="37"/>
      <c r="I139" s="29" t="s">
        <v>33</v>
      </c>
      <c r="J139" s="33" t="str">
        <f>E24</f>
        <v>KFJ project s.r.o.</v>
      </c>
      <c r="K139" s="37"/>
      <c r="L139" s="60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="2" customFormat="1" ht="10.32" customHeight="1">
      <c r="A140" s="35"/>
      <c r="B140" s="36"/>
      <c r="C140" s="37"/>
      <c r="D140" s="37"/>
      <c r="E140" s="37"/>
      <c r="F140" s="37"/>
      <c r="G140" s="37"/>
      <c r="H140" s="37"/>
      <c r="I140" s="37"/>
      <c r="J140" s="37"/>
      <c r="K140" s="37"/>
      <c r="L140" s="60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="11" customFormat="1" ht="29.28" customHeight="1">
      <c r="A141" s="203"/>
      <c r="B141" s="204"/>
      <c r="C141" s="205" t="s">
        <v>135</v>
      </c>
      <c r="D141" s="206" t="s">
        <v>60</v>
      </c>
      <c r="E141" s="206" t="s">
        <v>56</v>
      </c>
      <c r="F141" s="206" t="s">
        <v>57</v>
      </c>
      <c r="G141" s="206" t="s">
        <v>136</v>
      </c>
      <c r="H141" s="206" t="s">
        <v>137</v>
      </c>
      <c r="I141" s="206" t="s">
        <v>138</v>
      </c>
      <c r="J141" s="207" t="s">
        <v>102</v>
      </c>
      <c r="K141" s="208" t="s">
        <v>139</v>
      </c>
      <c r="L141" s="209"/>
      <c r="M141" s="97" t="s">
        <v>1</v>
      </c>
      <c r="N141" s="98" t="s">
        <v>39</v>
      </c>
      <c r="O141" s="98" t="s">
        <v>140</v>
      </c>
      <c r="P141" s="98" t="s">
        <v>141</v>
      </c>
      <c r="Q141" s="98" t="s">
        <v>142</v>
      </c>
      <c r="R141" s="98" t="s">
        <v>143</v>
      </c>
      <c r="S141" s="98" t="s">
        <v>144</v>
      </c>
      <c r="T141" s="99" t="s">
        <v>145</v>
      </c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</row>
    <row r="142" s="2" customFormat="1" ht="22.8" customHeight="1">
      <c r="A142" s="35"/>
      <c r="B142" s="36"/>
      <c r="C142" s="104" t="s">
        <v>146</v>
      </c>
      <c r="D142" s="37"/>
      <c r="E142" s="37"/>
      <c r="F142" s="37"/>
      <c r="G142" s="37"/>
      <c r="H142" s="37"/>
      <c r="I142" s="37"/>
      <c r="J142" s="210">
        <f>BK142</f>
        <v>0</v>
      </c>
      <c r="K142" s="37"/>
      <c r="L142" s="41"/>
      <c r="M142" s="100"/>
      <c r="N142" s="211"/>
      <c r="O142" s="101"/>
      <c r="P142" s="212">
        <f>P143+P199+P229</f>
        <v>0</v>
      </c>
      <c r="Q142" s="101"/>
      <c r="R142" s="212">
        <f>R143+R199+R229</f>
        <v>245.43611130879998</v>
      </c>
      <c r="S142" s="101"/>
      <c r="T142" s="213">
        <f>T143+T199+T229</f>
        <v>6.351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74</v>
      </c>
      <c r="AU142" s="14" t="s">
        <v>104</v>
      </c>
      <c r="BK142" s="214">
        <f>BK143+BK199+BK229</f>
        <v>0</v>
      </c>
    </row>
    <row r="143" s="12" customFormat="1" ht="25.92" customHeight="1">
      <c r="A143" s="12"/>
      <c r="B143" s="215"/>
      <c r="C143" s="216"/>
      <c r="D143" s="217" t="s">
        <v>74</v>
      </c>
      <c r="E143" s="218" t="s">
        <v>147</v>
      </c>
      <c r="F143" s="218" t="s">
        <v>148</v>
      </c>
      <c r="G143" s="216"/>
      <c r="H143" s="216"/>
      <c r="I143" s="219"/>
      <c r="J143" s="220">
        <f>BK143</f>
        <v>0</v>
      </c>
      <c r="K143" s="216"/>
      <c r="L143" s="221"/>
      <c r="M143" s="222"/>
      <c r="N143" s="223"/>
      <c r="O143" s="223"/>
      <c r="P143" s="224">
        <f>P144+P156+P164+P168+P185+P192+P197</f>
        <v>0</v>
      </c>
      <c r="Q143" s="223"/>
      <c r="R143" s="224">
        <f>R144+R156+R164+R168+R185+R192+R197</f>
        <v>243.33536366879997</v>
      </c>
      <c r="S143" s="223"/>
      <c r="T143" s="225">
        <f>T144+T156+T164+T168+T185+T192+T197</f>
        <v>6.351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6" t="s">
        <v>83</v>
      </c>
      <c r="AT143" s="227" t="s">
        <v>74</v>
      </c>
      <c r="AU143" s="227" t="s">
        <v>75</v>
      </c>
      <c r="AY143" s="226" t="s">
        <v>149</v>
      </c>
      <c r="BK143" s="228">
        <f>BK144+BK156+BK164+BK168+BK185+BK192+BK197</f>
        <v>0</v>
      </c>
    </row>
    <row r="144" s="12" customFormat="1" ht="22.8" customHeight="1">
      <c r="A144" s="12"/>
      <c r="B144" s="215"/>
      <c r="C144" s="216"/>
      <c r="D144" s="217" t="s">
        <v>74</v>
      </c>
      <c r="E144" s="229" t="s">
        <v>83</v>
      </c>
      <c r="F144" s="229" t="s">
        <v>150</v>
      </c>
      <c r="G144" s="216"/>
      <c r="H144" s="216"/>
      <c r="I144" s="219"/>
      <c r="J144" s="230">
        <f>BK144</f>
        <v>0</v>
      </c>
      <c r="K144" s="216"/>
      <c r="L144" s="221"/>
      <c r="M144" s="222"/>
      <c r="N144" s="223"/>
      <c r="O144" s="223"/>
      <c r="P144" s="224">
        <f>SUM(P145:P155)</f>
        <v>0</v>
      </c>
      <c r="Q144" s="223"/>
      <c r="R144" s="224">
        <f>SUM(R145:R155)</f>
        <v>0</v>
      </c>
      <c r="S144" s="223"/>
      <c r="T144" s="225">
        <f>SUM(T145:T155)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6" t="s">
        <v>83</v>
      </c>
      <c r="AT144" s="227" t="s">
        <v>74</v>
      </c>
      <c r="AU144" s="227" t="s">
        <v>83</v>
      </c>
      <c r="AY144" s="226" t="s">
        <v>149</v>
      </c>
      <c r="BK144" s="228">
        <f>SUM(BK145:BK155)</f>
        <v>0</v>
      </c>
    </row>
    <row r="145" s="2" customFormat="1" ht="24.15" customHeight="1">
      <c r="A145" s="35"/>
      <c r="B145" s="36"/>
      <c r="C145" s="231" t="s">
        <v>83</v>
      </c>
      <c r="D145" s="231" t="s">
        <v>151</v>
      </c>
      <c r="E145" s="232" t="s">
        <v>430</v>
      </c>
      <c r="F145" s="233" t="s">
        <v>431</v>
      </c>
      <c r="G145" s="234" t="s">
        <v>172</v>
      </c>
      <c r="H145" s="235">
        <v>183.79400000000001</v>
      </c>
      <c r="I145" s="236"/>
      <c r="J145" s="237">
        <f>ROUND(I145*H145,2)</f>
        <v>0</v>
      </c>
      <c r="K145" s="238"/>
      <c r="L145" s="41"/>
      <c r="M145" s="239" t="s">
        <v>1</v>
      </c>
      <c r="N145" s="240" t="s">
        <v>40</v>
      </c>
      <c r="O145" s="88"/>
      <c r="P145" s="241">
        <f>O145*H145</f>
        <v>0</v>
      </c>
      <c r="Q145" s="241">
        <v>0</v>
      </c>
      <c r="R145" s="241">
        <f>Q145*H145</f>
        <v>0</v>
      </c>
      <c r="S145" s="241">
        <v>0</v>
      </c>
      <c r="T145" s="24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3" t="s">
        <v>155</v>
      </c>
      <c r="AT145" s="243" t="s">
        <v>151</v>
      </c>
      <c r="AU145" s="243" t="s">
        <v>85</v>
      </c>
      <c r="AY145" s="14" t="s">
        <v>149</v>
      </c>
      <c r="BE145" s="244">
        <f>IF(N145="základní",J145,0)</f>
        <v>0</v>
      </c>
      <c r="BF145" s="244">
        <f>IF(N145="snížená",J145,0)</f>
        <v>0</v>
      </c>
      <c r="BG145" s="244">
        <f>IF(N145="zákl. přenesená",J145,0)</f>
        <v>0</v>
      </c>
      <c r="BH145" s="244">
        <f>IF(N145="sníž. přenesená",J145,0)</f>
        <v>0</v>
      </c>
      <c r="BI145" s="244">
        <f>IF(N145="nulová",J145,0)</f>
        <v>0</v>
      </c>
      <c r="BJ145" s="14" t="s">
        <v>83</v>
      </c>
      <c r="BK145" s="244">
        <f>ROUND(I145*H145,2)</f>
        <v>0</v>
      </c>
      <c r="BL145" s="14" t="s">
        <v>155</v>
      </c>
      <c r="BM145" s="243" t="s">
        <v>432</v>
      </c>
    </row>
    <row r="146" s="2" customFormat="1" ht="33" customHeight="1">
      <c r="A146" s="35"/>
      <c r="B146" s="36"/>
      <c r="C146" s="231" t="s">
        <v>85</v>
      </c>
      <c r="D146" s="231" t="s">
        <v>151</v>
      </c>
      <c r="E146" s="232" t="s">
        <v>433</v>
      </c>
      <c r="F146" s="233" t="s">
        <v>434</v>
      </c>
      <c r="G146" s="234" t="s">
        <v>154</v>
      </c>
      <c r="H146" s="235">
        <v>83.567999999999998</v>
      </c>
      <c r="I146" s="236"/>
      <c r="J146" s="237">
        <f>ROUND(I146*H146,2)</f>
        <v>0</v>
      </c>
      <c r="K146" s="238"/>
      <c r="L146" s="41"/>
      <c r="M146" s="239" t="s">
        <v>1</v>
      </c>
      <c r="N146" s="240" t="s">
        <v>40</v>
      </c>
      <c r="O146" s="88"/>
      <c r="P146" s="241">
        <f>O146*H146</f>
        <v>0</v>
      </c>
      <c r="Q146" s="241">
        <v>0</v>
      </c>
      <c r="R146" s="241">
        <f>Q146*H146</f>
        <v>0</v>
      </c>
      <c r="S146" s="241">
        <v>0</v>
      </c>
      <c r="T146" s="24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3" t="s">
        <v>155</v>
      </c>
      <c r="AT146" s="243" t="s">
        <v>151</v>
      </c>
      <c r="AU146" s="243" t="s">
        <v>85</v>
      </c>
      <c r="AY146" s="14" t="s">
        <v>149</v>
      </c>
      <c r="BE146" s="244">
        <f>IF(N146="základní",J146,0)</f>
        <v>0</v>
      </c>
      <c r="BF146" s="244">
        <f>IF(N146="snížená",J146,0)</f>
        <v>0</v>
      </c>
      <c r="BG146" s="244">
        <f>IF(N146="zákl. přenesená",J146,0)</f>
        <v>0</v>
      </c>
      <c r="BH146" s="244">
        <f>IF(N146="sníž. přenesená",J146,0)</f>
        <v>0</v>
      </c>
      <c r="BI146" s="244">
        <f>IF(N146="nulová",J146,0)</f>
        <v>0</v>
      </c>
      <c r="BJ146" s="14" t="s">
        <v>83</v>
      </c>
      <c r="BK146" s="244">
        <f>ROUND(I146*H146,2)</f>
        <v>0</v>
      </c>
      <c r="BL146" s="14" t="s">
        <v>155</v>
      </c>
      <c r="BM146" s="243" t="s">
        <v>435</v>
      </c>
    </row>
    <row r="147" s="2" customFormat="1" ht="37.8" customHeight="1">
      <c r="A147" s="35"/>
      <c r="B147" s="36"/>
      <c r="C147" s="231" t="s">
        <v>160</v>
      </c>
      <c r="D147" s="231" t="s">
        <v>151</v>
      </c>
      <c r="E147" s="232" t="s">
        <v>436</v>
      </c>
      <c r="F147" s="233" t="s">
        <v>437</v>
      </c>
      <c r="G147" s="234" t="s">
        <v>154</v>
      </c>
      <c r="H147" s="235">
        <v>83.567999999999998</v>
      </c>
      <c r="I147" s="236"/>
      <c r="J147" s="237">
        <f>ROUND(I147*H147,2)</f>
        <v>0</v>
      </c>
      <c r="K147" s="238"/>
      <c r="L147" s="41"/>
      <c r="M147" s="239" t="s">
        <v>1</v>
      </c>
      <c r="N147" s="240" t="s">
        <v>40</v>
      </c>
      <c r="O147" s="88"/>
      <c r="P147" s="241">
        <f>O147*H147</f>
        <v>0</v>
      </c>
      <c r="Q147" s="241">
        <v>0</v>
      </c>
      <c r="R147" s="241">
        <f>Q147*H147</f>
        <v>0</v>
      </c>
      <c r="S147" s="241">
        <v>0</v>
      </c>
      <c r="T147" s="24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3" t="s">
        <v>155</v>
      </c>
      <c r="AT147" s="243" t="s">
        <v>151</v>
      </c>
      <c r="AU147" s="243" t="s">
        <v>85</v>
      </c>
      <c r="AY147" s="14" t="s">
        <v>149</v>
      </c>
      <c r="BE147" s="244">
        <f>IF(N147="základní",J147,0)</f>
        <v>0</v>
      </c>
      <c r="BF147" s="244">
        <f>IF(N147="snížená",J147,0)</f>
        <v>0</v>
      </c>
      <c r="BG147" s="244">
        <f>IF(N147="zákl. přenesená",J147,0)</f>
        <v>0</v>
      </c>
      <c r="BH147" s="244">
        <f>IF(N147="sníž. přenesená",J147,0)</f>
        <v>0</v>
      </c>
      <c r="BI147" s="244">
        <f>IF(N147="nulová",J147,0)</f>
        <v>0</v>
      </c>
      <c r="BJ147" s="14" t="s">
        <v>83</v>
      </c>
      <c r="BK147" s="244">
        <f>ROUND(I147*H147,2)</f>
        <v>0</v>
      </c>
      <c r="BL147" s="14" t="s">
        <v>155</v>
      </c>
      <c r="BM147" s="243" t="s">
        <v>438</v>
      </c>
    </row>
    <row r="148" s="2" customFormat="1" ht="37.8" customHeight="1">
      <c r="A148" s="35"/>
      <c r="B148" s="36"/>
      <c r="C148" s="231" t="s">
        <v>155</v>
      </c>
      <c r="D148" s="231" t="s">
        <v>151</v>
      </c>
      <c r="E148" s="232" t="s">
        <v>157</v>
      </c>
      <c r="F148" s="233" t="s">
        <v>158</v>
      </c>
      <c r="G148" s="234" t="s">
        <v>154</v>
      </c>
      <c r="H148" s="235">
        <v>28.306000000000001</v>
      </c>
      <c r="I148" s="236"/>
      <c r="J148" s="237">
        <f>ROUND(I148*H148,2)</f>
        <v>0</v>
      </c>
      <c r="K148" s="238"/>
      <c r="L148" s="41"/>
      <c r="M148" s="239" t="s">
        <v>1</v>
      </c>
      <c r="N148" s="240" t="s">
        <v>40</v>
      </c>
      <c r="O148" s="88"/>
      <c r="P148" s="241">
        <f>O148*H148</f>
        <v>0</v>
      </c>
      <c r="Q148" s="241">
        <v>0</v>
      </c>
      <c r="R148" s="241">
        <f>Q148*H148</f>
        <v>0</v>
      </c>
      <c r="S148" s="241">
        <v>0</v>
      </c>
      <c r="T148" s="24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3" t="s">
        <v>155</v>
      </c>
      <c r="AT148" s="243" t="s">
        <v>151</v>
      </c>
      <c r="AU148" s="243" t="s">
        <v>85</v>
      </c>
      <c r="AY148" s="14" t="s">
        <v>149</v>
      </c>
      <c r="BE148" s="244">
        <f>IF(N148="základní",J148,0)</f>
        <v>0</v>
      </c>
      <c r="BF148" s="244">
        <f>IF(N148="snížená",J148,0)</f>
        <v>0</v>
      </c>
      <c r="BG148" s="244">
        <f>IF(N148="zákl. přenesená",J148,0)</f>
        <v>0</v>
      </c>
      <c r="BH148" s="244">
        <f>IF(N148="sníž. přenesená",J148,0)</f>
        <v>0</v>
      </c>
      <c r="BI148" s="244">
        <f>IF(N148="nulová",J148,0)</f>
        <v>0</v>
      </c>
      <c r="BJ148" s="14" t="s">
        <v>83</v>
      </c>
      <c r="BK148" s="244">
        <f>ROUND(I148*H148,2)</f>
        <v>0</v>
      </c>
      <c r="BL148" s="14" t="s">
        <v>155</v>
      </c>
      <c r="BM148" s="243" t="s">
        <v>439</v>
      </c>
    </row>
    <row r="149" s="2" customFormat="1" ht="37.8" customHeight="1">
      <c r="A149" s="35"/>
      <c r="B149" s="36"/>
      <c r="C149" s="231" t="s">
        <v>169</v>
      </c>
      <c r="D149" s="231" t="s">
        <v>151</v>
      </c>
      <c r="E149" s="232" t="s">
        <v>161</v>
      </c>
      <c r="F149" s="233" t="s">
        <v>162</v>
      </c>
      <c r="G149" s="234" t="s">
        <v>154</v>
      </c>
      <c r="H149" s="235">
        <v>566.12</v>
      </c>
      <c r="I149" s="236"/>
      <c r="J149" s="237">
        <f>ROUND(I149*H149,2)</f>
        <v>0</v>
      </c>
      <c r="K149" s="238"/>
      <c r="L149" s="41"/>
      <c r="M149" s="239" t="s">
        <v>1</v>
      </c>
      <c r="N149" s="240" t="s">
        <v>40</v>
      </c>
      <c r="O149" s="88"/>
      <c r="P149" s="241">
        <f>O149*H149</f>
        <v>0</v>
      </c>
      <c r="Q149" s="241">
        <v>0</v>
      </c>
      <c r="R149" s="241">
        <f>Q149*H149</f>
        <v>0</v>
      </c>
      <c r="S149" s="241">
        <v>0</v>
      </c>
      <c r="T149" s="24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3" t="s">
        <v>155</v>
      </c>
      <c r="AT149" s="243" t="s">
        <v>151</v>
      </c>
      <c r="AU149" s="243" t="s">
        <v>85</v>
      </c>
      <c r="AY149" s="14" t="s">
        <v>149</v>
      </c>
      <c r="BE149" s="244">
        <f>IF(N149="základní",J149,0)</f>
        <v>0</v>
      </c>
      <c r="BF149" s="244">
        <f>IF(N149="snížená",J149,0)</f>
        <v>0</v>
      </c>
      <c r="BG149" s="244">
        <f>IF(N149="zákl. přenesená",J149,0)</f>
        <v>0</v>
      </c>
      <c r="BH149" s="244">
        <f>IF(N149="sníž. přenesená",J149,0)</f>
        <v>0</v>
      </c>
      <c r="BI149" s="244">
        <f>IF(N149="nulová",J149,0)</f>
        <v>0</v>
      </c>
      <c r="BJ149" s="14" t="s">
        <v>83</v>
      </c>
      <c r="BK149" s="244">
        <f>ROUND(I149*H149,2)</f>
        <v>0</v>
      </c>
      <c r="BL149" s="14" t="s">
        <v>155</v>
      </c>
      <c r="BM149" s="243" t="s">
        <v>440</v>
      </c>
    </row>
    <row r="150" s="2" customFormat="1">
      <c r="A150" s="35"/>
      <c r="B150" s="36"/>
      <c r="C150" s="37"/>
      <c r="D150" s="245" t="s">
        <v>164</v>
      </c>
      <c r="E150" s="37"/>
      <c r="F150" s="246" t="s">
        <v>165</v>
      </c>
      <c r="G150" s="37"/>
      <c r="H150" s="37"/>
      <c r="I150" s="198"/>
      <c r="J150" s="37"/>
      <c r="K150" s="37"/>
      <c r="L150" s="41"/>
      <c r="M150" s="247"/>
      <c r="N150" s="248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164</v>
      </c>
      <c r="AU150" s="14" t="s">
        <v>85</v>
      </c>
    </row>
    <row r="151" s="2" customFormat="1" ht="24.15" customHeight="1">
      <c r="A151" s="35"/>
      <c r="B151" s="36"/>
      <c r="C151" s="231" t="s">
        <v>174</v>
      </c>
      <c r="D151" s="231" t="s">
        <v>151</v>
      </c>
      <c r="E151" s="232" t="s">
        <v>441</v>
      </c>
      <c r="F151" s="233" t="s">
        <v>442</v>
      </c>
      <c r="G151" s="234" t="s">
        <v>154</v>
      </c>
      <c r="H151" s="235">
        <v>83.567999999999998</v>
      </c>
      <c r="I151" s="236"/>
      <c r="J151" s="237">
        <f>ROUND(I151*H151,2)</f>
        <v>0</v>
      </c>
      <c r="K151" s="238"/>
      <c r="L151" s="41"/>
      <c r="M151" s="239" t="s">
        <v>1</v>
      </c>
      <c r="N151" s="240" t="s">
        <v>40</v>
      </c>
      <c r="O151" s="88"/>
      <c r="P151" s="241">
        <f>O151*H151</f>
        <v>0</v>
      </c>
      <c r="Q151" s="241">
        <v>0</v>
      </c>
      <c r="R151" s="241">
        <f>Q151*H151</f>
        <v>0</v>
      </c>
      <c r="S151" s="241">
        <v>0</v>
      </c>
      <c r="T151" s="24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3" t="s">
        <v>155</v>
      </c>
      <c r="AT151" s="243" t="s">
        <v>151</v>
      </c>
      <c r="AU151" s="243" t="s">
        <v>85</v>
      </c>
      <c r="AY151" s="14" t="s">
        <v>149</v>
      </c>
      <c r="BE151" s="244">
        <f>IF(N151="základní",J151,0)</f>
        <v>0</v>
      </c>
      <c r="BF151" s="244">
        <f>IF(N151="snížená",J151,0)</f>
        <v>0</v>
      </c>
      <c r="BG151" s="244">
        <f>IF(N151="zákl. přenesená",J151,0)</f>
        <v>0</v>
      </c>
      <c r="BH151" s="244">
        <f>IF(N151="sníž. přenesená",J151,0)</f>
        <v>0</v>
      </c>
      <c r="BI151" s="244">
        <f>IF(N151="nulová",J151,0)</f>
        <v>0</v>
      </c>
      <c r="BJ151" s="14" t="s">
        <v>83</v>
      </c>
      <c r="BK151" s="244">
        <f>ROUND(I151*H151,2)</f>
        <v>0</v>
      </c>
      <c r="BL151" s="14" t="s">
        <v>155</v>
      </c>
      <c r="BM151" s="243" t="s">
        <v>443</v>
      </c>
    </row>
    <row r="152" s="2" customFormat="1" ht="33" customHeight="1">
      <c r="A152" s="35"/>
      <c r="B152" s="36"/>
      <c r="C152" s="231" t="s">
        <v>179</v>
      </c>
      <c r="D152" s="231" t="s">
        <v>151</v>
      </c>
      <c r="E152" s="232" t="s">
        <v>175</v>
      </c>
      <c r="F152" s="233" t="s">
        <v>176</v>
      </c>
      <c r="G152" s="234" t="s">
        <v>177</v>
      </c>
      <c r="H152" s="235">
        <v>50.951000000000001</v>
      </c>
      <c r="I152" s="236"/>
      <c r="J152" s="237">
        <f>ROUND(I152*H152,2)</f>
        <v>0</v>
      </c>
      <c r="K152" s="238"/>
      <c r="L152" s="41"/>
      <c r="M152" s="239" t="s">
        <v>1</v>
      </c>
      <c r="N152" s="240" t="s">
        <v>40</v>
      </c>
      <c r="O152" s="88"/>
      <c r="P152" s="241">
        <f>O152*H152</f>
        <v>0</v>
      </c>
      <c r="Q152" s="241">
        <v>0</v>
      </c>
      <c r="R152" s="241">
        <f>Q152*H152</f>
        <v>0</v>
      </c>
      <c r="S152" s="241">
        <v>0</v>
      </c>
      <c r="T152" s="24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3" t="s">
        <v>155</v>
      </c>
      <c r="AT152" s="243" t="s">
        <v>151</v>
      </c>
      <c r="AU152" s="243" t="s">
        <v>85</v>
      </c>
      <c r="AY152" s="14" t="s">
        <v>149</v>
      </c>
      <c r="BE152" s="244">
        <f>IF(N152="základní",J152,0)</f>
        <v>0</v>
      </c>
      <c r="BF152" s="244">
        <f>IF(N152="snížená",J152,0)</f>
        <v>0</v>
      </c>
      <c r="BG152" s="244">
        <f>IF(N152="zákl. přenesená",J152,0)</f>
        <v>0</v>
      </c>
      <c r="BH152" s="244">
        <f>IF(N152="sníž. přenesená",J152,0)</f>
        <v>0</v>
      </c>
      <c r="BI152" s="244">
        <f>IF(N152="nulová",J152,0)</f>
        <v>0</v>
      </c>
      <c r="BJ152" s="14" t="s">
        <v>83</v>
      </c>
      <c r="BK152" s="244">
        <f>ROUND(I152*H152,2)</f>
        <v>0</v>
      </c>
      <c r="BL152" s="14" t="s">
        <v>155</v>
      </c>
      <c r="BM152" s="243" t="s">
        <v>444</v>
      </c>
    </row>
    <row r="153" s="2" customFormat="1" ht="16.5" customHeight="1">
      <c r="A153" s="35"/>
      <c r="B153" s="36"/>
      <c r="C153" s="231" t="s">
        <v>185</v>
      </c>
      <c r="D153" s="231" t="s">
        <v>151</v>
      </c>
      <c r="E153" s="232" t="s">
        <v>180</v>
      </c>
      <c r="F153" s="233" t="s">
        <v>181</v>
      </c>
      <c r="G153" s="234" t="s">
        <v>154</v>
      </c>
      <c r="H153" s="235">
        <v>83.567999999999998</v>
      </c>
      <c r="I153" s="236"/>
      <c r="J153" s="237">
        <f>ROUND(I153*H153,2)</f>
        <v>0</v>
      </c>
      <c r="K153" s="238"/>
      <c r="L153" s="41"/>
      <c r="M153" s="239" t="s">
        <v>1</v>
      </c>
      <c r="N153" s="240" t="s">
        <v>40</v>
      </c>
      <c r="O153" s="88"/>
      <c r="P153" s="241">
        <f>O153*H153</f>
        <v>0</v>
      </c>
      <c r="Q153" s="241">
        <v>0</v>
      </c>
      <c r="R153" s="241">
        <f>Q153*H153</f>
        <v>0</v>
      </c>
      <c r="S153" s="241">
        <v>0</v>
      </c>
      <c r="T153" s="24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3" t="s">
        <v>155</v>
      </c>
      <c r="AT153" s="243" t="s">
        <v>151</v>
      </c>
      <c r="AU153" s="243" t="s">
        <v>85</v>
      </c>
      <c r="AY153" s="14" t="s">
        <v>149</v>
      </c>
      <c r="BE153" s="244">
        <f>IF(N153="základní",J153,0)</f>
        <v>0</v>
      </c>
      <c r="BF153" s="244">
        <f>IF(N153="snížená",J153,0)</f>
        <v>0</v>
      </c>
      <c r="BG153" s="244">
        <f>IF(N153="zákl. přenesená",J153,0)</f>
        <v>0</v>
      </c>
      <c r="BH153" s="244">
        <f>IF(N153="sníž. přenesená",J153,0)</f>
        <v>0</v>
      </c>
      <c r="BI153" s="244">
        <f>IF(N153="nulová",J153,0)</f>
        <v>0</v>
      </c>
      <c r="BJ153" s="14" t="s">
        <v>83</v>
      </c>
      <c r="BK153" s="244">
        <f>ROUND(I153*H153,2)</f>
        <v>0</v>
      </c>
      <c r="BL153" s="14" t="s">
        <v>155</v>
      </c>
      <c r="BM153" s="243" t="s">
        <v>445</v>
      </c>
    </row>
    <row r="154" s="2" customFormat="1" ht="24.15" customHeight="1">
      <c r="A154" s="35"/>
      <c r="B154" s="36"/>
      <c r="C154" s="231" t="s">
        <v>183</v>
      </c>
      <c r="D154" s="231" t="s">
        <v>151</v>
      </c>
      <c r="E154" s="232" t="s">
        <v>446</v>
      </c>
      <c r="F154" s="233" t="s">
        <v>447</v>
      </c>
      <c r="G154" s="234" t="s">
        <v>154</v>
      </c>
      <c r="H154" s="235">
        <v>55.262</v>
      </c>
      <c r="I154" s="236"/>
      <c r="J154" s="237">
        <f>ROUND(I154*H154,2)</f>
        <v>0</v>
      </c>
      <c r="K154" s="238"/>
      <c r="L154" s="41"/>
      <c r="M154" s="239" t="s">
        <v>1</v>
      </c>
      <c r="N154" s="240" t="s">
        <v>40</v>
      </c>
      <c r="O154" s="88"/>
      <c r="P154" s="241">
        <f>O154*H154</f>
        <v>0</v>
      </c>
      <c r="Q154" s="241">
        <v>0</v>
      </c>
      <c r="R154" s="241">
        <f>Q154*H154</f>
        <v>0</v>
      </c>
      <c r="S154" s="241">
        <v>0</v>
      </c>
      <c r="T154" s="24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3" t="s">
        <v>155</v>
      </c>
      <c r="AT154" s="243" t="s">
        <v>151</v>
      </c>
      <c r="AU154" s="243" t="s">
        <v>85</v>
      </c>
      <c r="AY154" s="14" t="s">
        <v>149</v>
      </c>
      <c r="BE154" s="244">
        <f>IF(N154="základní",J154,0)</f>
        <v>0</v>
      </c>
      <c r="BF154" s="244">
        <f>IF(N154="snížená",J154,0)</f>
        <v>0</v>
      </c>
      <c r="BG154" s="244">
        <f>IF(N154="zákl. přenesená",J154,0)</f>
        <v>0</v>
      </c>
      <c r="BH154" s="244">
        <f>IF(N154="sníž. přenesená",J154,0)</f>
        <v>0</v>
      </c>
      <c r="BI154" s="244">
        <f>IF(N154="nulová",J154,0)</f>
        <v>0</v>
      </c>
      <c r="BJ154" s="14" t="s">
        <v>83</v>
      </c>
      <c r="BK154" s="244">
        <f>ROUND(I154*H154,2)</f>
        <v>0</v>
      </c>
      <c r="BL154" s="14" t="s">
        <v>155</v>
      </c>
      <c r="BM154" s="243" t="s">
        <v>448</v>
      </c>
    </row>
    <row r="155" s="2" customFormat="1" ht="33" customHeight="1">
      <c r="A155" s="35"/>
      <c r="B155" s="36"/>
      <c r="C155" s="231" t="s">
        <v>192</v>
      </c>
      <c r="D155" s="231" t="s">
        <v>151</v>
      </c>
      <c r="E155" s="232" t="s">
        <v>449</v>
      </c>
      <c r="F155" s="233" t="s">
        <v>450</v>
      </c>
      <c r="G155" s="234" t="s">
        <v>172</v>
      </c>
      <c r="H155" s="235">
        <v>183.79400000000001</v>
      </c>
      <c r="I155" s="236"/>
      <c r="J155" s="237">
        <f>ROUND(I155*H155,2)</f>
        <v>0</v>
      </c>
      <c r="K155" s="238"/>
      <c r="L155" s="41"/>
      <c r="M155" s="239" t="s">
        <v>1</v>
      </c>
      <c r="N155" s="240" t="s">
        <v>40</v>
      </c>
      <c r="O155" s="88"/>
      <c r="P155" s="241">
        <f>O155*H155</f>
        <v>0</v>
      </c>
      <c r="Q155" s="241">
        <v>0</v>
      </c>
      <c r="R155" s="241">
        <f>Q155*H155</f>
        <v>0</v>
      </c>
      <c r="S155" s="241">
        <v>0</v>
      </c>
      <c r="T155" s="24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3" t="s">
        <v>155</v>
      </c>
      <c r="AT155" s="243" t="s">
        <v>151</v>
      </c>
      <c r="AU155" s="243" t="s">
        <v>85</v>
      </c>
      <c r="AY155" s="14" t="s">
        <v>149</v>
      </c>
      <c r="BE155" s="244">
        <f>IF(N155="základní",J155,0)</f>
        <v>0</v>
      </c>
      <c r="BF155" s="244">
        <f>IF(N155="snížená",J155,0)</f>
        <v>0</v>
      </c>
      <c r="BG155" s="244">
        <f>IF(N155="zákl. přenesená",J155,0)</f>
        <v>0</v>
      </c>
      <c r="BH155" s="244">
        <f>IF(N155="sníž. přenesená",J155,0)</f>
        <v>0</v>
      </c>
      <c r="BI155" s="244">
        <f>IF(N155="nulová",J155,0)</f>
        <v>0</v>
      </c>
      <c r="BJ155" s="14" t="s">
        <v>83</v>
      </c>
      <c r="BK155" s="244">
        <f>ROUND(I155*H155,2)</f>
        <v>0</v>
      </c>
      <c r="BL155" s="14" t="s">
        <v>155</v>
      </c>
      <c r="BM155" s="243" t="s">
        <v>451</v>
      </c>
    </row>
    <row r="156" s="12" customFormat="1" ht="22.8" customHeight="1">
      <c r="A156" s="12"/>
      <c r="B156" s="215"/>
      <c r="C156" s="216"/>
      <c r="D156" s="217" t="s">
        <v>74</v>
      </c>
      <c r="E156" s="229" t="s">
        <v>85</v>
      </c>
      <c r="F156" s="229" t="s">
        <v>452</v>
      </c>
      <c r="G156" s="216"/>
      <c r="H156" s="216"/>
      <c r="I156" s="219"/>
      <c r="J156" s="230">
        <f>BK156</f>
        <v>0</v>
      </c>
      <c r="K156" s="216"/>
      <c r="L156" s="221"/>
      <c r="M156" s="222"/>
      <c r="N156" s="223"/>
      <c r="O156" s="223"/>
      <c r="P156" s="224">
        <f>SUM(P157:P163)</f>
        <v>0</v>
      </c>
      <c r="Q156" s="223"/>
      <c r="R156" s="224">
        <f>SUM(R157:R163)</f>
        <v>215.82839137879998</v>
      </c>
      <c r="S156" s="223"/>
      <c r="T156" s="225">
        <f>SUM(T157:T163)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6" t="s">
        <v>83</v>
      </c>
      <c r="AT156" s="227" t="s">
        <v>74</v>
      </c>
      <c r="AU156" s="227" t="s">
        <v>83</v>
      </c>
      <c r="AY156" s="226" t="s">
        <v>149</v>
      </c>
      <c r="BK156" s="228">
        <f>SUM(BK157:BK163)</f>
        <v>0</v>
      </c>
    </row>
    <row r="157" s="2" customFormat="1" ht="24.15" customHeight="1">
      <c r="A157" s="35"/>
      <c r="B157" s="36"/>
      <c r="C157" s="231" t="s">
        <v>196</v>
      </c>
      <c r="D157" s="231" t="s">
        <v>151</v>
      </c>
      <c r="E157" s="232" t="s">
        <v>453</v>
      </c>
      <c r="F157" s="233" t="s">
        <v>454</v>
      </c>
      <c r="G157" s="234" t="s">
        <v>154</v>
      </c>
      <c r="H157" s="235">
        <v>7.9000000000000004</v>
      </c>
      <c r="I157" s="236"/>
      <c r="J157" s="237">
        <f>ROUND(I157*H157,2)</f>
        <v>0</v>
      </c>
      <c r="K157" s="238"/>
      <c r="L157" s="41"/>
      <c r="M157" s="239" t="s">
        <v>1</v>
      </c>
      <c r="N157" s="240" t="s">
        <v>40</v>
      </c>
      <c r="O157" s="88"/>
      <c r="P157" s="241">
        <f>O157*H157</f>
        <v>0</v>
      </c>
      <c r="Q157" s="241">
        <v>2.1600000000000001</v>
      </c>
      <c r="R157" s="241">
        <f>Q157*H157</f>
        <v>17.064000000000004</v>
      </c>
      <c r="S157" s="241">
        <v>0</v>
      </c>
      <c r="T157" s="24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3" t="s">
        <v>155</v>
      </c>
      <c r="AT157" s="243" t="s">
        <v>151</v>
      </c>
      <c r="AU157" s="243" t="s">
        <v>85</v>
      </c>
      <c r="AY157" s="14" t="s">
        <v>149</v>
      </c>
      <c r="BE157" s="244">
        <f>IF(N157="základní",J157,0)</f>
        <v>0</v>
      </c>
      <c r="BF157" s="244">
        <f>IF(N157="snížená",J157,0)</f>
        <v>0</v>
      </c>
      <c r="BG157" s="244">
        <f>IF(N157="zákl. přenesená",J157,0)</f>
        <v>0</v>
      </c>
      <c r="BH157" s="244">
        <f>IF(N157="sníž. přenesená",J157,0)</f>
        <v>0</v>
      </c>
      <c r="BI157" s="244">
        <f>IF(N157="nulová",J157,0)</f>
        <v>0</v>
      </c>
      <c r="BJ157" s="14" t="s">
        <v>83</v>
      </c>
      <c r="BK157" s="244">
        <f>ROUND(I157*H157,2)</f>
        <v>0</v>
      </c>
      <c r="BL157" s="14" t="s">
        <v>155</v>
      </c>
      <c r="BM157" s="243" t="s">
        <v>455</v>
      </c>
    </row>
    <row r="158" s="2" customFormat="1" ht="16.5" customHeight="1">
      <c r="A158" s="35"/>
      <c r="B158" s="36"/>
      <c r="C158" s="231" t="s">
        <v>200</v>
      </c>
      <c r="D158" s="231" t="s">
        <v>151</v>
      </c>
      <c r="E158" s="232" t="s">
        <v>456</v>
      </c>
      <c r="F158" s="233" t="s">
        <v>457</v>
      </c>
      <c r="G158" s="234" t="s">
        <v>154</v>
      </c>
      <c r="H158" s="235">
        <v>1.675</v>
      </c>
      <c r="I158" s="236"/>
      <c r="J158" s="237">
        <f>ROUND(I158*H158,2)</f>
        <v>0</v>
      </c>
      <c r="K158" s="238"/>
      <c r="L158" s="41"/>
      <c r="M158" s="239" t="s">
        <v>1</v>
      </c>
      <c r="N158" s="240" t="s">
        <v>40</v>
      </c>
      <c r="O158" s="88"/>
      <c r="P158" s="241">
        <f>O158*H158</f>
        <v>0</v>
      </c>
      <c r="Q158" s="241">
        <v>2.5018722040000001</v>
      </c>
      <c r="R158" s="241">
        <f>Q158*H158</f>
        <v>4.1906359417000001</v>
      </c>
      <c r="S158" s="241">
        <v>0</v>
      </c>
      <c r="T158" s="24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3" t="s">
        <v>155</v>
      </c>
      <c r="AT158" s="243" t="s">
        <v>151</v>
      </c>
      <c r="AU158" s="243" t="s">
        <v>85</v>
      </c>
      <c r="AY158" s="14" t="s">
        <v>149</v>
      </c>
      <c r="BE158" s="244">
        <f>IF(N158="základní",J158,0)</f>
        <v>0</v>
      </c>
      <c r="BF158" s="244">
        <f>IF(N158="snížená",J158,0)</f>
        <v>0</v>
      </c>
      <c r="BG158" s="244">
        <f>IF(N158="zákl. přenesená",J158,0)</f>
        <v>0</v>
      </c>
      <c r="BH158" s="244">
        <f>IF(N158="sníž. přenesená",J158,0)</f>
        <v>0</v>
      </c>
      <c r="BI158" s="244">
        <f>IF(N158="nulová",J158,0)</f>
        <v>0</v>
      </c>
      <c r="BJ158" s="14" t="s">
        <v>83</v>
      </c>
      <c r="BK158" s="244">
        <f>ROUND(I158*H158,2)</f>
        <v>0</v>
      </c>
      <c r="BL158" s="14" t="s">
        <v>155</v>
      </c>
      <c r="BM158" s="243" t="s">
        <v>458</v>
      </c>
    </row>
    <row r="159" s="2" customFormat="1" ht="16.5" customHeight="1">
      <c r="A159" s="35"/>
      <c r="B159" s="36"/>
      <c r="C159" s="231" t="s">
        <v>204</v>
      </c>
      <c r="D159" s="231" t="s">
        <v>151</v>
      </c>
      <c r="E159" s="232" t="s">
        <v>459</v>
      </c>
      <c r="F159" s="233" t="s">
        <v>460</v>
      </c>
      <c r="G159" s="234" t="s">
        <v>172</v>
      </c>
      <c r="H159" s="235">
        <v>1.4179999999999999</v>
      </c>
      <c r="I159" s="236"/>
      <c r="J159" s="237">
        <f>ROUND(I159*H159,2)</f>
        <v>0</v>
      </c>
      <c r="K159" s="238"/>
      <c r="L159" s="41"/>
      <c r="M159" s="239" t="s">
        <v>1</v>
      </c>
      <c r="N159" s="240" t="s">
        <v>40</v>
      </c>
      <c r="O159" s="88"/>
      <c r="P159" s="241">
        <f>O159*H159</f>
        <v>0</v>
      </c>
      <c r="Q159" s="241">
        <v>0.00247</v>
      </c>
      <c r="R159" s="241">
        <f>Q159*H159</f>
        <v>0.0035024599999999998</v>
      </c>
      <c r="S159" s="241">
        <v>0</v>
      </c>
      <c r="T159" s="24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3" t="s">
        <v>155</v>
      </c>
      <c r="AT159" s="243" t="s">
        <v>151</v>
      </c>
      <c r="AU159" s="243" t="s">
        <v>85</v>
      </c>
      <c r="AY159" s="14" t="s">
        <v>149</v>
      </c>
      <c r="BE159" s="244">
        <f>IF(N159="základní",J159,0)</f>
        <v>0</v>
      </c>
      <c r="BF159" s="244">
        <f>IF(N159="snížená",J159,0)</f>
        <v>0</v>
      </c>
      <c r="BG159" s="244">
        <f>IF(N159="zákl. přenesená",J159,0)</f>
        <v>0</v>
      </c>
      <c r="BH159" s="244">
        <f>IF(N159="sníž. přenesená",J159,0)</f>
        <v>0</v>
      </c>
      <c r="BI159" s="244">
        <f>IF(N159="nulová",J159,0)</f>
        <v>0</v>
      </c>
      <c r="BJ159" s="14" t="s">
        <v>83</v>
      </c>
      <c r="BK159" s="244">
        <f>ROUND(I159*H159,2)</f>
        <v>0</v>
      </c>
      <c r="BL159" s="14" t="s">
        <v>155</v>
      </c>
      <c r="BM159" s="243" t="s">
        <v>461</v>
      </c>
    </row>
    <row r="160" s="2" customFormat="1" ht="16.5" customHeight="1">
      <c r="A160" s="35"/>
      <c r="B160" s="36"/>
      <c r="C160" s="231" t="s">
        <v>210</v>
      </c>
      <c r="D160" s="231" t="s">
        <v>151</v>
      </c>
      <c r="E160" s="232" t="s">
        <v>462</v>
      </c>
      <c r="F160" s="233" t="s">
        <v>463</v>
      </c>
      <c r="G160" s="234" t="s">
        <v>172</v>
      </c>
      <c r="H160" s="235">
        <v>1.4179999999999999</v>
      </c>
      <c r="I160" s="236"/>
      <c r="J160" s="237">
        <f>ROUND(I160*H160,2)</f>
        <v>0</v>
      </c>
      <c r="K160" s="238"/>
      <c r="L160" s="41"/>
      <c r="M160" s="239" t="s">
        <v>1</v>
      </c>
      <c r="N160" s="240" t="s">
        <v>40</v>
      </c>
      <c r="O160" s="88"/>
      <c r="P160" s="241">
        <f>O160*H160</f>
        <v>0</v>
      </c>
      <c r="Q160" s="241">
        <v>0</v>
      </c>
      <c r="R160" s="241">
        <f>Q160*H160</f>
        <v>0</v>
      </c>
      <c r="S160" s="241">
        <v>0</v>
      </c>
      <c r="T160" s="24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3" t="s">
        <v>155</v>
      </c>
      <c r="AT160" s="243" t="s">
        <v>151</v>
      </c>
      <c r="AU160" s="243" t="s">
        <v>85</v>
      </c>
      <c r="AY160" s="14" t="s">
        <v>149</v>
      </c>
      <c r="BE160" s="244">
        <f>IF(N160="základní",J160,0)</f>
        <v>0</v>
      </c>
      <c r="BF160" s="244">
        <f>IF(N160="snížená",J160,0)</f>
        <v>0</v>
      </c>
      <c r="BG160" s="244">
        <f>IF(N160="zákl. přenesená",J160,0)</f>
        <v>0</v>
      </c>
      <c r="BH160" s="244">
        <f>IF(N160="sníž. přenesená",J160,0)</f>
        <v>0</v>
      </c>
      <c r="BI160" s="244">
        <f>IF(N160="nulová",J160,0)</f>
        <v>0</v>
      </c>
      <c r="BJ160" s="14" t="s">
        <v>83</v>
      </c>
      <c r="BK160" s="244">
        <f>ROUND(I160*H160,2)</f>
        <v>0</v>
      </c>
      <c r="BL160" s="14" t="s">
        <v>155</v>
      </c>
      <c r="BM160" s="243" t="s">
        <v>464</v>
      </c>
    </row>
    <row r="161" s="2" customFormat="1" ht="16.5" customHeight="1">
      <c r="A161" s="35"/>
      <c r="B161" s="36"/>
      <c r="C161" s="231" t="s">
        <v>8</v>
      </c>
      <c r="D161" s="231" t="s">
        <v>151</v>
      </c>
      <c r="E161" s="232" t="s">
        <v>465</v>
      </c>
      <c r="F161" s="233" t="s">
        <v>466</v>
      </c>
      <c r="G161" s="234" t="s">
        <v>154</v>
      </c>
      <c r="H161" s="235">
        <v>34.380000000000003</v>
      </c>
      <c r="I161" s="236"/>
      <c r="J161" s="237">
        <f>ROUND(I161*H161,2)</f>
        <v>0</v>
      </c>
      <c r="K161" s="238"/>
      <c r="L161" s="41"/>
      <c r="M161" s="239" t="s">
        <v>1</v>
      </c>
      <c r="N161" s="240" t="s">
        <v>40</v>
      </c>
      <c r="O161" s="88"/>
      <c r="P161" s="241">
        <f>O161*H161</f>
        <v>0</v>
      </c>
      <c r="Q161" s="241">
        <v>2.5018722040000001</v>
      </c>
      <c r="R161" s="241">
        <f>Q161*H161</f>
        <v>86.014366373520005</v>
      </c>
      <c r="S161" s="241">
        <v>0</v>
      </c>
      <c r="T161" s="24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3" t="s">
        <v>155</v>
      </c>
      <c r="AT161" s="243" t="s">
        <v>151</v>
      </c>
      <c r="AU161" s="243" t="s">
        <v>85</v>
      </c>
      <c r="AY161" s="14" t="s">
        <v>149</v>
      </c>
      <c r="BE161" s="244">
        <f>IF(N161="základní",J161,0)</f>
        <v>0</v>
      </c>
      <c r="BF161" s="244">
        <f>IF(N161="snížená",J161,0)</f>
        <v>0</v>
      </c>
      <c r="BG161" s="244">
        <f>IF(N161="zákl. přenesená",J161,0)</f>
        <v>0</v>
      </c>
      <c r="BH161" s="244">
        <f>IF(N161="sníž. přenesená",J161,0)</f>
        <v>0</v>
      </c>
      <c r="BI161" s="244">
        <f>IF(N161="nulová",J161,0)</f>
        <v>0</v>
      </c>
      <c r="BJ161" s="14" t="s">
        <v>83</v>
      </c>
      <c r="BK161" s="244">
        <f>ROUND(I161*H161,2)</f>
        <v>0</v>
      </c>
      <c r="BL161" s="14" t="s">
        <v>155</v>
      </c>
      <c r="BM161" s="243" t="s">
        <v>467</v>
      </c>
    </row>
    <row r="162" s="2" customFormat="1" ht="37.8" customHeight="1">
      <c r="A162" s="35"/>
      <c r="B162" s="36"/>
      <c r="C162" s="231" t="s">
        <v>217</v>
      </c>
      <c r="D162" s="231" t="s">
        <v>151</v>
      </c>
      <c r="E162" s="232" t="s">
        <v>468</v>
      </c>
      <c r="F162" s="233" t="s">
        <v>469</v>
      </c>
      <c r="G162" s="234" t="s">
        <v>172</v>
      </c>
      <c r="H162" s="235">
        <v>146.31700000000001</v>
      </c>
      <c r="I162" s="236"/>
      <c r="J162" s="237">
        <f>ROUND(I162*H162,2)</f>
        <v>0</v>
      </c>
      <c r="K162" s="238"/>
      <c r="L162" s="41"/>
      <c r="M162" s="239" t="s">
        <v>1</v>
      </c>
      <c r="N162" s="240" t="s">
        <v>40</v>
      </c>
      <c r="O162" s="88"/>
      <c r="P162" s="241">
        <f>O162*H162</f>
        <v>0</v>
      </c>
      <c r="Q162" s="241">
        <v>0.73403773999999999</v>
      </c>
      <c r="R162" s="241">
        <f>Q162*H162</f>
        <v>107.40220000358001</v>
      </c>
      <c r="S162" s="241">
        <v>0</v>
      </c>
      <c r="T162" s="24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3" t="s">
        <v>155</v>
      </c>
      <c r="AT162" s="243" t="s">
        <v>151</v>
      </c>
      <c r="AU162" s="243" t="s">
        <v>85</v>
      </c>
      <c r="AY162" s="14" t="s">
        <v>149</v>
      </c>
      <c r="BE162" s="244">
        <f>IF(N162="základní",J162,0)</f>
        <v>0</v>
      </c>
      <c r="BF162" s="244">
        <f>IF(N162="snížená",J162,0)</f>
        <v>0</v>
      </c>
      <c r="BG162" s="244">
        <f>IF(N162="zákl. přenesená",J162,0)</f>
        <v>0</v>
      </c>
      <c r="BH162" s="244">
        <f>IF(N162="sníž. přenesená",J162,0)</f>
        <v>0</v>
      </c>
      <c r="BI162" s="244">
        <f>IF(N162="nulová",J162,0)</f>
        <v>0</v>
      </c>
      <c r="BJ162" s="14" t="s">
        <v>83</v>
      </c>
      <c r="BK162" s="244">
        <f>ROUND(I162*H162,2)</f>
        <v>0</v>
      </c>
      <c r="BL162" s="14" t="s">
        <v>155</v>
      </c>
      <c r="BM162" s="243" t="s">
        <v>470</v>
      </c>
    </row>
    <row r="163" s="2" customFormat="1" ht="24.15" customHeight="1">
      <c r="A163" s="35"/>
      <c r="B163" s="36"/>
      <c r="C163" s="231" t="s">
        <v>222</v>
      </c>
      <c r="D163" s="231" t="s">
        <v>151</v>
      </c>
      <c r="E163" s="232" t="s">
        <v>471</v>
      </c>
      <c r="F163" s="233" t="s">
        <v>472</v>
      </c>
      <c r="G163" s="234" t="s">
        <v>177</v>
      </c>
      <c r="H163" s="235">
        <v>1.089</v>
      </c>
      <c r="I163" s="236"/>
      <c r="J163" s="237">
        <f>ROUND(I163*H163,2)</f>
        <v>0</v>
      </c>
      <c r="K163" s="238"/>
      <c r="L163" s="41"/>
      <c r="M163" s="239" t="s">
        <v>1</v>
      </c>
      <c r="N163" s="240" t="s">
        <v>40</v>
      </c>
      <c r="O163" s="88"/>
      <c r="P163" s="241">
        <f>O163*H163</f>
        <v>0</v>
      </c>
      <c r="Q163" s="241">
        <v>1.0593999999999999</v>
      </c>
      <c r="R163" s="241">
        <f>Q163*H163</f>
        <v>1.1536865999999999</v>
      </c>
      <c r="S163" s="241">
        <v>0</v>
      </c>
      <c r="T163" s="24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3" t="s">
        <v>155</v>
      </c>
      <c r="AT163" s="243" t="s">
        <v>151</v>
      </c>
      <c r="AU163" s="243" t="s">
        <v>85</v>
      </c>
      <c r="AY163" s="14" t="s">
        <v>149</v>
      </c>
      <c r="BE163" s="244">
        <f>IF(N163="základní",J163,0)</f>
        <v>0</v>
      </c>
      <c r="BF163" s="244">
        <f>IF(N163="snížená",J163,0)</f>
        <v>0</v>
      </c>
      <c r="BG163" s="244">
        <f>IF(N163="zákl. přenesená",J163,0)</f>
        <v>0</v>
      </c>
      <c r="BH163" s="244">
        <f>IF(N163="sníž. přenesená",J163,0)</f>
        <v>0</v>
      </c>
      <c r="BI163" s="244">
        <f>IF(N163="nulová",J163,0)</f>
        <v>0</v>
      </c>
      <c r="BJ163" s="14" t="s">
        <v>83</v>
      </c>
      <c r="BK163" s="244">
        <f>ROUND(I163*H163,2)</f>
        <v>0</v>
      </c>
      <c r="BL163" s="14" t="s">
        <v>155</v>
      </c>
      <c r="BM163" s="243" t="s">
        <v>473</v>
      </c>
    </row>
    <row r="164" s="12" customFormat="1" ht="22.8" customHeight="1">
      <c r="A164" s="12"/>
      <c r="B164" s="215"/>
      <c r="C164" s="216"/>
      <c r="D164" s="217" t="s">
        <v>74</v>
      </c>
      <c r="E164" s="229" t="s">
        <v>174</v>
      </c>
      <c r="F164" s="229" t="s">
        <v>474</v>
      </c>
      <c r="G164" s="216"/>
      <c r="H164" s="216"/>
      <c r="I164" s="219"/>
      <c r="J164" s="230">
        <f>BK164</f>
        <v>0</v>
      </c>
      <c r="K164" s="216"/>
      <c r="L164" s="221"/>
      <c r="M164" s="222"/>
      <c r="N164" s="223"/>
      <c r="O164" s="223"/>
      <c r="P164" s="224">
        <f>SUM(P165:P167)</f>
        <v>0</v>
      </c>
      <c r="Q164" s="223"/>
      <c r="R164" s="224">
        <f>SUM(R165:R167)</f>
        <v>14.55854742</v>
      </c>
      <c r="S164" s="223"/>
      <c r="T164" s="225">
        <f>SUM(T165:T167)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6" t="s">
        <v>83</v>
      </c>
      <c r="AT164" s="227" t="s">
        <v>74</v>
      </c>
      <c r="AU164" s="227" t="s">
        <v>83</v>
      </c>
      <c r="AY164" s="226" t="s">
        <v>149</v>
      </c>
      <c r="BK164" s="228">
        <f>SUM(BK165:BK167)</f>
        <v>0</v>
      </c>
    </row>
    <row r="165" s="2" customFormat="1" ht="33" customHeight="1">
      <c r="A165" s="35"/>
      <c r="B165" s="36"/>
      <c r="C165" s="231" t="s">
        <v>226</v>
      </c>
      <c r="D165" s="231" t="s">
        <v>151</v>
      </c>
      <c r="E165" s="232" t="s">
        <v>475</v>
      </c>
      <c r="F165" s="233" t="s">
        <v>476</v>
      </c>
      <c r="G165" s="234" t="s">
        <v>154</v>
      </c>
      <c r="H165" s="235">
        <v>3.9409999999999998</v>
      </c>
      <c r="I165" s="236"/>
      <c r="J165" s="237">
        <f>ROUND(I165*H165,2)</f>
        <v>0</v>
      </c>
      <c r="K165" s="238"/>
      <c r="L165" s="41"/>
      <c r="M165" s="239" t="s">
        <v>1</v>
      </c>
      <c r="N165" s="240" t="s">
        <v>40</v>
      </c>
      <c r="O165" s="88"/>
      <c r="P165" s="241">
        <f>O165*H165</f>
        <v>0</v>
      </c>
      <c r="Q165" s="241">
        <v>2.3010199999999998</v>
      </c>
      <c r="R165" s="241">
        <f>Q165*H165</f>
        <v>9.0683198199999993</v>
      </c>
      <c r="S165" s="241">
        <v>0</v>
      </c>
      <c r="T165" s="24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3" t="s">
        <v>155</v>
      </c>
      <c r="AT165" s="243" t="s">
        <v>151</v>
      </c>
      <c r="AU165" s="243" t="s">
        <v>85</v>
      </c>
      <c r="AY165" s="14" t="s">
        <v>149</v>
      </c>
      <c r="BE165" s="244">
        <f>IF(N165="základní",J165,0)</f>
        <v>0</v>
      </c>
      <c r="BF165" s="244">
        <f>IF(N165="snížená",J165,0)</f>
        <v>0</v>
      </c>
      <c r="BG165" s="244">
        <f>IF(N165="zákl. přenesená",J165,0)</f>
        <v>0</v>
      </c>
      <c r="BH165" s="244">
        <f>IF(N165="sníž. přenesená",J165,0)</f>
        <v>0</v>
      </c>
      <c r="BI165" s="244">
        <f>IF(N165="nulová",J165,0)</f>
        <v>0</v>
      </c>
      <c r="BJ165" s="14" t="s">
        <v>83</v>
      </c>
      <c r="BK165" s="244">
        <f>ROUND(I165*H165,2)</f>
        <v>0</v>
      </c>
      <c r="BL165" s="14" t="s">
        <v>155</v>
      </c>
      <c r="BM165" s="243" t="s">
        <v>477</v>
      </c>
    </row>
    <row r="166" s="2" customFormat="1">
      <c r="A166" s="35"/>
      <c r="B166" s="36"/>
      <c r="C166" s="37"/>
      <c r="D166" s="245" t="s">
        <v>164</v>
      </c>
      <c r="E166" s="37"/>
      <c r="F166" s="246" t="s">
        <v>478</v>
      </c>
      <c r="G166" s="37"/>
      <c r="H166" s="37"/>
      <c r="I166" s="198"/>
      <c r="J166" s="37"/>
      <c r="K166" s="37"/>
      <c r="L166" s="41"/>
      <c r="M166" s="247"/>
      <c r="N166" s="248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164</v>
      </c>
      <c r="AU166" s="14" t="s">
        <v>85</v>
      </c>
    </row>
    <row r="167" s="2" customFormat="1" ht="21.75" customHeight="1">
      <c r="A167" s="35"/>
      <c r="B167" s="36"/>
      <c r="C167" s="231" t="s">
        <v>230</v>
      </c>
      <c r="D167" s="231" t="s">
        <v>151</v>
      </c>
      <c r="E167" s="232" t="s">
        <v>479</v>
      </c>
      <c r="F167" s="233" t="s">
        <v>480</v>
      </c>
      <c r="G167" s="234" t="s">
        <v>172</v>
      </c>
      <c r="H167" s="235">
        <v>19.920999999999999</v>
      </c>
      <c r="I167" s="236"/>
      <c r="J167" s="237">
        <f>ROUND(I167*H167,2)</f>
        <v>0</v>
      </c>
      <c r="K167" s="238"/>
      <c r="L167" s="41"/>
      <c r="M167" s="239" t="s">
        <v>1</v>
      </c>
      <c r="N167" s="240" t="s">
        <v>40</v>
      </c>
      <c r="O167" s="88"/>
      <c r="P167" s="241">
        <f>O167*H167</f>
        <v>0</v>
      </c>
      <c r="Q167" s="241">
        <v>0.27560000000000001</v>
      </c>
      <c r="R167" s="241">
        <f>Q167*H167</f>
        <v>5.4902275999999999</v>
      </c>
      <c r="S167" s="241">
        <v>0</v>
      </c>
      <c r="T167" s="24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3" t="s">
        <v>155</v>
      </c>
      <c r="AT167" s="243" t="s">
        <v>151</v>
      </c>
      <c r="AU167" s="243" t="s">
        <v>85</v>
      </c>
      <c r="AY167" s="14" t="s">
        <v>149</v>
      </c>
      <c r="BE167" s="244">
        <f>IF(N167="základní",J167,0)</f>
        <v>0</v>
      </c>
      <c r="BF167" s="244">
        <f>IF(N167="snížená",J167,0)</f>
        <v>0</v>
      </c>
      <c r="BG167" s="244">
        <f>IF(N167="zákl. přenesená",J167,0)</f>
        <v>0</v>
      </c>
      <c r="BH167" s="244">
        <f>IF(N167="sníž. přenesená",J167,0)</f>
        <v>0</v>
      </c>
      <c r="BI167" s="244">
        <f>IF(N167="nulová",J167,0)</f>
        <v>0</v>
      </c>
      <c r="BJ167" s="14" t="s">
        <v>83</v>
      </c>
      <c r="BK167" s="244">
        <f>ROUND(I167*H167,2)</f>
        <v>0</v>
      </c>
      <c r="BL167" s="14" t="s">
        <v>155</v>
      </c>
      <c r="BM167" s="243" t="s">
        <v>481</v>
      </c>
    </row>
    <row r="168" s="12" customFormat="1" ht="22.8" customHeight="1">
      <c r="A168" s="12"/>
      <c r="B168" s="215"/>
      <c r="C168" s="216"/>
      <c r="D168" s="217" t="s">
        <v>74</v>
      </c>
      <c r="E168" s="229" t="s">
        <v>185</v>
      </c>
      <c r="F168" s="229" t="s">
        <v>482</v>
      </c>
      <c r="G168" s="216"/>
      <c r="H168" s="216"/>
      <c r="I168" s="219"/>
      <c r="J168" s="230">
        <f>BK168</f>
        <v>0</v>
      </c>
      <c r="K168" s="216"/>
      <c r="L168" s="221"/>
      <c r="M168" s="222"/>
      <c r="N168" s="223"/>
      <c r="O168" s="223"/>
      <c r="P168" s="224">
        <f>SUM(P169:P184)</f>
        <v>0</v>
      </c>
      <c r="Q168" s="223"/>
      <c r="R168" s="224">
        <f>SUM(R169:R184)</f>
        <v>0.47253702000000003</v>
      </c>
      <c r="S168" s="223"/>
      <c r="T168" s="225">
        <f>SUM(T169:T184)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6" t="s">
        <v>83</v>
      </c>
      <c r="AT168" s="227" t="s">
        <v>74</v>
      </c>
      <c r="AU168" s="227" t="s">
        <v>83</v>
      </c>
      <c r="AY168" s="226" t="s">
        <v>149</v>
      </c>
      <c r="BK168" s="228">
        <f>SUM(BK169:BK184)</f>
        <v>0</v>
      </c>
    </row>
    <row r="169" s="2" customFormat="1" ht="24.15" customHeight="1">
      <c r="A169" s="35"/>
      <c r="B169" s="36"/>
      <c r="C169" s="231" t="s">
        <v>234</v>
      </c>
      <c r="D169" s="231" t="s">
        <v>151</v>
      </c>
      <c r="E169" s="232" t="s">
        <v>483</v>
      </c>
      <c r="F169" s="233" t="s">
        <v>484</v>
      </c>
      <c r="G169" s="234" t="s">
        <v>312</v>
      </c>
      <c r="H169" s="235">
        <v>6.5419999999999998</v>
      </c>
      <c r="I169" s="236"/>
      <c r="J169" s="237">
        <f>ROUND(I169*H169,2)</f>
        <v>0</v>
      </c>
      <c r="K169" s="238"/>
      <c r="L169" s="41"/>
      <c r="M169" s="239" t="s">
        <v>1</v>
      </c>
      <c r="N169" s="240" t="s">
        <v>40</v>
      </c>
      <c r="O169" s="88"/>
      <c r="P169" s="241">
        <f>O169*H169</f>
        <v>0</v>
      </c>
      <c r="Q169" s="241">
        <v>0.00131</v>
      </c>
      <c r="R169" s="241">
        <f>Q169*H169</f>
        <v>0.0085700199999999994</v>
      </c>
      <c r="S169" s="241">
        <v>0</v>
      </c>
      <c r="T169" s="24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3" t="s">
        <v>155</v>
      </c>
      <c r="AT169" s="243" t="s">
        <v>151</v>
      </c>
      <c r="AU169" s="243" t="s">
        <v>85</v>
      </c>
      <c r="AY169" s="14" t="s">
        <v>149</v>
      </c>
      <c r="BE169" s="244">
        <f>IF(N169="základní",J169,0)</f>
        <v>0</v>
      </c>
      <c r="BF169" s="244">
        <f>IF(N169="snížená",J169,0)</f>
        <v>0</v>
      </c>
      <c r="BG169" s="244">
        <f>IF(N169="zákl. přenesená",J169,0)</f>
        <v>0</v>
      </c>
      <c r="BH169" s="244">
        <f>IF(N169="sníž. přenesená",J169,0)</f>
        <v>0</v>
      </c>
      <c r="BI169" s="244">
        <f>IF(N169="nulová",J169,0)</f>
        <v>0</v>
      </c>
      <c r="BJ169" s="14" t="s">
        <v>83</v>
      </c>
      <c r="BK169" s="244">
        <f>ROUND(I169*H169,2)</f>
        <v>0</v>
      </c>
      <c r="BL169" s="14" t="s">
        <v>155</v>
      </c>
      <c r="BM169" s="243" t="s">
        <v>485</v>
      </c>
    </row>
    <row r="170" s="2" customFormat="1" ht="24.15" customHeight="1">
      <c r="A170" s="35"/>
      <c r="B170" s="36"/>
      <c r="C170" s="231" t="s">
        <v>7</v>
      </c>
      <c r="D170" s="231" t="s">
        <v>151</v>
      </c>
      <c r="E170" s="232" t="s">
        <v>486</v>
      </c>
      <c r="F170" s="233" t="s">
        <v>487</v>
      </c>
      <c r="G170" s="234" t="s">
        <v>312</v>
      </c>
      <c r="H170" s="235">
        <v>38.939999999999998</v>
      </c>
      <c r="I170" s="236"/>
      <c r="J170" s="237">
        <f>ROUND(I170*H170,2)</f>
        <v>0</v>
      </c>
      <c r="K170" s="238"/>
      <c r="L170" s="41"/>
      <c r="M170" s="239" t="s">
        <v>1</v>
      </c>
      <c r="N170" s="240" t="s">
        <v>40</v>
      </c>
      <c r="O170" s="88"/>
      <c r="P170" s="241">
        <f>O170*H170</f>
        <v>0</v>
      </c>
      <c r="Q170" s="241">
        <v>0.0074599999999999996</v>
      </c>
      <c r="R170" s="241">
        <f>Q170*H170</f>
        <v>0.29049239999999998</v>
      </c>
      <c r="S170" s="241">
        <v>0</v>
      </c>
      <c r="T170" s="24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3" t="s">
        <v>155</v>
      </c>
      <c r="AT170" s="243" t="s">
        <v>151</v>
      </c>
      <c r="AU170" s="243" t="s">
        <v>85</v>
      </c>
      <c r="AY170" s="14" t="s">
        <v>149</v>
      </c>
      <c r="BE170" s="244">
        <f>IF(N170="základní",J170,0)</f>
        <v>0</v>
      </c>
      <c r="BF170" s="244">
        <f>IF(N170="snížená",J170,0)</f>
        <v>0</v>
      </c>
      <c r="BG170" s="244">
        <f>IF(N170="zákl. přenesená",J170,0)</f>
        <v>0</v>
      </c>
      <c r="BH170" s="244">
        <f>IF(N170="sníž. přenesená",J170,0)</f>
        <v>0</v>
      </c>
      <c r="BI170" s="244">
        <f>IF(N170="nulová",J170,0)</f>
        <v>0</v>
      </c>
      <c r="BJ170" s="14" t="s">
        <v>83</v>
      </c>
      <c r="BK170" s="244">
        <f>ROUND(I170*H170,2)</f>
        <v>0</v>
      </c>
      <c r="BL170" s="14" t="s">
        <v>155</v>
      </c>
      <c r="BM170" s="243" t="s">
        <v>488</v>
      </c>
    </row>
    <row r="171" s="2" customFormat="1" ht="24.15" customHeight="1">
      <c r="A171" s="35"/>
      <c r="B171" s="36"/>
      <c r="C171" s="231" t="s">
        <v>241</v>
      </c>
      <c r="D171" s="231" t="s">
        <v>151</v>
      </c>
      <c r="E171" s="232" t="s">
        <v>489</v>
      </c>
      <c r="F171" s="233" t="s">
        <v>490</v>
      </c>
      <c r="G171" s="234" t="s">
        <v>312</v>
      </c>
      <c r="H171" s="235">
        <v>13.236000000000001</v>
      </c>
      <c r="I171" s="236"/>
      <c r="J171" s="237">
        <f>ROUND(I171*H171,2)</f>
        <v>0</v>
      </c>
      <c r="K171" s="238"/>
      <c r="L171" s="41"/>
      <c r="M171" s="239" t="s">
        <v>1</v>
      </c>
      <c r="N171" s="240" t="s">
        <v>40</v>
      </c>
      <c r="O171" s="88"/>
      <c r="P171" s="241">
        <f>O171*H171</f>
        <v>0</v>
      </c>
      <c r="Q171" s="241">
        <v>0.01235</v>
      </c>
      <c r="R171" s="241">
        <f>Q171*H171</f>
        <v>0.16346460000000002</v>
      </c>
      <c r="S171" s="241">
        <v>0</v>
      </c>
      <c r="T171" s="24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3" t="s">
        <v>155</v>
      </c>
      <c r="AT171" s="243" t="s">
        <v>151</v>
      </c>
      <c r="AU171" s="243" t="s">
        <v>85</v>
      </c>
      <c r="AY171" s="14" t="s">
        <v>149</v>
      </c>
      <c r="BE171" s="244">
        <f>IF(N171="základní",J171,0)</f>
        <v>0</v>
      </c>
      <c r="BF171" s="244">
        <f>IF(N171="snížená",J171,0)</f>
        <v>0</v>
      </c>
      <c r="BG171" s="244">
        <f>IF(N171="zákl. přenesená",J171,0)</f>
        <v>0</v>
      </c>
      <c r="BH171" s="244">
        <f>IF(N171="sníž. přenesená",J171,0)</f>
        <v>0</v>
      </c>
      <c r="BI171" s="244">
        <f>IF(N171="nulová",J171,0)</f>
        <v>0</v>
      </c>
      <c r="BJ171" s="14" t="s">
        <v>83</v>
      </c>
      <c r="BK171" s="244">
        <f>ROUND(I171*H171,2)</f>
        <v>0</v>
      </c>
      <c r="BL171" s="14" t="s">
        <v>155</v>
      </c>
      <c r="BM171" s="243" t="s">
        <v>491</v>
      </c>
    </row>
    <row r="172" s="2" customFormat="1" ht="33" customHeight="1">
      <c r="A172" s="35"/>
      <c r="B172" s="36"/>
      <c r="C172" s="231" t="s">
        <v>245</v>
      </c>
      <c r="D172" s="231" t="s">
        <v>151</v>
      </c>
      <c r="E172" s="232" t="s">
        <v>492</v>
      </c>
      <c r="F172" s="233" t="s">
        <v>493</v>
      </c>
      <c r="G172" s="234" t="s">
        <v>299</v>
      </c>
      <c r="H172" s="235">
        <v>6</v>
      </c>
      <c r="I172" s="236"/>
      <c r="J172" s="237">
        <f>ROUND(I172*H172,2)</f>
        <v>0</v>
      </c>
      <c r="K172" s="238"/>
      <c r="L172" s="41"/>
      <c r="M172" s="239" t="s">
        <v>1</v>
      </c>
      <c r="N172" s="240" t="s">
        <v>40</v>
      </c>
      <c r="O172" s="88"/>
      <c r="P172" s="241">
        <f>O172*H172</f>
        <v>0</v>
      </c>
      <c r="Q172" s="241">
        <v>0</v>
      </c>
      <c r="R172" s="241">
        <f>Q172*H172</f>
        <v>0</v>
      </c>
      <c r="S172" s="241">
        <v>0</v>
      </c>
      <c r="T172" s="24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3" t="s">
        <v>155</v>
      </c>
      <c r="AT172" s="243" t="s">
        <v>151</v>
      </c>
      <c r="AU172" s="243" t="s">
        <v>85</v>
      </c>
      <c r="AY172" s="14" t="s">
        <v>149</v>
      </c>
      <c r="BE172" s="244">
        <f>IF(N172="základní",J172,0)</f>
        <v>0</v>
      </c>
      <c r="BF172" s="244">
        <f>IF(N172="snížená",J172,0)</f>
        <v>0</v>
      </c>
      <c r="BG172" s="244">
        <f>IF(N172="zákl. přenesená",J172,0)</f>
        <v>0</v>
      </c>
      <c r="BH172" s="244">
        <f>IF(N172="sníž. přenesená",J172,0)</f>
        <v>0</v>
      </c>
      <c r="BI172" s="244">
        <f>IF(N172="nulová",J172,0)</f>
        <v>0</v>
      </c>
      <c r="BJ172" s="14" t="s">
        <v>83</v>
      </c>
      <c r="BK172" s="244">
        <f>ROUND(I172*H172,2)</f>
        <v>0</v>
      </c>
      <c r="BL172" s="14" t="s">
        <v>155</v>
      </c>
      <c r="BM172" s="243" t="s">
        <v>494</v>
      </c>
    </row>
    <row r="173" s="2" customFormat="1" ht="16.5" customHeight="1">
      <c r="A173" s="35"/>
      <c r="B173" s="36"/>
      <c r="C173" s="254" t="s">
        <v>253</v>
      </c>
      <c r="D173" s="254" t="s">
        <v>495</v>
      </c>
      <c r="E173" s="255" t="s">
        <v>496</v>
      </c>
      <c r="F173" s="256" t="s">
        <v>497</v>
      </c>
      <c r="G173" s="257" t="s">
        <v>299</v>
      </c>
      <c r="H173" s="258">
        <v>6</v>
      </c>
      <c r="I173" s="259"/>
      <c r="J173" s="260">
        <f>ROUND(I173*H173,2)</f>
        <v>0</v>
      </c>
      <c r="K173" s="261"/>
      <c r="L173" s="262"/>
      <c r="M173" s="263" t="s">
        <v>1</v>
      </c>
      <c r="N173" s="264" t="s">
        <v>40</v>
      </c>
      <c r="O173" s="88"/>
      <c r="P173" s="241">
        <f>O173*H173</f>
        <v>0</v>
      </c>
      <c r="Q173" s="241">
        <v>0.00027999999999999998</v>
      </c>
      <c r="R173" s="241">
        <f>Q173*H173</f>
        <v>0.0016799999999999999</v>
      </c>
      <c r="S173" s="241">
        <v>0</v>
      </c>
      <c r="T173" s="24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3" t="s">
        <v>185</v>
      </c>
      <c r="AT173" s="243" t="s">
        <v>495</v>
      </c>
      <c r="AU173" s="243" t="s">
        <v>85</v>
      </c>
      <c r="AY173" s="14" t="s">
        <v>149</v>
      </c>
      <c r="BE173" s="244">
        <f>IF(N173="základní",J173,0)</f>
        <v>0</v>
      </c>
      <c r="BF173" s="244">
        <f>IF(N173="snížená",J173,0)</f>
        <v>0</v>
      </c>
      <c r="BG173" s="244">
        <f>IF(N173="zákl. přenesená",J173,0)</f>
        <v>0</v>
      </c>
      <c r="BH173" s="244">
        <f>IF(N173="sníž. přenesená",J173,0)</f>
        <v>0</v>
      </c>
      <c r="BI173" s="244">
        <f>IF(N173="nulová",J173,0)</f>
        <v>0</v>
      </c>
      <c r="BJ173" s="14" t="s">
        <v>83</v>
      </c>
      <c r="BK173" s="244">
        <f>ROUND(I173*H173,2)</f>
        <v>0</v>
      </c>
      <c r="BL173" s="14" t="s">
        <v>155</v>
      </c>
      <c r="BM173" s="243" t="s">
        <v>498</v>
      </c>
    </row>
    <row r="174" s="2" customFormat="1" ht="16.5" customHeight="1">
      <c r="A174" s="35"/>
      <c r="B174" s="36"/>
      <c r="C174" s="231" t="s">
        <v>259</v>
      </c>
      <c r="D174" s="231" t="s">
        <v>151</v>
      </c>
      <c r="E174" s="232" t="s">
        <v>499</v>
      </c>
      <c r="F174" s="233" t="s">
        <v>500</v>
      </c>
      <c r="G174" s="234" t="s">
        <v>299</v>
      </c>
      <c r="H174" s="235">
        <v>6</v>
      </c>
      <c r="I174" s="236"/>
      <c r="J174" s="237">
        <f>ROUND(I174*H174,2)</f>
        <v>0</v>
      </c>
      <c r="K174" s="238"/>
      <c r="L174" s="41"/>
      <c r="M174" s="239" t="s">
        <v>1</v>
      </c>
      <c r="N174" s="240" t="s">
        <v>40</v>
      </c>
      <c r="O174" s="88"/>
      <c r="P174" s="241">
        <f>O174*H174</f>
        <v>0</v>
      </c>
      <c r="Q174" s="241">
        <v>0</v>
      </c>
      <c r="R174" s="241">
        <f>Q174*H174</f>
        <v>0</v>
      </c>
      <c r="S174" s="241">
        <v>0</v>
      </c>
      <c r="T174" s="24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3" t="s">
        <v>155</v>
      </c>
      <c r="AT174" s="243" t="s">
        <v>151</v>
      </c>
      <c r="AU174" s="243" t="s">
        <v>85</v>
      </c>
      <c r="AY174" s="14" t="s">
        <v>149</v>
      </c>
      <c r="BE174" s="244">
        <f>IF(N174="základní",J174,0)</f>
        <v>0</v>
      </c>
      <c r="BF174" s="244">
        <f>IF(N174="snížená",J174,0)</f>
        <v>0</v>
      </c>
      <c r="BG174" s="244">
        <f>IF(N174="zákl. přenesená",J174,0)</f>
        <v>0</v>
      </c>
      <c r="BH174" s="244">
        <f>IF(N174="sníž. přenesená",J174,0)</f>
        <v>0</v>
      </c>
      <c r="BI174" s="244">
        <f>IF(N174="nulová",J174,0)</f>
        <v>0</v>
      </c>
      <c r="BJ174" s="14" t="s">
        <v>83</v>
      </c>
      <c r="BK174" s="244">
        <f>ROUND(I174*H174,2)</f>
        <v>0</v>
      </c>
      <c r="BL174" s="14" t="s">
        <v>155</v>
      </c>
      <c r="BM174" s="243" t="s">
        <v>501</v>
      </c>
    </row>
    <row r="175" s="2" customFormat="1" ht="16.5" customHeight="1">
      <c r="A175" s="35"/>
      <c r="B175" s="36"/>
      <c r="C175" s="254" t="s">
        <v>266</v>
      </c>
      <c r="D175" s="254" t="s">
        <v>495</v>
      </c>
      <c r="E175" s="255" t="s">
        <v>502</v>
      </c>
      <c r="F175" s="256" t="s">
        <v>503</v>
      </c>
      <c r="G175" s="257" t="s">
        <v>299</v>
      </c>
      <c r="H175" s="258">
        <v>6</v>
      </c>
      <c r="I175" s="259"/>
      <c r="J175" s="260">
        <f>ROUND(I175*H175,2)</f>
        <v>0</v>
      </c>
      <c r="K175" s="261"/>
      <c r="L175" s="262"/>
      <c r="M175" s="263" t="s">
        <v>1</v>
      </c>
      <c r="N175" s="264" t="s">
        <v>40</v>
      </c>
      <c r="O175" s="88"/>
      <c r="P175" s="241">
        <f>O175*H175</f>
        <v>0</v>
      </c>
      <c r="Q175" s="241">
        <v>0.00010000000000000001</v>
      </c>
      <c r="R175" s="241">
        <f>Q175*H175</f>
        <v>0.00060000000000000006</v>
      </c>
      <c r="S175" s="241">
        <v>0</v>
      </c>
      <c r="T175" s="24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3" t="s">
        <v>185</v>
      </c>
      <c r="AT175" s="243" t="s">
        <v>495</v>
      </c>
      <c r="AU175" s="243" t="s">
        <v>85</v>
      </c>
      <c r="AY175" s="14" t="s">
        <v>149</v>
      </c>
      <c r="BE175" s="244">
        <f>IF(N175="základní",J175,0)</f>
        <v>0</v>
      </c>
      <c r="BF175" s="244">
        <f>IF(N175="snížená",J175,0)</f>
        <v>0</v>
      </c>
      <c r="BG175" s="244">
        <f>IF(N175="zákl. přenesená",J175,0)</f>
        <v>0</v>
      </c>
      <c r="BH175" s="244">
        <f>IF(N175="sníž. přenesená",J175,0)</f>
        <v>0</v>
      </c>
      <c r="BI175" s="244">
        <f>IF(N175="nulová",J175,0)</f>
        <v>0</v>
      </c>
      <c r="BJ175" s="14" t="s">
        <v>83</v>
      </c>
      <c r="BK175" s="244">
        <f>ROUND(I175*H175,2)</f>
        <v>0</v>
      </c>
      <c r="BL175" s="14" t="s">
        <v>155</v>
      </c>
      <c r="BM175" s="243" t="s">
        <v>504</v>
      </c>
    </row>
    <row r="176" s="2" customFormat="1" ht="33" customHeight="1">
      <c r="A176" s="35"/>
      <c r="B176" s="36"/>
      <c r="C176" s="231" t="s">
        <v>272</v>
      </c>
      <c r="D176" s="231" t="s">
        <v>151</v>
      </c>
      <c r="E176" s="232" t="s">
        <v>505</v>
      </c>
      <c r="F176" s="233" t="s">
        <v>506</v>
      </c>
      <c r="G176" s="234" t="s">
        <v>299</v>
      </c>
      <c r="H176" s="235">
        <v>12</v>
      </c>
      <c r="I176" s="236"/>
      <c r="J176" s="237">
        <f>ROUND(I176*H176,2)</f>
        <v>0</v>
      </c>
      <c r="K176" s="238"/>
      <c r="L176" s="41"/>
      <c r="M176" s="239" t="s">
        <v>1</v>
      </c>
      <c r="N176" s="240" t="s">
        <v>40</v>
      </c>
      <c r="O176" s="88"/>
      <c r="P176" s="241">
        <f>O176*H176</f>
        <v>0</v>
      </c>
      <c r="Q176" s="241">
        <v>0</v>
      </c>
      <c r="R176" s="241">
        <f>Q176*H176</f>
        <v>0</v>
      </c>
      <c r="S176" s="241">
        <v>0</v>
      </c>
      <c r="T176" s="24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3" t="s">
        <v>155</v>
      </c>
      <c r="AT176" s="243" t="s">
        <v>151</v>
      </c>
      <c r="AU176" s="243" t="s">
        <v>85</v>
      </c>
      <c r="AY176" s="14" t="s">
        <v>149</v>
      </c>
      <c r="BE176" s="244">
        <f>IF(N176="základní",J176,0)</f>
        <v>0</v>
      </c>
      <c r="BF176" s="244">
        <f>IF(N176="snížená",J176,0)</f>
        <v>0</v>
      </c>
      <c r="BG176" s="244">
        <f>IF(N176="zákl. přenesená",J176,0)</f>
        <v>0</v>
      </c>
      <c r="BH176" s="244">
        <f>IF(N176="sníž. přenesená",J176,0)</f>
        <v>0</v>
      </c>
      <c r="BI176" s="244">
        <f>IF(N176="nulová",J176,0)</f>
        <v>0</v>
      </c>
      <c r="BJ176" s="14" t="s">
        <v>83</v>
      </c>
      <c r="BK176" s="244">
        <f>ROUND(I176*H176,2)</f>
        <v>0</v>
      </c>
      <c r="BL176" s="14" t="s">
        <v>155</v>
      </c>
      <c r="BM176" s="243" t="s">
        <v>507</v>
      </c>
    </row>
    <row r="177" s="2" customFormat="1" ht="16.5" customHeight="1">
      <c r="A177" s="35"/>
      <c r="B177" s="36"/>
      <c r="C177" s="254" t="s">
        <v>276</v>
      </c>
      <c r="D177" s="254" t="s">
        <v>495</v>
      </c>
      <c r="E177" s="255" t="s">
        <v>508</v>
      </c>
      <c r="F177" s="256" t="s">
        <v>509</v>
      </c>
      <c r="G177" s="257" t="s">
        <v>299</v>
      </c>
      <c r="H177" s="258">
        <v>8</v>
      </c>
      <c r="I177" s="259"/>
      <c r="J177" s="260">
        <f>ROUND(I177*H177,2)</f>
        <v>0</v>
      </c>
      <c r="K177" s="261"/>
      <c r="L177" s="262"/>
      <c r="M177" s="263" t="s">
        <v>1</v>
      </c>
      <c r="N177" s="264" t="s">
        <v>40</v>
      </c>
      <c r="O177" s="88"/>
      <c r="P177" s="241">
        <f>O177*H177</f>
        <v>0</v>
      </c>
      <c r="Q177" s="241">
        <v>0.00035</v>
      </c>
      <c r="R177" s="241">
        <f>Q177*H177</f>
        <v>0.0028</v>
      </c>
      <c r="S177" s="241">
        <v>0</v>
      </c>
      <c r="T177" s="242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3" t="s">
        <v>185</v>
      </c>
      <c r="AT177" s="243" t="s">
        <v>495</v>
      </c>
      <c r="AU177" s="243" t="s">
        <v>85</v>
      </c>
      <c r="AY177" s="14" t="s">
        <v>149</v>
      </c>
      <c r="BE177" s="244">
        <f>IF(N177="základní",J177,0)</f>
        <v>0</v>
      </c>
      <c r="BF177" s="244">
        <f>IF(N177="snížená",J177,0)</f>
        <v>0</v>
      </c>
      <c r="BG177" s="244">
        <f>IF(N177="zákl. přenesená",J177,0)</f>
        <v>0</v>
      </c>
      <c r="BH177" s="244">
        <f>IF(N177="sníž. přenesená",J177,0)</f>
        <v>0</v>
      </c>
      <c r="BI177" s="244">
        <f>IF(N177="nulová",J177,0)</f>
        <v>0</v>
      </c>
      <c r="BJ177" s="14" t="s">
        <v>83</v>
      </c>
      <c r="BK177" s="244">
        <f>ROUND(I177*H177,2)</f>
        <v>0</v>
      </c>
      <c r="BL177" s="14" t="s">
        <v>155</v>
      </c>
      <c r="BM177" s="243" t="s">
        <v>510</v>
      </c>
    </row>
    <row r="178" s="2" customFormat="1" ht="16.5" customHeight="1">
      <c r="A178" s="35"/>
      <c r="B178" s="36"/>
      <c r="C178" s="254" t="s">
        <v>280</v>
      </c>
      <c r="D178" s="254" t="s">
        <v>495</v>
      </c>
      <c r="E178" s="255" t="s">
        <v>511</v>
      </c>
      <c r="F178" s="256" t="s">
        <v>512</v>
      </c>
      <c r="G178" s="257" t="s">
        <v>299</v>
      </c>
      <c r="H178" s="258">
        <v>4</v>
      </c>
      <c r="I178" s="259"/>
      <c r="J178" s="260">
        <f>ROUND(I178*H178,2)</f>
        <v>0</v>
      </c>
      <c r="K178" s="261"/>
      <c r="L178" s="262"/>
      <c r="M178" s="263" t="s">
        <v>1</v>
      </c>
      <c r="N178" s="264" t="s">
        <v>40</v>
      </c>
      <c r="O178" s="88"/>
      <c r="P178" s="241">
        <f>O178*H178</f>
        <v>0</v>
      </c>
      <c r="Q178" s="241">
        <v>0.00025999999999999998</v>
      </c>
      <c r="R178" s="241">
        <f>Q178*H178</f>
        <v>0.0010399999999999999</v>
      </c>
      <c r="S178" s="241">
        <v>0</v>
      </c>
      <c r="T178" s="24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3" t="s">
        <v>185</v>
      </c>
      <c r="AT178" s="243" t="s">
        <v>495</v>
      </c>
      <c r="AU178" s="243" t="s">
        <v>85</v>
      </c>
      <c r="AY178" s="14" t="s">
        <v>149</v>
      </c>
      <c r="BE178" s="244">
        <f>IF(N178="základní",J178,0)</f>
        <v>0</v>
      </c>
      <c r="BF178" s="244">
        <f>IF(N178="snížená",J178,0)</f>
        <v>0</v>
      </c>
      <c r="BG178" s="244">
        <f>IF(N178="zákl. přenesená",J178,0)</f>
        <v>0</v>
      </c>
      <c r="BH178" s="244">
        <f>IF(N178="sníž. přenesená",J178,0)</f>
        <v>0</v>
      </c>
      <c r="BI178" s="244">
        <f>IF(N178="nulová",J178,0)</f>
        <v>0</v>
      </c>
      <c r="BJ178" s="14" t="s">
        <v>83</v>
      </c>
      <c r="BK178" s="244">
        <f>ROUND(I178*H178,2)</f>
        <v>0</v>
      </c>
      <c r="BL178" s="14" t="s">
        <v>155</v>
      </c>
      <c r="BM178" s="243" t="s">
        <v>513</v>
      </c>
    </row>
    <row r="179" s="2" customFormat="1" ht="33" customHeight="1">
      <c r="A179" s="35"/>
      <c r="B179" s="36"/>
      <c r="C179" s="231" t="s">
        <v>284</v>
      </c>
      <c r="D179" s="231" t="s">
        <v>151</v>
      </c>
      <c r="E179" s="232" t="s">
        <v>514</v>
      </c>
      <c r="F179" s="233" t="s">
        <v>515</v>
      </c>
      <c r="G179" s="234" t="s">
        <v>299</v>
      </c>
      <c r="H179" s="235">
        <v>2</v>
      </c>
      <c r="I179" s="236"/>
      <c r="J179" s="237">
        <f>ROUND(I179*H179,2)</f>
        <v>0</v>
      </c>
      <c r="K179" s="238"/>
      <c r="L179" s="41"/>
      <c r="M179" s="239" t="s">
        <v>1</v>
      </c>
      <c r="N179" s="240" t="s">
        <v>40</v>
      </c>
      <c r="O179" s="88"/>
      <c r="P179" s="241">
        <f>O179*H179</f>
        <v>0</v>
      </c>
      <c r="Q179" s="241">
        <v>1.0000000000000001E-05</v>
      </c>
      <c r="R179" s="241">
        <f>Q179*H179</f>
        <v>2.0000000000000002E-05</v>
      </c>
      <c r="S179" s="241">
        <v>0</v>
      </c>
      <c r="T179" s="24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3" t="s">
        <v>155</v>
      </c>
      <c r="AT179" s="243" t="s">
        <v>151</v>
      </c>
      <c r="AU179" s="243" t="s">
        <v>85</v>
      </c>
      <c r="AY179" s="14" t="s">
        <v>149</v>
      </c>
      <c r="BE179" s="244">
        <f>IF(N179="základní",J179,0)</f>
        <v>0</v>
      </c>
      <c r="BF179" s="244">
        <f>IF(N179="snížená",J179,0)</f>
        <v>0</v>
      </c>
      <c r="BG179" s="244">
        <f>IF(N179="zákl. přenesená",J179,0)</f>
        <v>0</v>
      </c>
      <c r="BH179" s="244">
        <f>IF(N179="sníž. přenesená",J179,0)</f>
        <v>0</v>
      </c>
      <c r="BI179" s="244">
        <f>IF(N179="nulová",J179,0)</f>
        <v>0</v>
      </c>
      <c r="BJ179" s="14" t="s">
        <v>83</v>
      </c>
      <c r="BK179" s="244">
        <f>ROUND(I179*H179,2)</f>
        <v>0</v>
      </c>
      <c r="BL179" s="14" t="s">
        <v>155</v>
      </c>
      <c r="BM179" s="243" t="s">
        <v>516</v>
      </c>
    </row>
    <row r="180" s="2" customFormat="1" ht="16.5" customHeight="1">
      <c r="A180" s="35"/>
      <c r="B180" s="36"/>
      <c r="C180" s="254" t="s">
        <v>288</v>
      </c>
      <c r="D180" s="254" t="s">
        <v>495</v>
      </c>
      <c r="E180" s="255" t="s">
        <v>517</v>
      </c>
      <c r="F180" s="256" t="s">
        <v>518</v>
      </c>
      <c r="G180" s="257" t="s">
        <v>299</v>
      </c>
      <c r="H180" s="258">
        <v>1</v>
      </c>
      <c r="I180" s="259"/>
      <c r="J180" s="260">
        <f>ROUND(I180*H180,2)</f>
        <v>0</v>
      </c>
      <c r="K180" s="261"/>
      <c r="L180" s="262"/>
      <c r="M180" s="263" t="s">
        <v>1</v>
      </c>
      <c r="N180" s="264" t="s">
        <v>40</v>
      </c>
      <c r="O180" s="88"/>
      <c r="P180" s="241">
        <f>O180*H180</f>
        <v>0</v>
      </c>
      <c r="Q180" s="241">
        <v>0.00088000000000000003</v>
      </c>
      <c r="R180" s="241">
        <f>Q180*H180</f>
        <v>0.00088000000000000003</v>
      </c>
      <c r="S180" s="241">
        <v>0</v>
      </c>
      <c r="T180" s="24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3" t="s">
        <v>185</v>
      </c>
      <c r="AT180" s="243" t="s">
        <v>495</v>
      </c>
      <c r="AU180" s="243" t="s">
        <v>85</v>
      </c>
      <c r="AY180" s="14" t="s">
        <v>149</v>
      </c>
      <c r="BE180" s="244">
        <f>IF(N180="základní",J180,0)</f>
        <v>0</v>
      </c>
      <c r="BF180" s="244">
        <f>IF(N180="snížená",J180,0)</f>
        <v>0</v>
      </c>
      <c r="BG180" s="244">
        <f>IF(N180="zákl. přenesená",J180,0)</f>
        <v>0</v>
      </c>
      <c r="BH180" s="244">
        <f>IF(N180="sníž. přenesená",J180,0)</f>
        <v>0</v>
      </c>
      <c r="BI180" s="244">
        <f>IF(N180="nulová",J180,0)</f>
        <v>0</v>
      </c>
      <c r="BJ180" s="14" t="s">
        <v>83</v>
      </c>
      <c r="BK180" s="244">
        <f>ROUND(I180*H180,2)</f>
        <v>0</v>
      </c>
      <c r="BL180" s="14" t="s">
        <v>155</v>
      </c>
      <c r="BM180" s="243" t="s">
        <v>519</v>
      </c>
    </row>
    <row r="181" s="2" customFormat="1" ht="16.5" customHeight="1">
      <c r="A181" s="35"/>
      <c r="B181" s="36"/>
      <c r="C181" s="254" t="s">
        <v>292</v>
      </c>
      <c r="D181" s="254" t="s">
        <v>495</v>
      </c>
      <c r="E181" s="255" t="s">
        <v>520</v>
      </c>
      <c r="F181" s="256" t="s">
        <v>521</v>
      </c>
      <c r="G181" s="257" t="s">
        <v>299</v>
      </c>
      <c r="H181" s="258">
        <v>1</v>
      </c>
      <c r="I181" s="259"/>
      <c r="J181" s="260">
        <f>ROUND(I181*H181,2)</f>
        <v>0</v>
      </c>
      <c r="K181" s="261"/>
      <c r="L181" s="262"/>
      <c r="M181" s="263" t="s">
        <v>1</v>
      </c>
      <c r="N181" s="264" t="s">
        <v>40</v>
      </c>
      <c r="O181" s="88"/>
      <c r="P181" s="241">
        <f>O181*H181</f>
        <v>0</v>
      </c>
      <c r="Q181" s="241">
        <v>0.00072000000000000005</v>
      </c>
      <c r="R181" s="241">
        <f>Q181*H181</f>
        <v>0.00072000000000000005</v>
      </c>
      <c r="S181" s="241">
        <v>0</v>
      </c>
      <c r="T181" s="24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3" t="s">
        <v>185</v>
      </c>
      <c r="AT181" s="243" t="s">
        <v>495</v>
      </c>
      <c r="AU181" s="243" t="s">
        <v>85</v>
      </c>
      <c r="AY181" s="14" t="s">
        <v>149</v>
      </c>
      <c r="BE181" s="244">
        <f>IF(N181="základní",J181,0)</f>
        <v>0</v>
      </c>
      <c r="BF181" s="244">
        <f>IF(N181="snížená",J181,0)</f>
        <v>0</v>
      </c>
      <c r="BG181" s="244">
        <f>IF(N181="zákl. přenesená",J181,0)</f>
        <v>0</v>
      </c>
      <c r="BH181" s="244">
        <f>IF(N181="sníž. přenesená",J181,0)</f>
        <v>0</v>
      </c>
      <c r="BI181" s="244">
        <f>IF(N181="nulová",J181,0)</f>
        <v>0</v>
      </c>
      <c r="BJ181" s="14" t="s">
        <v>83</v>
      </c>
      <c r="BK181" s="244">
        <f>ROUND(I181*H181,2)</f>
        <v>0</v>
      </c>
      <c r="BL181" s="14" t="s">
        <v>155</v>
      </c>
      <c r="BM181" s="243" t="s">
        <v>522</v>
      </c>
    </row>
    <row r="182" s="2" customFormat="1" ht="33" customHeight="1">
      <c r="A182" s="35"/>
      <c r="B182" s="36"/>
      <c r="C182" s="231" t="s">
        <v>296</v>
      </c>
      <c r="D182" s="231" t="s">
        <v>151</v>
      </c>
      <c r="E182" s="232" t="s">
        <v>523</v>
      </c>
      <c r="F182" s="233" t="s">
        <v>524</v>
      </c>
      <c r="G182" s="234" t="s">
        <v>299</v>
      </c>
      <c r="H182" s="235">
        <v>2</v>
      </c>
      <c r="I182" s="236"/>
      <c r="J182" s="237">
        <f>ROUND(I182*H182,2)</f>
        <v>0</v>
      </c>
      <c r="K182" s="238"/>
      <c r="L182" s="41"/>
      <c r="M182" s="239" t="s">
        <v>1</v>
      </c>
      <c r="N182" s="240" t="s">
        <v>40</v>
      </c>
      <c r="O182" s="88"/>
      <c r="P182" s="241">
        <f>O182*H182</f>
        <v>0</v>
      </c>
      <c r="Q182" s="241">
        <v>1.0000000000000001E-05</v>
      </c>
      <c r="R182" s="241">
        <f>Q182*H182</f>
        <v>2.0000000000000002E-05</v>
      </c>
      <c r="S182" s="241">
        <v>0</v>
      </c>
      <c r="T182" s="24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3" t="s">
        <v>155</v>
      </c>
      <c r="AT182" s="243" t="s">
        <v>151</v>
      </c>
      <c r="AU182" s="243" t="s">
        <v>85</v>
      </c>
      <c r="AY182" s="14" t="s">
        <v>149</v>
      </c>
      <c r="BE182" s="244">
        <f>IF(N182="základní",J182,0)</f>
        <v>0</v>
      </c>
      <c r="BF182" s="244">
        <f>IF(N182="snížená",J182,0)</f>
        <v>0</v>
      </c>
      <c r="BG182" s="244">
        <f>IF(N182="zákl. přenesená",J182,0)</f>
        <v>0</v>
      </c>
      <c r="BH182" s="244">
        <f>IF(N182="sníž. přenesená",J182,0)</f>
        <v>0</v>
      </c>
      <c r="BI182" s="244">
        <f>IF(N182="nulová",J182,0)</f>
        <v>0</v>
      </c>
      <c r="BJ182" s="14" t="s">
        <v>83</v>
      </c>
      <c r="BK182" s="244">
        <f>ROUND(I182*H182,2)</f>
        <v>0</v>
      </c>
      <c r="BL182" s="14" t="s">
        <v>155</v>
      </c>
      <c r="BM182" s="243" t="s">
        <v>525</v>
      </c>
    </row>
    <row r="183" s="2" customFormat="1" ht="16.5" customHeight="1">
      <c r="A183" s="35"/>
      <c r="B183" s="36"/>
      <c r="C183" s="254" t="s">
        <v>303</v>
      </c>
      <c r="D183" s="254" t="s">
        <v>495</v>
      </c>
      <c r="E183" s="255" t="s">
        <v>526</v>
      </c>
      <c r="F183" s="256" t="s">
        <v>527</v>
      </c>
      <c r="G183" s="257" t="s">
        <v>299</v>
      </c>
      <c r="H183" s="258">
        <v>1</v>
      </c>
      <c r="I183" s="259"/>
      <c r="J183" s="260">
        <f>ROUND(I183*H183,2)</f>
        <v>0</v>
      </c>
      <c r="K183" s="261"/>
      <c r="L183" s="262"/>
      <c r="M183" s="263" t="s">
        <v>1</v>
      </c>
      <c r="N183" s="264" t="s">
        <v>40</v>
      </c>
      <c r="O183" s="88"/>
      <c r="P183" s="241">
        <f>O183*H183</f>
        <v>0</v>
      </c>
      <c r="Q183" s="241">
        <v>0.00108</v>
      </c>
      <c r="R183" s="241">
        <f>Q183*H183</f>
        <v>0.00108</v>
      </c>
      <c r="S183" s="241">
        <v>0</v>
      </c>
      <c r="T183" s="24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3" t="s">
        <v>185</v>
      </c>
      <c r="AT183" s="243" t="s">
        <v>495</v>
      </c>
      <c r="AU183" s="243" t="s">
        <v>85</v>
      </c>
      <c r="AY183" s="14" t="s">
        <v>149</v>
      </c>
      <c r="BE183" s="244">
        <f>IF(N183="základní",J183,0)</f>
        <v>0</v>
      </c>
      <c r="BF183" s="244">
        <f>IF(N183="snížená",J183,0)</f>
        <v>0</v>
      </c>
      <c r="BG183" s="244">
        <f>IF(N183="zákl. přenesená",J183,0)</f>
        <v>0</v>
      </c>
      <c r="BH183" s="244">
        <f>IF(N183="sníž. přenesená",J183,0)</f>
        <v>0</v>
      </c>
      <c r="BI183" s="244">
        <f>IF(N183="nulová",J183,0)</f>
        <v>0</v>
      </c>
      <c r="BJ183" s="14" t="s">
        <v>83</v>
      </c>
      <c r="BK183" s="244">
        <f>ROUND(I183*H183,2)</f>
        <v>0</v>
      </c>
      <c r="BL183" s="14" t="s">
        <v>155</v>
      </c>
      <c r="BM183" s="243" t="s">
        <v>528</v>
      </c>
    </row>
    <row r="184" s="2" customFormat="1" ht="16.5" customHeight="1">
      <c r="A184" s="35"/>
      <c r="B184" s="36"/>
      <c r="C184" s="254" t="s">
        <v>309</v>
      </c>
      <c r="D184" s="254" t="s">
        <v>495</v>
      </c>
      <c r="E184" s="255" t="s">
        <v>529</v>
      </c>
      <c r="F184" s="256" t="s">
        <v>530</v>
      </c>
      <c r="G184" s="257" t="s">
        <v>299</v>
      </c>
      <c r="H184" s="258">
        <v>1</v>
      </c>
      <c r="I184" s="259"/>
      <c r="J184" s="260">
        <f>ROUND(I184*H184,2)</f>
        <v>0</v>
      </c>
      <c r="K184" s="261"/>
      <c r="L184" s="262"/>
      <c r="M184" s="263" t="s">
        <v>1</v>
      </c>
      <c r="N184" s="264" t="s">
        <v>40</v>
      </c>
      <c r="O184" s="88"/>
      <c r="P184" s="241">
        <f>O184*H184</f>
        <v>0</v>
      </c>
      <c r="Q184" s="241">
        <v>0.00117</v>
      </c>
      <c r="R184" s="241">
        <f>Q184*H184</f>
        <v>0.00117</v>
      </c>
      <c r="S184" s="241">
        <v>0</v>
      </c>
      <c r="T184" s="24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3" t="s">
        <v>185</v>
      </c>
      <c r="AT184" s="243" t="s">
        <v>495</v>
      </c>
      <c r="AU184" s="243" t="s">
        <v>85</v>
      </c>
      <c r="AY184" s="14" t="s">
        <v>149</v>
      </c>
      <c r="BE184" s="244">
        <f>IF(N184="základní",J184,0)</f>
        <v>0</v>
      </c>
      <c r="BF184" s="244">
        <f>IF(N184="snížená",J184,0)</f>
        <v>0</v>
      </c>
      <c r="BG184" s="244">
        <f>IF(N184="zákl. přenesená",J184,0)</f>
        <v>0</v>
      </c>
      <c r="BH184" s="244">
        <f>IF(N184="sníž. přenesená",J184,0)</f>
        <v>0</v>
      </c>
      <c r="BI184" s="244">
        <f>IF(N184="nulová",J184,0)</f>
        <v>0</v>
      </c>
      <c r="BJ184" s="14" t="s">
        <v>83</v>
      </c>
      <c r="BK184" s="244">
        <f>ROUND(I184*H184,2)</f>
        <v>0</v>
      </c>
      <c r="BL184" s="14" t="s">
        <v>155</v>
      </c>
      <c r="BM184" s="243" t="s">
        <v>531</v>
      </c>
    </row>
    <row r="185" s="12" customFormat="1" ht="22.8" customHeight="1">
      <c r="A185" s="12"/>
      <c r="B185" s="215"/>
      <c r="C185" s="216"/>
      <c r="D185" s="217" t="s">
        <v>74</v>
      </c>
      <c r="E185" s="229" t="s">
        <v>183</v>
      </c>
      <c r="F185" s="229" t="s">
        <v>184</v>
      </c>
      <c r="G185" s="216"/>
      <c r="H185" s="216"/>
      <c r="I185" s="219"/>
      <c r="J185" s="230">
        <f>BK185</f>
        <v>0</v>
      </c>
      <c r="K185" s="216"/>
      <c r="L185" s="221"/>
      <c r="M185" s="222"/>
      <c r="N185" s="223"/>
      <c r="O185" s="223"/>
      <c r="P185" s="224">
        <f>SUM(P186:P191)</f>
        <v>0</v>
      </c>
      <c r="Q185" s="223"/>
      <c r="R185" s="224">
        <f>SUM(R186:R191)</f>
        <v>12.475887849999998</v>
      </c>
      <c r="S185" s="223"/>
      <c r="T185" s="225">
        <f>SUM(T186:T191)</f>
        <v>6.351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6" t="s">
        <v>83</v>
      </c>
      <c r="AT185" s="227" t="s">
        <v>74</v>
      </c>
      <c r="AU185" s="227" t="s">
        <v>83</v>
      </c>
      <c r="AY185" s="226" t="s">
        <v>149</v>
      </c>
      <c r="BK185" s="228">
        <f>SUM(BK186:BK191)</f>
        <v>0</v>
      </c>
    </row>
    <row r="186" s="2" customFormat="1" ht="24.15" customHeight="1">
      <c r="A186" s="35"/>
      <c r="B186" s="36"/>
      <c r="C186" s="231" t="s">
        <v>316</v>
      </c>
      <c r="D186" s="231" t="s">
        <v>151</v>
      </c>
      <c r="E186" s="232" t="s">
        <v>532</v>
      </c>
      <c r="F186" s="233" t="s">
        <v>533</v>
      </c>
      <c r="G186" s="234" t="s">
        <v>312</v>
      </c>
      <c r="H186" s="235">
        <v>62.994999999999997</v>
      </c>
      <c r="I186" s="236"/>
      <c r="J186" s="237">
        <f>ROUND(I186*H186,2)</f>
        <v>0</v>
      </c>
      <c r="K186" s="238"/>
      <c r="L186" s="41"/>
      <c r="M186" s="239" t="s">
        <v>1</v>
      </c>
      <c r="N186" s="240" t="s">
        <v>40</v>
      </c>
      <c r="O186" s="88"/>
      <c r="P186" s="241">
        <f>O186*H186</f>
        <v>0</v>
      </c>
      <c r="Q186" s="241">
        <v>0.10095</v>
      </c>
      <c r="R186" s="241">
        <f>Q186*H186</f>
        <v>6.3593452499999996</v>
      </c>
      <c r="S186" s="241">
        <v>0</v>
      </c>
      <c r="T186" s="242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3" t="s">
        <v>155</v>
      </c>
      <c r="AT186" s="243" t="s">
        <v>151</v>
      </c>
      <c r="AU186" s="243" t="s">
        <v>85</v>
      </c>
      <c r="AY186" s="14" t="s">
        <v>149</v>
      </c>
      <c r="BE186" s="244">
        <f>IF(N186="základní",J186,0)</f>
        <v>0</v>
      </c>
      <c r="BF186" s="244">
        <f>IF(N186="snížená",J186,0)</f>
        <v>0</v>
      </c>
      <c r="BG186" s="244">
        <f>IF(N186="zákl. přenesená",J186,0)</f>
        <v>0</v>
      </c>
      <c r="BH186" s="244">
        <f>IF(N186="sníž. přenesená",J186,0)</f>
        <v>0</v>
      </c>
      <c r="BI186" s="244">
        <f>IF(N186="nulová",J186,0)</f>
        <v>0</v>
      </c>
      <c r="BJ186" s="14" t="s">
        <v>83</v>
      </c>
      <c r="BK186" s="244">
        <f>ROUND(I186*H186,2)</f>
        <v>0</v>
      </c>
      <c r="BL186" s="14" t="s">
        <v>155</v>
      </c>
      <c r="BM186" s="243" t="s">
        <v>534</v>
      </c>
    </row>
    <row r="187" s="2" customFormat="1" ht="16.5" customHeight="1">
      <c r="A187" s="35"/>
      <c r="B187" s="36"/>
      <c r="C187" s="254" t="s">
        <v>320</v>
      </c>
      <c r="D187" s="254" t="s">
        <v>495</v>
      </c>
      <c r="E187" s="255" t="s">
        <v>535</v>
      </c>
      <c r="F187" s="256" t="s">
        <v>536</v>
      </c>
      <c r="G187" s="257" t="s">
        <v>312</v>
      </c>
      <c r="H187" s="258">
        <v>66.144999999999996</v>
      </c>
      <c r="I187" s="259"/>
      <c r="J187" s="260">
        <f>ROUND(I187*H187,2)</f>
        <v>0</v>
      </c>
      <c r="K187" s="261"/>
      <c r="L187" s="262"/>
      <c r="M187" s="263" t="s">
        <v>1</v>
      </c>
      <c r="N187" s="264" t="s">
        <v>40</v>
      </c>
      <c r="O187" s="88"/>
      <c r="P187" s="241">
        <f>O187*H187</f>
        <v>0</v>
      </c>
      <c r="Q187" s="241">
        <v>0.028000000000000001</v>
      </c>
      <c r="R187" s="241">
        <f>Q187*H187</f>
        <v>1.8520599999999998</v>
      </c>
      <c r="S187" s="241">
        <v>0</v>
      </c>
      <c r="T187" s="24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3" t="s">
        <v>185</v>
      </c>
      <c r="AT187" s="243" t="s">
        <v>495</v>
      </c>
      <c r="AU187" s="243" t="s">
        <v>85</v>
      </c>
      <c r="AY187" s="14" t="s">
        <v>149</v>
      </c>
      <c r="BE187" s="244">
        <f>IF(N187="základní",J187,0)</f>
        <v>0</v>
      </c>
      <c r="BF187" s="244">
        <f>IF(N187="snížená",J187,0)</f>
        <v>0</v>
      </c>
      <c r="BG187" s="244">
        <f>IF(N187="zákl. přenesená",J187,0)</f>
        <v>0</v>
      </c>
      <c r="BH187" s="244">
        <f>IF(N187="sníž. přenesená",J187,0)</f>
        <v>0</v>
      </c>
      <c r="BI187" s="244">
        <f>IF(N187="nulová",J187,0)</f>
        <v>0</v>
      </c>
      <c r="BJ187" s="14" t="s">
        <v>83</v>
      </c>
      <c r="BK187" s="244">
        <f>ROUND(I187*H187,2)</f>
        <v>0</v>
      </c>
      <c r="BL187" s="14" t="s">
        <v>155</v>
      </c>
      <c r="BM187" s="243" t="s">
        <v>537</v>
      </c>
    </row>
    <row r="188" s="2" customFormat="1" ht="24.15" customHeight="1">
      <c r="A188" s="35"/>
      <c r="B188" s="36"/>
      <c r="C188" s="231" t="s">
        <v>326</v>
      </c>
      <c r="D188" s="231" t="s">
        <v>151</v>
      </c>
      <c r="E188" s="232" t="s">
        <v>538</v>
      </c>
      <c r="F188" s="233" t="s">
        <v>539</v>
      </c>
      <c r="G188" s="234" t="s">
        <v>154</v>
      </c>
      <c r="H188" s="235">
        <v>1.8899999999999999</v>
      </c>
      <c r="I188" s="236"/>
      <c r="J188" s="237">
        <f>ROUND(I188*H188,2)</f>
        <v>0</v>
      </c>
      <c r="K188" s="238"/>
      <c r="L188" s="41"/>
      <c r="M188" s="239" t="s">
        <v>1</v>
      </c>
      <c r="N188" s="240" t="s">
        <v>40</v>
      </c>
      <c r="O188" s="88"/>
      <c r="P188" s="241">
        <f>O188*H188</f>
        <v>0</v>
      </c>
      <c r="Q188" s="241">
        <v>2.2563399999999998</v>
      </c>
      <c r="R188" s="241">
        <f>Q188*H188</f>
        <v>4.2644825999999991</v>
      </c>
      <c r="S188" s="241">
        <v>0</v>
      </c>
      <c r="T188" s="24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3" t="s">
        <v>155</v>
      </c>
      <c r="AT188" s="243" t="s">
        <v>151</v>
      </c>
      <c r="AU188" s="243" t="s">
        <v>85</v>
      </c>
      <c r="AY188" s="14" t="s">
        <v>149</v>
      </c>
      <c r="BE188" s="244">
        <f>IF(N188="základní",J188,0)</f>
        <v>0</v>
      </c>
      <c r="BF188" s="244">
        <f>IF(N188="snížená",J188,0)</f>
        <v>0</v>
      </c>
      <c r="BG188" s="244">
        <f>IF(N188="zákl. přenesená",J188,0)</f>
        <v>0</v>
      </c>
      <c r="BH188" s="244">
        <f>IF(N188="sníž. přenesená",J188,0)</f>
        <v>0</v>
      </c>
      <c r="BI188" s="244">
        <f>IF(N188="nulová",J188,0)</f>
        <v>0</v>
      </c>
      <c r="BJ188" s="14" t="s">
        <v>83</v>
      </c>
      <c r="BK188" s="244">
        <f>ROUND(I188*H188,2)</f>
        <v>0</v>
      </c>
      <c r="BL188" s="14" t="s">
        <v>155</v>
      </c>
      <c r="BM188" s="243" t="s">
        <v>540</v>
      </c>
    </row>
    <row r="189" s="2" customFormat="1" ht="24.15" customHeight="1">
      <c r="A189" s="35"/>
      <c r="B189" s="36"/>
      <c r="C189" s="231" t="s">
        <v>332</v>
      </c>
      <c r="D189" s="231" t="s">
        <v>151</v>
      </c>
      <c r="E189" s="232" t="s">
        <v>541</v>
      </c>
      <c r="F189" s="233" t="s">
        <v>542</v>
      </c>
      <c r="G189" s="234" t="s">
        <v>299</v>
      </c>
      <c r="H189" s="235">
        <v>3</v>
      </c>
      <c r="I189" s="236"/>
      <c r="J189" s="237">
        <f>ROUND(I189*H189,2)</f>
        <v>0</v>
      </c>
      <c r="K189" s="238"/>
      <c r="L189" s="41"/>
      <c r="M189" s="239" t="s">
        <v>1</v>
      </c>
      <c r="N189" s="240" t="s">
        <v>40</v>
      </c>
      <c r="O189" s="88"/>
      <c r="P189" s="241">
        <f>O189*H189</f>
        <v>0</v>
      </c>
      <c r="Q189" s="241">
        <v>0</v>
      </c>
      <c r="R189" s="241">
        <f>Q189*H189</f>
        <v>0</v>
      </c>
      <c r="S189" s="241">
        <v>0.034000000000000002</v>
      </c>
      <c r="T189" s="242">
        <f>S189*H189</f>
        <v>0.10200000000000001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3" t="s">
        <v>155</v>
      </c>
      <c r="AT189" s="243" t="s">
        <v>151</v>
      </c>
      <c r="AU189" s="243" t="s">
        <v>85</v>
      </c>
      <c r="AY189" s="14" t="s">
        <v>149</v>
      </c>
      <c r="BE189" s="244">
        <f>IF(N189="základní",J189,0)</f>
        <v>0</v>
      </c>
      <c r="BF189" s="244">
        <f>IF(N189="snížená",J189,0)</f>
        <v>0</v>
      </c>
      <c r="BG189" s="244">
        <f>IF(N189="zákl. přenesená",J189,0)</f>
        <v>0</v>
      </c>
      <c r="BH189" s="244">
        <f>IF(N189="sníž. přenesená",J189,0)</f>
        <v>0</v>
      </c>
      <c r="BI189" s="244">
        <f>IF(N189="nulová",J189,0)</f>
        <v>0</v>
      </c>
      <c r="BJ189" s="14" t="s">
        <v>83</v>
      </c>
      <c r="BK189" s="244">
        <f>ROUND(I189*H189,2)</f>
        <v>0</v>
      </c>
      <c r="BL189" s="14" t="s">
        <v>155</v>
      </c>
      <c r="BM189" s="243" t="s">
        <v>543</v>
      </c>
    </row>
    <row r="190" s="2" customFormat="1" ht="24.15" customHeight="1">
      <c r="A190" s="35"/>
      <c r="B190" s="36"/>
      <c r="C190" s="231" t="s">
        <v>338</v>
      </c>
      <c r="D190" s="231" t="s">
        <v>151</v>
      </c>
      <c r="E190" s="232" t="s">
        <v>544</v>
      </c>
      <c r="F190" s="233" t="s">
        <v>545</v>
      </c>
      <c r="G190" s="234" t="s">
        <v>299</v>
      </c>
      <c r="H190" s="235">
        <v>14</v>
      </c>
      <c r="I190" s="236"/>
      <c r="J190" s="237">
        <f>ROUND(I190*H190,2)</f>
        <v>0</v>
      </c>
      <c r="K190" s="238"/>
      <c r="L190" s="41"/>
      <c r="M190" s="239" t="s">
        <v>1</v>
      </c>
      <c r="N190" s="240" t="s">
        <v>40</v>
      </c>
      <c r="O190" s="88"/>
      <c r="P190" s="241">
        <f>O190*H190</f>
        <v>0</v>
      </c>
      <c r="Q190" s="241">
        <v>0</v>
      </c>
      <c r="R190" s="241">
        <f>Q190*H190</f>
        <v>0</v>
      </c>
      <c r="S190" s="241">
        <v>0.058999999999999997</v>
      </c>
      <c r="T190" s="242">
        <f>S190*H190</f>
        <v>0.82599999999999996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3" t="s">
        <v>155</v>
      </c>
      <c r="AT190" s="243" t="s">
        <v>151</v>
      </c>
      <c r="AU190" s="243" t="s">
        <v>85</v>
      </c>
      <c r="AY190" s="14" t="s">
        <v>149</v>
      </c>
      <c r="BE190" s="244">
        <f>IF(N190="základní",J190,0)</f>
        <v>0</v>
      </c>
      <c r="BF190" s="244">
        <f>IF(N190="snížená",J190,0)</f>
        <v>0</v>
      </c>
      <c r="BG190" s="244">
        <f>IF(N190="zákl. přenesená",J190,0)</f>
        <v>0</v>
      </c>
      <c r="BH190" s="244">
        <f>IF(N190="sníž. přenesená",J190,0)</f>
        <v>0</v>
      </c>
      <c r="BI190" s="244">
        <f>IF(N190="nulová",J190,0)</f>
        <v>0</v>
      </c>
      <c r="BJ190" s="14" t="s">
        <v>83</v>
      </c>
      <c r="BK190" s="244">
        <f>ROUND(I190*H190,2)</f>
        <v>0</v>
      </c>
      <c r="BL190" s="14" t="s">
        <v>155</v>
      </c>
      <c r="BM190" s="243" t="s">
        <v>546</v>
      </c>
    </row>
    <row r="191" s="2" customFormat="1" ht="24.15" customHeight="1">
      <c r="A191" s="35"/>
      <c r="B191" s="36"/>
      <c r="C191" s="231" t="s">
        <v>342</v>
      </c>
      <c r="D191" s="231" t="s">
        <v>151</v>
      </c>
      <c r="E191" s="232" t="s">
        <v>547</v>
      </c>
      <c r="F191" s="233" t="s">
        <v>548</v>
      </c>
      <c r="G191" s="234" t="s">
        <v>299</v>
      </c>
      <c r="H191" s="235">
        <v>29</v>
      </c>
      <c r="I191" s="236"/>
      <c r="J191" s="237">
        <f>ROUND(I191*H191,2)</f>
        <v>0</v>
      </c>
      <c r="K191" s="238"/>
      <c r="L191" s="41"/>
      <c r="M191" s="239" t="s">
        <v>1</v>
      </c>
      <c r="N191" s="240" t="s">
        <v>40</v>
      </c>
      <c r="O191" s="88"/>
      <c r="P191" s="241">
        <f>O191*H191</f>
        <v>0</v>
      </c>
      <c r="Q191" s="241">
        <v>0</v>
      </c>
      <c r="R191" s="241">
        <f>Q191*H191</f>
        <v>0</v>
      </c>
      <c r="S191" s="241">
        <v>0.187</v>
      </c>
      <c r="T191" s="242">
        <f>S191*H191</f>
        <v>5.423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3" t="s">
        <v>155</v>
      </c>
      <c r="AT191" s="243" t="s">
        <v>151</v>
      </c>
      <c r="AU191" s="243" t="s">
        <v>85</v>
      </c>
      <c r="AY191" s="14" t="s">
        <v>149</v>
      </c>
      <c r="BE191" s="244">
        <f>IF(N191="základní",J191,0)</f>
        <v>0</v>
      </c>
      <c r="BF191" s="244">
        <f>IF(N191="snížená",J191,0)</f>
        <v>0</v>
      </c>
      <c r="BG191" s="244">
        <f>IF(N191="zákl. přenesená",J191,0)</f>
        <v>0</v>
      </c>
      <c r="BH191" s="244">
        <f>IF(N191="sníž. přenesená",J191,0)</f>
        <v>0</v>
      </c>
      <c r="BI191" s="244">
        <f>IF(N191="nulová",J191,0)</f>
        <v>0</v>
      </c>
      <c r="BJ191" s="14" t="s">
        <v>83</v>
      </c>
      <c r="BK191" s="244">
        <f>ROUND(I191*H191,2)</f>
        <v>0</v>
      </c>
      <c r="BL191" s="14" t="s">
        <v>155</v>
      </c>
      <c r="BM191" s="243" t="s">
        <v>549</v>
      </c>
    </row>
    <row r="192" s="12" customFormat="1" ht="22.8" customHeight="1">
      <c r="A192" s="12"/>
      <c r="B192" s="215"/>
      <c r="C192" s="216"/>
      <c r="D192" s="217" t="s">
        <v>74</v>
      </c>
      <c r="E192" s="229" t="s">
        <v>208</v>
      </c>
      <c r="F192" s="229" t="s">
        <v>209</v>
      </c>
      <c r="G192" s="216"/>
      <c r="H192" s="216"/>
      <c r="I192" s="219"/>
      <c r="J192" s="230">
        <f>BK192</f>
        <v>0</v>
      </c>
      <c r="K192" s="216"/>
      <c r="L192" s="221"/>
      <c r="M192" s="222"/>
      <c r="N192" s="223"/>
      <c r="O192" s="223"/>
      <c r="P192" s="224">
        <f>SUM(P193:P196)</f>
        <v>0</v>
      </c>
      <c r="Q192" s="223"/>
      <c r="R192" s="224">
        <f>SUM(R193:R196)</f>
        <v>0</v>
      </c>
      <c r="S192" s="223"/>
      <c r="T192" s="225">
        <f>SUM(T193:T196)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6" t="s">
        <v>83</v>
      </c>
      <c r="AT192" s="227" t="s">
        <v>74</v>
      </c>
      <c r="AU192" s="227" t="s">
        <v>83</v>
      </c>
      <c r="AY192" s="226" t="s">
        <v>149</v>
      </c>
      <c r="BK192" s="228">
        <f>SUM(BK193:BK196)</f>
        <v>0</v>
      </c>
    </row>
    <row r="193" s="2" customFormat="1" ht="24.15" customHeight="1">
      <c r="A193" s="35"/>
      <c r="B193" s="36"/>
      <c r="C193" s="231" t="s">
        <v>346</v>
      </c>
      <c r="D193" s="231" t="s">
        <v>151</v>
      </c>
      <c r="E193" s="232" t="s">
        <v>214</v>
      </c>
      <c r="F193" s="233" t="s">
        <v>215</v>
      </c>
      <c r="G193" s="234" t="s">
        <v>177</v>
      </c>
      <c r="H193" s="235">
        <v>6.351</v>
      </c>
      <c r="I193" s="236"/>
      <c r="J193" s="237">
        <f>ROUND(I193*H193,2)</f>
        <v>0</v>
      </c>
      <c r="K193" s="238"/>
      <c r="L193" s="41"/>
      <c r="M193" s="239" t="s">
        <v>1</v>
      </c>
      <c r="N193" s="240" t="s">
        <v>40</v>
      </c>
      <c r="O193" s="88"/>
      <c r="P193" s="241">
        <f>O193*H193</f>
        <v>0</v>
      </c>
      <c r="Q193" s="241">
        <v>0</v>
      </c>
      <c r="R193" s="241">
        <f>Q193*H193</f>
        <v>0</v>
      </c>
      <c r="S193" s="241">
        <v>0</v>
      </c>
      <c r="T193" s="242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3" t="s">
        <v>155</v>
      </c>
      <c r="AT193" s="243" t="s">
        <v>151</v>
      </c>
      <c r="AU193" s="243" t="s">
        <v>85</v>
      </c>
      <c r="AY193" s="14" t="s">
        <v>149</v>
      </c>
      <c r="BE193" s="244">
        <f>IF(N193="základní",J193,0)</f>
        <v>0</v>
      </c>
      <c r="BF193" s="244">
        <f>IF(N193="snížená",J193,0)</f>
        <v>0</v>
      </c>
      <c r="BG193" s="244">
        <f>IF(N193="zákl. přenesená",J193,0)</f>
        <v>0</v>
      </c>
      <c r="BH193" s="244">
        <f>IF(N193="sníž. přenesená",J193,0)</f>
        <v>0</v>
      </c>
      <c r="BI193" s="244">
        <f>IF(N193="nulová",J193,0)</f>
        <v>0</v>
      </c>
      <c r="BJ193" s="14" t="s">
        <v>83</v>
      </c>
      <c r="BK193" s="244">
        <f>ROUND(I193*H193,2)</f>
        <v>0</v>
      </c>
      <c r="BL193" s="14" t="s">
        <v>155</v>
      </c>
      <c r="BM193" s="243" t="s">
        <v>550</v>
      </c>
    </row>
    <row r="194" s="2" customFormat="1" ht="24.15" customHeight="1">
      <c r="A194" s="35"/>
      <c r="B194" s="36"/>
      <c r="C194" s="231" t="s">
        <v>350</v>
      </c>
      <c r="D194" s="231" t="s">
        <v>151</v>
      </c>
      <c r="E194" s="232" t="s">
        <v>218</v>
      </c>
      <c r="F194" s="233" t="s">
        <v>219</v>
      </c>
      <c r="G194" s="234" t="s">
        <v>177</v>
      </c>
      <c r="H194" s="235">
        <v>184.179</v>
      </c>
      <c r="I194" s="236"/>
      <c r="J194" s="237">
        <f>ROUND(I194*H194,2)</f>
        <v>0</v>
      </c>
      <c r="K194" s="238"/>
      <c r="L194" s="41"/>
      <c r="M194" s="239" t="s">
        <v>1</v>
      </c>
      <c r="N194" s="240" t="s">
        <v>40</v>
      </c>
      <c r="O194" s="88"/>
      <c r="P194" s="241">
        <f>O194*H194</f>
        <v>0</v>
      </c>
      <c r="Q194" s="241">
        <v>0</v>
      </c>
      <c r="R194" s="241">
        <f>Q194*H194</f>
        <v>0</v>
      </c>
      <c r="S194" s="241">
        <v>0</v>
      </c>
      <c r="T194" s="242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43" t="s">
        <v>155</v>
      </c>
      <c r="AT194" s="243" t="s">
        <v>151</v>
      </c>
      <c r="AU194" s="243" t="s">
        <v>85</v>
      </c>
      <c r="AY194" s="14" t="s">
        <v>149</v>
      </c>
      <c r="BE194" s="244">
        <f>IF(N194="základní",J194,0)</f>
        <v>0</v>
      </c>
      <c r="BF194" s="244">
        <f>IF(N194="snížená",J194,0)</f>
        <v>0</v>
      </c>
      <c r="BG194" s="244">
        <f>IF(N194="zákl. přenesená",J194,0)</f>
        <v>0</v>
      </c>
      <c r="BH194" s="244">
        <f>IF(N194="sníž. přenesená",J194,0)</f>
        <v>0</v>
      </c>
      <c r="BI194" s="244">
        <f>IF(N194="nulová",J194,0)</f>
        <v>0</v>
      </c>
      <c r="BJ194" s="14" t="s">
        <v>83</v>
      </c>
      <c r="BK194" s="244">
        <f>ROUND(I194*H194,2)</f>
        <v>0</v>
      </c>
      <c r="BL194" s="14" t="s">
        <v>155</v>
      </c>
      <c r="BM194" s="243" t="s">
        <v>551</v>
      </c>
    </row>
    <row r="195" s="2" customFormat="1">
      <c r="A195" s="35"/>
      <c r="B195" s="36"/>
      <c r="C195" s="37"/>
      <c r="D195" s="245" t="s">
        <v>164</v>
      </c>
      <c r="E195" s="37"/>
      <c r="F195" s="246" t="s">
        <v>552</v>
      </c>
      <c r="G195" s="37"/>
      <c r="H195" s="37"/>
      <c r="I195" s="198"/>
      <c r="J195" s="37"/>
      <c r="K195" s="37"/>
      <c r="L195" s="41"/>
      <c r="M195" s="247"/>
      <c r="N195" s="248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164</v>
      </c>
      <c r="AU195" s="14" t="s">
        <v>85</v>
      </c>
    </row>
    <row r="196" s="2" customFormat="1" ht="37.8" customHeight="1">
      <c r="A196" s="35"/>
      <c r="B196" s="36"/>
      <c r="C196" s="231" t="s">
        <v>354</v>
      </c>
      <c r="D196" s="231" t="s">
        <v>151</v>
      </c>
      <c r="E196" s="232" t="s">
        <v>553</v>
      </c>
      <c r="F196" s="233" t="s">
        <v>554</v>
      </c>
      <c r="G196" s="234" t="s">
        <v>177</v>
      </c>
      <c r="H196" s="235">
        <v>6.351</v>
      </c>
      <c r="I196" s="236"/>
      <c r="J196" s="237">
        <f>ROUND(I196*H196,2)</f>
        <v>0</v>
      </c>
      <c r="K196" s="238"/>
      <c r="L196" s="41"/>
      <c r="M196" s="239" t="s">
        <v>1</v>
      </c>
      <c r="N196" s="240" t="s">
        <v>40</v>
      </c>
      <c r="O196" s="88"/>
      <c r="P196" s="241">
        <f>O196*H196</f>
        <v>0</v>
      </c>
      <c r="Q196" s="241">
        <v>0</v>
      </c>
      <c r="R196" s="241">
        <f>Q196*H196</f>
        <v>0</v>
      </c>
      <c r="S196" s="241">
        <v>0</v>
      </c>
      <c r="T196" s="242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3" t="s">
        <v>155</v>
      </c>
      <c r="AT196" s="243" t="s">
        <v>151</v>
      </c>
      <c r="AU196" s="243" t="s">
        <v>85</v>
      </c>
      <c r="AY196" s="14" t="s">
        <v>149</v>
      </c>
      <c r="BE196" s="244">
        <f>IF(N196="základní",J196,0)</f>
        <v>0</v>
      </c>
      <c r="BF196" s="244">
        <f>IF(N196="snížená",J196,0)</f>
        <v>0</v>
      </c>
      <c r="BG196" s="244">
        <f>IF(N196="zákl. přenesená",J196,0)</f>
        <v>0</v>
      </c>
      <c r="BH196" s="244">
        <f>IF(N196="sníž. přenesená",J196,0)</f>
        <v>0</v>
      </c>
      <c r="BI196" s="244">
        <f>IF(N196="nulová",J196,0)</f>
        <v>0</v>
      </c>
      <c r="BJ196" s="14" t="s">
        <v>83</v>
      </c>
      <c r="BK196" s="244">
        <f>ROUND(I196*H196,2)</f>
        <v>0</v>
      </c>
      <c r="BL196" s="14" t="s">
        <v>155</v>
      </c>
      <c r="BM196" s="243" t="s">
        <v>555</v>
      </c>
    </row>
    <row r="197" s="12" customFormat="1" ht="22.8" customHeight="1">
      <c r="A197" s="12"/>
      <c r="B197" s="215"/>
      <c r="C197" s="216"/>
      <c r="D197" s="217" t="s">
        <v>74</v>
      </c>
      <c r="E197" s="229" t="s">
        <v>556</v>
      </c>
      <c r="F197" s="229" t="s">
        <v>557</v>
      </c>
      <c r="G197" s="216"/>
      <c r="H197" s="216"/>
      <c r="I197" s="219"/>
      <c r="J197" s="230">
        <f>BK197</f>
        <v>0</v>
      </c>
      <c r="K197" s="216"/>
      <c r="L197" s="221"/>
      <c r="M197" s="222"/>
      <c r="N197" s="223"/>
      <c r="O197" s="223"/>
      <c r="P197" s="224">
        <f>P198</f>
        <v>0</v>
      </c>
      <c r="Q197" s="223"/>
      <c r="R197" s="224">
        <f>R198</f>
        <v>0</v>
      </c>
      <c r="S197" s="223"/>
      <c r="T197" s="225">
        <f>T198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6" t="s">
        <v>83</v>
      </c>
      <c r="AT197" s="227" t="s">
        <v>74</v>
      </c>
      <c r="AU197" s="227" t="s">
        <v>83</v>
      </c>
      <c r="AY197" s="226" t="s">
        <v>149</v>
      </c>
      <c r="BK197" s="228">
        <f>BK198</f>
        <v>0</v>
      </c>
    </row>
    <row r="198" s="2" customFormat="1" ht="16.5" customHeight="1">
      <c r="A198" s="35"/>
      <c r="B198" s="36"/>
      <c r="C198" s="231" t="s">
        <v>360</v>
      </c>
      <c r="D198" s="231" t="s">
        <v>151</v>
      </c>
      <c r="E198" s="232" t="s">
        <v>558</v>
      </c>
      <c r="F198" s="233" t="s">
        <v>559</v>
      </c>
      <c r="G198" s="234" t="s">
        <v>177</v>
      </c>
      <c r="H198" s="235">
        <v>243.33500000000001</v>
      </c>
      <c r="I198" s="236"/>
      <c r="J198" s="237">
        <f>ROUND(I198*H198,2)</f>
        <v>0</v>
      </c>
      <c r="K198" s="238"/>
      <c r="L198" s="41"/>
      <c r="M198" s="239" t="s">
        <v>1</v>
      </c>
      <c r="N198" s="240" t="s">
        <v>40</v>
      </c>
      <c r="O198" s="88"/>
      <c r="P198" s="241">
        <f>O198*H198</f>
        <v>0</v>
      </c>
      <c r="Q198" s="241">
        <v>0</v>
      </c>
      <c r="R198" s="241">
        <f>Q198*H198</f>
        <v>0</v>
      </c>
      <c r="S198" s="241">
        <v>0</v>
      </c>
      <c r="T198" s="24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43" t="s">
        <v>155</v>
      </c>
      <c r="AT198" s="243" t="s">
        <v>151</v>
      </c>
      <c r="AU198" s="243" t="s">
        <v>85</v>
      </c>
      <c r="AY198" s="14" t="s">
        <v>149</v>
      </c>
      <c r="BE198" s="244">
        <f>IF(N198="základní",J198,0)</f>
        <v>0</v>
      </c>
      <c r="BF198" s="244">
        <f>IF(N198="snížená",J198,0)</f>
        <v>0</v>
      </c>
      <c r="BG198" s="244">
        <f>IF(N198="zákl. přenesená",J198,0)</f>
        <v>0</v>
      </c>
      <c r="BH198" s="244">
        <f>IF(N198="sníž. přenesená",J198,0)</f>
        <v>0</v>
      </c>
      <c r="BI198" s="244">
        <f>IF(N198="nulová",J198,0)</f>
        <v>0</v>
      </c>
      <c r="BJ198" s="14" t="s">
        <v>83</v>
      </c>
      <c r="BK198" s="244">
        <f>ROUND(I198*H198,2)</f>
        <v>0</v>
      </c>
      <c r="BL198" s="14" t="s">
        <v>155</v>
      </c>
      <c r="BM198" s="243" t="s">
        <v>560</v>
      </c>
    </row>
    <row r="199" s="12" customFormat="1" ht="25.92" customHeight="1">
      <c r="A199" s="12"/>
      <c r="B199" s="215"/>
      <c r="C199" s="216"/>
      <c r="D199" s="217" t="s">
        <v>74</v>
      </c>
      <c r="E199" s="218" t="s">
        <v>249</v>
      </c>
      <c r="F199" s="218" t="s">
        <v>250</v>
      </c>
      <c r="G199" s="216"/>
      <c r="H199" s="216"/>
      <c r="I199" s="219"/>
      <c r="J199" s="220">
        <f>BK199</f>
        <v>0</v>
      </c>
      <c r="K199" s="216"/>
      <c r="L199" s="221"/>
      <c r="M199" s="222"/>
      <c r="N199" s="223"/>
      <c r="O199" s="223"/>
      <c r="P199" s="224">
        <f>P200+P206+P209+P215+P225</f>
        <v>0</v>
      </c>
      <c r="Q199" s="223"/>
      <c r="R199" s="224">
        <f>R200+R206+R209+R215+R225</f>
        <v>2.0954996400000003</v>
      </c>
      <c r="S199" s="223"/>
      <c r="T199" s="225">
        <f>T200+T206+T209+T215+T225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6" t="s">
        <v>85</v>
      </c>
      <c r="AT199" s="227" t="s">
        <v>74</v>
      </c>
      <c r="AU199" s="227" t="s">
        <v>75</v>
      </c>
      <c r="AY199" s="226" t="s">
        <v>149</v>
      </c>
      <c r="BK199" s="228">
        <f>BK200+BK206+BK209+BK215+BK225</f>
        <v>0</v>
      </c>
    </row>
    <row r="200" s="12" customFormat="1" ht="22.8" customHeight="1">
      <c r="A200" s="12"/>
      <c r="B200" s="215"/>
      <c r="C200" s="216"/>
      <c r="D200" s="217" t="s">
        <v>74</v>
      </c>
      <c r="E200" s="229" t="s">
        <v>251</v>
      </c>
      <c r="F200" s="229" t="s">
        <v>252</v>
      </c>
      <c r="G200" s="216"/>
      <c r="H200" s="216"/>
      <c r="I200" s="219"/>
      <c r="J200" s="230">
        <f>BK200</f>
        <v>0</v>
      </c>
      <c r="K200" s="216"/>
      <c r="L200" s="221"/>
      <c r="M200" s="222"/>
      <c r="N200" s="223"/>
      <c r="O200" s="223"/>
      <c r="P200" s="224">
        <f>SUM(P201:P205)</f>
        <v>0</v>
      </c>
      <c r="Q200" s="223"/>
      <c r="R200" s="224">
        <f>SUM(R201:R205)</f>
        <v>0.25973420000000003</v>
      </c>
      <c r="S200" s="223"/>
      <c r="T200" s="225">
        <f>SUM(T201:T205)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6" t="s">
        <v>85</v>
      </c>
      <c r="AT200" s="227" t="s">
        <v>74</v>
      </c>
      <c r="AU200" s="227" t="s">
        <v>83</v>
      </c>
      <c r="AY200" s="226" t="s">
        <v>149</v>
      </c>
      <c r="BK200" s="228">
        <f>SUM(BK201:BK205)</f>
        <v>0</v>
      </c>
    </row>
    <row r="201" s="2" customFormat="1" ht="24.15" customHeight="1">
      <c r="A201" s="35"/>
      <c r="B201" s="36"/>
      <c r="C201" s="231" t="s">
        <v>364</v>
      </c>
      <c r="D201" s="231" t="s">
        <v>151</v>
      </c>
      <c r="E201" s="232" t="s">
        <v>561</v>
      </c>
      <c r="F201" s="233" t="s">
        <v>562</v>
      </c>
      <c r="G201" s="234" t="s">
        <v>172</v>
      </c>
      <c r="H201" s="235">
        <v>36.710999999999999</v>
      </c>
      <c r="I201" s="236"/>
      <c r="J201" s="237">
        <f>ROUND(I201*H201,2)</f>
        <v>0</v>
      </c>
      <c r="K201" s="238"/>
      <c r="L201" s="41"/>
      <c r="M201" s="239" t="s">
        <v>1</v>
      </c>
      <c r="N201" s="240" t="s">
        <v>40</v>
      </c>
      <c r="O201" s="88"/>
      <c r="P201" s="241">
        <f>O201*H201</f>
        <v>0</v>
      </c>
      <c r="Q201" s="241">
        <v>0</v>
      </c>
      <c r="R201" s="241">
        <f>Q201*H201</f>
        <v>0</v>
      </c>
      <c r="S201" s="241">
        <v>0</v>
      </c>
      <c r="T201" s="242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43" t="s">
        <v>217</v>
      </c>
      <c r="AT201" s="243" t="s">
        <v>151</v>
      </c>
      <c r="AU201" s="243" t="s">
        <v>85</v>
      </c>
      <c r="AY201" s="14" t="s">
        <v>149</v>
      </c>
      <c r="BE201" s="244">
        <f>IF(N201="základní",J201,0)</f>
        <v>0</v>
      </c>
      <c r="BF201" s="244">
        <f>IF(N201="snížená",J201,0)</f>
        <v>0</v>
      </c>
      <c r="BG201" s="244">
        <f>IF(N201="zákl. přenesená",J201,0)</f>
        <v>0</v>
      </c>
      <c r="BH201" s="244">
        <f>IF(N201="sníž. přenesená",J201,0)</f>
        <v>0</v>
      </c>
      <c r="BI201" s="244">
        <f>IF(N201="nulová",J201,0)</f>
        <v>0</v>
      </c>
      <c r="BJ201" s="14" t="s">
        <v>83</v>
      </c>
      <c r="BK201" s="244">
        <f>ROUND(I201*H201,2)</f>
        <v>0</v>
      </c>
      <c r="BL201" s="14" t="s">
        <v>217</v>
      </c>
      <c r="BM201" s="243" t="s">
        <v>563</v>
      </c>
    </row>
    <row r="202" s="2" customFormat="1" ht="16.5" customHeight="1">
      <c r="A202" s="35"/>
      <c r="B202" s="36"/>
      <c r="C202" s="254" t="s">
        <v>368</v>
      </c>
      <c r="D202" s="254" t="s">
        <v>495</v>
      </c>
      <c r="E202" s="255" t="s">
        <v>564</v>
      </c>
      <c r="F202" s="256" t="s">
        <v>565</v>
      </c>
      <c r="G202" s="257" t="s">
        <v>177</v>
      </c>
      <c r="H202" s="258">
        <v>0.014</v>
      </c>
      <c r="I202" s="259"/>
      <c r="J202" s="260">
        <f>ROUND(I202*H202,2)</f>
        <v>0</v>
      </c>
      <c r="K202" s="261"/>
      <c r="L202" s="262"/>
      <c r="M202" s="263" t="s">
        <v>1</v>
      </c>
      <c r="N202" s="264" t="s">
        <v>40</v>
      </c>
      <c r="O202" s="88"/>
      <c r="P202" s="241">
        <f>O202*H202</f>
        <v>0</v>
      </c>
      <c r="Q202" s="241">
        <v>1</v>
      </c>
      <c r="R202" s="241">
        <f>Q202*H202</f>
        <v>0.014</v>
      </c>
      <c r="S202" s="241">
        <v>0</v>
      </c>
      <c r="T202" s="242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43" t="s">
        <v>292</v>
      </c>
      <c r="AT202" s="243" t="s">
        <v>495</v>
      </c>
      <c r="AU202" s="243" t="s">
        <v>85</v>
      </c>
      <c r="AY202" s="14" t="s">
        <v>149</v>
      </c>
      <c r="BE202" s="244">
        <f>IF(N202="základní",J202,0)</f>
        <v>0</v>
      </c>
      <c r="BF202" s="244">
        <f>IF(N202="snížená",J202,0)</f>
        <v>0</v>
      </c>
      <c r="BG202" s="244">
        <f>IF(N202="zákl. přenesená",J202,0)</f>
        <v>0</v>
      </c>
      <c r="BH202" s="244">
        <f>IF(N202="sníž. přenesená",J202,0)</f>
        <v>0</v>
      </c>
      <c r="BI202" s="244">
        <f>IF(N202="nulová",J202,0)</f>
        <v>0</v>
      </c>
      <c r="BJ202" s="14" t="s">
        <v>83</v>
      </c>
      <c r="BK202" s="244">
        <f>ROUND(I202*H202,2)</f>
        <v>0</v>
      </c>
      <c r="BL202" s="14" t="s">
        <v>217</v>
      </c>
      <c r="BM202" s="243" t="s">
        <v>566</v>
      </c>
    </row>
    <row r="203" s="2" customFormat="1" ht="24.15" customHeight="1">
      <c r="A203" s="35"/>
      <c r="B203" s="36"/>
      <c r="C203" s="231" t="s">
        <v>372</v>
      </c>
      <c r="D203" s="231" t="s">
        <v>151</v>
      </c>
      <c r="E203" s="232" t="s">
        <v>567</v>
      </c>
      <c r="F203" s="233" t="s">
        <v>568</v>
      </c>
      <c r="G203" s="234" t="s">
        <v>172</v>
      </c>
      <c r="H203" s="235">
        <v>36.710999999999999</v>
      </c>
      <c r="I203" s="236"/>
      <c r="J203" s="237">
        <f>ROUND(I203*H203,2)</f>
        <v>0</v>
      </c>
      <c r="K203" s="238"/>
      <c r="L203" s="41"/>
      <c r="M203" s="239" t="s">
        <v>1</v>
      </c>
      <c r="N203" s="240" t="s">
        <v>40</v>
      </c>
      <c r="O203" s="88"/>
      <c r="P203" s="241">
        <f>O203*H203</f>
        <v>0</v>
      </c>
      <c r="Q203" s="241">
        <v>0.00040000000000000002</v>
      </c>
      <c r="R203" s="241">
        <f>Q203*H203</f>
        <v>0.0146844</v>
      </c>
      <c r="S203" s="241">
        <v>0</v>
      </c>
      <c r="T203" s="242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43" t="s">
        <v>217</v>
      </c>
      <c r="AT203" s="243" t="s">
        <v>151</v>
      </c>
      <c r="AU203" s="243" t="s">
        <v>85</v>
      </c>
      <c r="AY203" s="14" t="s">
        <v>149</v>
      </c>
      <c r="BE203" s="244">
        <f>IF(N203="základní",J203,0)</f>
        <v>0</v>
      </c>
      <c r="BF203" s="244">
        <f>IF(N203="snížená",J203,0)</f>
        <v>0</v>
      </c>
      <c r="BG203" s="244">
        <f>IF(N203="zákl. přenesená",J203,0)</f>
        <v>0</v>
      </c>
      <c r="BH203" s="244">
        <f>IF(N203="sníž. přenesená",J203,0)</f>
        <v>0</v>
      </c>
      <c r="BI203" s="244">
        <f>IF(N203="nulová",J203,0)</f>
        <v>0</v>
      </c>
      <c r="BJ203" s="14" t="s">
        <v>83</v>
      </c>
      <c r="BK203" s="244">
        <f>ROUND(I203*H203,2)</f>
        <v>0</v>
      </c>
      <c r="BL203" s="14" t="s">
        <v>217</v>
      </c>
      <c r="BM203" s="243" t="s">
        <v>569</v>
      </c>
    </row>
    <row r="204" s="2" customFormat="1" ht="44.25" customHeight="1">
      <c r="A204" s="35"/>
      <c r="B204" s="36"/>
      <c r="C204" s="254" t="s">
        <v>376</v>
      </c>
      <c r="D204" s="254" t="s">
        <v>495</v>
      </c>
      <c r="E204" s="255" t="s">
        <v>570</v>
      </c>
      <c r="F204" s="256" t="s">
        <v>571</v>
      </c>
      <c r="G204" s="257" t="s">
        <v>172</v>
      </c>
      <c r="H204" s="258">
        <v>42.786999999999999</v>
      </c>
      <c r="I204" s="259"/>
      <c r="J204" s="260">
        <f>ROUND(I204*H204,2)</f>
        <v>0</v>
      </c>
      <c r="K204" s="261"/>
      <c r="L204" s="262"/>
      <c r="M204" s="263" t="s">
        <v>1</v>
      </c>
      <c r="N204" s="264" t="s">
        <v>40</v>
      </c>
      <c r="O204" s="88"/>
      <c r="P204" s="241">
        <f>O204*H204</f>
        <v>0</v>
      </c>
      <c r="Q204" s="241">
        <v>0.0054000000000000003</v>
      </c>
      <c r="R204" s="241">
        <f>Q204*H204</f>
        <v>0.2310498</v>
      </c>
      <c r="S204" s="241">
        <v>0</v>
      </c>
      <c r="T204" s="242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43" t="s">
        <v>292</v>
      </c>
      <c r="AT204" s="243" t="s">
        <v>495</v>
      </c>
      <c r="AU204" s="243" t="s">
        <v>85</v>
      </c>
      <c r="AY204" s="14" t="s">
        <v>149</v>
      </c>
      <c r="BE204" s="244">
        <f>IF(N204="základní",J204,0)</f>
        <v>0</v>
      </c>
      <c r="BF204" s="244">
        <f>IF(N204="snížená",J204,0)</f>
        <v>0</v>
      </c>
      <c r="BG204" s="244">
        <f>IF(N204="zákl. přenesená",J204,0)</f>
        <v>0</v>
      </c>
      <c r="BH204" s="244">
        <f>IF(N204="sníž. přenesená",J204,0)</f>
        <v>0</v>
      </c>
      <c r="BI204" s="244">
        <f>IF(N204="nulová",J204,0)</f>
        <v>0</v>
      </c>
      <c r="BJ204" s="14" t="s">
        <v>83</v>
      </c>
      <c r="BK204" s="244">
        <f>ROUND(I204*H204,2)</f>
        <v>0</v>
      </c>
      <c r="BL204" s="14" t="s">
        <v>217</v>
      </c>
      <c r="BM204" s="243" t="s">
        <v>572</v>
      </c>
    </row>
    <row r="205" s="2" customFormat="1" ht="24.15" customHeight="1">
      <c r="A205" s="35"/>
      <c r="B205" s="36"/>
      <c r="C205" s="231" t="s">
        <v>380</v>
      </c>
      <c r="D205" s="231" t="s">
        <v>151</v>
      </c>
      <c r="E205" s="232" t="s">
        <v>573</v>
      </c>
      <c r="F205" s="233" t="s">
        <v>574</v>
      </c>
      <c r="G205" s="234" t="s">
        <v>177</v>
      </c>
      <c r="H205" s="235">
        <v>0.26000000000000001</v>
      </c>
      <c r="I205" s="236"/>
      <c r="J205" s="237">
        <f>ROUND(I205*H205,2)</f>
        <v>0</v>
      </c>
      <c r="K205" s="238"/>
      <c r="L205" s="41"/>
      <c r="M205" s="239" t="s">
        <v>1</v>
      </c>
      <c r="N205" s="240" t="s">
        <v>40</v>
      </c>
      <c r="O205" s="88"/>
      <c r="P205" s="241">
        <f>O205*H205</f>
        <v>0</v>
      </c>
      <c r="Q205" s="241">
        <v>0</v>
      </c>
      <c r="R205" s="241">
        <f>Q205*H205</f>
        <v>0</v>
      </c>
      <c r="S205" s="241">
        <v>0</v>
      </c>
      <c r="T205" s="242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43" t="s">
        <v>217</v>
      </c>
      <c r="AT205" s="243" t="s">
        <v>151</v>
      </c>
      <c r="AU205" s="243" t="s">
        <v>85</v>
      </c>
      <c r="AY205" s="14" t="s">
        <v>149</v>
      </c>
      <c r="BE205" s="244">
        <f>IF(N205="základní",J205,0)</f>
        <v>0</v>
      </c>
      <c r="BF205" s="244">
        <f>IF(N205="snížená",J205,0)</f>
        <v>0</v>
      </c>
      <c r="BG205" s="244">
        <f>IF(N205="zákl. přenesená",J205,0)</f>
        <v>0</v>
      </c>
      <c r="BH205" s="244">
        <f>IF(N205="sníž. přenesená",J205,0)</f>
        <v>0</v>
      </c>
      <c r="BI205" s="244">
        <f>IF(N205="nulová",J205,0)</f>
        <v>0</v>
      </c>
      <c r="BJ205" s="14" t="s">
        <v>83</v>
      </c>
      <c r="BK205" s="244">
        <f>ROUND(I205*H205,2)</f>
        <v>0</v>
      </c>
      <c r="BL205" s="14" t="s">
        <v>217</v>
      </c>
      <c r="BM205" s="243" t="s">
        <v>575</v>
      </c>
    </row>
    <row r="206" s="12" customFormat="1" ht="22.8" customHeight="1">
      <c r="A206" s="12"/>
      <c r="B206" s="215"/>
      <c r="C206" s="216"/>
      <c r="D206" s="217" t="s">
        <v>74</v>
      </c>
      <c r="E206" s="229" t="s">
        <v>576</v>
      </c>
      <c r="F206" s="229" t="s">
        <v>577</v>
      </c>
      <c r="G206" s="216"/>
      <c r="H206" s="216"/>
      <c r="I206" s="219"/>
      <c r="J206" s="230">
        <f>BK206</f>
        <v>0</v>
      </c>
      <c r="K206" s="216"/>
      <c r="L206" s="221"/>
      <c r="M206" s="222"/>
      <c r="N206" s="223"/>
      <c r="O206" s="223"/>
      <c r="P206" s="224">
        <f>SUM(P207:P208)</f>
        <v>0</v>
      </c>
      <c r="Q206" s="223"/>
      <c r="R206" s="224">
        <f>SUM(R207:R208)</f>
        <v>1.3736520000000003</v>
      </c>
      <c r="S206" s="223"/>
      <c r="T206" s="225">
        <f>SUM(T207:T208)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6" t="s">
        <v>85</v>
      </c>
      <c r="AT206" s="227" t="s">
        <v>74</v>
      </c>
      <c r="AU206" s="227" t="s">
        <v>83</v>
      </c>
      <c r="AY206" s="226" t="s">
        <v>149</v>
      </c>
      <c r="BK206" s="228">
        <f>SUM(BK207:BK208)</f>
        <v>0</v>
      </c>
    </row>
    <row r="207" s="2" customFormat="1" ht="24.15" customHeight="1">
      <c r="A207" s="35"/>
      <c r="B207" s="36"/>
      <c r="C207" s="231" t="s">
        <v>386</v>
      </c>
      <c r="D207" s="231" t="s">
        <v>151</v>
      </c>
      <c r="E207" s="232" t="s">
        <v>578</v>
      </c>
      <c r="F207" s="233" t="s">
        <v>579</v>
      </c>
      <c r="G207" s="234" t="s">
        <v>172</v>
      </c>
      <c r="H207" s="235">
        <v>199.08000000000001</v>
      </c>
      <c r="I207" s="236"/>
      <c r="J207" s="237">
        <f>ROUND(I207*H207,2)</f>
        <v>0</v>
      </c>
      <c r="K207" s="238"/>
      <c r="L207" s="41"/>
      <c r="M207" s="239" t="s">
        <v>1</v>
      </c>
      <c r="N207" s="240" t="s">
        <v>40</v>
      </c>
      <c r="O207" s="88"/>
      <c r="P207" s="241">
        <f>O207*H207</f>
        <v>0</v>
      </c>
      <c r="Q207" s="241">
        <v>0.0060000000000000001</v>
      </c>
      <c r="R207" s="241">
        <f>Q207*H207</f>
        <v>1.1944800000000002</v>
      </c>
      <c r="S207" s="241">
        <v>0</v>
      </c>
      <c r="T207" s="242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43" t="s">
        <v>217</v>
      </c>
      <c r="AT207" s="243" t="s">
        <v>151</v>
      </c>
      <c r="AU207" s="243" t="s">
        <v>85</v>
      </c>
      <c r="AY207" s="14" t="s">
        <v>149</v>
      </c>
      <c r="BE207" s="244">
        <f>IF(N207="základní",J207,0)</f>
        <v>0</v>
      </c>
      <c r="BF207" s="244">
        <f>IF(N207="snížená",J207,0)</f>
        <v>0</v>
      </c>
      <c r="BG207" s="244">
        <f>IF(N207="zákl. přenesená",J207,0)</f>
        <v>0</v>
      </c>
      <c r="BH207" s="244">
        <f>IF(N207="sníž. přenesená",J207,0)</f>
        <v>0</v>
      </c>
      <c r="BI207" s="244">
        <f>IF(N207="nulová",J207,0)</f>
        <v>0</v>
      </c>
      <c r="BJ207" s="14" t="s">
        <v>83</v>
      </c>
      <c r="BK207" s="244">
        <f>ROUND(I207*H207,2)</f>
        <v>0</v>
      </c>
      <c r="BL207" s="14" t="s">
        <v>217</v>
      </c>
      <c r="BM207" s="243" t="s">
        <v>580</v>
      </c>
    </row>
    <row r="208" s="2" customFormat="1" ht="24.15" customHeight="1">
      <c r="A208" s="35"/>
      <c r="B208" s="36"/>
      <c r="C208" s="254" t="s">
        <v>390</v>
      </c>
      <c r="D208" s="254" t="s">
        <v>495</v>
      </c>
      <c r="E208" s="255" t="s">
        <v>581</v>
      </c>
      <c r="F208" s="256" t="s">
        <v>582</v>
      </c>
      <c r="G208" s="257" t="s">
        <v>172</v>
      </c>
      <c r="H208" s="258">
        <v>199.08000000000001</v>
      </c>
      <c r="I208" s="259"/>
      <c r="J208" s="260">
        <f>ROUND(I208*H208,2)</f>
        <v>0</v>
      </c>
      <c r="K208" s="261"/>
      <c r="L208" s="262"/>
      <c r="M208" s="263" t="s">
        <v>1</v>
      </c>
      <c r="N208" s="264" t="s">
        <v>40</v>
      </c>
      <c r="O208" s="88"/>
      <c r="P208" s="241">
        <f>O208*H208</f>
        <v>0</v>
      </c>
      <c r="Q208" s="241">
        <v>0.00089999999999999998</v>
      </c>
      <c r="R208" s="241">
        <f>Q208*H208</f>
        <v>0.179172</v>
      </c>
      <c r="S208" s="241">
        <v>0</v>
      </c>
      <c r="T208" s="242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43" t="s">
        <v>292</v>
      </c>
      <c r="AT208" s="243" t="s">
        <v>495</v>
      </c>
      <c r="AU208" s="243" t="s">
        <v>85</v>
      </c>
      <c r="AY208" s="14" t="s">
        <v>149</v>
      </c>
      <c r="BE208" s="244">
        <f>IF(N208="základní",J208,0)</f>
        <v>0</v>
      </c>
      <c r="BF208" s="244">
        <f>IF(N208="snížená",J208,0)</f>
        <v>0</v>
      </c>
      <c r="BG208" s="244">
        <f>IF(N208="zákl. přenesená",J208,0)</f>
        <v>0</v>
      </c>
      <c r="BH208" s="244">
        <f>IF(N208="sníž. přenesená",J208,0)</f>
        <v>0</v>
      </c>
      <c r="BI208" s="244">
        <f>IF(N208="nulová",J208,0)</f>
        <v>0</v>
      </c>
      <c r="BJ208" s="14" t="s">
        <v>83</v>
      </c>
      <c r="BK208" s="244">
        <f>ROUND(I208*H208,2)</f>
        <v>0</v>
      </c>
      <c r="BL208" s="14" t="s">
        <v>217</v>
      </c>
      <c r="BM208" s="243" t="s">
        <v>583</v>
      </c>
    </row>
    <row r="209" s="12" customFormat="1" ht="22.8" customHeight="1">
      <c r="A209" s="12"/>
      <c r="B209" s="215"/>
      <c r="C209" s="216"/>
      <c r="D209" s="217" t="s">
        <v>74</v>
      </c>
      <c r="E209" s="229" t="s">
        <v>584</v>
      </c>
      <c r="F209" s="229" t="s">
        <v>585</v>
      </c>
      <c r="G209" s="216"/>
      <c r="H209" s="216"/>
      <c r="I209" s="219"/>
      <c r="J209" s="230">
        <f>BK209</f>
        <v>0</v>
      </c>
      <c r="K209" s="216"/>
      <c r="L209" s="221"/>
      <c r="M209" s="222"/>
      <c r="N209" s="223"/>
      <c r="O209" s="223"/>
      <c r="P209" s="224">
        <f>SUM(P210:P214)</f>
        <v>0</v>
      </c>
      <c r="Q209" s="223"/>
      <c r="R209" s="224">
        <f>SUM(R210:R214)</f>
        <v>0.13983799999999999</v>
      </c>
      <c r="S209" s="223"/>
      <c r="T209" s="225">
        <f>SUM(T210:T214)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6" t="s">
        <v>85</v>
      </c>
      <c r="AT209" s="227" t="s">
        <v>74</v>
      </c>
      <c r="AU209" s="227" t="s">
        <v>83</v>
      </c>
      <c r="AY209" s="226" t="s">
        <v>149</v>
      </c>
      <c r="BK209" s="228">
        <f>SUM(BK210:BK214)</f>
        <v>0</v>
      </c>
    </row>
    <row r="210" s="2" customFormat="1" ht="24.15" customHeight="1">
      <c r="A210" s="35"/>
      <c r="B210" s="36"/>
      <c r="C210" s="231" t="s">
        <v>394</v>
      </c>
      <c r="D210" s="231" t="s">
        <v>151</v>
      </c>
      <c r="E210" s="232" t="s">
        <v>586</v>
      </c>
      <c r="F210" s="233" t="s">
        <v>587</v>
      </c>
      <c r="G210" s="234" t="s">
        <v>312</v>
      </c>
      <c r="H210" s="235">
        <v>5.7999999999999998</v>
      </c>
      <c r="I210" s="236"/>
      <c r="J210" s="237">
        <f>ROUND(I210*H210,2)</f>
        <v>0</v>
      </c>
      <c r="K210" s="238"/>
      <c r="L210" s="41"/>
      <c r="M210" s="239" t="s">
        <v>1</v>
      </c>
      <c r="N210" s="240" t="s">
        <v>40</v>
      </c>
      <c r="O210" s="88"/>
      <c r="P210" s="241">
        <f>O210*H210</f>
        <v>0</v>
      </c>
      <c r="Q210" s="241">
        <v>0.00011</v>
      </c>
      <c r="R210" s="241">
        <f>Q210*H210</f>
        <v>0.000638</v>
      </c>
      <c r="S210" s="241">
        <v>0</v>
      </c>
      <c r="T210" s="242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43" t="s">
        <v>217</v>
      </c>
      <c r="AT210" s="243" t="s">
        <v>151</v>
      </c>
      <c r="AU210" s="243" t="s">
        <v>85</v>
      </c>
      <c r="AY210" s="14" t="s">
        <v>149</v>
      </c>
      <c r="BE210" s="244">
        <f>IF(N210="základní",J210,0)</f>
        <v>0</v>
      </c>
      <c r="BF210" s="244">
        <f>IF(N210="snížená",J210,0)</f>
        <v>0</v>
      </c>
      <c r="BG210" s="244">
        <f>IF(N210="zákl. přenesená",J210,0)</f>
        <v>0</v>
      </c>
      <c r="BH210" s="244">
        <f>IF(N210="sníž. přenesená",J210,0)</f>
        <v>0</v>
      </c>
      <c r="BI210" s="244">
        <f>IF(N210="nulová",J210,0)</f>
        <v>0</v>
      </c>
      <c r="BJ210" s="14" t="s">
        <v>83</v>
      </c>
      <c r="BK210" s="244">
        <f>ROUND(I210*H210,2)</f>
        <v>0</v>
      </c>
      <c r="BL210" s="14" t="s">
        <v>217</v>
      </c>
      <c r="BM210" s="243" t="s">
        <v>588</v>
      </c>
    </row>
    <row r="211" s="2" customFormat="1" ht="16.5" customHeight="1">
      <c r="A211" s="35"/>
      <c r="B211" s="36"/>
      <c r="C211" s="254" t="s">
        <v>400</v>
      </c>
      <c r="D211" s="254" t="s">
        <v>495</v>
      </c>
      <c r="E211" s="255" t="s">
        <v>589</v>
      </c>
      <c r="F211" s="256" t="s">
        <v>590</v>
      </c>
      <c r="G211" s="257" t="s">
        <v>312</v>
      </c>
      <c r="H211" s="258">
        <v>5.7999999999999998</v>
      </c>
      <c r="I211" s="259"/>
      <c r="J211" s="260">
        <f>ROUND(I211*H211,2)</f>
        <v>0</v>
      </c>
      <c r="K211" s="261"/>
      <c r="L211" s="262"/>
      <c r="M211" s="263" t="s">
        <v>1</v>
      </c>
      <c r="N211" s="264" t="s">
        <v>40</v>
      </c>
      <c r="O211" s="88"/>
      <c r="P211" s="241">
        <f>O211*H211</f>
        <v>0</v>
      </c>
      <c r="Q211" s="241">
        <v>0</v>
      </c>
      <c r="R211" s="241">
        <f>Q211*H211</f>
        <v>0</v>
      </c>
      <c r="S211" s="241">
        <v>0</v>
      </c>
      <c r="T211" s="242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43" t="s">
        <v>292</v>
      </c>
      <c r="AT211" s="243" t="s">
        <v>495</v>
      </c>
      <c r="AU211" s="243" t="s">
        <v>85</v>
      </c>
      <c r="AY211" s="14" t="s">
        <v>149</v>
      </c>
      <c r="BE211" s="244">
        <f>IF(N211="základní",J211,0)</f>
        <v>0</v>
      </c>
      <c r="BF211" s="244">
        <f>IF(N211="snížená",J211,0)</f>
        <v>0</v>
      </c>
      <c r="BG211" s="244">
        <f>IF(N211="zákl. přenesená",J211,0)</f>
        <v>0</v>
      </c>
      <c r="BH211" s="244">
        <f>IF(N211="sníž. přenesená",J211,0)</f>
        <v>0</v>
      </c>
      <c r="BI211" s="244">
        <f>IF(N211="nulová",J211,0)</f>
        <v>0</v>
      </c>
      <c r="BJ211" s="14" t="s">
        <v>83</v>
      </c>
      <c r="BK211" s="244">
        <f>ROUND(I211*H211,2)</f>
        <v>0</v>
      </c>
      <c r="BL211" s="14" t="s">
        <v>217</v>
      </c>
      <c r="BM211" s="243" t="s">
        <v>591</v>
      </c>
    </row>
    <row r="212" s="2" customFormat="1" ht="24.15" customHeight="1">
      <c r="A212" s="35"/>
      <c r="B212" s="36"/>
      <c r="C212" s="231" t="s">
        <v>406</v>
      </c>
      <c r="D212" s="231" t="s">
        <v>151</v>
      </c>
      <c r="E212" s="232" t="s">
        <v>592</v>
      </c>
      <c r="F212" s="233" t="s">
        <v>593</v>
      </c>
      <c r="G212" s="234" t="s">
        <v>299</v>
      </c>
      <c r="H212" s="235">
        <v>29</v>
      </c>
      <c r="I212" s="236"/>
      <c r="J212" s="237">
        <f>ROUND(I212*H212,2)</f>
        <v>0</v>
      </c>
      <c r="K212" s="238"/>
      <c r="L212" s="41"/>
      <c r="M212" s="239" t="s">
        <v>1</v>
      </c>
      <c r="N212" s="240" t="s">
        <v>40</v>
      </c>
      <c r="O212" s="88"/>
      <c r="P212" s="241">
        <f>O212*H212</f>
        <v>0</v>
      </c>
      <c r="Q212" s="241">
        <v>0</v>
      </c>
      <c r="R212" s="241">
        <f>Q212*H212</f>
        <v>0</v>
      </c>
      <c r="S212" s="241">
        <v>0</v>
      </c>
      <c r="T212" s="24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43" t="s">
        <v>217</v>
      </c>
      <c r="AT212" s="243" t="s">
        <v>151</v>
      </c>
      <c r="AU212" s="243" t="s">
        <v>85</v>
      </c>
      <c r="AY212" s="14" t="s">
        <v>149</v>
      </c>
      <c r="BE212" s="244">
        <f>IF(N212="základní",J212,0)</f>
        <v>0</v>
      </c>
      <c r="BF212" s="244">
        <f>IF(N212="snížená",J212,0)</f>
        <v>0</v>
      </c>
      <c r="BG212" s="244">
        <f>IF(N212="zákl. přenesená",J212,0)</f>
        <v>0</v>
      </c>
      <c r="BH212" s="244">
        <f>IF(N212="sníž. přenesená",J212,0)</f>
        <v>0</v>
      </c>
      <c r="BI212" s="244">
        <f>IF(N212="nulová",J212,0)</f>
        <v>0</v>
      </c>
      <c r="BJ212" s="14" t="s">
        <v>83</v>
      </c>
      <c r="BK212" s="244">
        <f>ROUND(I212*H212,2)</f>
        <v>0</v>
      </c>
      <c r="BL212" s="14" t="s">
        <v>217</v>
      </c>
      <c r="BM212" s="243" t="s">
        <v>594</v>
      </c>
    </row>
    <row r="213" s="2" customFormat="1" ht="16.5" customHeight="1">
      <c r="A213" s="35"/>
      <c r="B213" s="36"/>
      <c r="C213" s="254" t="s">
        <v>410</v>
      </c>
      <c r="D213" s="254" t="s">
        <v>495</v>
      </c>
      <c r="E213" s="255" t="s">
        <v>595</v>
      </c>
      <c r="F213" s="256" t="s">
        <v>596</v>
      </c>
      <c r="G213" s="257" t="s">
        <v>299</v>
      </c>
      <c r="H213" s="258">
        <v>29</v>
      </c>
      <c r="I213" s="259"/>
      <c r="J213" s="260">
        <f>ROUND(I213*H213,2)</f>
        <v>0</v>
      </c>
      <c r="K213" s="261"/>
      <c r="L213" s="262"/>
      <c r="M213" s="263" t="s">
        <v>1</v>
      </c>
      <c r="N213" s="264" t="s">
        <v>40</v>
      </c>
      <c r="O213" s="88"/>
      <c r="P213" s="241">
        <f>O213*H213</f>
        <v>0</v>
      </c>
      <c r="Q213" s="241">
        <v>0.0047999999999999996</v>
      </c>
      <c r="R213" s="241">
        <f>Q213*H213</f>
        <v>0.13919999999999999</v>
      </c>
      <c r="S213" s="241">
        <v>0</v>
      </c>
      <c r="T213" s="242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43" t="s">
        <v>292</v>
      </c>
      <c r="AT213" s="243" t="s">
        <v>495</v>
      </c>
      <c r="AU213" s="243" t="s">
        <v>85</v>
      </c>
      <c r="AY213" s="14" t="s">
        <v>149</v>
      </c>
      <c r="BE213" s="244">
        <f>IF(N213="základní",J213,0)</f>
        <v>0</v>
      </c>
      <c r="BF213" s="244">
        <f>IF(N213="snížená",J213,0)</f>
        <v>0</v>
      </c>
      <c r="BG213" s="244">
        <f>IF(N213="zákl. přenesená",J213,0)</f>
        <v>0</v>
      </c>
      <c r="BH213" s="244">
        <f>IF(N213="sníž. přenesená",J213,0)</f>
        <v>0</v>
      </c>
      <c r="BI213" s="244">
        <f>IF(N213="nulová",J213,0)</f>
        <v>0</v>
      </c>
      <c r="BJ213" s="14" t="s">
        <v>83</v>
      </c>
      <c r="BK213" s="244">
        <f>ROUND(I213*H213,2)</f>
        <v>0</v>
      </c>
      <c r="BL213" s="14" t="s">
        <v>217</v>
      </c>
      <c r="BM213" s="243" t="s">
        <v>597</v>
      </c>
    </row>
    <row r="214" s="2" customFormat="1" ht="24.15" customHeight="1">
      <c r="A214" s="35"/>
      <c r="B214" s="36"/>
      <c r="C214" s="231" t="s">
        <v>416</v>
      </c>
      <c r="D214" s="231" t="s">
        <v>151</v>
      </c>
      <c r="E214" s="232" t="s">
        <v>598</v>
      </c>
      <c r="F214" s="233" t="s">
        <v>599</v>
      </c>
      <c r="G214" s="234" t="s">
        <v>177</v>
      </c>
      <c r="H214" s="235">
        <v>0.14000000000000001</v>
      </c>
      <c r="I214" s="236"/>
      <c r="J214" s="237">
        <f>ROUND(I214*H214,2)</f>
        <v>0</v>
      </c>
      <c r="K214" s="238"/>
      <c r="L214" s="41"/>
      <c r="M214" s="239" t="s">
        <v>1</v>
      </c>
      <c r="N214" s="240" t="s">
        <v>40</v>
      </c>
      <c r="O214" s="88"/>
      <c r="P214" s="241">
        <f>O214*H214</f>
        <v>0</v>
      </c>
      <c r="Q214" s="241">
        <v>0</v>
      </c>
      <c r="R214" s="241">
        <f>Q214*H214</f>
        <v>0</v>
      </c>
      <c r="S214" s="241">
        <v>0</v>
      </c>
      <c r="T214" s="242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43" t="s">
        <v>217</v>
      </c>
      <c r="AT214" s="243" t="s">
        <v>151</v>
      </c>
      <c r="AU214" s="243" t="s">
        <v>85</v>
      </c>
      <c r="AY214" s="14" t="s">
        <v>149</v>
      </c>
      <c r="BE214" s="244">
        <f>IF(N214="základní",J214,0)</f>
        <v>0</v>
      </c>
      <c r="BF214" s="244">
        <f>IF(N214="snížená",J214,0)</f>
        <v>0</v>
      </c>
      <c r="BG214" s="244">
        <f>IF(N214="zákl. přenesená",J214,0)</f>
        <v>0</v>
      </c>
      <c r="BH214" s="244">
        <f>IF(N214="sníž. přenesená",J214,0)</f>
        <v>0</v>
      </c>
      <c r="BI214" s="244">
        <f>IF(N214="nulová",J214,0)</f>
        <v>0</v>
      </c>
      <c r="BJ214" s="14" t="s">
        <v>83</v>
      </c>
      <c r="BK214" s="244">
        <f>ROUND(I214*H214,2)</f>
        <v>0</v>
      </c>
      <c r="BL214" s="14" t="s">
        <v>217</v>
      </c>
      <c r="BM214" s="243" t="s">
        <v>600</v>
      </c>
    </row>
    <row r="215" s="12" customFormat="1" ht="22.8" customHeight="1">
      <c r="A215" s="12"/>
      <c r="B215" s="215"/>
      <c r="C215" s="216"/>
      <c r="D215" s="217" t="s">
        <v>74</v>
      </c>
      <c r="E215" s="229" t="s">
        <v>398</v>
      </c>
      <c r="F215" s="229" t="s">
        <v>399</v>
      </c>
      <c r="G215" s="216"/>
      <c r="H215" s="216"/>
      <c r="I215" s="219"/>
      <c r="J215" s="230">
        <f>BK215</f>
        <v>0</v>
      </c>
      <c r="K215" s="216"/>
      <c r="L215" s="221"/>
      <c r="M215" s="222"/>
      <c r="N215" s="223"/>
      <c r="O215" s="223"/>
      <c r="P215" s="224">
        <f>SUM(P216:P224)</f>
        <v>0</v>
      </c>
      <c r="Q215" s="223"/>
      <c r="R215" s="224">
        <f>SUM(R216:R224)</f>
        <v>0.3222486</v>
      </c>
      <c r="S215" s="223"/>
      <c r="T215" s="225">
        <f>SUM(T216:T224)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6" t="s">
        <v>85</v>
      </c>
      <c r="AT215" s="227" t="s">
        <v>74</v>
      </c>
      <c r="AU215" s="227" t="s">
        <v>83</v>
      </c>
      <c r="AY215" s="226" t="s">
        <v>149</v>
      </c>
      <c r="BK215" s="228">
        <f>SUM(BK216:BK224)</f>
        <v>0</v>
      </c>
    </row>
    <row r="216" s="2" customFormat="1" ht="16.5" customHeight="1">
      <c r="A216" s="35"/>
      <c r="B216" s="36"/>
      <c r="C216" s="231" t="s">
        <v>601</v>
      </c>
      <c r="D216" s="231" t="s">
        <v>151</v>
      </c>
      <c r="E216" s="232" t="s">
        <v>602</v>
      </c>
      <c r="F216" s="233" t="s">
        <v>603</v>
      </c>
      <c r="G216" s="234" t="s">
        <v>312</v>
      </c>
      <c r="H216" s="235">
        <v>11.286</v>
      </c>
      <c r="I216" s="236"/>
      <c r="J216" s="237">
        <f>ROUND(I216*H216,2)</f>
        <v>0</v>
      </c>
      <c r="K216" s="238"/>
      <c r="L216" s="41"/>
      <c r="M216" s="239" t="s">
        <v>1</v>
      </c>
      <c r="N216" s="240" t="s">
        <v>40</v>
      </c>
      <c r="O216" s="88"/>
      <c r="P216" s="241">
        <f>O216*H216</f>
        <v>0</v>
      </c>
      <c r="Q216" s="241">
        <v>0</v>
      </c>
      <c r="R216" s="241">
        <f>Q216*H216</f>
        <v>0</v>
      </c>
      <c r="S216" s="241">
        <v>0</v>
      </c>
      <c r="T216" s="242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43" t="s">
        <v>217</v>
      </c>
      <c r="AT216" s="243" t="s">
        <v>151</v>
      </c>
      <c r="AU216" s="243" t="s">
        <v>85</v>
      </c>
      <c r="AY216" s="14" t="s">
        <v>149</v>
      </c>
      <c r="BE216" s="244">
        <f>IF(N216="základní",J216,0)</f>
        <v>0</v>
      </c>
      <c r="BF216" s="244">
        <f>IF(N216="snížená",J216,0)</f>
        <v>0</v>
      </c>
      <c r="BG216" s="244">
        <f>IF(N216="zákl. přenesená",J216,0)</f>
        <v>0</v>
      </c>
      <c r="BH216" s="244">
        <f>IF(N216="sníž. přenesená",J216,0)</f>
        <v>0</v>
      </c>
      <c r="BI216" s="244">
        <f>IF(N216="nulová",J216,0)</f>
        <v>0</v>
      </c>
      <c r="BJ216" s="14" t="s">
        <v>83</v>
      </c>
      <c r="BK216" s="244">
        <f>ROUND(I216*H216,2)</f>
        <v>0</v>
      </c>
      <c r="BL216" s="14" t="s">
        <v>217</v>
      </c>
      <c r="BM216" s="243" t="s">
        <v>604</v>
      </c>
    </row>
    <row r="217" s="2" customFormat="1" ht="16.5" customHeight="1">
      <c r="A217" s="35"/>
      <c r="B217" s="36"/>
      <c r="C217" s="231" t="s">
        <v>605</v>
      </c>
      <c r="D217" s="231" t="s">
        <v>151</v>
      </c>
      <c r="E217" s="232" t="s">
        <v>606</v>
      </c>
      <c r="F217" s="233" t="s">
        <v>607</v>
      </c>
      <c r="G217" s="234" t="s">
        <v>172</v>
      </c>
      <c r="H217" s="235">
        <v>13.675000000000001</v>
      </c>
      <c r="I217" s="236"/>
      <c r="J217" s="237">
        <f>ROUND(I217*H217,2)</f>
        <v>0</v>
      </c>
      <c r="K217" s="238"/>
      <c r="L217" s="41"/>
      <c r="M217" s="239" t="s">
        <v>1</v>
      </c>
      <c r="N217" s="240" t="s">
        <v>40</v>
      </c>
      <c r="O217" s="88"/>
      <c r="P217" s="241">
        <f>O217*H217</f>
        <v>0</v>
      </c>
      <c r="Q217" s="241">
        <v>0.00029999999999999997</v>
      </c>
      <c r="R217" s="241">
        <f>Q217*H217</f>
        <v>0.0041025000000000002</v>
      </c>
      <c r="S217" s="241">
        <v>0</v>
      </c>
      <c r="T217" s="242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43" t="s">
        <v>217</v>
      </c>
      <c r="AT217" s="243" t="s">
        <v>151</v>
      </c>
      <c r="AU217" s="243" t="s">
        <v>85</v>
      </c>
      <c r="AY217" s="14" t="s">
        <v>149</v>
      </c>
      <c r="BE217" s="244">
        <f>IF(N217="základní",J217,0)</f>
        <v>0</v>
      </c>
      <c r="BF217" s="244">
        <f>IF(N217="snížená",J217,0)</f>
        <v>0</v>
      </c>
      <c r="BG217" s="244">
        <f>IF(N217="zákl. přenesená",J217,0)</f>
        <v>0</v>
      </c>
      <c r="BH217" s="244">
        <f>IF(N217="sníž. přenesená",J217,0)</f>
        <v>0</v>
      </c>
      <c r="BI217" s="244">
        <f>IF(N217="nulová",J217,0)</f>
        <v>0</v>
      </c>
      <c r="BJ217" s="14" t="s">
        <v>83</v>
      </c>
      <c r="BK217" s="244">
        <f>ROUND(I217*H217,2)</f>
        <v>0</v>
      </c>
      <c r="BL217" s="14" t="s">
        <v>217</v>
      </c>
      <c r="BM217" s="243" t="s">
        <v>608</v>
      </c>
    </row>
    <row r="218" s="2" customFormat="1" ht="24.15" customHeight="1">
      <c r="A218" s="35"/>
      <c r="B218" s="36"/>
      <c r="C218" s="231" t="s">
        <v>609</v>
      </c>
      <c r="D218" s="231" t="s">
        <v>151</v>
      </c>
      <c r="E218" s="232" t="s">
        <v>610</v>
      </c>
      <c r="F218" s="233" t="s">
        <v>611</v>
      </c>
      <c r="G218" s="234" t="s">
        <v>312</v>
      </c>
      <c r="H218" s="235">
        <v>30.460000000000001</v>
      </c>
      <c r="I218" s="236"/>
      <c r="J218" s="237">
        <f>ROUND(I218*H218,2)</f>
        <v>0</v>
      </c>
      <c r="K218" s="238"/>
      <c r="L218" s="41"/>
      <c r="M218" s="239" t="s">
        <v>1</v>
      </c>
      <c r="N218" s="240" t="s">
        <v>40</v>
      </c>
      <c r="O218" s="88"/>
      <c r="P218" s="241">
        <f>O218*H218</f>
        <v>0</v>
      </c>
      <c r="Q218" s="241">
        <v>0.0015299999999999999</v>
      </c>
      <c r="R218" s="241">
        <f>Q218*H218</f>
        <v>0.046603800000000001</v>
      </c>
      <c r="S218" s="241">
        <v>0</v>
      </c>
      <c r="T218" s="242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43" t="s">
        <v>217</v>
      </c>
      <c r="AT218" s="243" t="s">
        <v>151</v>
      </c>
      <c r="AU218" s="243" t="s">
        <v>85</v>
      </c>
      <c r="AY218" s="14" t="s">
        <v>149</v>
      </c>
      <c r="BE218" s="244">
        <f>IF(N218="základní",J218,0)</f>
        <v>0</v>
      </c>
      <c r="BF218" s="244">
        <f>IF(N218="snížená",J218,0)</f>
        <v>0</v>
      </c>
      <c r="BG218" s="244">
        <f>IF(N218="zákl. přenesená",J218,0)</f>
        <v>0</v>
      </c>
      <c r="BH218" s="244">
        <f>IF(N218="sníž. přenesená",J218,0)</f>
        <v>0</v>
      </c>
      <c r="BI218" s="244">
        <f>IF(N218="nulová",J218,0)</f>
        <v>0</v>
      </c>
      <c r="BJ218" s="14" t="s">
        <v>83</v>
      </c>
      <c r="BK218" s="244">
        <f>ROUND(I218*H218,2)</f>
        <v>0</v>
      </c>
      <c r="BL218" s="14" t="s">
        <v>217</v>
      </c>
      <c r="BM218" s="243" t="s">
        <v>612</v>
      </c>
    </row>
    <row r="219" s="2" customFormat="1" ht="24.15" customHeight="1">
      <c r="A219" s="35"/>
      <c r="B219" s="36"/>
      <c r="C219" s="254" t="s">
        <v>613</v>
      </c>
      <c r="D219" s="254" t="s">
        <v>495</v>
      </c>
      <c r="E219" s="255" t="s">
        <v>614</v>
      </c>
      <c r="F219" s="256" t="s">
        <v>615</v>
      </c>
      <c r="G219" s="257" t="s">
        <v>172</v>
      </c>
      <c r="H219" s="258">
        <v>9.1140000000000008</v>
      </c>
      <c r="I219" s="259"/>
      <c r="J219" s="260">
        <f>ROUND(I219*H219,2)</f>
        <v>0</v>
      </c>
      <c r="K219" s="261"/>
      <c r="L219" s="262"/>
      <c r="M219" s="263" t="s">
        <v>1</v>
      </c>
      <c r="N219" s="264" t="s">
        <v>40</v>
      </c>
      <c r="O219" s="88"/>
      <c r="P219" s="241">
        <f>O219*H219</f>
        <v>0</v>
      </c>
      <c r="Q219" s="241">
        <v>0.017999999999999999</v>
      </c>
      <c r="R219" s="241">
        <f>Q219*H219</f>
        <v>0.164052</v>
      </c>
      <c r="S219" s="241">
        <v>0</v>
      </c>
      <c r="T219" s="242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43" t="s">
        <v>292</v>
      </c>
      <c r="AT219" s="243" t="s">
        <v>495</v>
      </c>
      <c r="AU219" s="243" t="s">
        <v>85</v>
      </c>
      <c r="AY219" s="14" t="s">
        <v>149</v>
      </c>
      <c r="BE219" s="244">
        <f>IF(N219="základní",J219,0)</f>
        <v>0</v>
      </c>
      <c r="BF219" s="244">
        <f>IF(N219="snížená",J219,0)</f>
        <v>0</v>
      </c>
      <c r="BG219" s="244">
        <f>IF(N219="zákl. přenesená",J219,0)</f>
        <v>0</v>
      </c>
      <c r="BH219" s="244">
        <f>IF(N219="sníž. přenesená",J219,0)</f>
        <v>0</v>
      </c>
      <c r="BI219" s="244">
        <f>IF(N219="nulová",J219,0)</f>
        <v>0</v>
      </c>
      <c r="BJ219" s="14" t="s">
        <v>83</v>
      </c>
      <c r="BK219" s="244">
        <f>ROUND(I219*H219,2)</f>
        <v>0</v>
      </c>
      <c r="BL219" s="14" t="s">
        <v>217</v>
      </c>
      <c r="BM219" s="243" t="s">
        <v>616</v>
      </c>
    </row>
    <row r="220" s="2" customFormat="1" ht="33" customHeight="1">
      <c r="A220" s="35"/>
      <c r="B220" s="36"/>
      <c r="C220" s="231" t="s">
        <v>617</v>
      </c>
      <c r="D220" s="231" t="s">
        <v>151</v>
      </c>
      <c r="E220" s="232" t="s">
        <v>618</v>
      </c>
      <c r="F220" s="233" t="s">
        <v>619</v>
      </c>
      <c r="G220" s="234" t="s">
        <v>312</v>
      </c>
      <c r="H220" s="235">
        <v>6.3650000000000002</v>
      </c>
      <c r="I220" s="236"/>
      <c r="J220" s="237">
        <f>ROUND(I220*H220,2)</f>
        <v>0</v>
      </c>
      <c r="K220" s="238"/>
      <c r="L220" s="41"/>
      <c r="M220" s="239" t="s">
        <v>1</v>
      </c>
      <c r="N220" s="240" t="s">
        <v>40</v>
      </c>
      <c r="O220" s="88"/>
      <c r="P220" s="241">
        <f>O220*H220</f>
        <v>0</v>
      </c>
      <c r="Q220" s="241">
        <v>0.0010200000000000001</v>
      </c>
      <c r="R220" s="241">
        <f>Q220*H220</f>
        <v>0.0064923000000000003</v>
      </c>
      <c r="S220" s="241">
        <v>0</v>
      </c>
      <c r="T220" s="242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43" t="s">
        <v>217</v>
      </c>
      <c r="AT220" s="243" t="s">
        <v>151</v>
      </c>
      <c r="AU220" s="243" t="s">
        <v>85</v>
      </c>
      <c r="AY220" s="14" t="s">
        <v>149</v>
      </c>
      <c r="BE220" s="244">
        <f>IF(N220="základní",J220,0)</f>
        <v>0</v>
      </c>
      <c r="BF220" s="244">
        <f>IF(N220="snížená",J220,0)</f>
        <v>0</v>
      </c>
      <c r="BG220" s="244">
        <f>IF(N220="zákl. přenesená",J220,0)</f>
        <v>0</v>
      </c>
      <c r="BH220" s="244">
        <f>IF(N220="sníž. přenesená",J220,0)</f>
        <v>0</v>
      </c>
      <c r="BI220" s="244">
        <f>IF(N220="nulová",J220,0)</f>
        <v>0</v>
      </c>
      <c r="BJ220" s="14" t="s">
        <v>83</v>
      </c>
      <c r="BK220" s="244">
        <f>ROUND(I220*H220,2)</f>
        <v>0</v>
      </c>
      <c r="BL220" s="14" t="s">
        <v>217</v>
      </c>
      <c r="BM220" s="243" t="s">
        <v>620</v>
      </c>
    </row>
    <row r="221" s="2" customFormat="1" ht="24.15" customHeight="1">
      <c r="A221" s="35"/>
      <c r="B221" s="36"/>
      <c r="C221" s="254" t="s">
        <v>621</v>
      </c>
      <c r="D221" s="254" t="s">
        <v>495</v>
      </c>
      <c r="E221" s="255" t="s">
        <v>614</v>
      </c>
      <c r="F221" s="256" t="s">
        <v>615</v>
      </c>
      <c r="G221" s="257" t="s">
        <v>172</v>
      </c>
      <c r="H221" s="258">
        <v>1.2609999999999999</v>
      </c>
      <c r="I221" s="259"/>
      <c r="J221" s="260">
        <f>ROUND(I221*H221,2)</f>
        <v>0</v>
      </c>
      <c r="K221" s="261"/>
      <c r="L221" s="262"/>
      <c r="M221" s="263" t="s">
        <v>1</v>
      </c>
      <c r="N221" s="264" t="s">
        <v>40</v>
      </c>
      <c r="O221" s="88"/>
      <c r="P221" s="241">
        <f>O221*H221</f>
        <v>0</v>
      </c>
      <c r="Q221" s="241">
        <v>0.017999999999999999</v>
      </c>
      <c r="R221" s="241">
        <f>Q221*H221</f>
        <v>0.022697999999999996</v>
      </c>
      <c r="S221" s="241">
        <v>0</v>
      </c>
      <c r="T221" s="242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43" t="s">
        <v>292</v>
      </c>
      <c r="AT221" s="243" t="s">
        <v>495</v>
      </c>
      <c r="AU221" s="243" t="s">
        <v>85</v>
      </c>
      <c r="AY221" s="14" t="s">
        <v>149</v>
      </c>
      <c r="BE221" s="244">
        <f>IF(N221="základní",J221,0)</f>
        <v>0</v>
      </c>
      <c r="BF221" s="244">
        <f>IF(N221="snížená",J221,0)</f>
        <v>0</v>
      </c>
      <c r="BG221" s="244">
        <f>IF(N221="zákl. přenesená",J221,0)</f>
        <v>0</v>
      </c>
      <c r="BH221" s="244">
        <f>IF(N221="sníž. přenesená",J221,0)</f>
        <v>0</v>
      </c>
      <c r="BI221" s="244">
        <f>IF(N221="nulová",J221,0)</f>
        <v>0</v>
      </c>
      <c r="BJ221" s="14" t="s">
        <v>83</v>
      </c>
      <c r="BK221" s="244">
        <f>ROUND(I221*H221,2)</f>
        <v>0</v>
      </c>
      <c r="BL221" s="14" t="s">
        <v>217</v>
      </c>
      <c r="BM221" s="243" t="s">
        <v>622</v>
      </c>
    </row>
    <row r="222" s="2" customFormat="1" ht="24.15" customHeight="1">
      <c r="A222" s="35"/>
      <c r="B222" s="36"/>
      <c r="C222" s="231" t="s">
        <v>623</v>
      </c>
      <c r="D222" s="231" t="s">
        <v>151</v>
      </c>
      <c r="E222" s="232" t="s">
        <v>624</v>
      </c>
      <c r="F222" s="233" t="s">
        <v>625</v>
      </c>
      <c r="G222" s="234" t="s">
        <v>172</v>
      </c>
      <c r="H222" s="235">
        <v>3</v>
      </c>
      <c r="I222" s="236"/>
      <c r="J222" s="237">
        <f>ROUND(I222*H222,2)</f>
        <v>0</v>
      </c>
      <c r="K222" s="238"/>
      <c r="L222" s="41"/>
      <c r="M222" s="239" t="s">
        <v>1</v>
      </c>
      <c r="N222" s="240" t="s">
        <v>40</v>
      </c>
      <c r="O222" s="88"/>
      <c r="P222" s="241">
        <f>O222*H222</f>
        <v>0</v>
      </c>
      <c r="Q222" s="241">
        <v>0.0063</v>
      </c>
      <c r="R222" s="241">
        <f>Q222*H222</f>
        <v>0.0189</v>
      </c>
      <c r="S222" s="241">
        <v>0</v>
      </c>
      <c r="T222" s="242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43" t="s">
        <v>217</v>
      </c>
      <c r="AT222" s="243" t="s">
        <v>151</v>
      </c>
      <c r="AU222" s="243" t="s">
        <v>85</v>
      </c>
      <c r="AY222" s="14" t="s">
        <v>149</v>
      </c>
      <c r="BE222" s="244">
        <f>IF(N222="základní",J222,0)</f>
        <v>0</v>
      </c>
      <c r="BF222" s="244">
        <f>IF(N222="snížená",J222,0)</f>
        <v>0</v>
      </c>
      <c r="BG222" s="244">
        <f>IF(N222="zákl. přenesená",J222,0)</f>
        <v>0</v>
      </c>
      <c r="BH222" s="244">
        <f>IF(N222="sníž. přenesená",J222,0)</f>
        <v>0</v>
      </c>
      <c r="BI222" s="244">
        <f>IF(N222="nulová",J222,0)</f>
        <v>0</v>
      </c>
      <c r="BJ222" s="14" t="s">
        <v>83</v>
      </c>
      <c r="BK222" s="244">
        <f>ROUND(I222*H222,2)</f>
        <v>0</v>
      </c>
      <c r="BL222" s="14" t="s">
        <v>217</v>
      </c>
      <c r="BM222" s="243" t="s">
        <v>626</v>
      </c>
    </row>
    <row r="223" s="2" customFormat="1" ht="24.15" customHeight="1">
      <c r="A223" s="35"/>
      <c r="B223" s="36"/>
      <c r="C223" s="254" t="s">
        <v>627</v>
      </c>
      <c r="D223" s="254" t="s">
        <v>495</v>
      </c>
      <c r="E223" s="255" t="s">
        <v>614</v>
      </c>
      <c r="F223" s="256" t="s">
        <v>615</v>
      </c>
      <c r="G223" s="257" t="s">
        <v>172</v>
      </c>
      <c r="H223" s="258">
        <v>3.2999999999999998</v>
      </c>
      <c r="I223" s="259"/>
      <c r="J223" s="260">
        <f>ROUND(I223*H223,2)</f>
        <v>0</v>
      </c>
      <c r="K223" s="261"/>
      <c r="L223" s="262"/>
      <c r="M223" s="263" t="s">
        <v>1</v>
      </c>
      <c r="N223" s="264" t="s">
        <v>40</v>
      </c>
      <c r="O223" s="88"/>
      <c r="P223" s="241">
        <f>O223*H223</f>
        <v>0</v>
      </c>
      <c r="Q223" s="241">
        <v>0.017999999999999999</v>
      </c>
      <c r="R223" s="241">
        <f>Q223*H223</f>
        <v>0.059399999999999994</v>
      </c>
      <c r="S223" s="241">
        <v>0</v>
      </c>
      <c r="T223" s="242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43" t="s">
        <v>292</v>
      </c>
      <c r="AT223" s="243" t="s">
        <v>495</v>
      </c>
      <c r="AU223" s="243" t="s">
        <v>85</v>
      </c>
      <c r="AY223" s="14" t="s">
        <v>149</v>
      </c>
      <c r="BE223" s="244">
        <f>IF(N223="základní",J223,0)</f>
        <v>0</v>
      </c>
      <c r="BF223" s="244">
        <f>IF(N223="snížená",J223,0)</f>
        <v>0</v>
      </c>
      <c r="BG223" s="244">
        <f>IF(N223="zákl. přenesená",J223,0)</f>
        <v>0</v>
      </c>
      <c r="BH223" s="244">
        <f>IF(N223="sníž. přenesená",J223,0)</f>
        <v>0</v>
      </c>
      <c r="BI223" s="244">
        <f>IF(N223="nulová",J223,0)</f>
        <v>0</v>
      </c>
      <c r="BJ223" s="14" t="s">
        <v>83</v>
      </c>
      <c r="BK223" s="244">
        <f>ROUND(I223*H223,2)</f>
        <v>0</v>
      </c>
      <c r="BL223" s="14" t="s">
        <v>217</v>
      </c>
      <c r="BM223" s="243" t="s">
        <v>628</v>
      </c>
    </row>
    <row r="224" s="2" customFormat="1" ht="24.15" customHeight="1">
      <c r="A224" s="35"/>
      <c r="B224" s="36"/>
      <c r="C224" s="231" t="s">
        <v>629</v>
      </c>
      <c r="D224" s="231" t="s">
        <v>151</v>
      </c>
      <c r="E224" s="232" t="s">
        <v>630</v>
      </c>
      <c r="F224" s="233" t="s">
        <v>631</v>
      </c>
      <c r="G224" s="234" t="s">
        <v>177</v>
      </c>
      <c r="H224" s="235">
        <v>0.32200000000000001</v>
      </c>
      <c r="I224" s="236"/>
      <c r="J224" s="237">
        <f>ROUND(I224*H224,2)</f>
        <v>0</v>
      </c>
      <c r="K224" s="238"/>
      <c r="L224" s="41"/>
      <c r="M224" s="239" t="s">
        <v>1</v>
      </c>
      <c r="N224" s="240" t="s">
        <v>40</v>
      </c>
      <c r="O224" s="88"/>
      <c r="P224" s="241">
        <f>O224*H224</f>
        <v>0</v>
      </c>
      <c r="Q224" s="241">
        <v>0</v>
      </c>
      <c r="R224" s="241">
        <f>Q224*H224</f>
        <v>0</v>
      </c>
      <c r="S224" s="241">
        <v>0</v>
      </c>
      <c r="T224" s="242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43" t="s">
        <v>217</v>
      </c>
      <c r="AT224" s="243" t="s">
        <v>151</v>
      </c>
      <c r="AU224" s="243" t="s">
        <v>85</v>
      </c>
      <c r="AY224" s="14" t="s">
        <v>149</v>
      </c>
      <c r="BE224" s="244">
        <f>IF(N224="základní",J224,0)</f>
        <v>0</v>
      </c>
      <c r="BF224" s="244">
        <f>IF(N224="snížená",J224,0)</f>
        <v>0</v>
      </c>
      <c r="BG224" s="244">
        <f>IF(N224="zákl. přenesená",J224,0)</f>
        <v>0</v>
      </c>
      <c r="BH224" s="244">
        <f>IF(N224="sníž. přenesená",J224,0)</f>
        <v>0</v>
      </c>
      <c r="BI224" s="244">
        <f>IF(N224="nulová",J224,0)</f>
        <v>0</v>
      </c>
      <c r="BJ224" s="14" t="s">
        <v>83</v>
      </c>
      <c r="BK224" s="244">
        <f>ROUND(I224*H224,2)</f>
        <v>0</v>
      </c>
      <c r="BL224" s="14" t="s">
        <v>217</v>
      </c>
      <c r="BM224" s="243" t="s">
        <v>632</v>
      </c>
    </row>
    <row r="225" s="12" customFormat="1" ht="22.8" customHeight="1">
      <c r="A225" s="12"/>
      <c r="B225" s="215"/>
      <c r="C225" s="216"/>
      <c r="D225" s="217" t="s">
        <v>74</v>
      </c>
      <c r="E225" s="229" t="s">
        <v>633</v>
      </c>
      <c r="F225" s="229" t="s">
        <v>634</v>
      </c>
      <c r="G225" s="216"/>
      <c r="H225" s="216"/>
      <c r="I225" s="219"/>
      <c r="J225" s="230">
        <f>BK225</f>
        <v>0</v>
      </c>
      <c r="K225" s="216"/>
      <c r="L225" s="221"/>
      <c r="M225" s="222"/>
      <c r="N225" s="223"/>
      <c r="O225" s="223"/>
      <c r="P225" s="224">
        <f>SUM(P226:P228)</f>
        <v>0</v>
      </c>
      <c r="Q225" s="223"/>
      <c r="R225" s="224">
        <f>SUM(R226:R228)</f>
        <v>2.6840000000000001E-05</v>
      </c>
      <c r="S225" s="223"/>
      <c r="T225" s="225">
        <f>SUM(T226:T228)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6" t="s">
        <v>85</v>
      </c>
      <c r="AT225" s="227" t="s">
        <v>74</v>
      </c>
      <c r="AU225" s="227" t="s">
        <v>83</v>
      </c>
      <c r="AY225" s="226" t="s">
        <v>149</v>
      </c>
      <c r="BK225" s="228">
        <f>SUM(BK226:BK228)</f>
        <v>0</v>
      </c>
    </row>
    <row r="226" s="2" customFormat="1" ht="24.15" customHeight="1">
      <c r="A226" s="35"/>
      <c r="B226" s="36"/>
      <c r="C226" s="231" t="s">
        <v>635</v>
      </c>
      <c r="D226" s="231" t="s">
        <v>151</v>
      </c>
      <c r="E226" s="232" t="s">
        <v>636</v>
      </c>
      <c r="F226" s="233" t="s">
        <v>637</v>
      </c>
      <c r="G226" s="234" t="s">
        <v>172</v>
      </c>
      <c r="H226" s="235">
        <v>0.122</v>
      </c>
      <c r="I226" s="236"/>
      <c r="J226" s="237">
        <f>ROUND(I226*H226,2)</f>
        <v>0</v>
      </c>
      <c r="K226" s="238"/>
      <c r="L226" s="41"/>
      <c r="M226" s="239" t="s">
        <v>1</v>
      </c>
      <c r="N226" s="240" t="s">
        <v>40</v>
      </c>
      <c r="O226" s="88"/>
      <c r="P226" s="241">
        <f>O226*H226</f>
        <v>0</v>
      </c>
      <c r="Q226" s="241">
        <v>8.0000000000000007E-05</v>
      </c>
      <c r="R226" s="241">
        <f>Q226*H226</f>
        <v>9.7600000000000014E-06</v>
      </c>
      <c r="S226" s="241">
        <v>0</v>
      </c>
      <c r="T226" s="242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43" t="s">
        <v>217</v>
      </c>
      <c r="AT226" s="243" t="s">
        <v>151</v>
      </c>
      <c r="AU226" s="243" t="s">
        <v>85</v>
      </c>
      <c r="AY226" s="14" t="s">
        <v>149</v>
      </c>
      <c r="BE226" s="244">
        <f>IF(N226="základní",J226,0)</f>
        <v>0</v>
      </c>
      <c r="BF226" s="244">
        <f>IF(N226="snížená",J226,0)</f>
        <v>0</v>
      </c>
      <c r="BG226" s="244">
        <f>IF(N226="zákl. přenesená",J226,0)</f>
        <v>0</v>
      </c>
      <c r="BH226" s="244">
        <f>IF(N226="sníž. přenesená",J226,0)</f>
        <v>0</v>
      </c>
      <c r="BI226" s="244">
        <f>IF(N226="nulová",J226,0)</f>
        <v>0</v>
      </c>
      <c r="BJ226" s="14" t="s">
        <v>83</v>
      </c>
      <c r="BK226" s="244">
        <f>ROUND(I226*H226,2)</f>
        <v>0</v>
      </c>
      <c r="BL226" s="14" t="s">
        <v>217</v>
      </c>
      <c r="BM226" s="243" t="s">
        <v>638</v>
      </c>
    </row>
    <row r="227" s="2" customFormat="1">
      <c r="A227" s="35"/>
      <c r="B227" s="36"/>
      <c r="C227" s="37"/>
      <c r="D227" s="245" t="s">
        <v>164</v>
      </c>
      <c r="E227" s="37"/>
      <c r="F227" s="246" t="s">
        <v>639</v>
      </c>
      <c r="G227" s="37"/>
      <c r="H227" s="37"/>
      <c r="I227" s="198"/>
      <c r="J227" s="37"/>
      <c r="K227" s="37"/>
      <c r="L227" s="41"/>
      <c r="M227" s="247"/>
      <c r="N227" s="248"/>
      <c r="O227" s="88"/>
      <c r="P227" s="88"/>
      <c r="Q227" s="88"/>
      <c r="R227" s="88"/>
      <c r="S227" s="88"/>
      <c r="T227" s="89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4" t="s">
        <v>164</v>
      </c>
      <c r="AU227" s="14" t="s">
        <v>85</v>
      </c>
    </row>
    <row r="228" s="2" customFormat="1" ht="24.15" customHeight="1">
      <c r="A228" s="35"/>
      <c r="B228" s="36"/>
      <c r="C228" s="231" t="s">
        <v>640</v>
      </c>
      <c r="D228" s="231" t="s">
        <v>151</v>
      </c>
      <c r="E228" s="232" t="s">
        <v>641</v>
      </c>
      <c r="F228" s="233" t="s">
        <v>642</v>
      </c>
      <c r="G228" s="234" t="s">
        <v>172</v>
      </c>
      <c r="H228" s="235">
        <v>0.122</v>
      </c>
      <c r="I228" s="236"/>
      <c r="J228" s="237">
        <f>ROUND(I228*H228,2)</f>
        <v>0</v>
      </c>
      <c r="K228" s="238"/>
      <c r="L228" s="41"/>
      <c r="M228" s="239" t="s">
        <v>1</v>
      </c>
      <c r="N228" s="240" t="s">
        <v>40</v>
      </c>
      <c r="O228" s="88"/>
      <c r="P228" s="241">
        <f>O228*H228</f>
        <v>0</v>
      </c>
      <c r="Q228" s="241">
        <v>0.00013999999999999999</v>
      </c>
      <c r="R228" s="241">
        <f>Q228*H228</f>
        <v>1.7079999999999999E-05</v>
      </c>
      <c r="S228" s="241">
        <v>0</v>
      </c>
      <c r="T228" s="242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43" t="s">
        <v>217</v>
      </c>
      <c r="AT228" s="243" t="s">
        <v>151</v>
      </c>
      <c r="AU228" s="243" t="s">
        <v>85</v>
      </c>
      <c r="AY228" s="14" t="s">
        <v>149</v>
      </c>
      <c r="BE228" s="244">
        <f>IF(N228="základní",J228,0)</f>
        <v>0</v>
      </c>
      <c r="BF228" s="244">
        <f>IF(N228="snížená",J228,0)</f>
        <v>0</v>
      </c>
      <c r="BG228" s="244">
        <f>IF(N228="zákl. přenesená",J228,0)</f>
        <v>0</v>
      </c>
      <c r="BH228" s="244">
        <f>IF(N228="sníž. přenesená",J228,0)</f>
        <v>0</v>
      </c>
      <c r="BI228" s="244">
        <f>IF(N228="nulová",J228,0)</f>
        <v>0</v>
      </c>
      <c r="BJ228" s="14" t="s">
        <v>83</v>
      </c>
      <c r="BK228" s="244">
        <f>ROUND(I228*H228,2)</f>
        <v>0</v>
      </c>
      <c r="BL228" s="14" t="s">
        <v>217</v>
      </c>
      <c r="BM228" s="243" t="s">
        <v>643</v>
      </c>
    </row>
    <row r="229" s="12" customFormat="1" ht="25.92" customHeight="1">
      <c r="A229" s="12"/>
      <c r="B229" s="215"/>
      <c r="C229" s="216"/>
      <c r="D229" s="217" t="s">
        <v>74</v>
      </c>
      <c r="E229" s="218" t="s">
        <v>495</v>
      </c>
      <c r="F229" s="218" t="s">
        <v>644</v>
      </c>
      <c r="G229" s="216"/>
      <c r="H229" s="216"/>
      <c r="I229" s="219"/>
      <c r="J229" s="220">
        <f>BK229</f>
        <v>0</v>
      </c>
      <c r="K229" s="216"/>
      <c r="L229" s="221"/>
      <c r="M229" s="222"/>
      <c r="N229" s="223"/>
      <c r="O229" s="223"/>
      <c r="P229" s="224">
        <f>P230</f>
        <v>0</v>
      </c>
      <c r="Q229" s="223"/>
      <c r="R229" s="224">
        <f>R230</f>
        <v>0.0052480000000000001</v>
      </c>
      <c r="S229" s="223"/>
      <c r="T229" s="225">
        <f>T230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6" t="s">
        <v>160</v>
      </c>
      <c r="AT229" s="227" t="s">
        <v>74</v>
      </c>
      <c r="AU229" s="227" t="s">
        <v>75</v>
      </c>
      <c r="AY229" s="226" t="s">
        <v>149</v>
      </c>
      <c r="BK229" s="228">
        <f>BK230</f>
        <v>0</v>
      </c>
    </row>
    <row r="230" s="12" customFormat="1" ht="22.8" customHeight="1">
      <c r="A230" s="12"/>
      <c r="B230" s="215"/>
      <c r="C230" s="216"/>
      <c r="D230" s="217" t="s">
        <v>74</v>
      </c>
      <c r="E230" s="229" t="s">
        <v>645</v>
      </c>
      <c r="F230" s="229" t="s">
        <v>646</v>
      </c>
      <c r="G230" s="216"/>
      <c r="H230" s="216"/>
      <c r="I230" s="219"/>
      <c r="J230" s="230">
        <f>BK230</f>
        <v>0</v>
      </c>
      <c r="K230" s="216"/>
      <c r="L230" s="221"/>
      <c r="M230" s="222"/>
      <c r="N230" s="223"/>
      <c r="O230" s="223"/>
      <c r="P230" s="224">
        <f>SUM(P231:P236)</f>
        <v>0</v>
      </c>
      <c r="Q230" s="223"/>
      <c r="R230" s="224">
        <f>SUM(R231:R236)</f>
        <v>0.0052480000000000001</v>
      </c>
      <c r="S230" s="223"/>
      <c r="T230" s="225">
        <f>SUM(T231:T236)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6" t="s">
        <v>160</v>
      </c>
      <c r="AT230" s="227" t="s">
        <v>74</v>
      </c>
      <c r="AU230" s="227" t="s">
        <v>83</v>
      </c>
      <c r="AY230" s="226" t="s">
        <v>149</v>
      </c>
      <c r="BK230" s="228">
        <f>SUM(BK231:BK236)</f>
        <v>0</v>
      </c>
    </row>
    <row r="231" s="2" customFormat="1" ht="37.8" customHeight="1">
      <c r="A231" s="35"/>
      <c r="B231" s="36"/>
      <c r="C231" s="231" t="s">
        <v>647</v>
      </c>
      <c r="D231" s="231" t="s">
        <v>151</v>
      </c>
      <c r="E231" s="232" t="s">
        <v>648</v>
      </c>
      <c r="F231" s="233" t="s">
        <v>649</v>
      </c>
      <c r="G231" s="234" t="s">
        <v>312</v>
      </c>
      <c r="H231" s="235">
        <v>78.430000000000007</v>
      </c>
      <c r="I231" s="236"/>
      <c r="J231" s="237">
        <f>ROUND(I231*H231,2)</f>
        <v>0</v>
      </c>
      <c r="K231" s="238"/>
      <c r="L231" s="41"/>
      <c r="M231" s="239" t="s">
        <v>1</v>
      </c>
      <c r="N231" s="240" t="s">
        <v>40</v>
      </c>
      <c r="O231" s="88"/>
      <c r="P231" s="241">
        <f>O231*H231</f>
        <v>0</v>
      </c>
      <c r="Q231" s="241">
        <v>0</v>
      </c>
      <c r="R231" s="241">
        <f>Q231*H231</f>
        <v>0</v>
      </c>
      <c r="S231" s="241">
        <v>0</v>
      </c>
      <c r="T231" s="242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43" t="s">
        <v>623</v>
      </c>
      <c r="AT231" s="243" t="s">
        <v>151</v>
      </c>
      <c r="AU231" s="243" t="s">
        <v>85</v>
      </c>
      <c r="AY231" s="14" t="s">
        <v>149</v>
      </c>
      <c r="BE231" s="244">
        <f>IF(N231="základní",J231,0)</f>
        <v>0</v>
      </c>
      <c r="BF231" s="244">
        <f>IF(N231="snížená",J231,0)</f>
        <v>0</v>
      </c>
      <c r="BG231" s="244">
        <f>IF(N231="zákl. přenesená",J231,0)</f>
        <v>0</v>
      </c>
      <c r="BH231" s="244">
        <f>IF(N231="sníž. přenesená",J231,0)</f>
        <v>0</v>
      </c>
      <c r="BI231" s="244">
        <f>IF(N231="nulová",J231,0)</f>
        <v>0</v>
      </c>
      <c r="BJ231" s="14" t="s">
        <v>83</v>
      </c>
      <c r="BK231" s="244">
        <f>ROUND(I231*H231,2)</f>
        <v>0</v>
      </c>
      <c r="BL231" s="14" t="s">
        <v>623</v>
      </c>
      <c r="BM231" s="243" t="s">
        <v>650</v>
      </c>
    </row>
    <row r="232" s="2" customFormat="1" ht="24.15" customHeight="1">
      <c r="A232" s="35"/>
      <c r="B232" s="36"/>
      <c r="C232" s="254" t="s">
        <v>651</v>
      </c>
      <c r="D232" s="254" t="s">
        <v>495</v>
      </c>
      <c r="E232" s="255" t="s">
        <v>652</v>
      </c>
      <c r="F232" s="256" t="s">
        <v>653</v>
      </c>
      <c r="G232" s="257" t="s">
        <v>312</v>
      </c>
      <c r="H232" s="258">
        <v>78.430000000000007</v>
      </c>
      <c r="I232" s="259"/>
      <c r="J232" s="260">
        <f>ROUND(I232*H232,2)</f>
        <v>0</v>
      </c>
      <c r="K232" s="261"/>
      <c r="L232" s="262"/>
      <c r="M232" s="263" t="s">
        <v>1</v>
      </c>
      <c r="N232" s="264" t="s">
        <v>40</v>
      </c>
      <c r="O232" s="88"/>
      <c r="P232" s="241">
        <f>O232*H232</f>
        <v>0</v>
      </c>
      <c r="Q232" s="241">
        <v>0</v>
      </c>
      <c r="R232" s="241">
        <f>Q232*H232</f>
        <v>0</v>
      </c>
      <c r="S232" s="241">
        <v>0</v>
      </c>
      <c r="T232" s="242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43" t="s">
        <v>654</v>
      </c>
      <c r="AT232" s="243" t="s">
        <v>495</v>
      </c>
      <c r="AU232" s="243" t="s">
        <v>85</v>
      </c>
      <c r="AY232" s="14" t="s">
        <v>149</v>
      </c>
      <c r="BE232" s="244">
        <f>IF(N232="základní",J232,0)</f>
        <v>0</v>
      </c>
      <c r="BF232" s="244">
        <f>IF(N232="snížená",J232,0)</f>
        <v>0</v>
      </c>
      <c r="BG232" s="244">
        <f>IF(N232="zákl. přenesená",J232,0)</f>
        <v>0</v>
      </c>
      <c r="BH232" s="244">
        <f>IF(N232="sníž. přenesená",J232,0)</f>
        <v>0</v>
      </c>
      <c r="BI232" s="244">
        <f>IF(N232="nulová",J232,0)</f>
        <v>0</v>
      </c>
      <c r="BJ232" s="14" t="s">
        <v>83</v>
      </c>
      <c r="BK232" s="244">
        <f>ROUND(I232*H232,2)</f>
        <v>0</v>
      </c>
      <c r="BL232" s="14" t="s">
        <v>654</v>
      </c>
      <c r="BM232" s="243" t="s">
        <v>655</v>
      </c>
    </row>
    <row r="233" s="2" customFormat="1" ht="24.15" customHeight="1">
      <c r="A233" s="35"/>
      <c r="B233" s="36"/>
      <c r="C233" s="254" t="s">
        <v>656</v>
      </c>
      <c r="D233" s="254" t="s">
        <v>495</v>
      </c>
      <c r="E233" s="255" t="s">
        <v>657</v>
      </c>
      <c r="F233" s="256" t="s">
        <v>658</v>
      </c>
      <c r="G233" s="257" t="s">
        <v>299</v>
      </c>
      <c r="H233" s="258">
        <v>7</v>
      </c>
      <c r="I233" s="259"/>
      <c r="J233" s="260">
        <f>ROUND(I233*H233,2)</f>
        <v>0</v>
      </c>
      <c r="K233" s="261"/>
      <c r="L233" s="262"/>
      <c r="M233" s="263" t="s">
        <v>1</v>
      </c>
      <c r="N233" s="264" t="s">
        <v>40</v>
      </c>
      <c r="O233" s="88"/>
      <c r="P233" s="241">
        <f>O233*H233</f>
        <v>0</v>
      </c>
      <c r="Q233" s="241">
        <v>0.00025999999999999998</v>
      </c>
      <c r="R233" s="241">
        <f>Q233*H233</f>
        <v>0.0018199999999999998</v>
      </c>
      <c r="S233" s="241">
        <v>0</v>
      </c>
      <c r="T233" s="242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43" t="s">
        <v>654</v>
      </c>
      <c r="AT233" s="243" t="s">
        <v>495</v>
      </c>
      <c r="AU233" s="243" t="s">
        <v>85</v>
      </c>
      <c r="AY233" s="14" t="s">
        <v>149</v>
      </c>
      <c r="BE233" s="244">
        <f>IF(N233="základní",J233,0)</f>
        <v>0</v>
      </c>
      <c r="BF233" s="244">
        <f>IF(N233="snížená",J233,0)</f>
        <v>0</v>
      </c>
      <c r="BG233" s="244">
        <f>IF(N233="zákl. přenesená",J233,0)</f>
        <v>0</v>
      </c>
      <c r="BH233" s="244">
        <f>IF(N233="sníž. přenesená",J233,0)</f>
        <v>0</v>
      </c>
      <c r="BI233" s="244">
        <f>IF(N233="nulová",J233,0)</f>
        <v>0</v>
      </c>
      <c r="BJ233" s="14" t="s">
        <v>83</v>
      </c>
      <c r="BK233" s="244">
        <f>ROUND(I233*H233,2)</f>
        <v>0</v>
      </c>
      <c r="BL233" s="14" t="s">
        <v>654</v>
      </c>
      <c r="BM233" s="243" t="s">
        <v>659</v>
      </c>
    </row>
    <row r="234" s="2" customFormat="1" ht="37.8" customHeight="1">
      <c r="A234" s="35"/>
      <c r="B234" s="36"/>
      <c r="C234" s="231" t="s">
        <v>660</v>
      </c>
      <c r="D234" s="231" t="s">
        <v>151</v>
      </c>
      <c r="E234" s="232" t="s">
        <v>661</v>
      </c>
      <c r="F234" s="233" t="s">
        <v>662</v>
      </c>
      <c r="G234" s="234" t="s">
        <v>312</v>
      </c>
      <c r="H234" s="235">
        <v>4.4000000000000004</v>
      </c>
      <c r="I234" s="236"/>
      <c r="J234" s="237">
        <f>ROUND(I234*H234,2)</f>
        <v>0</v>
      </c>
      <c r="K234" s="238"/>
      <c r="L234" s="41"/>
      <c r="M234" s="239" t="s">
        <v>1</v>
      </c>
      <c r="N234" s="240" t="s">
        <v>40</v>
      </c>
      <c r="O234" s="88"/>
      <c r="P234" s="241">
        <f>O234*H234</f>
        <v>0</v>
      </c>
      <c r="Q234" s="241">
        <v>0</v>
      </c>
      <c r="R234" s="241">
        <f>Q234*H234</f>
        <v>0</v>
      </c>
      <c r="S234" s="241">
        <v>0</v>
      </c>
      <c r="T234" s="242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43" t="s">
        <v>623</v>
      </c>
      <c r="AT234" s="243" t="s">
        <v>151</v>
      </c>
      <c r="AU234" s="243" t="s">
        <v>85</v>
      </c>
      <c r="AY234" s="14" t="s">
        <v>149</v>
      </c>
      <c r="BE234" s="244">
        <f>IF(N234="základní",J234,0)</f>
        <v>0</v>
      </c>
      <c r="BF234" s="244">
        <f>IF(N234="snížená",J234,0)</f>
        <v>0</v>
      </c>
      <c r="BG234" s="244">
        <f>IF(N234="zákl. přenesená",J234,0)</f>
        <v>0</v>
      </c>
      <c r="BH234" s="244">
        <f>IF(N234="sníž. přenesená",J234,0)</f>
        <v>0</v>
      </c>
      <c r="BI234" s="244">
        <f>IF(N234="nulová",J234,0)</f>
        <v>0</v>
      </c>
      <c r="BJ234" s="14" t="s">
        <v>83</v>
      </c>
      <c r="BK234" s="244">
        <f>ROUND(I234*H234,2)</f>
        <v>0</v>
      </c>
      <c r="BL234" s="14" t="s">
        <v>623</v>
      </c>
      <c r="BM234" s="243" t="s">
        <v>663</v>
      </c>
    </row>
    <row r="235" s="2" customFormat="1" ht="16.5" customHeight="1">
      <c r="A235" s="35"/>
      <c r="B235" s="36"/>
      <c r="C235" s="254" t="s">
        <v>664</v>
      </c>
      <c r="D235" s="254" t="s">
        <v>495</v>
      </c>
      <c r="E235" s="255" t="s">
        <v>665</v>
      </c>
      <c r="F235" s="256" t="s">
        <v>666</v>
      </c>
      <c r="G235" s="257" t="s">
        <v>667</v>
      </c>
      <c r="H235" s="258">
        <v>2.7280000000000002</v>
      </c>
      <c r="I235" s="259"/>
      <c r="J235" s="260">
        <f>ROUND(I235*H235,2)</f>
        <v>0</v>
      </c>
      <c r="K235" s="261"/>
      <c r="L235" s="262"/>
      <c r="M235" s="263" t="s">
        <v>1</v>
      </c>
      <c r="N235" s="264" t="s">
        <v>40</v>
      </c>
      <c r="O235" s="88"/>
      <c r="P235" s="241">
        <f>O235*H235</f>
        <v>0</v>
      </c>
      <c r="Q235" s="241">
        <v>0.001</v>
      </c>
      <c r="R235" s="241">
        <f>Q235*H235</f>
        <v>0.0027280000000000004</v>
      </c>
      <c r="S235" s="241">
        <v>0</v>
      </c>
      <c r="T235" s="242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43" t="s">
        <v>654</v>
      </c>
      <c r="AT235" s="243" t="s">
        <v>495</v>
      </c>
      <c r="AU235" s="243" t="s">
        <v>85</v>
      </c>
      <c r="AY235" s="14" t="s">
        <v>149</v>
      </c>
      <c r="BE235" s="244">
        <f>IF(N235="základní",J235,0)</f>
        <v>0</v>
      </c>
      <c r="BF235" s="244">
        <f>IF(N235="snížená",J235,0)</f>
        <v>0</v>
      </c>
      <c r="BG235" s="244">
        <f>IF(N235="zákl. přenesená",J235,0)</f>
        <v>0</v>
      </c>
      <c r="BH235" s="244">
        <f>IF(N235="sníž. přenesená",J235,0)</f>
        <v>0</v>
      </c>
      <c r="BI235" s="244">
        <f>IF(N235="nulová",J235,0)</f>
        <v>0</v>
      </c>
      <c r="BJ235" s="14" t="s">
        <v>83</v>
      </c>
      <c r="BK235" s="244">
        <f>ROUND(I235*H235,2)</f>
        <v>0</v>
      </c>
      <c r="BL235" s="14" t="s">
        <v>654</v>
      </c>
      <c r="BM235" s="243" t="s">
        <v>668</v>
      </c>
    </row>
    <row r="236" s="2" customFormat="1" ht="24.15" customHeight="1">
      <c r="A236" s="35"/>
      <c r="B236" s="36"/>
      <c r="C236" s="254" t="s">
        <v>669</v>
      </c>
      <c r="D236" s="254" t="s">
        <v>495</v>
      </c>
      <c r="E236" s="255" t="s">
        <v>670</v>
      </c>
      <c r="F236" s="256" t="s">
        <v>671</v>
      </c>
      <c r="G236" s="257" t="s">
        <v>299</v>
      </c>
      <c r="H236" s="258">
        <v>1</v>
      </c>
      <c r="I236" s="259"/>
      <c r="J236" s="260">
        <f>ROUND(I236*H236,2)</f>
        <v>0</v>
      </c>
      <c r="K236" s="261"/>
      <c r="L236" s="262"/>
      <c r="M236" s="265" t="s">
        <v>1</v>
      </c>
      <c r="N236" s="266" t="s">
        <v>40</v>
      </c>
      <c r="O236" s="251"/>
      <c r="P236" s="252">
        <f>O236*H236</f>
        <v>0</v>
      </c>
      <c r="Q236" s="252">
        <v>0.00069999999999999999</v>
      </c>
      <c r="R236" s="252">
        <f>Q236*H236</f>
        <v>0.00069999999999999999</v>
      </c>
      <c r="S236" s="252">
        <v>0</v>
      </c>
      <c r="T236" s="253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43" t="s">
        <v>654</v>
      </c>
      <c r="AT236" s="243" t="s">
        <v>495</v>
      </c>
      <c r="AU236" s="243" t="s">
        <v>85</v>
      </c>
      <c r="AY236" s="14" t="s">
        <v>149</v>
      </c>
      <c r="BE236" s="244">
        <f>IF(N236="základní",J236,0)</f>
        <v>0</v>
      </c>
      <c r="BF236" s="244">
        <f>IF(N236="snížená",J236,0)</f>
        <v>0</v>
      </c>
      <c r="BG236" s="244">
        <f>IF(N236="zákl. přenesená",J236,0)</f>
        <v>0</v>
      </c>
      <c r="BH236" s="244">
        <f>IF(N236="sníž. přenesená",J236,0)</f>
        <v>0</v>
      </c>
      <c r="BI236" s="244">
        <f>IF(N236="nulová",J236,0)</f>
        <v>0</v>
      </c>
      <c r="BJ236" s="14" t="s">
        <v>83</v>
      </c>
      <c r="BK236" s="244">
        <f>ROUND(I236*H236,2)</f>
        <v>0</v>
      </c>
      <c r="BL236" s="14" t="s">
        <v>654</v>
      </c>
      <c r="BM236" s="243" t="s">
        <v>672</v>
      </c>
    </row>
    <row r="237" s="2" customFormat="1" ht="6.96" customHeight="1">
      <c r="A237" s="35"/>
      <c r="B237" s="63"/>
      <c r="C237" s="64"/>
      <c r="D237" s="64"/>
      <c r="E237" s="64"/>
      <c r="F237" s="64"/>
      <c r="G237" s="64"/>
      <c r="H237" s="64"/>
      <c r="I237" s="64"/>
      <c r="J237" s="64"/>
      <c r="K237" s="64"/>
      <c r="L237" s="41"/>
      <c r="M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</row>
  </sheetData>
  <sheetProtection sheet="1" autoFilter="0" formatColumns="0" formatRows="0" objects="1" scenarios="1" spinCount="100000" saltValue="P+8W/jPXwv7Vg+gYuyJnibcGXIyXQpXvQSVUIlmQDpayY2Naj6mcNFGtR6YOgXnTtzb0jSS7Etilrq2SCQ42Ww==" hashValue="ANIxrdQMejIzjeE3Q4xmAp68ReHKJlXquuFPP2NAB7cHOhLvUfXPoPhpP7JmPxFIReSMLiI6TT55OpttXlkS8w==" algorithmName="SHA-512" password="CC35"/>
  <autoFilter ref="C141:K236"/>
  <mergeCells count="14">
    <mergeCell ref="E7:H7"/>
    <mergeCell ref="E9:H9"/>
    <mergeCell ref="E18:H18"/>
    <mergeCell ref="E27:H27"/>
    <mergeCell ref="E85:H85"/>
    <mergeCell ref="E87:H87"/>
    <mergeCell ref="D116:F116"/>
    <mergeCell ref="D117:F117"/>
    <mergeCell ref="D118:F118"/>
    <mergeCell ref="D119:F119"/>
    <mergeCell ref="D120:F120"/>
    <mergeCell ref="E132:H132"/>
    <mergeCell ref="E134:H13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91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85</v>
      </c>
    </row>
    <row r="4" s="1" customFormat="1" ht="24.96" customHeight="1">
      <c r="B4" s="17"/>
      <c r="D4" s="135" t="s">
        <v>95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 xml:space="preserve">Demolice a novostavba zázemí cestářství ve Strnadech-Jílovišti  p.č. 462/3, p.č. 454/1 a p.č.st. 351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96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673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29. 5. 2023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31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34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140" t="s">
        <v>98</v>
      </c>
      <c r="E30" s="35"/>
      <c r="F30" s="35"/>
      <c r="G30" s="35"/>
      <c r="H30" s="35"/>
      <c r="I30" s="35"/>
      <c r="J30" s="147">
        <f>J96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48" t="s">
        <v>99</v>
      </c>
      <c r="E31" s="35"/>
      <c r="F31" s="35"/>
      <c r="G31" s="35"/>
      <c r="H31" s="35"/>
      <c r="I31" s="35"/>
      <c r="J31" s="147">
        <f>J101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49" t="s">
        <v>35</v>
      </c>
      <c r="E32" s="35"/>
      <c r="F32" s="35"/>
      <c r="G32" s="35"/>
      <c r="H32" s="35"/>
      <c r="I32" s="35"/>
      <c r="J32" s="150">
        <f>ROUND(J30 + J31,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46"/>
      <c r="E33" s="146"/>
      <c r="F33" s="146"/>
      <c r="G33" s="146"/>
      <c r="H33" s="146"/>
      <c r="I33" s="146"/>
      <c r="J33" s="146"/>
      <c r="K33" s="146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1" t="s">
        <v>37</v>
      </c>
      <c r="G34" s="35"/>
      <c r="H34" s="35"/>
      <c r="I34" s="151" t="s">
        <v>36</v>
      </c>
      <c r="J34" s="151" t="s">
        <v>38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52" t="s">
        <v>39</v>
      </c>
      <c r="E35" s="137" t="s">
        <v>40</v>
      </c>
      <c r="F35" s="153">
        <f>ROUND((SUM(BE101:BE108) + SUM(BE128:BE233)),  2)</f>
        <v>0</v>
      </c>
      <c r="G35" s="35"/>
      <c r="H35" s="35"/>
      <c r="I35" s="154">
        <v>0.20999999999999999</v>
      </c>
      <c r="J35" s="153">
        <f>ROUND(((SUM(BE101:BE108) + SUM(BE128:BE233))*I35),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37" t="s">
        <v>41</v>
      </c>
      <c r="F36" s="153">
        <f>ROUND((SUM(BF101:BF108) + SUM(BF128:BF233)),  2)</f>
        <v>0</v>
      </c>
      <c r="G36" s="35"/>
      <c r="H36" s="35"/>
      <c r="I36" s="154">
        <v>0.14999999999999999</v>
      </c>
      <c r="J36" s="153">
        <f>ROUND(((SUM(BF101:BF108) + SUM(BF128:BF233))*I36),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42</v>
      </c>
      <c r="F37" s="153">
        <f>ROUND((SUM(BG101:BG108) + SUM(BG128:BG233)),  2)</f>
        <v>0</v>
      </c>
      <c r="G37" s="35"/>
      <c r="H37" s="35"/>
      <c r="I37" s="154">
        <v>0.20999999999999999</v>
      </c>
      <c r="J37" s="153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37" t="s">
        <v>43</v>
      </c>
      <c r="F38" s="153">
        <f>ROUND((SUM(BH101:BH108) + SUM(BH128:BH233)),  2)</f>
        <v>0</v>
      </c>
      <c r="G38" s="35"/>
      <c r="H38" s="35"/>
      <c r="I38" s="154">
        <v>0.14999999999999999</v>
      </c>
      <c r="J38" s="153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37" t="s">
        <v>44</v>
      </c>
      <c r="F39" s="153">
        <f>ROUND((SUM(BI101:BI108) + SUM(BI128:BI233)),  2)</f>
        <v>0</v>
      </c>
      <c r="G39" s="35"/>
      <c r="H39" s="35"/>
      <c r="I39" s="154">
        <v>0</v>
      </c>
      <c r="J39" s="153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55"/>
      <c r="D41" s="156" t="s">
        <v>45</v>
      </c>
      <c r="E41" s="157"/>
      <c r="F41" s="157"/>
      <c r="G41" s="158" t="s">
        <v>46</v>
      </c>
      <c r="H41" s="159" t="s">
        <v>47</v>
      </c>
      <c r="I41" s="157"/>
      <c r="J41" s="160">
        <f>SUM(J32:J39)</f>
        <v>0</v>
      </c>
      <c r="K41" s="161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100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3" t="str">
        <f>E7</f>
        <v xml:space="preserve">Demolice a novostavba zázemí cestářství ve Strnadech-Jílovišti  p.č. 462/3, p.č. 454/1 a p.č.st. 351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96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03 - Kontejnerová stavba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p.č. 462/3 a 454/1 p.č. st. 351</v>
      </c>
      <c r="G89" s="37"/>
      <c r="H89" s="37"/>
      <c r="I89" s="29" t="s">
        <v>22</v>
      </c>
      <c r="J89" s="76" t="str">
        <f>IF(J12="","",J12)</f>
        <v>29. 5. 2023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Středočeský kraj, Zborovská 81/11, Smíchov</v>
      </c>
      <c r="G91" s="37"/>
      <c r="H91" s="37"/>
      <c r="I91" s="29" t="s">
        <v>30</v>
      </c>
      <c r="J91" s="33" t="str">
        <f>E21</f>
        <v>KFJ project s.r.o.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KFJ project s.r.o.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4" t="s">
        <v>101</v>
      </c>
      <c r="D94" s="175"/>
      <c r="E94" s="175"/>
      <c r="F94" s="175"/>
      <c r="G94" s="175"/>
      <c r="H94" s="175"/>
      <c r="I94" s="175"/>
      <c r="J94" s="176" t="s">
        <v>102</v>
      </c>
      <c r="K94" s="175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7" t="s">
        <v>103</v>
      </c>
      <c r="D96" s="37"/>
      <c r="E96" s="37"/>
      <c r="F96" s="37"/>
      <c r="G96" s="37"/>
      <c r="H96" s="37"/>
      <c r="I96" s="37"/>
      <c r="J96" s="107">
        <f>J128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104</v>
      </c>
    </row>
    <row r="97" s="9" customFormat="1" ht="24.96" customHeight="1">
      <c r="A97" s="9"/>
      <c r="B97" s="178"/>
      <c r="C97" s="179"/>
      <c r="D97" s="180" t="s">
        <v>674</v>
      </c>
      <c r="E97" s="181"/>
      <c r="F97" s="181"/>
      <c r="G97" s="181"/>
      <c r="H97" s="181"/>
      <c r="I97" s="181"/>
      <c r="J97" s="182">
        <f>J129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675</v>
      </c>
      <c r="E98" s="187"/>
      <c r="F98" s="187"/>
      <c r="G98" s="187"/>
      <c r="H98" s="187"/>
      <c r="I98" s="187"/>
      <c r="J98" s="188">
        <f>J132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6.96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="2" customFormat="1" ht="29.28" customHeight="1">
      <c r="A101" s="35"/>
      <c r="B101" s="36"/>
      <c r="C101" s="177" t="s">
        <v>125</v>
      </c>
      <c r="D101" s="37"/>
      <c r="E101" s="37"/>
      <c r="F101" s="37"/>
      <c r="G101" s="37"/>
      <c r="H101" s="37"/>
      <c r="I101" s="37"/>
      <c r="J101" s="190">
        <f>ROUND(J102 + J103 + J104 + J105 + J106 + J107,2)</f>
        <v>0</v>
      </c>
      <c r="K101" s="37"/>
      <c r="L101" s="60"/>
      <c r="N101" s="191" t="s">
        <v>39</v>
      </c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18" customHeight="1">
      <c r="A102" s="35"/>
      <c r="B102" s="36"/>
      <c r="C102" s="37"/>
      <c r="D102" s="192" t="s">
        <v>126</v>
      </c>
      <c r="E102" s="193"/>
      <c r="F102" s="193"/>
      <c r="G102" s="37"/>
      <c r="H102" s="37"/>
      <c r="I102" s="37"/>
      <c r="J102" s="194">
        <v>0</v>
      </c>
      <c r="K102" s="37"/>
      <c r="L102" s="195"/>
      <c r="M102" s="196"/>
      <c r="N102" s="197" t="s">
        <v>40</v>
      </c>
      <c r="O102" s="196"/>
      <c r="P102" s="196"/>
      <c r="Q102" s="196"/>
      <c r="R102" s="196"/>
      <c r="S102" s="198"/>
      <c r="T102" s="198"/>
      <c r="U102" s="198"/>
      <c r="V102" s="198"/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96"/>
      <c r="AG102" s="196"/>
      <c r="AH102" s="196"/>
      <c r="AI102" s="196"/>
      <c r="AJ102" s="196"/>
      <c r="AK102" s="196"/>
      <c r="AL102" s="196"/>
      <c r="AM102" s="196"/>
      <c r="AN102" s="196"/>
      <c r="AO102" s="196"/>
      <c r="AP102" s="196"/>
      <c r="AQ102" s="196"/>
      <c r="AR102" s="196"/>
      <c r="AS102" s="196"/>
      <c r="AT102" s="196"/>
      <c r="AU102" s="196"/>
      <c r="AV102" s="196"/>
      <c r="AW102" s="196"/>
      <c r="AX102" s="196"/>
      <c r="AY102" s="199" t="s">
        <v>93</v>
      </c>
      <c r="AZ102" s="196"/>
      <c r="BA102" s="196"/>
      <c r="BB102" s="196"/>
      <c r="BC102" s="196"/>
      <c r="BD102" s="196"/>
      <c r="BE102" s="200">
        <f>IF(N102="základní",J102,0)</f>
        <v>0</v>
      </c>
      <c r="BF102" s="200">
        <f>IF(N102="snížená",J102,0)</f>
        <v>0</v>
      </c>
      <c r="BG102" s="200">
        <f>IF(N102="zákl. přenesená",J102,0)</f>
        <v>0</v>
      </c>
      <c r="BH102" s="200">
        <f>IF(N102="sníž. přenesená",J102,0)</f>
        <v>0</v>
      </c>
      <c r="BI102" s="200">
        <f>IF(N102="nulová",J102,0)</f>
        <v>0</v>
      </c>
      <c r="BJ102" s="199" t="s">
        <v>83</v>
      </c>
      <c r="BK102" s="196"/>
      <c r="BL102" s="196"/>
      <c r="BM102" s="196"/>
    </row>
    <row r="103" s="2" customFormat="1" ht="18" customHeight="1">
      <c r="A103" s="35"/>
      <c r="B103" s="36"/>
      <c r="C103" s="37"/>
      <c r="D103" s="192" t="s">
        <v>127</v>
      </c>
      <c r="E103" s="193"/>
      <c r="F103" s="193"/>
      <c r="G103" s="37"/>
      <c r="H103" s="37"/>
      <c r="I103" s="37"/>
      <c r="J103" s="194">
        <v>0</v>
      </c>
      <c r="K103" s="37"/>
      <c r="L103" s="195"/>
      <c r="M103" s="196"/>
      <c r="N103" s="197" t="s">
        <v>40</v>
      </c>
      <c r="O103" s="196"/>
      <c r="P103" s="196"/>
      <c r="Q103" s="196"/>
      <c r="R103" s="196"/>
      <c r="S103" s="198"/>
      <c r="T103" s="198"/>
      <c r="U103" s="198"/>
      <c r="V103" s="198"/>
      <c r="W103" s="198"/>
      <c r="X103" s="198"/>
      <c r="Y103" s="198"/>
      <c r="Z103" s="198"/>
      <c r="AA103" s="198"/>
      <c r="AB103" s="198"/>
      <c r="AC103" s="198"/>
      <c r="AD103" s="198"/>
      <c r="AE103" s="198"/>
      <c r="AF103" s="196"/>
      <c r="AG103" s="196"/>
      <c r="AH103" s="196"/>
      <c r="AI103" s="196"/>
      <c r="AJ103" s="196"/>
      <c r="AK103" s="196"/>
      <c r="AL103" s="196"/>
      <c r="AM103" s="196"/>
      <c r="AN103" s="196"/>
      <c r="AO103" s="196"/>
      <c r="AP103" s="196"/>
      <c r="AQ103" s="196"/>
      <c r="AR103" s="196"/>
      <c r="AS103" s="196"/>
      <c r="AT103" s="196"/>
      <c r="AU103" s="196"/>
      <c r="AV103" s="196"/>
      <c r="AW103" s="196"/>
      <c r="AX103" s="196"/>
      <c r="AY103" s="199" t="s">
        <v>93</v>
      </c>
      <c r="AZ103" s="196"/>
      <c r="BA103" s="196"/>
      <c r="BB103" s="196"/>
      <c r="BC103" s="196"/>
      <c r="BD103" s="196"/>
      <c r="BE103" s="200">
        <f>IF(N103="základní",J103,0)</f>
        <v>0</v>
      </c>
      <c r="BF103" s="200">
        <f>IF(N103="snížená",J103,0)</f>
        <v>0</v>
      </c>
      <c r="BG103" s="200">
        <f>IF(N103="zákl. přenesená",J103,0)</f>
        <v>0</v>
      </c>
      <c r="BH103" s="200">
        <f>IF(N103="sníž. přenesená",J103,0)</f>
        <v>0</v>
      </c>
      <c r="BI103" s="200">
        <f>IF(N103="nulová",J103,0)</f>
        <v>0</v>
      </c>
      <c r="BJ103" s="199" t="s">
        <v>83</v>
      </c>
      <c r="BK103" s="196"/>
      <c r="BL103" s="196"/>
      <c r="BM103" s="196"/>
    </row>
    <row r="104" s="2" customFormat="1" ht="18" customHeight="1">
      <c r="A104" s="35"/>
      <c r="B104" s="36"/>
      <c r="C104" s="37"/>
      <c r="D104" s="192" t="s">
        <v>128</v>
      </c>
      <c r="E104" s="193"/>
      <c r="F104" s="193"/>
      <c r="G104" s="37"/>
      <c r="H104" s="37"/>
      <c r="I104" s="37"/>
      <c r="J104" s="194">
        <v>0</v>
      </c>
      <c r="K104" s="37"/>
      <c r="L104" s="195"/>
      <c r="M104" s="196"/>
      <c r="N104" s="197" t="s">
        <v>40</v>
      </c>
      <c r="O104" s="196"/>
      <c r="P104" s="196"/>
      <c r="Q104" s="196"/>
      <c r="R104" s="196"/>
      <c r="S104" s="198"/>
      <c r="T104" s="198"/>
      <c r="U104" s="198"/>
      <c r="V104" s="198"/>
      <c r="W104" s="198"/>
      <c r="X104" s="198"/>
      <c r="Y104" s="198"/>
      <c r="Z104" s="198"/>
      <c r="AA104" s="198"/>
      <c r="AB104" s="198"/>
      <c r="AC104" s="198"/>
      <c r="AD104" s="198"/>
      <c r="AE104" s="198"/>
      <c r="AF104" s="196"/>
      <c r="AG104" s="196"/>
      <c r="AH104" s="196"/>
      <c r="AI104" s="196"/>
      <c r="AJ104" s="196"/>
      <c r="AK104" s="196"/>
      <c r="AL104" s="196"/>
      <c r="AM104" s="196"/>
      <c r="AN104" s="196"/>
      <c r="AO104" s="196"/>
      <c r="AP104" s="196"/>
      <c r="AQ104" s="196"/>
      <c r="AR104" s="196"/>
      <c r="AS104" s="196"/>
      <c r="AT104" s="196"/>
      <c r="AU104" s="196"/>
      <c r="AV104" s="196"/>
      <c r="AW104" s="196"/>
      <c r="AX104" s="196"/>
      <c r="AY104" s="199" t="s">
        <v>93</v>
      </c>
      <c r="AZ104" s="196"/>
      <c r="BA104" s="196"/>
      <c r="BB104" s="196"/>
      <c r="BC104" s="196"/>
      <c r="BD104" s="196"/>
      <c r="BE104" s="200">
        <f>IF(N104="základní",J104,0)</f>
        <v>0</v>
      </c>
      <c r="BF104" s="200">
        <f>IF(N104="snížená",J104,0)</f>
        <v>0</v>
      </c>
      <c r="BG104" s="200">
        <f>IF(N104="zákl. přenesená",J104,0)</f>
        <v>0</v>
      </c>
      <c r="BH104" s="200">
        <f>IF(N104="sníž. přenesená",J104,0)</f>
        <v>0</v>
      </c>
      <c r="BI104" s="200">
        <f>IF(N104="nulová",J104,0)</f>
        <v>0</v>
      </c>
      <c r="BJ104" s="199" t="s">
        <v>83</v>
      </c>
      <c r="BK104" s="196"/>
      <c r="BL104" s="196"/>
      <c r="BM104" s="196"/>
    </row>
    <row r="105" s="2" customFormat="1" ht="18" customHeight="1">
      <c r="A105" s="35"/>
      <c r="B105" s="36"/>
      <c r="C105" s="37"/>
      <c r="D105" s="192" t="s">
        <v>129</v>
      </c>
      <c r="E105" s="193"/>
      <c r="F105" s="193"/>
      <c r="G105" s="37"/>
      <c r="H105" s="37"/>
      <c r="I105" s="37"/>
      <c r="J105" s="194">
        <v>0</v>
      </c>
      <c r="K105" s="37"/>
      <c r="L105" s="195"/>
      <c r="M105" s="196"/>
      <c r="N105" s="197" t="s">
        <v>40</v>
      </c>
      <c r="O105" s="196"/>
      <c r="P105" s="196"/>
      <c r="Q105" s="196"/>
      <c r="R105" s="196"/>
      <c r="S105" s="198"/>
      <c r="T105" s="198"/>
      <c r="U105" s="198"/>
      <c r="V105" s="198"/>
      <c r="W105" s="198"/>
      <c r="X105" s="198"/>
      <c r="Y105" s="198"/>
      <c r="Z105" s="198"/>
      <c r="AA105" s="198"/>
      <c r="AB105" s="198"/>
      <c r="AC105" s="198"/>
      <c r="AD105" s="198"/>
      <c r="AE105" s="198"/>
      <c r="AF105" s="196"/>
      <c r="AG105" s="196"/>
      <c r="AH105" s="196"/>
      <c r="AI105" s="196"/>
      <c r="AJ105" s="196"/>
      <c r="AK105" s="196"/>
      <c r="AL105" s="196"/>
      <c r="AM105" s="196"/>
      <c r="AN105" s="196"/>
      <c r="AO105" s="196"/>
      <c r="AP105" s="196"/>
      <c r="AQ105" s="196"/>
      <c r="AR105" s="196"/>
      <c r="AS105" s="196"/>
      <c r="AT105" s="196"/>
      <c r="AU105" s="196"/>
      <c r="AV105" s="196"/>
      <c r="AW105" s="196"/>
      <c r="AX105" s="196"/>
      <c r="AY105" s="199" t="s">
        <v>93</v>
      </c>
      <c r="AZ105" s="196"/>
      <c r="BA105" s="196"/>
      <c r="BB105" s="196"/>
      <c r="BC105" s="196"/>
      <c r="BD105" s="196"/>
      <c r="BE105" s="200">
        <f>IF(N105="základní",J105,0)</f>
        <v>0</v>
      </c>
      <c r="BF105" s="200">
        <f>IF(N105="snížená",J105,0)</f>
        <v>0</v>
      </c>
      <c r="BG105" s="200">
        <f>IF(N105="zákl. přenesená",J105,0)</f>
        <v>0</v>
      </c>
      <c r="BH105" s="200">
        <f>IF(N105="sníž. přenesená",J105,0)</f>
        <v>0</v>
      </c>
      <c r="BI105" s="200">
        <f>IF(N105="nulová",J105,0)</f>
        <v>0</v>
      </c>
      <c r="BJ105" s="199" t="s">
        <v>83</v>
      </c>
      <c r="BK105" s="196"/>
      <c r="BL105" s="196"/>
      <c r="BM105" s="196"/>
    </row>
    <row r="106" s="2" customFormat="1" ht="18" customHeight="1">
      <c r="A106" s="35"/>
      <c r="B106" s="36"/>
      <c r="C106" s="37"/>
      <c r="D106" s="192" t="s">
        <v>130</v>
      </c>
      <c r="E106" s="193"/>
      <c r="F106" s="193"/>
      <c r="G106" s="37"/>
      <c r="H106" s="37"/>
      <c r="I106" s="37"/>
      <c r="J106" s="194">
        <v>0</v>
      </c>
      <c r="K106" s="37"/>
      <c r="L106" s="195"/>
      <c r="M106" s="196"/>
      <c r="N106" s="197" t="s">
        <v>40</v>
      </c>
      <c r="O106" s="196"/>
      <c r="P106" s="196"/>
      <c r="Q106" s="196"/>
      <c r="R106" s="196"/>
      <c r="S106" s="198"/>
      <c r="T106" s="198"/>
      <c r="U106" s="198"/>
      <c r="V106" s="198"/>
      <c r="W106" s="198"/>
      <c r="X106" s="198"/>
      <c r="Y106" s="198"/>
      <c r="Z106" s="198"/>
      <c r="AA106" s="198"/>
      <c r="AB106" s="198"/>
      <c r="AC106" s="198"/>
      <c r="AD106" s="198"/>
      <c r="AE106" s="198"/>
      <c r="AF106" s="196"/>
      <c r="AG106" s="196"/>
      <c r="AH106" s="196"/>
      <c r="AI106" s="196"/>
      <c r="AJ106" s="196"/>
      <c r="AK106" s="196"/>
      <c r="AL106" s="196"/>
      <c r="AM106" s="196"/>
      <c r="AN106" s="196"/>
      <c r="AO106" s="196"/>
      <c r="AP106" s="196"/>
      <c r="AQ106" s="196"/>
      <c r="AR106" s="196"/>
      <c r="AS106" s="196"/>
      <c r="AT106" s="196"/>
      <c r="AU106" s="196"/>
      <c r="AV106" s="196"/>
      <c r="AW106" s="196"/>
      <c r="AX106" s="196"/>
      <c r="AY106" s="199" t="s">
        <v>93</v>
      </c>
      <c r="AZ106" s="196"/>
      <c r="BA106" s="196"/>
      <c r="BB106" s="196"/>
      <c r="BC106" s="196"/>
      <c r="BD106" s="196"/>
      <c r="BE106" s="200">
        <f>IF(N106="základní",J106,0)</f>
        <v>0</v>
      </c>
      <c r="BF106" s="200">
        <f>IF(N106="snížená",J106,0)</f>
        <v>0</v>
      </c>
      <c r="BG106" s="200">
        <f>IF(N106="zákl. přenesená",J106,0)</f>
        <v>0</v>
      </c>
      <c r="BH106" s="200">
        <f>IF(N106="sníž. přenesená",J106,0)</f>
        <v>0</v>
      </c>
      <c r="BI106" s="200">
        <f>IF(N106="nulová",J106,0)</f>
        <v>0</v>
      </c>
      <c r="BJ106" s="199" t="s">
        <v>83</v>
      </c>
      <c r="BK106" s="196"/>
      <c r="BL106" s="196"/>
      <c r="BM106" s="196"/>
    </row>
    <row r="107" s="2" customFormat="1" ht="18" customHeight="1">
      <c r="A107" s="35"/>
      <c r="B107" s="36"/>
      <c r="C107" s="37"/>
      <c r="D107" s="193" t="s">
        <v>131</v>
      </c>
      <c r="E107" s="37"/>
      <c r="F107" s="37"/>
      <c r="G107" s="37"/>
      <c r="H107" s="37"/>
      <c r="I107" s="37"/>
      <c r="J107" s="194">
        <f>ROUND(J30*T107,2)</f>
        <v>0</v>
      </c>
      <c r="K107" s="37"/>
      <c r="L107" s="195"/>
      <c r="M107" s="196"/>
      <c r="N107" s="197" t="s">
        <v>40</v>
      </c>
      <c r="O107" s="196"/>
      <c r="P107" s="196"/>
      <c r="Q107" s="196"/>
      <c r="R107" s="196"/>
      <c r="S107" s="198"/>
      <c r="T107" s="198"/>
      <c r="U107" s="198"/>
      <c r="V107" s="198"/>
      <c r="W107" s="198"/>
      <c r="X107" s="198"/>
      <c r="Y107" s="198"/>
      <c r="Z107" s="198"/>
      <c r="AA107" s="198"/>
      <c r="AB107" s="198"/>
      <c r="AC107" s="198"/>
      <c r="AD107" s="198"/>
      <c r="AE107" s="198"/>
      <c r="AF107" s="196"/>
      <c r="AG107" s="196"/>
      <c r="AH107" s="196"/>
      <c r="AI107" s="196"/>
      <c r="AJ107" s="196"/>
      <c r="AK107" s="196"/>
      <c r="AL107" s="196"/>
      <c r="AM107" s="196"/>
      <c r="AN107" s="196"/>
      <c r="AO107" s="196"/>
      <c r="AP107" s="196"/>
      <c r="AQ107" s="196"/>
      <c r="AR107" s="196"/>
      <c r="AS107" s="196"/>
      <c r="AT107" s="196"/>
      <c r="AU107" s="196"/>
      <c r="AV107" s="196"/>
      <c r="AW107" s="196"/>
      <c r="AX107" s="196"/>
      <c r="AY107" s="199" t="s">
        <v>132</v>
      </c>
      <c r="AZ107" s="196"/>
      <c r="BA107" s="196"/>
      <c r="BB107" s="196"/>
      <c r="BC107" s="196"/>
      <c r="BD107" s="196"/>
      <c r="BE107" s="200">
        <f>IF(N107="základní",J107,0)</f>
        <v>0</v>
      </c>
      <c r="BF107" s="200">
        <f>IF(N107="snížená",J107,0)</f>
        <v>0</v>
      </c>
      <c r="BG107" s="200">
        <f>IF(N107="zákl. přenesená",J107,0)</f>
        <v>0</v>
      </c>
      <c r="BH107" s="200">
        <f>IF(N107="sníž. přenesená",J107,0)</f>
        <v>0</v>
      </c>
      <c r="BI107" s="200">
        <f>IF(N107="nulová",J107,0)</f>
        <v>0</v>
      </c>
      <c r="BJ107" s="199" t="s">
        <v>83</v>
      </c>
      <c r="BK107" s="196"/>
      <c r="BL107" s="196"/>
      <c r="BM107" s="196"/>
    </row>
    <row r="108" s="2" customForma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9.28" customHeight="1">
      <c r="A109" s="35"/>
      <c r="B109" s="36"/>
      <c r="C109" s="201" t="s">
        <v>133</v>
      </c>
      <c r="D109" s="175"/>
      <c r="E109" s="175"/>
      <c r="F109" s="175"/>
      <c r="G109" s="175"/>
      <c r="H109" s="175"/>
      <c r="I109" s="175"/>
      <c r="J109" s="202">
        <f>ROUND(J96+J101,2)</f>
        <v>0</v>
      </c>
      <c r="K109" s="175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="2" customFormat="1" ht="6.96" customHeight="1">
      <c r="A114" s="35"/>
      <c r="B114" s="65"/>
      <c r="C114" s="66"/>
      <c r="D114" s="66"/>
      <c r="E114" s="66"/>
      <c r="F114" s="66"/>
      <c r="G114" s="66"/>
      <c r="H114" s="66"/>
      <c r="I114" s="66"/>
      <c r="J114" s="66"/>
      <c r="K114" s="66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4.96" customHeight="1">
      <c r="A115" s="35"/>
      <c r="B115" s="36"/>
      <c r="C115" s="20" t="s">
        <v>134</v>
      </c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16</v>
      </c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26.25" customHeight="1">
      <c r="A118" s="35"/>
      <c r="B118" s="36"/>
      <c r="C118" s="37"/>
      <c r="D118" s="37"/>
      <c r="E118" s="173" t="str">
        <f>E7</f>
        <v xml:space="preserve">Demolice a novostavba zázemí cestářství ve Strnadech-Jílovišti  p.č. 462/3, p.č. 454/1 a p.č.st. 351</v>
      </c>
      <c r="F118" s="29"/>
      <c r="G118" s="29"/>
      <c r="H118" s="29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96</v>
      </c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6.5" customHeight="1">
      <c r="A120" s="35"/>
      <c r="B120" s="36"/>
      <c r="C120" s="37"/>
      <c r="D120" s="37"/>
      <c r="E120" s="73" t="str">
        <f>E9</f>
        <v>03 - Kontejnerová stavba</v>
      </c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20</v>
      </c>
      <c r="D122" s="37"/>
      <c r="E122" s="37"/>
      <c r="F122" s="24" t="str">
        <f>F12</f>
        <v>p.č. 462/3 a 454/1 p.č. st. 351</v>
      </c>
      <c r="G122" s="37"/>
      <c r="H122" s="37"/>
      <c r="I122" s="29" t="s">
        <v>22</v>
      </c>
      <c r="J122" s="76" t="str">
        <f>IF(J12="","",J12)</f>
        <v>29. 5. 2023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24</v>
      </c>
      <c r="D124" s="37"/>
      <c r="E124" s="37"/>
      <c r="F124" s="24" t="str">
        <f>E15</f>
        <v>Středočeský kraj, Zborovská 81/11, Smíchov</v>
      </c>
      <c r="G124" s="37"/>
      <c r="H124" s="37"/>
      <c r="I124" s="29" t="s">
        <v>30</v>
      </c>
      <c r="J124" s="33" t="str">
        <f>E21</f>
        <v>KFJ project s.r.o.</v>
      </c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5.15" customHeight="1">
      <c r="A125" s="35"/>
      <c r="B125" s="36"/>
      <c r="C125" s="29" t="s">
        <v>28</v>
      </c>
      <c r="D125" s="37"/>
      <c r="E125" s="37"/>
      <c r="F125" s="24" t="str">
        <f>IF(E18="","",E18)</f>
        <v>Vyplň údaj</v>
      </c>
      <c r="G125" s="37"/>
      <c r="H125" s="37"/>
      <c r="I125" s="29" t="s">
        <v>33</v>
      </c>
      <c r="J125" s="33" t="str">
        <f>E24</f>
        <v>KFJ project s.r.o.</v>
      </c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0.32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11" customFormat="1" ht="29.28" customHeight="1">
      <c r="A127" s="203"/>
      <c r="B127" s="204"/>
      <c r="C127" s="205" t="s">
        <v>135</v>
      </c>
      <c r="D127" s="206" t="s">
        <v>60</v>
      </c>
      <c r="E127" s="206" t="s">
        <v>56</v>
      </c>
      <c r="F127" s="206" t="s">
        <v>57</v>
      </c>
      <c r="G127" s="206" t="s">
        <v>136</v>
      </c>
      <c r="H127" s="206" t="s">
        <v>137</v>
      </c>
      <c r="I127" s="206" t="s">
        <v>138</v>
      </c>
      <c r="J127" s="207" t="s">
        <v>102</v>
      </c>
      <c r="K127" s="208" t="s">
        <v>139</v>
      </c>
      <c r="L127" s="209"/>
      <c r="M127" s="97" t="s">
        <v>1</v>
      </c>
      <c r="N127" s="98" t="s">
        <v>39</v>
      </c>
      <c r="O127" s="98" t="s">
        <v>140</v>
      </c>
      <c r="P127" s="98" t="s">
        <v>141</v>
      </c>
      <c r="Q127" s="98" t="s">
        <v>142</v>
      </c>
      <c r="R127" s="98" t="s">
        <v>143</v>
      </c>
      <c r="S127" s="98" t="s">
        <v>144</v>
      </c>
      <c r="T127" s="99" t="s">
        <v>145</v>
      </c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</row>
    <row r="128" s="2" customFormat="1" ht="22.8" customHeight="1">
      <c r="A128" s="35"/>
      <c r="B128" s="36"/>
      <c r="C128" s="104" t="s">
        <v>146</v>
      </c>
      <c r="D128" s="37"/>
      <c r="E128" s="37"/>
      <c r="F128" s="37"/>
      <c r="G128" s="37"/>
      <c r="H128" s="37"/>
      <c r="I128" s="37"/>
      <c r="J128" s="210">
        <f>BK128</f>
        <v>0</v>
      </c>
      <c r="K128" s="37"/>
      <c r="L128" s="41"/>
      <c r="M128" s="100"/>
      <c r="N128" s="211"/>
      <c r="O128" s="101"/>
      <c r="P128" s="212">
        <f>P129</f>
        <v>0</v>
      </c>
      <c r="Q128" s="101"/>
      <c r="R128" s="212">
        <f>R129</f>
        <v>0</v>
      </c>
      <c r="S128" s="101"/>
      <c r="T128" s="213">
        <f>T129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74</v>
      </c>
      <c r="AU128" s="14" t="s">
        <v>104</v>
      </c>
      <c r="BK128" s="214">
        <f>BK129</f>
        <v>0</v>
      </c>
    </row>
    <row r="129" s="12" customFormat="1" ht="25.92" customHeight="1">
      <c r="A129" s="12"/>
      <c r="B129" s="215"/>
      <c r="C129" s="216"/>
      <c r="D129" s="217" t="s">
        <v>74</v>
      </c>
      <c r="E129" s="218" t="s">
        <v>147</v>
      </c>
      <c r="F129" s="218" t="s">
        <v>147</v>
      </c>
      <c r="G129" s="216"/>
      <c r="H129" s="216"/>
      <c r="I129" s="219"/>
      <c r="J129" s="220">
        <f>BK129</f>
        <v>0</v>
      </c>
      <c r="K129" s="216"/>
      <c r="L129" s="221"/>
      <c r="M129" s="222"/>
      <c r="N129" s="223"/>
      <c r="O129" s="223"/>
      <c r="P129" s="224">
        <f>P130+P131+P132</f>
        <v>0</v>
      </c>
      <c r="Q129" s="223"/>
      <c r="R129" s="224">
        <f>R130+R131+R132</f>
        <v>0</v>
      </c>
      <c r="S129" s="223"/>
      <c r="T129" s="225">
        <f>T130+T131+T132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6" t="s">
        <v>83</v>
      </c>
      <c r="AT129" s="227" t="s">
        <v>74</v>
      </c>
      <c r="AU129" s="227" t="s">
        <v>75</v>
      </c>
      <c r="AY129" s="226" t="s">
        <v>149</v>
      </c>
      <c r="BK129" s="228">
        <f>BK130+BK131+BK132</f>
        <v>0</v>
      </c>
    </row>
    <row r="130" s="2" customFormat="1" ht="16.5" customHeight="1">
      <c r="A130" s="35"/>
      <c r="B130" s="36"/>
      <c r="C130" s="231" t="s">
        <v>676</v>
      </c>
      <c r="D130" s="231" t="s">
        <v>151</v>
      </c>
      <c r="E130" s="232" t="s">
        <v>677</v>
      </c>
      <c r="F130" s="233" t="s">
        <v>678</v>
      </c>
      <c r="G130" s="234" t="s">
        <v>679</v>
      </c>
      <c r="H130" s="235">
        <v>1</v>
      </c>
      <c r="I130" s="236"/>
      <c r="J130" s="237">
        <f>ROUND(I130*H130,2)</f>
        <v>0</v>
      </c>
      <c r="K130" s="238"/>
      <c r="L130" s="41"/>
      <c r="M130" s="239" t="s">
        <v>1</v>
      </c>
      <c r="N130" s="240" t="s">
        <v>40</v>
      </c>
      <c r="O130" s="88"/>
      <c r="P130" s="241">
        <f>O130*H130</f>
        <v>0</v>
      </c>
      <c r="Q130" s="241">
        <v>0</v>
      </c>
      <c r="R130" s="241">
        <f>Q130*H130</f>
        <v>0</v>
      </c>
      <c r="S130" s="241">
        <v>0</v>
      </c>
      <c r="T130" s="24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3" t="s">
        <v>155</v>
      </c>
      <c r="AT130" s="243" t="s">
        <v>151</v>
      </c>
      <c r="AU130" s="243" t="s">
        <v>83</v>
      </c>
      <c r="AY130" s="14" t="s">
        <v>149</v>
      </c>
      <c r="BE130" s="244">
        <f>IF(N130="základní",J130,0)</f>
        <v>0</v>
      </c>
      <c r="BF130" s="244">
        <f>IF(N130="snížená",J130,0)</f>
        <v>0</v>
      </c>
      <c r="BG130" s="244">
        <f>IF(N130="zákl. přenesená",J130,0)</f>
        <v>0</v>
      </c>
      <c r="BH130" s="244">
        <f>IF(N130="sníž. přenesená",J130,0)</f>
        <v>0</v>
      </c>
      <c r="BI130" s="244">
        <f>IF(N130="nulová",J130,0)</f>
        <v>0</v>
      </c>
      <c r="BJ130" s="14" t="s">
        <v>83</v>
      </c>
      <c r="BK130" s="244">
        <f>ROUND(I130*H130,2)</f>
        <v>0</v>
      </c>
      <c r="BL130" s="14" t="s">
        <v>155</v>
      </c>
      <c r="BM130" s="243" t="s">
        <v>680</v>
      </c>
    </row>
    <row r="131" s="2" customFormat="1" ht="16.5" customHeight="1">
      <c r="A131" s="35"/>
      <c r="B131" s="36"/>
      <c r="C131" s="231" t="s">
        <v>681</v>
      </c>
      <c r="D131" s="231" t="s">
        <v>151</v>
      </c>
      <c r="E131" s="232" t="s">
        <v>682</v>
      </c>
      <c r="F131" s="233" t="s">
        <v>683</v>
      </c>
      <c r="G131" s="234" t="s">
        <v>679</v>
      </c>
      <c r="H131" s="235">
        <v>2</v>
      </c>
      <c r="I131" s="236"/>
      <c r="J131" s="237">
        <f>ROUND(I131*H131,2)</f>
        <v>0</v>
      </c>
      <c r="K131" s="238"/>
      <c r="L131" s="41"/>
      <c r="M131" s="239" t="s">
        <v>1</v>
      </c>
      <c r="N131" s="240" t="s">
        <v>40</v>
      </c>
      <c r="O131" s="88"/>
      <c r="P131" s="241">
        <f>O131*H131</f>
        <v>0</v>
      </c>
      <c r="Q131" s="241">
        <v>0</v>
      </c>
      <c r="R131" s="241">
        <f>Q131*H131</f>
        <v>0</v>
      </c>
      <c r="S131" s="241">
        <v>0</v>
      </c>
      <c r="T131" s="24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3" t="s">
        <v>155</v>
      </c>
      <c r="AT131" s="243" t="s">
        <v>151</v>
      </c>
      <c r="AU131" s="243" t="s">
        <v>83</v>
      </c>
      <c r="AY131" s="14" t="s">
        <v>149</v>
      </c>
      <c r="BE131" s="244">
        <f>IF(N131="základní",J131,0)</f>
        <v>0</v>
      </c>
      <c r="BF131" s="244">
        <f>IF(N131="snížená",J131,0)</f>
        <v>0</v>
      </c>
      <c r="BG131" s="244">
        <f>IF(N131="zákl. přenesená",J131,0)</f>
        <v>0</v>
      </c>
      <c r="BH131" s="244">
        <f>IF(N131="sníž. přenesená",J131,0)</f>
        <v>0</v>
      </c>
      <c r="BI131" s="244">
        <f>IF(N131="nulová",J131,0)</f>
        <v>0</v>
      </c>
      <c r="BJ131" s="14" t="s">
        <v>83</v>
      </c>
      <c r="BK131" s="244">
        <f>ROUND(I131*H131,2)</f>
        <v>0</v>
      </c>
      <c r="BL131" s="14" t="s">
        <v>155</v>
      </c>
      <c r="BM131" s="243" t="s">
        <v>684</v>
      </c>
    </row>
    <row r="132" s="12" customFormat="1" ht="22.8" customHeight="1">
      <c r="A132" s="12"/>
      <c r="B132" s="215"/>
      <c r="C132" s="216"/>
      <c r="D132" s="217" t="s">
        <v>74</v>
      </c>
      <c r="E132" s="229" t="s">
        <v>685</v>
      </c>
      <c r="F132" s="229" t="s">
        <v>686</v>
      </c>
      <c r="G132" s="216"/>
      <c r="H132" s="216"/>
      <c r="I132" s="219"/>
      <c r="J132" s="230">
        <f>BK132</f>
        <v>0</v>
      </c>
      <c r="K132" s="216"/>
      <c r="L132" s="221"/>
      <c r="M132" s="222"/>
      <c r="N132" s="223"/>
      <c r="O132" s="223"/>
      <c r="P132" s="224">
        <f>SUM(P133:P233)</f>
        <v>0</v>
      </c>
      <c r="Q132" s="223"/>
      <c r="R132" s="224">
        <f>SUM(R133:R233)</f>
        <v>0</v>
      </c>
      <c r="S132" s="223"/>
      <c r="T132" s="225">
        <f>SUM(T133:T233)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6" t="s">
        <v>83</v>
      </c>
      <c r="AT132" s="227" t="s">
        <v>74</v>
      </c>
      <c r="AU132" s="227" t="s">
        <v>83</v>
      </c>
      <c r="AY132" s="226" t="s">
        <v>149</v>
      </c>
      <c r="BK132" s="228">
        <f>SUM(BK133:BK233)</f>
        <v>0</v>
      </c>
    </row>
    <row r="133" s="2" customFormat="1" ht="24.15" customHeight="1">
      <c r="A133" s="35"/>
      <c r="B133" s="36"/>
      <c r="C133" s="231" t="s">
        <v>83</v>
      </c>
      <c r="D133" s="231" t="s">
        <v>151</v>
      </c>
      <c r="E133" s="232" t="s">
        <v>333</v>
      </c>
      <c r="F133" s="233" t="s">
        <v>687</v>
      </c>
      <c r="G133" s="234" t="s">
        <v>679</v>
      </c>
      <c r="H133" s="235">
        <v>6</v>
      </c>
      <c r="I133" s="236"/>
      <c r="J133" s="237">
        <f>ROUND(I133*H133,2)</f>
        <v>0</v>
      </c>
      <c r="K133" s="238"/>
      <c r="L133" s="41"/>
      <c r="M133" s="239" t="s">
        <v>1</v>
      </c>
      <c r="N133" s="240" t="s">
        <v>40</v>
      </c>
      <c r="O133" s="88"/>
      <c r="P133" s="241">
        <f>O133*H133</f>
        <v>0</v>
      </c>
      <c r="Q133" s="241">
        <v>0</v>
      </c>
      <c r="R133" s="241">
        <f>Q133*H133</f>
        <v>0</v>
      </c>
      <c r="S133" s="241">
        <v>0</v>
      </c>
      <c r="T133" s="24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3" t="s">
        <v>155</v>
      </c>
      <c r="AT133" s="243" t="s">
        <v>151</v>
      </c>
      <c r="AU133" s="243" t="s">
        <v>85</v>
      </c>
      <c r="AY133" s="14" t="s">
        <v>149</v>
      </c>
      <c r="BE133" s="244">
        <f>IF(N133="základní",J133,0)</f>
        <v>0</v>
      </c>
      <c r="BF133" s="244">
        <f>IF(N133="snížená",J133,0)</f>
        <v>0</v>
      </c>
      <c r="BG133" s="244">
        <f>IF(N133="zákl. přenesená",J133,0)</f>
        <v>0</v>
      </c>
      <c r="BH133" s="244">
        <f>IF(N133="sníž. přenesená",J133,0)</f>
        <v>0</v>
      </c>
      <c r="BI133" s="244">
        <f>IF(N133="nulová",J133,0)</f>
        <v>0</v>
      </c>
      <c r="BJ133" s="14" t="s">
        <v>83</v>
      </c>
      <c r="BK133" s="244">
        <f>ROUND(I133*H133,2)</f>
        <v>0</v>
      </c>
      <c r="BL133" s="14" t="s">
        <v>155</v>
      </c>
      <c r="BM133" s="243" t="s">
        <v>688</v>
      </c>
    </row>
    <row r="134" s="2" customFormat="1" ht="24.15" customHeight="1">
      <c r="A134" s="35"/>
      <c r="B134" s="36"/>
      <c r="C134" s="231" t="s">
        <v>85</v>
      </c>
      <c r="D134" s="231" t="s">
        <v>151</v>
      </c>
      <c r="E134" s="232" t="s">
        <v>260</v>
      </c>
      <c r="F134" s="233" t="s">
        <v>689</v>
      </c>
      <c r="G134" s="234" t="s">
        <v>679</v>
      </c>
      <c r="H134" s="235">
        <v>4</v>
      </c>
      <c r="I134" s="236"/>
      <c r="J134" s="237">
        <f>ROUND(I134*H134,2)</f>
        <v>0</v>
      </c>
      <c r="K134" s="238"/>
      <c r="L134" s="41"/>
      <c r="M134" s="239" t="s">
        <v>1</v>
      </c>
      <c r="N134" s="240" t="s">
        <v>40</v>
      </c>
      <c r="O134" s="88"/>
      <c r="P134" s="241">
        <f>O134*H134</f>
        <v>0</v>
      </c>
      <c r="Q134" s="241">
        <v>0</v>
      </c>
      <c r="R134" s="241">
        <f>Q134*H134</f>
        <v>0</v>
      </c>
      <c r="S134" s="241">
        <v>0</v>
      </c>
      <c r="T134" s="24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3" t="s">
        <v>155</v>
      </c>
      <c r="AT134" s="243" t="s">
        <v>151</v>
      </c>
      <c r="AU134" s="243" t="s">
        <v>85</v>
      </c>
      <c r="AY134" s="14" t="s">
        <v>149</v>
      </c>
      <c r="BE134" s="244">
        <f>IF(N134="základní",J134,0)</f>
        <v>0</v>
      </c>
      <c r="BF134" s="244">
        <f>IF(N134="snížená",J134,0)</f>
        <v>0</v>
      </c>
      <c r="BG134" s="244">
        <f>IF(N134="zákl. přenesená",J134,0)</f>
        <v>0</v>
      </c>
      <c r="BH134" s="244">
        <f>IF(N134="sníž. přenesená",J134,0)</f>
        <v>0</v>
      </c>
      <c r="BI134" s="244">
        <f>IF(N134="nulová",J134,0)</f>
        <v>0</v>
      </c>
      <c r="BJ134" s="14" t="s">
        <v>83</v>
      </c>
      <c r="BK134" s="244">
        <f>ROUND(I134*H134,2)</f>
        <v>0</v>
      </c>
      <c r="BL134" s="14" t="s">
        <v>155</v>
      </c>
      <c r="BM134" s="243" t="s">
        <v>690</v>
      </c>
    </row>
    <row r="135" s="2" customFormat="1" ht="24.15" customHeight="1">
      <c r="A135" s="35"/>
      <c r="B135" s="36"/>
      <c r="C135" s="231" t="s">
        <v>160</v>
      </c>
      <c r="D135" s="231" t="s">
        <v>151</v>
      </c>
      <c r="E135" s="232" t="s">
        <v>267</v>
      </c>
      <c r="F135" s="233" t="s">
        <v>691</v>
      </c>
      <c r="G135" s="234" t="s">
        <v>679</v>
      </c>
      <c r="H135" s="235">
        <v>18</v>
      </c>
      <c r="I135" s="236"/>
      <c r="J135" s="237">
        <f>ROUND(I135*H135,2)</f>
        <v>0</v>
      </c>
      <c r="K135" s="238"/>
      <c r="L135" s="41"/>
      <c r="M135" s="239" t="s">
        <v>1</v>
      </c>
      <c r="N135" s="240" t="s">
        <v>40</v>
      </c>
      <c r="O135" s="88"/>
      <c r="P135" s="241">
        <f>O135*H135</f>
        <v>0</v>
      </c>
      <c r="Q135" s="241">
        <v>0</v>
      </c>
      <c r="R135" s="241">
        <f>Q135*H135</f>
        <v>0</v>
      </c>
      <c r="S135" s="241">
        <v>0</v>
      </c>
      <c r="T135" s="24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3" t="s">
        <v>155</v>
      </c>
      <c r="AT135" s="243" t="s">
        <v>151</v>
      </c>
      <c r="AU135" s="243" t="s">
        <v>85</v>
      </c>
      <c r="AY135" s="14" t="s">
        <v>149</v>
      </c>
      <c r="BE135" s="244">
        <f>IF(N135="základní",J135,0)</f>
        <v>0</v>
      </c>
      <c r="BF135" s="244">
        <f>IF(N135="snížená",J135,0)</f>
        <v>0</v>
      </c>
      <c r="BG135" s="244">
        <f>IF(N135="zákl. přenesená",J135,0)</f>
        <v>0</v>
      </c>
      <c r="BH135" s="244">
        <f>IF(N135="sníž. přenesená",J135,0)</f>
        <v>0</v>
      </c>
      <c r="BI135" s="244">
        <f>IF(N135="nulová",J135,0)</f>
        <v>0</v>
      </c>
      <c r="BJ135" s="14" t="s">
        <v>83</v>
      </c>
      <c r="BK135" s="244">
        <f>ROUND(I135*H135,2)</f>
        <v>0</v>
      </c>
      <c r="BL135" s="14" t="s">
        <v>155</v>
      </c>
      <c r="BM135" s="243" t="s">
        <v>692</v>
      </c>
    </row>
    <row r="136" s="2" customFormat="1" ht="24.15" customHeight="1">
      <c r="A136" s="35"/>
      <c r="B136" s="36"/>
      <c r="C136" s="231" t="s">
        <v>155</v>
      </c>
      <c r="D136" s="231" t="s">
        <v>151</v>
      </c>
      <c r="E136" s="232" t="s">
        <v>693</v>
      </c>
      <c r="F136" s="233" t="s">
        <v>694</v>
      </c>
      <c r="G136" s="234" t="s">
        <v>172</v>
      </c>
      <c r="H136" s="235">
        <v>261</v>
      </c>
      <c r="I136" s="236"/>
      <c r="J136" s="237">
        <f>ROUND(I136*H136,2)</f>
        <v>0</v>
      </c>
      <c r="K136" s="238"/>
      <c r="L136" s="41"/>
      <c r="M136" s="239" t="s">
        <v>1</v>
      </c>
      <c r="N136" s="240" t="s">
        <v>40</v>
      </c>
      <c r="O136" s="88"/>
      <c r="P136" s="241">
        <f>O136*H136</f>
        <v>0</v>
      </c>
      <c r="Q136" s="241">
        <v>0</v>
      </c>
      <c r="R136" s="241">
        <f>Q136*H136</f>
        <v>0</v>
      </c>
      <c r="S136" s="241">
        <v>0</v>
      </c>
      <c r="T136" s="24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3" t="s">
        <v>155</v>
      </c>
      <c r="AT136" s="243" t="s">
        <v>151</v>
      </c>
      <c r="AU136" s="243" t="s">
        <v>85</v>
      </c>
      <c r="AY136" s="14" t="s">
        <v>149</v>
      </c>
      <c r="BE136" s="244">
        <f>IF(N136="základní",J136,0)</f>
        <v>0</v>
      </c>
      <c r="BF136" s="244">
        <f>IF(N136="snížená",J136,0)</f>
        <v>0</v>
      </c>
      <c r="BG136" s="244">
        <f>IF(N136="zákl. přenesená",J136,0)</f>
        <v>0</v>
      </c>
      <c r="BH136" s="244">
        <f>IF(N136="sníž. přenesená",J136,0)</f>
        <v>0</v>
      </c>
      <c r="BI136" s="244">
        <f>IF(N136="nulová",J136,0)</f>
        <v>0</v>
      </c>
      <c r="BJ136" s="14" t="s">
        <v>83</v>
      </c>
      <c r="BK136" s="244">
        <f>ROUND(I136*H136,2)</f>
        <v>0</v>
      </c>
      <c r="BL136" s="14" t="s">
        <v>155</v>
      </c>
      <c r="BM136" s="243" t="s">
        <v>695</v>
      </c>
    </row>
    <row r="137" s="2" customFormat="1" ht="24.15" customHeight="1">
      <c r="A137" s="35"/>
      <c r="B137" s="36"/>
      <c r="C137" s="231" t="s">
        <v>169</v>
      </c>
      <c r="D137" s="231" t="s">
        <v>151</v>
      </c>
      <c r="E137" s="232" t="s">
        <v>696</v>
      </c>
      <c r="F137" s="233" t="s">
        <v>697</v>
      </c>
      <c r="G137" s="234" t="s">
        <v>172</v>
      </c>
      <c r="H137" s="235">
        <v>198</v>
      </c>
      <c r="I137" s="236"/>
      <c r="J137" s="237">
        <f>ROUND(I137*H137,2)</f>
        <v>0</v>
      </c>
      <c r="K137" s="238"/>
      <c r="L137" s="41"/>
      <c r="M137" s="239" t="s">
        <v>1</v>
      </c>
      <c r="N137" s="240" t="s">
        <v>40</v>
      </c>
      <c r="O137" s="88"/>
      <c r="P137" s="241">
        <f>O137*H137</f>
        <v>0</v>
      </c>
      <c r="Q137" s="241">
        <v>0</v>
      </c>
      <c r="R137" s="241">
        <f>Q137*H137</f>
        <v>0</v>
      </c>
      <c r="S137" s="241">
        <v>0</v>
      </c>
      <c r="T137" s="24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3" t="s">
        <v>155</v>
      </c>
      <c r="AT137" s="243" t="s">
        <v>151</v>
      </c>
      <c r="AU137" s="243" t="s">
        <v>85</v>
      </c>
      <c r="AY137" s="14" t="s">
        <v>149</v>
      </c>
      <c r="BE137" s="244">
        <f>IF(N137="základní",J137,0)</f>
        <v>0</v>
      </c>
      <c r="BF137" s="244">
        <f>IF(N137="snížená",J137,0)</f>
        <v>0</v>
      </c>
      <c r="BG137" s="244">
        <f>IF(N137="zákl. přenesená",J137,0)</f>
        <v>0</v>
      </c>
      <c r="BH137" s="244">
        <f>IF(N137="sníž. přenesená",J137,0)</f>
        <v>0</v>
      </c>
      <c r="BI137" s="244">
        <f>IF(N137="nulová",J137,0)</f>
        <v>0</v>
      </c>
      <c r="BJ137" s="14" t="s">
        <v>83</v>
      </c>
      <c r="BK137" s="244">
        <f>ROUND(I137*H137,2)</f>
        <v>0</v>
      </c>
      <c r="BL137" s="14" t="s">
        <v>155</v>
      </c>
      <c r="BM137" s="243" t="s">
        <v>698</v>
      </c>
    </row>
    <row r="138" s="2" customFormat="1" ht="16.5" customHeight="1">
      <c r="A138" s="35"/>
      <c r="B138" s="36"/>
      <c r="C138" s="231" t="s">
        <v>174</v>
      </c>
      <c r="D138" s="231" t="s">
        <v>151</v>
      </c>
      <c r="E138" s="232" t="s">
        <v>699</v>
      </c>
      <c r="F138" s="233" t="s">
        <v>700</v>
      </c>
      <c r="G138" s="234" t="s">
        <v>679</v>
      </c>
      <c r="H138" s="235">
        <v>3</v>
      </c>
      <c r="I138" s="236"/>
      <c r="J138" s="237">
        <f>ROUND(I138*H138,2)</f>
        <v>0</v>
      </c>
      <c r="K138" s="238"/>
      <c r="L138" s="41"/>
      <c r="M138" s="239" t="s">
        <v>1</v>
      </c>
      <c r="N138" s="240" t="s">
        <v>40</v>
      </c>
      <c r="O138" s="88"/>
      <c r="P138" s="241">
        <f>O138*H138</f>
        <v>0</v>
      </c>
      <c r="Q138" s="241">
        <v>0</v>
      </c>
      <c r="R138" s="241">
        <f>Q138*H138</f>
        <v>0</v>
      </c>
      <c r="S138" s="241">
        <v>0</v>
      </c>
      <c r="T138" s="24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3" t="s">
        <v>155</v>
      </c>
      <c r="AT138" s="243" t="s">
        <v>151</v>
      </c>
      <c r="AU138" s="243" t="s">
        <v>85</v>
      </c>
      <c r="AY138" s="14" t="s">
        <v>149</v>
      </c>
      <c r="BE138" s="244">
        <f>IF(N138="základní",J138,0)</f>
        <v>0</v>
      </c>
      <c r="BF138" s="244">
        <f>IF(N138="snížená",J138,0)</f>
        <v>0</v>
      </c>
      <c r="BG138" s="244">
        <f>IF(N138="zákl. přenesená",J138,0)</f>
        <v>0</v>
      </c>
      <c r="BH138" s="244">
        <f>IF(N138="sníž. přenesená",J138,0)</f>
        <v>0</v>
      </c>
      <c r="BI138" s="244">
        <f>IF(N138="nulová",J138,0)</f>
        <v>0</v>
      </c>
      <c r="BJ138" s="14" t="s">
        <v>83</v>
      </c>
      <c r="BK138" s="244">
        <f>ROUND(I138*H138,2)</f>
        <v>0</v>
      </c>
      <c r="BL138" s="14" t="s">
        <v>155</v>
      </c>
      <c r="BM138" s="243" t="s">
        <v>701</v>
      </c>
    </row>
    <row r="139" s="2" customFormat="1" ht="24.15" customHeight="1">
      <c r="A139" s="35"/>
      <c r="B139" s="36"/>
      <c r="C139" s="231" t="s">
        <v>179</v>
      </c>
      <c r="D139" s="231" t="s">
        <v>151</v>
      </c>
      <c r="E139" s="232" t="s">
        <v>702</v>
      </c>
      <c r="F139" s="233" t="s">
        <v>703</v>
      </c>
      <c r="G139" s="234" t="s">
        <v>679</v>
      </c>
      <c r="H139" s="235">
        <v>7</v>
      </c>
      <c r="I139" s="236"/>
      <c r="J139" s="237">
        <f>ROUND(I139*H139,2)</f>
        <v>0</v>
      </c>
      <c r="K139" s="238"/>
      <c r="L139" s="41"/>
      <c r="M139" s="239" t="s">
        <v>1</v>
      </c>
      <c r="N139" s="240" t="s">
        <v>40</v>
      </c>
      <c r="O139" s="88"/>
      <c r="P139" s="241">
        <f>O139*H139</f>
        <v>0</v>
      </c>
      <c r="Q139" s="241">
        <v>0</v>
      </c>
      <c r="R139" s="241">
        <f>Q139*H139</f>
        <v>0</v>
      </c>
      <c r="S139" s="241">
        <v>0</v>
      </c>
      <c r="T139" s="24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3" t="s">
        <v>155</v>
      </c>
      <c r="AT139" s="243" t="s">
        <v>151</v>
      </c>
      <c r="AU139" s="243" t="s">
        <v>85</v>
      </c>
      <c r="AY139" s="14" t="s">
        <v>149</v>
      </c>
      <c r="BE139" s="244">
        <f>IF(N139="základní",J139,0)</f>
        <v>0</v>
      </c>
      <c r="BF139" s="244">
        <f>IF(N139="snížená",J139,0)</f>
        <v>0</v>
      </c>
      <c r="BG139" s="244">
        <f>IF(N139="zákl. přenesená",J139,0)</f>
        <v>0</v>
      </c>
      <c r="BH139" s="244">
        <f>IF(N139="sníž. přenesená",J139,0)</f>
        <v>0</v>
      </c>
      <c r="BI139" s="244">
        <f>IF(N139="nulová",J139,0)</f>
        <v>0</v>
      </c>
      <c r="BJ139" s="14" t="s">
        <v>83</v>
      </c>
      <c r="BK139" s="244">
        <f>ROUND(I139*H139,2)</f>
        <v>0</v>
      </c>
      <c r="BL139" s="14" t="s">
        <v>155</v>
      </c>
      <c r="BM139" s="243" t="s">
        <v>704</v>
      </c>
    </row>
    <row r="140" s="2" customFormat="1" ht="21.75" customHeight="1">
      <c r="A140" s="35"/>
      <c r="B140" s="36"/>
      <c r="C140" s="231" t="s">
        <v>185</v>
      </c>
      <c r="D140" s="231" t="s">
        <v>151</v>
      </c>
      <c r="E140" s="232" t="s">
        <v>705</v>
      </c>
      <c r="F140" s="233" t="s">
        <v>706</v>
      </c>
      <c r="G140" s="234" t="s">
        <v>679</v>
      </c>
      <c r="H140" s="235">
        <v>7</v>
      </c>
      <c r="I140" s="236"/>
      <c r="J140" s="237">
        <f>ROUND(I140*H140,2)</f>
        <v>0</v>
      </c>
      <c r="K140" s="238"/>
      <c r="L140" s="41"/>
      <c r="M140" s="239" t="s">
        <v>1</v>
      </c>
      <c r="N140" s="240" t="s">
        <v>40</v>
      </c>
      <c r="O140" s="88"/>
      <c r="P140" s="241">
        <f>O140*H140</f>
        <v>0</v>
      </c>
      <c r="Q140" s="241">
        <v>0</v>
      </c>
      <c r="R140" s="241">
        <f>Q140*H140</f>
        <v>0</v>
      </c>
      <c r="S140" s="241">
        <v>0</v>
      </c>
      <c r="T140" s="24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3" t="s">
        <v>155</v>
      </c>
      <c r="AT140" s="243" t="s">
        <v>151</v>
      </c>
      <c r="AU140" s="243" t="s">
        <v>85</v>
      </c>
      <c r="AY140" s="14" t="s">
        <v>149</v>
      </c>
      <c r="BE140" s="244">
        <f>IF(N140="základní",J140,0)</f>
        <v>0</v>
      </c>
      <c r="BF140" s="244">
        <f>IF(N140="snížená",J140,0)</f>
        <v>0</v>
      </c>
      <c r="BG140" s="244">
        <f>IF(N140="zákl. přenesená",J140,0)</f>
        <v>0</v>
      </c>
      <c r="BH140" s="244">
        <f>IF(N140="sníž. přenesená",J140,0)</f>
        <v>0</v>
      </c>
      <c r="BI140" s="244">
        <f>IF(N140="nulová",J140,0)</f>
        <v>0</v>
      </c>
      <c r="BJ140" s="14" t="s">
        <v>83</v>
      </c>
      <c r="BK140" s="244">
        <f>ROUND(I140*H140,2)</f>
        <v>0</v>
      </c>
      <c r="BL140" s="14" t="s">
        <v>155</v>
      </c>
      <c r="BM140" s="243" t="s">
        <v>707</v>
      </c>
    </row>
    <row r="141" s="2" customFormat="1" ht="16.5" customHeight="1">
      <c r="A141" s="35"/>
      <c r="B141" s="36"/>
      <c r="C141" s="231" t="s">
        <v>183</v>
      </c>
      <c r="D141" s="231" t="s">
        <v>151</v>
      </c>
      <c r="E141" s="232" t="s">
        <v>708</v>
      </c>
      <c r="F141" s="233" t="s">
        <v>709</v>
      </c>
      <c r="G141" s="234" t="s">
        <v>172</v>
      </c>
      <c r="H141" s="235">
        <v>20</v>
      </c>
      <c r="I141" s="236"/>
      <c r="J141" s="237">
        <f>ROUND(I141*H141,2)</f>
        <v>0</v>
      </c>
      <c r="K141" s="238"/>
      <c r="L141" s="41"/>
      <c r="M141" s="239" t="s">
        <v>1</v>
      </c>
      <c r="N141" s="240" t="s">
        <v>40</v>
      </c>
      <c r="O141" s="88"/>
      <c r="P141" s="241">
        <f>O141*H141</f>
        <v>0</v>
      </c>
      <c r="Q141" s="241">
        <v>0</v>
      </c>
      <c r="R141" s="241">
        <f>Q141*H141</f>
        <v>0</v>
      </c>
      <c r="S141" s="241">
        <v>0</v>
      </c>
      <c r="T141" s="24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3" t="s">
        <v>155</v>
      </c>
      <c r="AT141" s="243" t="s">
        <v>151</v>
      </c>
      <c r="AU141" s="243" t="s">
        <v>85</v>
      </c>
      <c r="AY141" s="14" t="s">
        <v>149</v>
      </c>
      <c r="BE141" s="244">
        <f>IF(N141="základní",J141,0)</f>
        <v>0</v>
      </c>
      <c r="BF141" s="244">
        <f>IF(N141="snížená",J141,0)</f>
        <v>0</v>
      </c>
      <c r="BG141" s="244">
        <f>IF(N141="zákl. přenesená",J141,0)</f>
        <v>0</v>
      </c>
      <c r="BH141" s="244">
        <f>IF(N141="sníž. přenesená",J141,0)</f>
        <v>0</v>
      </c>
      <c r="BI141" s="244">
        <f>IF(N141="nulová",J141,0)</f>
        <v>0</v>
      </c>
      <c r="BJ141" s="14" t="s">
        <v>83</v>
      </c>
      <c r="BK141" s="244">
        <f>ROUND(I141*H141,2)</f>
        <v>0</v>
      </c>
      <c r="BL141" s="14" t="s">
        <v>155</v>
      </c>
      <c r="BM141" s="243" t="s">
        <v>710</v>
      </c>
    </row>
    <row r="142" s="2" customFormat="1" ht="16.5" customHeight="1">
      <c r="A142" s="35"/>
      <c r="B142" s="36"/>
      <c r="C142" s="231" t="s">
        <v>192</v>
      </c>
      <c r="D142" s="231" t="s">
        <v>151</v>
      </c>
      <c r="E142" s="232" t="s">
        <v>711</v>
      </c>
      <c r="F142" s="233" t="s">
        <v>712</v>
      </c>
      <c r="G142" s="234" t="s">
        <v>679</v>
      </c>
      <c r="H142" s="235">
        <v>10</v>
      </c>
      <c r="I142" s="236"/>
      <c r="J142" s="237">
        <f>ROUND(I142*H142,2)</f>
        <v>0</v>
      </c>
      <c r="K142" s="238"/>
      <c r="L142" s="41"/>
      <c r="M142" s="239" t="s">
        <v>1</v>
      </c>
      <c r="N142" s="240" t="s">
        <v>40</v>
      </c>
      <c r="O142" s="88"/>
      <c r="P142" s="241">
        <f>O142*H142</f>
        <v>0</v>
      </c>
      <c r="Q142" s="241">
        <v>0</v>
      </c>
      <c r="R142" s="241">
        <f>Q142*H142</f>
        <v>0</v>
      </c>
      <c r="S142" s="241">
        <v>0</v>
      </c>
      <c r="T142" s="24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3" t="s">
        <v>155</v>
      </c>
      <c r="AT142" s="243" t="s">
        <v>151</v>
      </c>
      <c r="AU142" s="243" t="s">
        <v>85</v>
      </c>
      <c r="AY142" s="14" t="s">
        <v>149</v>
      </c>
      <c r="BE142" s="244">
        <f>IF(N142="základní",J142,0)</f>
        <v>0</v>
      </c>
      <c r="BF142" s="244">
        <f>IF(N142="snížená",J142,0)</f>
        <v>0</v>
      </c>
      <c r="BG142" s="244">
        <f>IF(N142="zákl. přenesená",J142,0)</f>
        <v>0</v>
      </c>
      <c r="BH142" s="244">
        <f>IF(N142="sníž. přenesená",J142,0)</f>
        <v>0</v>
      </c>
      <c r="BI142" s="244">
        <f>IF(N142="nulová",J142,0)</f>
        <v>0</v>
      </c>
      <c r="BJ142" s="14" t="s">
        <v>83</v>
      </c>
      <c r="BK142" s="244">
        <f>ROUND(I142*H142,2)</f>
        <v>0</v>
      </c>
      <c r="BL142" s="14" t="s">
        <v>155</v>
      </c>
      <c r="BM142" s="243" t="s">
        <v>713</v>
      </c>
    </row>
    <row r="143" s="2" customFormat="1" ht="21.75" customHeight="1">
      <c r="A143" s="35"/>
      <c r="B143" s="36"/>
      <c r="C143" s="231" t="s">
        <v>196</v>
      </c>
      <c r="D143" s="231" t="s">
        <v>151</v>
      </c>
      <c r="E143" s="232" t="s">
        <v>714</v>
      </c>
      <c r="F143" s="233" t="s">
        <v>715</v>
      </c>
      <c r="G143" s="234" t="s">
        <v>679</v>
      </c>
      <c r="H143" s="235">
        <v>10</v>
      </c>
      <c r="I143" s="236"/>
      <c r="J143" s="237">
        <f>ROUND(I143*H143,2)</f>
        <v>0</v>
      </c>
      <c r="K143" s="238"/>
      <c r="L143" s="41"/>
      <c r="M143" s="239" t="s">
        <v>1</v>
      </c>
      <c r="N143" s="240" t="s">
        <v>40</v>
      </c>
      <c r="O143" s="88"/>
      <c r="P143" s="241">
        <f>O143*H143</f>
        <v>0</v>
      </c>
      <c r="Q143" s="241">
        <v>0</v>
      </c>
      <c r="R143" s="241">
        <f>Q143*H143</f>
        <v>0</v>
      </c>
      <c r="S143" s="241">
        <v>0</v>
      </c>
      <c r="T143" s="24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3" t="s">
        <v>155</v>
      </c>
      <c r="AT143" s="243" t="s">
        <v>151</v>
      </c>
      <c r="AU143" s="243" t="s">
        <v>85</v>
      </c>
      <c r="AY143" s="14" t="s">
        <v>149</v>
      </c>
      <c r="BE143" s="244">
        <f>IF(N143="základní",J143,0)</f>
        <v>0</v>
      </c>
      <c r="BF143" s="244">
        <f>IF(N143="snížená",J143,0)</f>
        <v>0</v>
      </c>
      <c r="BG143" s="244">
        <f>IF(N143="zákl. přenesená",J143,0)</f>
        <v>0</v>
      </c>
      <c r="BH143" s="244">
        <f>IF(N143="sníž. přenesená",J143,0)</f>
        <v>0</v>
      </c>
      <c r="BI143" s="244">
        <f>IF(N143="nulová",J143,0)</f>
        <v>0</v>
      </c>
      <c r="BJ143" s="14" t="s">
        <v>83</v>
      </c>
      <c r="BK143" s="244">
        <f>ROUND(I143*H143,2)</f>
        <v>0</v>
      </c>
      <c r="BL143" s="14" t="s">
        <v>155</v>
      </c>
      <c r="BM143" s="243" t="s">
        <v>716</v>
      </c>
    </row>
    <row r="144" s="2" customFormat="1" ht="16.5" customHeight="1">
      <c r="A144" s="35"/>
      <c r="B144" s="36"/>
      <c r="C144" s="231" t="s">
        <v>200</v>
      </c>
      <c r="D144" s="231" t="s">
        <v>151</v>
      </c>
      <c r="E144" s="232" t="s">
        <v>717</v>
      </c>
      <c r="F144" s="233" t="s">
        <v>718</v>
      </c>
      <c r="G144" s="234" t="s">
        <v>172</v>
      </c>
      <c r="H144" s="235">
        <v>27</v>
      </c>
      <c r="I144" s="236"/>
      <c r="J144" s="237">
        <f>ROUND(I144*H144,2)</f>
        <v>0</v>
      </c>
      <c r="K144" s="238"/>
      <c r="L144" s="41"/>
      <c r="M144" s="239" t="s">
        <v>1</v>
      </c>
      <c r="N144" s="240" t="s">
        <v>40</v>
      </c>
      <c r="O144" s="88"/>
      <c r="P144" s="241">
        <f>O144*H144</f>
        <v>0</v>
      </c>
      <c r="Q144" s="241">
        <v>0</v>
      </c>
      <c r="R144" s="241">
        <f>Q144*H144</f>
        <v>0</v>
      </c>
      <c r="S144" s="241">
        <v>0</v>
      </c>
      <c r="T144" s="24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3" t="s">
        <v>155</v>
      </c>
      <c r="AT144" s="243" t="s">
        <v>151</v>
      </c>
      <c r="AU144" s="243" t="s">
        <v>85</v>
      </c>
      <c r="AY144" s="14" t="s">
        <v>149</v>
      </c>
      <c r="BE144" s="244">
        <f>IF(N144="základní",J144,0)</f>
        <v>0</v>
      </c>
      <c r="BF144" s="244">
        <f>IF(N144="snížená",J144,0)</f>
        <v>0</v>
      </c>
      <c r="BG144" s="244">
        <f>IF(N144="zákl. přenesená",J144,0)</f>
        <v>0</v>
      </c>
      <c r="BH144" s="244">
        <f>IF(N144="sníž. přenesená",J144,0)</f>
        <v>0</v>
      </c>
      <c r="BI144" s="244">
        <f>IF(N144="nulová",J144,0)</f>
        <v>0</v>
      </c>
      <c r="BJ144" s="14" t="s">
        <v>83</v>
      </c>
      <c r="BK144" s="244">
        <f>ROUND(I144*H144,2)</f>
        <v>0</v>
      </c>
      <c r="BL144" s="14" t="s">
        <v>155</v>
      </c>
      <c r="BM144" s="243" t="s">
        <v>719</v>
      </c>
    </row>
    <row r="145" s="2" customFormat="1" ht="21.75" customHeight="1">
      <c r="A145" s="35"/>
      <c r="B145" s="36"/>
      <c r="C145" s="231" t="s">
        <v>204</v>
      </c>
      <c r="D145" s="231" t="s">
        <v>151</v>
      </c>
      <c r="E145" s="232" t="s">
        <v>720</v>
      </c>
      <c r="F145" s="233" t="s">
        <v>721</v>
      </c>
      <c r="G145" s="234" t="s">
        <v>172</v>
      </c>
      <c r="H145" s="235">
        <v>27</v>
      </c>
      <c r="I145" s="236"/>
      <c r="J145" s="237">
        <f>ROUND(I145*H145,2)</f>
        <v>0</v>
      </c>
      <c r="K145" s="238"/>
      <c r="L145" s="41"/>
      <c r="M145" s="239" t="s">
        <v>1</v>
      </c>
      <c r="N145" s="240" t="s">
        <v>40</v>
      </c>
      <c r="O145" s="88"/>
      <c r="P145" s="241">
        <f>O145*H145</f>
        <v>0</v>
      </c>
      <c r="Q145" s="241">
        <v>0</v>
      </c>
      <c r="R145" s="241">
        <f>Q145*H145</f>
        <v>0</v>
      </c>
      <c r="S145" s="241">
        <v>0</v>
      </c>
      <c r="T145" s="24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3" t="s">
        <v>155</v>
      </c>
      <c r="AT145" s="243" t="s">
        <v>151</v>
      </c>
      <c r="AU145" s="243" t="s">
        <v>85</v>
      </c>
      <c r="AY145" s="14" t="s">
        <v>149</v>
      </c>
      <c r="BE145" s="244">
        <f>IF(N145="základní",J145,0)</f>
        <v>0</v>
      </c>
      <c r="BF145" s="244">
        <f>IF(N145="snížená",J145,0)</f>
        <v>0</v>
      </c>
      <c r="BG145" s="244">
        <f>IF(N145="zákl. přenesená",J145,0)</f>
        <v>0</v>
      </c>
      <c r="BH145" s="244">
        <f>IF(N145="sníž. přenesená",J145,0)</f>
        <v>0</v>
      </c>
      <c r="BI145" s="244">
        <f>IF(N145="nulová",J145,0)</f>
        <v>0</v>
      </c>
      <c r="BJ145" s="14" t="s">
        <v>83</v>
      </c>
      <c r="BK145" s="244">
        <f>ROUND(I145*H145,2)</f>
        <v>0</v>
      </c>
      <c r="BL145" s="14" t="s">
        <v>155</v>
      </c>
      <c r="BM145" s="243" t="s">
        <v>722</v>
      </c>
    </row>
    <row r="146" s="2" customFormat="1" ht="16.5" customHeight="1">
      <c r="A146" s="35"/>
      <c r="B146" s="36"/>
      <c r="C146" s="231" t="s">
        <v>210</v>
      </c>
      <c r="D146" s="231" t="s">
        <v>151</v>
      </c>
      <c r="E146" s="232" t="s">
        <v>723</v>
      </c>
      <c r="F146" s="233" t="s">
        <v>724</v>
      </c>
      <c r="G146" s="234" t="s">
        <v>172</v>
      </c>
      <c r="H146" s="235">
        <v>121</v>
      </c>
      <c r="I146" s="236"/>
      <c r="J146" s="237">
        <f>ROUND(I146*H146,2)</f>
        <v>0</v>
      </c>
      <c r="K146" s="238"/>
      <c r="L146" s="41"/>
      <c r="M146" s="239" t="s">
        <v>1</v>
      </c>
      <c r="N146" s="240" t="s">
        <v>40</v>
      </c>
      <c r="O146" s="88"/>
      <c r="P146" s="241">
        <f>O146*H146</f>
        <v>0</v>
      </c>
      <c r="Q146" s="241">
        <v>0</v>
      </c>
      <c r="R146" s="241">
        <f>Q146*H146</f>
        <v>0</v>
      </c>
      <c r="S146" s="241">
        <v>0</v>
      </c>
      <c r="T146" s="24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3" t="s">
        <v>155</v>
      </c>
      <c r="AT146" s="243" t="s">
        <v>151</v>
      </c>
      <c r="AU146" s="243" t="s">
        <v>85</v>
      </c>
      <c r="AY146" s="14" t="s">
        <v>149</v>
      </c>
      <c r="BE146" s="244">
        <f>IF(N146="základní",J146,0)</f>
        <v>0</v>
      </c>
      <c r="BF146" s="244">
        <f>IF(N146="snížená",J146,0)</f>
        <v>0</v>
      </c>
      <c r="BG146" s="244">
        <f>IF(N146="zákl. přenesená",J146,0)</f>
        <v>0</v>
      </c>
      <c r="BH146" s="244">
        <f>IF(N146="sníž. přenesená",J146,0)</f>
        <v>0</v>
      </c>
      <c r="BI146" s="244">
        <f>IF(N146="nulová",J146,0)</f>
        <v>0</v>
      </c>
      <c r="BJ146" s="14" t="s">
        <v>83</v>
      </c>
      <c r="BK146" s="244">
        <f>ROUND(I146*H146,2)</f>
        <v>0</v>
      </c>
      <c r="BL146" s="14" t="s">
        <v>155</v>
      </c>
      <c r="BM146" s="243" t="s">
        <v>725</v>
      </c>
    </row>
    <row r="147" s="2" customFormat="1" ht="16.5" customHeight="1">
      <c r="A147" s="35"/>
      <c r="B147" s="36"/>
      <c r="C147" s="231" t="s">
        <v>8</v>
      </c>
      <c r="D147" s="231" t="s">
        <v>151</v>
      </c>
      <c r="E147" s="232" t="s">
        <v>726</v>
      </c>
      <c r="F147" s="233" t="s">
        <v>727</v>
      </c>
      <c r="G147" s="234" t="s">
        <v>172</v>
      </c>
      <c r="H147" s="235">
        <v>41</v>
      </c>
      <c r="I147" s="236"/>
      <c r="J147" s="237">
        <f>ROUND(I147*H147,2)</f>
        <v>0</v>
      </c>
      <c r="K147" s="238"/>
      <c r="L147" s="41"/>
      <c r="M147" s="239" t="s">
        <v>1</v>
      </c>
      <c r="N147" s="240" t="s">
        <v>40</v>
      </c>
      <c r="O147" s="88"/>
      <c r="P147" s="241">
        <f>O147*H147</f>
        <v>0</v>
      </c>
      <c r="Q147" s="241">
        <v>0</v>
      </c>
      <c r="R147" s="241">
        <f>Q147*H147</f>
        <v>0</v>
      </c>
      <c r="S147" s="241">
        <v>0</v>
      </c>
      <c r="T147" s="24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3" t="s">
        <v>155</v>
      </c>
      <c r="AT147" s="243" t="s">
        <v>151</v>
      </c>
      <c r="AU147" s="243" t="s">
        <v>85</v>
      </c>
      <c r="AY147" s="14" t="s">
        <v>149</v>
      </c>
      <c r="BE147" s="244">
        <f>IF(N147="základní",J147,0)</f>
        <v>0</v>
      </c>
      <c r="BF147" s="244">
        <f>IF(N147="snížená",J147,0)</f>
        <v>0</v>
      </c>
      <c r="BG147" s="244">
        <f>IF(N147="zákl. přenesená",J147,0)</f>
        <v>0</v>
      </c>
      <c r="BH147" s="244">
        <f>IF(N147="sníž. přenesená",J147,0)</f>
        <v>0</v>
      </c>
      <c r="BI147" s="244">
        <f>IF(N147="nulová",J147,0)</f>
        <v>0</v>
      </c>
      <c r="BJ147" s="14" t="s">
        <v>83</v>
      </c>
      <c r="BK147" s="244">
        <f>ROUND(I147*H147,2)</f>
        <v>0</v>
      </c>
      <c r="BL147" s="14" t="s">
        <v>155</v>
      </c>
      <c r="BM147" s="243" t="s">
        <v>728</v>
      </c>
    </row>
    <row r="148" s="2" customFormat="1" ht="16.5" customHeight="1">
      <c r="A148" s="35"/>
      <c r="B148" s="36"/>
      <c r="C148" s="231" t="s">
        <v>217</v>
      </c>
      <c r="D148" s="231" t="s">
        <v>151</v>
      </c>
      <c r="E148" s="232" t="s">
        <v>729</v>
      </c>
      <c r="F148" s="233" t="s">
        <v>730</v>
      </c>
      <c r="G148" s="234" t="s">
        <v>312</v>
      </c>
      <c r="H148" s="235">
        <v>80</v>
      </c>
      <c r="I148" s="236"/>
      <c r="J148" s="237">
        <f>ROUND(I148*H148,2)</f>
        <v>0</v>
      </c>
      <c r="K148" s="238"/>
      <c r="L148" s="41"/>
      <c r="M148" s="239" t="s">
        <v>1</v>
      </c>
      <c r="N148" s="240" t="s">
        <v>40</v>
      </c>
      <c r="O148" s="88"/>
      <c r="P148" s="241">
        <f>O148*H148</f>
        <v>0</v>
      </c>
      <c r="Q148" s="241">
        <v>0</v>
      </c>
      <c r="R148" s="241">
        <f>Q148*H148</f>
        <v>0</v>
      </c>
      <c r="S148" s="241">
        <v>0</v>
      </c>
      <c r="T148" s="24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3" t="s">
        <v>155</v>
      </c>
      <c r="AT148" s="243" t="s">
        <v>151</v>
      </c>
      <c r="AU148" s="243" t="s">
        <v>85</v>
      </c>
      <c r="AY148" s="14" t="s">
        <v>149</v>
      </c>
      <c r="BE148" s="244">
        <f>IF(N148="základní",J148,0)</f>
        <v>0</v>
      </c>
      <c r="BF148" s="244">
        <f>IF(N148="snížená",J148,0)</f>
        <v>0</v>
      </c>
      <c r="BG148" s="244">
        <f>IF(N148="zákl. přenesená",J148,0)</f>
        <v>0</v>
      </c>
      <c r="BH148" s="244">
        <f>IF(N148="sníž. přenesená",J148,0)</f>
        <v>0</v>
      </c>
      <c r="BI148" s="244">
        <f>IF(N148="nulová",J148,0)</f>
        <v>0</v>
      </c>
      <c r="BJ148" s="14" t="s">
        <v>83</v>
      </c>
      <c r="BK148" s="244">
        <f>ROUND(I148*H148,2)</f>
        <v>0</v>
      </c>
      <c r="BL148" s="14" t="s">
        <v>155</v>
      </c>
      <c r="BM148" s="243" t="s">
        <v>731</v>
      </c>
    </row>
    <row r="149" s="2" customFormat="1" ht="24.15" customHeight="1">
      <c r="A149" s="35"/>
      <c r="B149" s="36"/>
      <c r="C149" s="231" t="s">
        <v>222</v>
      </c>
      <c r="D149" s="231" t="s">
        <v>151</v>
      </c>
      <c r="E149" s="232" t="s">
        <v>732</v>
      </c>
      <c r="F149" s="233" t="s">
        <v>733</v>
      </c>
      <c r="G149" s="234" t="s">
        <v>172</v>
      </c>
      <c r="H149" s="235">
        <v>162</v>
      </c>
      <c r="I149" s="236"/>
      <c r="J149" s="237">
        <f>ROUND(I149*H149,2)</f>
        <v>0</v>
      </c>
      <c r="K149" s="238"/>
      <c r="L149" s="41"/>
      <c r="M149" s="239" t="s">
        <v>1</v>
      </c>
      <c r="N149" s="240" t="s">
        <v>40</v>
      </c>
      <c r="O149" s="88"/>
      <c r="P149" s="241">
        <f>O149*H149</f>
        <v>0</v>
      </c>
      <c r="Q149" s="241">
        <v>0</v>
      </c>
      <c r="R149" s="241">
        <f>Q149*H149</f>
        <v>0</v>
      </c>
      <c r="S149" s="241">
        <v>0</v>
      </c>
      <c r="T149" s="24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3" t="s">
        <v>155</v>
      </c>
      <c r="AT149" s="243" t="s">
        <v>151</v>
      </c>
      <c r="AU149" s="243" t="s">
        <v>85</v>
      </c>
      <c r="AY149" s="14" t="s">
        <v>149</v>
      </c>
      <c r="BE149" s="244">
        <f>IF(N149="základní",J149,0)</f>
        <v>0</v>
      </c>
      <c r="BF149" s="244">
        <f>IF(N149="snížená",J149,0)</f>
        <v>0</v>
      </c>
      <c r="BG149" s="244">
        <f>IF(N149="zákl. přenesená",J149,0)</f>
        <v>0</v>
      </c>
      <c r="BH149" s="244">
        <f>IF(N149="sníž. přenesená",J149,0)</f>
        <v>0</v>
      </c>
      <c r="BI149" s="244">
        <f>IF(N149="nulová",J149,0)</f>
        <v>0</v>
      </c>
      <c r="BJ149" s="14" t="s">
        <v>83</v>
      </c>
      <c r="BK149" s="244">
        <f>ROUND(I149*H149,2)</f>
        <v>0</v>
      </c>
      <c r="BL149" s="14" t="s">
        <v>155</v>
      </c>
      <c r="BM149" s="243" t="s">
        <v>734</v>
      </c>
    </row>
    <row r="150" s="2" customFormat="1" ht="33" customHeight="1">
      <c r="A150" s="35"/>
      <c r="B150" s="36"/>
      <c r="C150" s="231" t="s">
        <v>226</v>
      </c>
      <c r="D150" s="231" t="s">
        <v>151</v>
      </c>
      <c r="E150" s="232" t="s">
        <v>735</v>
      </c>
      <c r="F150" s="233" t="s">
        <v>736</v>
      </c>
      <c r="G150" s="234" t="s">
        <v>172</v>
      </c>
      <c r="H150" s="235">
        <v>90</v>
      </c>
      <c r="I150" s="236"/>
      <c r="J150" s="237">
        <f>ROUND(I150*H150,2)</f>
        <v>0</v>
      </c>
      <c r="K150" s="238"/>
      <c r="L150" s="41"/>
      <c r="M150" s="239" t="s">
        <v>1</v>
      </c>
      <c r="N150" s="240" t="s">
        <v>40</v>
      </c>
      <c r="O150" s="88"/>
      <c r="P150" s="241">
        <f>O150*H150</f>
        <v>0</v>
      </c>
      <c r="Q150" s="241">
        <v>0</v>
      </c>
      <c r="R150" s="241">
        <f>Q150*H150</f>
        <v>0</v>
      </c>
      <c r="S150" s="241">
        <v>0</v>
      </c>
      <c r="T150" s="24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3" t="s">
        <v>155</v>
      </c>
      <c r="AT150" s="243" t="s">
        <v>151</v>
      </c>
      <c r="AU150" s="243" t="s">
        <v>85</v>
      </c>
      <c r="AY150" s="14" t="s">
        <v>149</v>
      </c>
      <c r="BE150" s="244">
        <f>IF(N150="základní",J150,0)</f>
        <v>0</v>
      </c>
      <c r="BF150" s="244">
        <f>IF(N150="snížená",J150,0)</f>
        <v>0</v>
      </c>
      <c r="BG150" s="244">
        <f>IF(N150="zákl. přenesená",J150,0)</f>
        <v>0</v>
      </c>
      <c r="BH150" s="244">
        <f>IF(N150="sníž. přenesená",J150,0)</f>
        <v>0</v>
      </c>
      <c r="BI150" s="244">
        <f>IF(N150="nulová",J150,0)</f>
        <v>0</v>
      </c>
      <c r="BJ150" s="14" t="s">
        <v>83</v>
      </c>
      <c r="BK150" s="244">
        <f>ROUND(I150*H150,2)</f>
        <v>0</v>
      </c>
      <c r="BL150" s="14" t="s">
        <v>155</v>
      </c>
      <c r="BM150" s="243" t="s">
        <v>737</v>
      </c>
    </row>
    <row r="151" s="2" customFormat="1" ht="37.8" customHeight="1">
      <c r="A151" s="35"/>
      <c r="B151" s="36"/>
      <c r="C151" s="231" t="s">
        <v>230</v>
      </c>
      <c r="D151" s="231" t="s">
        <v>151</v>
      </c>
      <c r="E151" s="232" t="s">
        <v>738</v>
      </c>
      <c r="F151" s="233" t="s">
        <v>739</v>
      </c>
      <c r="G151" s="234" t="s">
        <v>172</v>
      </c>
      <c r="H151" s="235">
        <v>72</v>
      </c>
      <c r="I151" s="236"/>
      <c r="J151" s="237">
        <f>ROUND(I151*H151,2)</f>
        <v>0</v>
      </c>
      <c r="K151" s="238"/>
      <c r="L151" s="41"/>
      <c r="M151" s="239" t="s">
        <v>1</v>
      </c>
      <c r="N151" s="240" t="s">
        <v>40</v>
      </c>
      <c r="O151" s="88"/>
      <c r="P151" s="241">
        <f>O151*H151</f>
        <v>0</v>
      </c>
      <c r="Q151" s="241">
        <v>0</v>
      </c>
      <c r="R151" s="241">
        <f>Q151*H151</f>
        <v>0</v>
      </c>
      <c r="S151" s="241">
        <v>0</v>
      </c>
      <c r="T151" s="24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3" t="s">
        <v>155</v>
      </c>
      <c r="AT151" s="243" t="s">
        <v>151</v>
      </c>
      <c r="AU151" s="243" t="s">
        <v>85</v>
      </c>
      <c r="AY151" s="14" t="s">
        <v>149</v>
      </c>
      <c r="BE151" s="244">
        <f>IF(N151="základní",J151,0)</f>
        <v>0</v>
      </c>
      <c r="BF151" s="244">
        <f>IF(N151="snížená",J151,0)</f>
        <v>0</v>
      </c>
      <c r="BG151" s="244">
        <f>IF(N151="zákl. přenesená",J151,0)</f>
        <v>0</v>
      </c>
      <c r="BH151" s="244">
        <f>IF(N151="sníž. přenesená",J151,0)</f>
        <v>0</v>
      </c>
      <c r="BI151" s="244">
        <f>IF(N151="nulová",J151,0)</f>
        <v>0</v>
      </c>
      <c r="BJ151" s="14" t="s">
        <v>83</v>
      </c>
      <c r="BK151" s="244">
        <f>ROUND(I151*H151,2)</f>
        <v>0</v>
      </c>
      <c r="BL151" s="14" t="s">
        <v>155</v>
      </c>
      <c r="BM151" s="243" t="s">
        <v>740</v>
      </c>
    </row>
    <row r="152" s="2" customFormat="1" ht="21.75" customHeight="1">
      <c r="A152" s="35"/>
      <c r="B152" s="36"/>
      <c r="C152" s="231" t="s">
        <v>234</v>
      </c>
      <c r="D152" s="231" t="s">
        <v>151</v>
      </c>
      <c r="E152" s="232" t="s">
        <v>741</v>
      </c>
      <c r="F152" s="233" t="s">
        <v>742</v>
      </c>
      <c r="G152" s="234" t="s">
        <v>679</v>
      </c>
      <c r="H152" s="235">
        <v>6</v>
      </c>
      <c r="I152" s="236"/>
      <c r="J152" s="237">
        <f>ROUND(I152*H152,2)</f>
        <v>0</v>
      </c>
      <c r="K152" s="238"/>
      <c r="L152" s="41"/>
      <c r="M152" s="239" t="s">
        <v>1</v>
      </c>
      <c r="N152" s="240" t="s">
        <v>40</v>
      </c>
      <c r="O152" s="88"/>
      <c r="P152" s="241">
        <f>O152*H152</f>
        <v>0</v>
      </c>
      <c r="Q152" s="241">
        <v>0</v>
      </c>
      <c r="R152" s="241">
        <f>Q152*H152</f>
        <v>0</v>
      </c>
      <c r="S152" s="241">
        <v>0</v>
      </c>
      <c r="T152" s="24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3" t="s">
        <v>155</v>
      </c>
      <c r="AT152" s="243" t="s">
        <v>151</v>
      </c>
      <c r="AU152" s="243" t="s">
        <v>85</v>
      </c>
      <c r="AY152" s="14" t="s">
        <v>149</v>
      </c>
      <c r="BE152" s="244">
        <f>IF(N152="základní",J152,0)</f>
        <v>0</v>
      </c>
      <c r="BF152" s="244">
        <f>IF(N152="snížená",J152,0)</f>
        <v>0</v>
      </c>
      <c r="BG152" s="244">
        <f>IF(N152="zákl. přenesená",J152,0)</f>
        <v>0</v>
      </c>
      <c r="BH152" s="244">
        <f>IF(N152="sníž. přenesená",J152,0)</f>
        <v>0</v>
      </c>
      <c r="BI152" s="244">
        <f>IF(N152="nulová",J152,0)</f>
        <v>0</v>
      </c>
      <c r="BJ152" s="14" t="s">
        <v>83</v>
      </c>
      <c r="BK152" s="244">
        <f>ROUND(I152*H152,2)</f>
        <v>0</v>
      </c>
      <c r="BL152" s="14" t="s">
        <v>155</v>
      </c>
      <c r="BM152" s="243" t="s">
        <v>743</v>
      </c>
    </row>
    <row r="153" s="2" customFormat="1" ht="16.5" customHeight="1">
      <c r="A153" s="35"/>
      <c r="B153" s="36"/>
      <c r="C153" s="231" t="s">
        <v>7</v>
      </c>
      <c r="D153" s="231" t="s">
        <v>151</v>
      </c>
      <c r="E153" s="232" t="s">
        <v>744</v>
      </c>
      <c r="F153" s="233" t="s">
        <v>745</v>
      </c>
      <c r="G153" s="234" t="s">
        <v>172</v>
      </c>
      <c r="H153" s="235">
        <v>600</v>
      </c>
      <c r="I153" s="236"/>
      <c r="J153" s="237">
        <f>ROUND(I153*H153,2)</f>
        <v>0</v>
      </c>
      <c r="K153" s="238"/>
      <c r="L153" s="41"/>
      <c r="M153" s="239" t="s">
        <v>1</v>
      </c>
      <c r="N153" s="240" t="s">
        <v>40</v>
      </c>
      <c r="O153" s="88"/>
      <c r="P153" s="241">
        <f>O153*H153</f>
        <v>0</v>
      </c>
      <c r="Q153" s="241">
        <v>0</v>
      </c>
      <c r="R153" s="241">
        <f>Q153*H153</f>
        <v>0</v>
      </c>
      <c r="S153" s="241">
        <v>0</v>
      </c>
      <c r="T153" s="24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3" t="s">
        <v>155</v>
      </c>
      <c r="AT153" s="243" t="s">
        <v>151</v>
      </c>
      <c r="AU153" s="243" t="s">
        <v>85</v>
      </c>
      <c r="AY153" s="14" t="s">
        <v>149</v>
      </c>
      <c r="BE153" s="244">
        <f>IF(N153="základní",J153,0)</f>
        <v>0</v>
      </c>
      <c r="BF153" s="244">
        <f>IF(N153="snížená",J153,0)</f>
        <v>0</v>
      </c>
      <c r="BG153" s="244">
        <f>IF(N153="zákl. přenesená",J153,0)</f>
        <v>0</v>
      </c>
      <c r="BH153" s="244">
        <f>IF(N153="sníž. přenesená",J153,0)</f>
        <v>0</v>
      </c>
      <c r="BI153" s="244">
        <f>IF(N153="nulová",J153,0)</f>
        <v>0</v>
      </c>
      <c r="BJ153" s="14" t="s">
        <v>83</v>
      </c>
      <c r="BK153" s="244">
        <f>ROUND(I153*H153,2)</f>
        <v>0</v>
      </c>
      <c r="BL153" s="14" t="s">
        <v>155</v>
      </c>
      <c r="BM153" s="243" t="s">
        <v>746</v>
      </c>
    </row>
    <row r="154" s="2" customFormat="1" ht="24.15" customHeight="1">
      <c r="A154" s="35"/>
      <c r="B154" s="36"/>
      <c r="C154" s="231" t="s">
        <v>241</v>
      </c>
      <c r="D154" s="231" t="s">
        <v>151</v>
      </c>
      <c r="E154" s="232" t="s">
        <v>747</v>
      </c>
      <c r="F154" s="233" t="s">
        <v>748</v>
      </c>
      <c r="G154" s="234" t="s">
        <v>172</v>
      </c>
      <c r="H154" s="235">
        <v>162</v>
      </c>
      <c r="I154" s="236"/>
      <c r="J154" s="237">
        <f>ROUND(I154*H154,2)</f>
        <v>0</v>
      </c>
      <c r="K154" s="238"/>
      <c r="L154" s="41"/>
      <c r="M154" s="239" t="s">
        <v>1</v>
      </c>
      <c r="N154" s="240" t="s">
        <v>40</v>
      </c>
      <c r="O154" s="88"/>
      <c r="P154" s="241">
        <f>O154*H154</f>
        <v>0</v>
      </c>
      <c r="Q154" s="241">
        <v>0</v>
      </c>
      <c r="R154" s="241">
        <f>Q154*H154</f>
        <v>0</v>
      </c>
      <c r="S154" s="241">
        <v>0</v>
      </c>
      <c r="T154" s="24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3" t="s">
        <v>155</v>
      </c>
      <c r="AT154" s="243" t="s">
        <v>151</v>
      </c>
      <c r="AU154" s="243" t="s">
        <v>85</v>
      </c>
      <c r="AY154" s="14" t="s">
        <v>149</v>
      </c>
      <c r="BE154" s="244">
        <f>IF(N154="základní",J154,0)</f>
        <v>0</v>
      </c>
      <c r="BF154" s="244">
        <f>IF(N154="snížená",J154,0)</f>
        <v>0</v>
      </c>
      <c r="BG154" s="244">
        <f>IF(N154="zákl. přenesená",J154,0)</f>
        <v>0</v>
      </c>
      <c r="BH154" s="244">
        <f>IF(N154="sníž. přenesená",J154,0)</f>
        <v>0</v>
      </c>
      <c r="BI154" s="244">
        <f>IF(N154="nulová",J154,0)</f>
        <v>0</v>
      </c>
      <c r="BJ154" s="14" t="s">
        <v>83</v>
      </c>
      <c r="BK154" s="244">
        <f>ROUND(I154*H154,2)</f>
        <v>0</v>
      </c>
      <c r="BL154" s="14" t="s">
        <v>155</v>
      </c>
      <c r="BM154" s="243" t="s">
        <v>749</v>
      </c>
    </row>
    <row r="155" s="2" customFormat="1" ht="16.5" customHeight="1">
      <c r="A155" s="35"/>
      <c r="B155" s="36"/>
      <c r="C155" s="231" t="s">
        <v>245</v>
      </c>
      <c r="D155" s="231" t="s">
        <v>151</v>
      </c>
      <c r="E155" s="232" t="s">
        <v>750</v>
      </c>
      <c r="F155" s="233" t="s">
        <v>751</v>
      </c>
      <c r="G155" s="234" t="s">
        <v>679</v>
      </c>
      <c r="H155" s="235">
        <v>13</v>
      </c>
      <c r="I155" s="236"/>
      <c r="J155" s="237">
        <f>ROUND(I155*H155,2)</f>
        <v>0</v>
      </c>
      <c r="K155" s="238"/>
      <c r="L155" s="41"/>
      <c r="M155" s="239" t="s">
        <v>1</v>
      </c>
      <c r="N155" s="240" t="s">
        <v>40</v>
      </c>
      <c r="O155" s="88"/>
      <c r="P155" s="241">
        <f>O155*H155</f>
        <v>0</v>
      </c>
      <c r="Q155" s="241">
        <v>0</v>
      </c>
      <c r="R155" s="241">
        <f>Q155*H155</f>
        <v>0</v>
      </c>
      <c r="S155" s="241">
        <v>0</v>
      </c>
      <c r="T155" s="24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3" t="s">
        <v>155</v>
      </c>
      <c r="AT155" s="243" t="s">
        <v>151</v>
      </c>
      <c r="AU155" s="243" t="s">
        <v>85</v>
      </c>
      <c r="AY155" s="14" t="s">
        <v>149</v>
      </c>
      <c r="BE155" s="244">
        <f>IF(N155="základní",J155,0)</f>
        <v>0</v>
      </c>
      <c r="BF155" s="244">
        <f>IF(N155="snížená",J155,0)</f>
        <v>0</v>
      </c>
      <c r="BG155" s="244">
        <f>IF(N155="zákl. přenesená",J155,0)</f>
        <v>0</v>
      </c>
      <c r="BH155" s="244">
        <f>IF(N155="sníž. přenesená",J155,0)</f>
        <v>0</v>
      </c>
      <c r="BI155" s="244">
        <f>IF(N155="nulová",J155,0)</f>
        <v>0</v>
      </c>
      <c r="BJ155" s="14" t="s">
        <v>83</v>
      </c>
      <c r="BK155" s="244">
        <f>ROUND(I155*H155,2)</f>
        <v>0</v>
      </c>
      <c r="BL155" s="14" t="s">
        <v>155</v>
      </c>
      <c r="BM155" s="243" t="s">
        <v>752</v>
      </c>
    </row>
    <row r="156" s="2" customFormat="1" ht="24.15" customHeight="1">
      <c r="A156" s="35"/>
      <c r="B156" s="36"/>
      <c r="C156" s="231" t="s">
        <v>253</v>
      </c>
      <c r="D156" s="231" t="s">
        <v>151</v>
      </c>
      <c r="E156" s="232" t="s">
        <v>753</v>
      </c>
      <c r="F156" s="233" t="s">
        <v>754</v>
      </c>
      <c r="G156" s="234" t="s">
        <v>755</v>
      </c>
      <c r="H156" s="235">
        <v>3</v>
      </c>
      <c r="I156" s="236"/>
      <c r="J156" s="237">
        <f>ROUND(I156*H156,2)</f>
        <v>0</v>
      </c>
      <c r="K156" s="238"/>
      <c r="L156" s="41"/>
      <c r="M156" s="239" t="s">
        <v>1</v>
      </c>
      <c r="N156" s="240" t="s">
        <v>40</v>
      </c>
      <c r="O156" s="88"/>
      <c r="P156" s="241">
        <f>O156*H156</f>
        <v>0</v>
      </c>
      <c r="Q156" s="241">
        <v>0</v>
      </c>
      <c r="R156" s="241">
        <f>Q156*H156</f>
        <v>0</v>
      </c>
      <c r="S156" s="241">
        <v>0</v>
      </c>
      <c r="T156" s="24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3" t="s">
        <v>155</v>
      </c>
      <c r="AT156" s="243" t="s">
        <v>151</v>
      </c>
      <c r="AU156" s="243" t="s">
        <v>85</v>
      </c>
      <c r="AY156" s="14" t="s">
        <v>149</v>
      </c>
      <c r="BE156" s="244">
        <f>IF(N156="základní",J156,0)</f>
        <v>0</v>
      </c>
      <c r="BF156" s="244">
        <f>IF(N156="snížená",J156,0)</f>
        <v>0</v>
      </c>
      <c r="BG156" s="244">
        <f>IF(N156="zákl. přenesená",J156,0)</f>
        <v>0</v>
      </c>
      <c r="BH156" s="244">
        <f>IF(N156="sníž. přenesená",J156,0)</f>
        <v>0</v>
      </c>
      <c r="BI156" s="244">
        <f>IF(N156="nulová",J156,0)</f>
        <v>0</v>
      </c>
      <c r="BJ156" s="14" t="s">
        <v>83</v>
      </c>
      <c r="BK156" s="244">
        <f>ROUND(I156*H156,2)</f>
        <v>0</v>
      </c>
      <c r="BL156" s="14" t="s">
        <v>155</v>
      </c>
      <c r="BM156" s="243" t="s">
        <v>756</v>
      </c>
    </row>
    <row r="157" s="2" customFormat="1" ht="16.5" customHeight="1">
      <c r="A157" s="35"/>
      <c r="B157" s="36"/>
      <c r="C157" s="231" t="s">
        <v>259</v>
      </c>
      <c r="D157" s="231" t="s">
        <v>151</v>
      </c>
      <c r="E157" s="232" t="s">
        <v>757</v>
      </c>
      <c r="F157" s="233" t="s">
        <v>758</v>
      </c>
      <c r="G157" s="234" t="s">
        <v>679</v>
      </c>
      <c r="H157" s="235">
        <v>14</v>
      </c>
      <c r="I157" s="236"/>
      <c r="J157" s="237">
        <f>ROUND(I157*H157,2)</f>
        <v>0</v>
      </c>
      <c r="K157" s="238"/>
      <c r="L157" s="41"/>
      <c r="M157" s="239" t="s">
        <v>1</v>
      </c>
      <c r="N157" s="240" t="s">
        <v>40</v>
      </c>
      <c r="O157" s="88"/>
      <c r="P157" s="241">
        <f>O157*H157</f>
        <v>0</v>
      </c>
      <c r="Q157" s="241">
        <v>0</v>
      </c>
      <c r="R157" s="241">
        <f>Q157*H157</f>
        <v>0</v>
      </c>
      <c r="S157" s="241">
        <v>0</v>
      </c>
      <c r="T157" s="24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3" t="s">
        <v>155</v>
      </c>
      <c r="AT157" s="243" t="s">
        <v>151</v>
      </c>
      <c r="AU157" s="243" t="s">
        <v>85</v>
      </c>
      <c r="AY157" s="14" t="s">
        <v>149</v>
      </c>
      <c r="BE157" s="244">
        <f>IF(N157="základní",J157,0)</f>
        <v>0</v>
      </c>
      <c r="BF157" s="244">
        <f>IF(N157="snížená",J157,0)</f>
        <v>0</v>
      </c>
      <c r="BG157" s="244">
        <f>IF(N157="zákl. přenesená",J157,0)</f>
        <v>0</v>
      </c>
      <c r="BH157" s="244">
        <f>IF(N157="sníž. přenesená",J157,0)</f>
        <v>0</v>
      </c>
      <c r="BI157" s="244">
        <f>IF(N157="nulová",J157,0)</f>
        <v>0</v>
      </c>
      <c r="BJ157" s="14" t="s">
        <v>83</v>
      </c>
      <c r="BK157" s="244">
        <f>ROUND(I157*H157,2)</f>
        <v>0</v>
      </c>
      <c r="BL157" s="14" t="s">
        <v>155</v>
      </c>
      <c r="BM157" s="243" t="s">
        <v>759</v>
      </c>
    </row>
    <row r="158" s="2" customFormat="1" ht="16.5" customHeight="1">
      <c r="A158" s="35"/>
      <c r="B158" s="36"/>
      <c r="C158" s="231" t="s">
        <v>266</v>
      </c>
      <c r="D158" s="231" t="s">
        <v>151</v>
      </c>
      <c r="E158" s="232" t="s">
        <v>760</v>
      </c>
      <c r="F158" s="233" t="s">
        <v>761</v>
      </c>
      <c r="G158" s="234" t="s">
        <v>679</v>
      </c>
      <c r="H158" s="235">
        <v>14</v>
      </c>
      <c r="I158" s="236"/>
      <c r="J158" s="237">
        <f>ROUND(I158*H158,2)</f>
        <v>0</v>
      </c>
      <c r="K158" s="238"/>
      <c r="L158" s="41"/>
      <c r="M158" s="239" t="s">
        <v>1</v>
      </c>
      <c r="N158" s="240" t="s">
        <v>40</v>
      </c>
      <c r="O158" s="88"/>
      <c r="P158" s="241">
        <f>O158*H158</f>
        <v>0</v>
      </c>
      <c r="Q158" s="241">
        <v>0</v>
      </c>
      <c r="R158" s="241">
        <f>Q158*H158</f>
        <v>0</v>
      </c>
      <c r="S158" s="241">
        <v>0</v>
      </c>
      <c r="T158" s="24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3" t="s">
        <v>155</v>
      </c>
      <c r="AT158" s="243" t="s">
        <v>151</v>
      </c>
      <c r="AU158" s="243" t="s">
        <v>85</v>
      </c>
      <c r="AY158" s="14" t="s">
        <v>149</v>
      </c>
      <c r="BE158" s="244">
        <f>IF(N158="základní",J158,0)</f>
        <v>0</v>
      </c>
      <c r="BF158" s="244">
        <f>IF(N158="snížená",J158,0)</f>
        <v>0</v>
      </c>
      <c r="BG158" s="244">
        <f>IF(N158="zákl. přenesená",J158,0)</f>
        <v>0</v>
      </c>
      <c r="BH158" s="244">
        <f>IF(N158="sníž. přenesená",J158,0)</f>
        <v>0</v>
      </c>
      <c r="BI158" s="244">
        <f>IF(N158="nulová",J158,0)</f>
        <v>0</v>
      </c>
      <c r="BJ158" s="14" t="s">
        <v>83</v>
      </c>
      <c r="BK158" s="244">
        <f>ROUND(I158*H158,2)</f>
        <v>0</v>
      </c>
      <c r="BL158" s="14" t="s">
        <v>155</v>
      </c>
      <c r="BM158" s="243" t="s">
        <v>762</v>
      </c>
    </row>
    <row r="159" s="2" customFormat="1" ht="16.5" customHeight="1">
      <c r="A159" s="35"/>
      <c r="B159" s="36"/>
      <c r="C159" s="231" t="s">
        <v>272</v>
      </c>
      <c r="D159" s="231" t="s">
        <v>151</v>
      </c>
      <c r="E159" s="232" t="s">
        <v>763</v>
      </c>
      <c r="F159" s="233" t="s">
        <v>764</v>
      </c>
      <c r="G159" s="234" t="s">
        <v>679</v>
      </c>
      <c r="H159" s="235">
        <v>6</v>
      </c>
      <c r="I159" s="236"/>
      <c r="J159" s="237">
        <f>ROUND(I159*H159,2)</f>
        <v>0</v>
      </c>
      <c r="K159" s="238"/>
      <c r="L159" s="41"/>
      <c r="M159" s="239" t="s">
        <v>1</v>
      </c>
      <c r="N159" s="240" t="s">
        <v>40</v>
      </c>
      <c r="O159" s="88"/>
      <c r="P159" s="241">
        <f>O159*H159</f>
        <v>0</v>
      </c>
      <c r="Q159" s="241">
        <v>0</v>
      </c>
      <c r="R159" s="241">
        <f>Q159*H159</f>
        <v>0</v>
      </c>
      <c r="S159" s="241">
        <v>0</v>
      </c>
      <c r="T159" s="24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3" t="s">
        <v>155</v>
      </c>
      <c r="AT159" s="243" t="s">
        <v>151</v>
      </c>
      <c r="AU159" s="243" t="s">
        <v>85</v>
      </c>
      <c r="AY159" s="14" t="s">
        <v>149</v>
      </c>
      <c r="BE159" s="244">
        <f>IF(N159="základní",J159,0)</f>
        <v>0</v>
      </c>
      <c r="BF159" s="244">
        <f>IF(N159="snížená",J159,0)</f>
        <v>0</v>
      </c>
      <c r="BG159" s="244">
        <f>IF(N159="zákl. přenesená",J159,0)</f>
        <v>0</v>
      </c>
      <c r="BH159" s="244">
        <f>IF(N159="sníž. přenesená",J159,0)</f>
        <v>0</v>
      </c>
      <c r="BI159" s="244">
        <f>IF(N159="nulová",J159,0)</f>
        <v>0</v>
      </c>
      <c r="BJ159" s="14" t="s">
        <v>83</v>
      </c>
      <c r="BK159" s="244">
        <f>ROUND(I159*H159,2)</f>
        <v>0</v>
      </c>
      <c r="BL159" s="14" t="s">
        <v>155</v>
      </c>
      <c r="BM159" s="243" t="s">
        <v>765</v>
      </c>
    </row>
    <row r="160" s="2" customFormat="1" ht="16.5" customHeight="1">
      <c r="A160" s="35"/>
      <c r="B160" s="36"/>
      <c r="C160" s="231" t="s">
        <v>276</v>
      </c>
      <c r="D160" s="231" t="s">
        <v>151</v>
      </c>
      <c r="E160" s="232" t="s">
        <v>766</v>
      </c>
      <c r="F160" s="233" t="s">
        <v>767</v>
      </c>
      <c r="G160" s="234" t="s">
        <v>679</v>
      </c>
      <c r="H160" s="235">
        <v>8</v>
      </c>
      <c r="I160" s="236"/>
      <c r="J160" s="237">
        <f>ROUND(I160*H160,2)</f>
        <v>0</v>
      </c>
      <c r="K160" s="238"/>
      <c r="L160" s="41"/>
      <c r="M160" s="239" t="s">
        <v>1</v>
      </c>
      <c r="N160" s="240" t="s">
        <v>40</v>
      </c>
      <c r="O160" s="88"/>
      <c r="P160" s="241">
        <f>O160*H160</f>
        <v>0</v>
      </c>
      <c r="Q160" s="241">
        <v>0</v>
      </c>
      <c r="R160" s="241">
        <f>Q160*H160</f>
        <v>0</v>
      </c>
      <c r="S160" s="241">
        <v>0</v>
      </c>
      <c r="T160" s="24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3" t="s">
        <v>155</v>
      </c>
      <c r="AT160" s="243" t="s">
        <v>151</v>
      </c>
      <c r="AU160" s="243" t="s">
        <v>85</v>
      </c>
      <c r="AY160" s="14" t="s">
        <v>149</v>
      </c>
      <c r="BE160" s="244">
        <f>IF(N160="základní",J160,0)</f>
        <v>0</v>
      </c>
      <c r="BF160" s="244">
        <f>IF(N160="snížená",J160,0)</f>
        <v>0</v>
      </c>
      <c r="BG160" s="244">
        <f>IF(N160="zákl. přenesená",J160,0)</f>
        <v>0</v>
      </c>
      <c r="BH160" s="244">
        <f>IF(N160="sníž. přenesená",J160,0)</f>
        <v>0</v>
      </c>
      <c r="BI160" s="244">
        <f>IF(N160="nulová",J160,0)</f>
        <v>0</v>
      </c>
      <c r="BJ160" s="14" t="s">
        <v>83</v>
      </c>
      <c r="BK160" s="244">
        <f>ROUND(I160*H160,2)</f>
        <v>0</v>
      </c>
      <c r="BL160" s="14" t="s">
        <v>155</v>
      </c>
      <c r="BM160" s="243" t="s">
        <v>768</v>
      </c>
    </row>
    <row r="161" s="2" customFormat="1" ht="16.5" customHeight="1">
      <c r="A161" s="35"/>
      <c r="B161" s="36"/>
      <c r="C161" s="231" t="s">
        <v>280</v>
      </c>
      <c r="D161" s="231" t="s">
        <v>151</v>
      </c>
      <c r="E161" s="232" t="s">
        <v>769</v>
      </c>
      <c r="F161" s="233" t="s">
        <v>770</v>
      </c>
      <c r="G161" s="234" t="s">
        <v>679</v>
      </c>
      <c r="H161" s="235">
        <v>2</v>
      </c>
      <c r="I161" s="236"/>
      <c r="J161" s="237">
        <f>ROUND(I161*H161,2)</f>
        <v>0</v>
      </c>
      <c r="K161" s="238"/>
      <c r="L161" s="41"/>
      <c r="M161" s="239" t="s">
        <v>1</v>
      </c>
      <c r="N161" s="240" t="s">
        <v>40</v>
      </c>
      <c r="O161" s="88"/>
      <c r="P161" s="241">
        <f>O161*H161</f>
        <v>0</v>
      </c>
      <c r="Q161" s="241">
        <v>0</v>
      </c>
      <c r="R161" s="241">
        <f>Q161*H161</f>
        <v>0</v>
      </c>
      <c r="S161" s="241">
        <v>0</v>
      </c>
      <c r="T161" s="24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3" t="s">
        <v>155</v>
      </c>
      <c r="AT161" s="243" t="s">
        <v>151</v>
      </c>
      <c r="AU161" s="243" t="s">
        <v>85</v>
      </c>
      <c r="AY161" s="14" t="s">
        <v>149</v>
      </c>
      <c r="BE161" s="244">
        <f>IF(N161="základní",J161,0)</f>
        <v>0</v>
      </c>
      <c r="BF161" s="244">
        <f>IF(N161="snížená",J161,0)</f>
        <v>0</v>
      </c>
      <c r="BG161" s="244">
        <f>IF(N161="zákl. přenesená",J161,0)</f>
        <v>0</v>
      </c>
      <c r="BH161" s="244">
        <f>IF(N161="sníž. přenesená",J161,0)</f>
        <v>0</v>
      </c>
      <c r="BI161" s="244">
        <f>IF(N161="nulová",J161,0)</f>
        <v>0</v>
      </c>
      <c r="BJ161" s="14" t="s">
        <v>83</v>
      </c>
      <c r="BK161" s="244">
        <f>ROUND(I161*H161,2)</f>
        <v>0</v>
      </c>
      <c r="BL161" s="14" t="s">
        <v>155</v>
      </c>
      <c r="BM161" s="243" t="s">
        <v>771</v>
      </c>
    </row>
    <row r="162" s="2" customFormat="1" ht="16.5" customHeight="1">
      <c r="A162" s="35"/>
      <c r="B162" s="36"/>
      <c r="C162" s="231" t="s">
        <v>284</v>
      </c>
      <c r="D162" s="231" t="s">
        <v>151</v>
      </c>
      <c r="E162" s="232" t="s">
        <v>772</v>
      </c>
      <c r="F162" s="233" t="s">
        <v>773</v>
      </c>
      <c r="G162" s="234" t="s">
        <v>679</v>
      </c>
      <c r="H162" s="235">
        <v>16</v>
      </c>
      <c r="I162" s="236"/>
      <c r="J162" s="237">
        <f>ROUND(I162*H162,2)</f>
        <v>0</v>
      </c>
      <c r="K162" s="238"/>
      <c r="L162" s="41"/>
      <c r="M162" s="239" t="s">
        <v>1</v>
      </c>
      <c r="N162" s="240" t="s">
        <v>40</v>
      </c>
      <c r="O162" s="88"/>
      <c r="P162" s="241">
        <f>O162*H162</f>
        <v>0</v>
      </c>
      <c r="Q162" s="241">
        <v>0</v>
      </c>
      <c r="R162" s="241">
        <f>Q162*H162</f>
        <v>0</v>
      </c>
      <c r="S162" s="241">
        <v>0</v>
      </c>
      <c r="T162" s="24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3" t="s">
        <v>155</v>
      </c>
      <c r="AT162" s="243" t="s">
        <v>151</v>
      </c>
      <c r="AU162" s="243" t="s">
        <v>85</v>
      </c>
      <c r="AY162" s="14" t="s">
        <v>149</v>
      </c>
      <c r="BE162" s="244">
        <f>IF(N162="základní",J162,0)</f>
        <v>0</v>
      </c>
      <c r="BF162" s="244">
        <f>IF(N162="snížená",J162,0)</f>
        <v>0</v>
      </c>
      <c r="BG162" s="244">
        <f>IF(N162="zákl. přenesená",J162,0)</f>
        <v>0</v>
      </c>
      <c r="BH162" s="244">
        <f>IF(N162="sníž. přenesená",J162,0)</f>
        <v>0</v>
      </c>
      <c r="BI162" s="244">
        <f>IF(N162="nulová",J162,0)</f>
        <v>0</v>
      </c>
      <c r="BJ162" s="14" t="s">
        <v>83</v>
      </c>
      <c r="BK162" s="244">
        <f>ROUND(I162*H162,2)</f>
        <v>0</v>
      </c>
      <c r="BL162" s="14" t="s">
        <v>155</v>
      </c>
      <c r="BM162" s="243" t="s">
        <v>774</v>
      </c>
    </row>
    <row r="163" s="2" customFormat="1" ht="16.5" customHeight="1">
      <c r="A163" s="35"/>
      <c r="B163" s="36"/>
      <c r="C163" s="231" t="s">
        <v>288</v>
      </c>
      <c r="D163" s="231" t="s">
        <v>151</v>
      </c>
      <c r="E163" s="232" t="s">
        <v>775</v>
      </c>
      <c r="F163" s="233" t="s">
        <v>776</v>
      </c>
      <c r="G163" s="234" t="s">
        <v>679</v>
      </c>
      <c r="H163" s="235">
        <v>16</v>
      </c>
      <c r="I163" s="236"/>
      <c r="J163" s="237">
        <f>ROUND(I163*H163,2)</f>
        <v>0</v>
      </c>
      <c r="K163" s="238"/>
      <c r="L163" s="41"/>
      <c r="M163" s="239" t="s">
        <v>1</v>
      </c>
      <c r="N163" s="240" t="s">
        <v>40</v>
      </c>
      <c r="O163" s="88"/>
      <c r="P163" s="241">
        <f>O163*H163</f>
        <v>0</v>
      </c>
      <c r="Q163" s="241">
        <v>0</v>
      </c>
      <c r="R163" s="241">
        <f>Q163*H163</f>
        <v>0</v>
      </c>
      <c r="S163" s="241">
        <v>0</v>
      </c>
      <c r="T163" s="24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3" t="s">
        <v>155</v>
      </c>
      <c r="AT163" s="243" t="s">
        <v>151</v>
      </c>
      <c r="AU163" s="243" t="s">
        <v>85</v>
      </c>
      <c r="AY163" s="14" t="s">
        <v>149</v>
      </c>
      <c r="BE163" s="244">
        <f>IF(N163="základní",J163,0)</f>
        <v>0</v>
      </c>
      <c r="BF163" s="244">
        <f>IF(N163="snížená",J163,0)</f>
        <v>0</v>
      </c>
      <c r="BG163" s="244">
        <f>IF(N163="zákl. přenesená",J163,0)</f>
        <v>0</v>
      </c>
      <c r="BH163" s="244">
        <f>IF(N163="sníž. přenesená",J163,0)</f>
        <v>0</v>
      </c>
      <c r="BI163" s="244">
        <f>IF(N163="nulová",J163,0)</f>
        <v>0</v>
      </c>
      <c r="BJ163" s="14" t="s">
        <v>83</v>
      </c>
      <c r="BK163" s="244">
        <f>ROUND(I163*H163,2)</f>
        <v>0</v>
      </c>
      <c r="BL163" s="14" t="s">
        <v>155</v>
      </c>
      <c r="BM163" s="243" t="s">
        <v>777</v>
      </c>
    </row>
    <row r="164" s="2" customFormat="1" ht="16.5" customHeight="1">
      <c r="A164" s="35"/>
      <c r="B164" s="36"/>
      <c r="C164" s="231" t="s">
        <v>292</v>
      </c>
      <c r="D164" s="231" t="s">
        <v>151</v>
      </c>
      <c r="E164" s="232" t="s">
        <v>778</v>
      </c>
      <c r="F164" s="233" t="s">
        <v>779</v>
      </c>
      <c r="G164" s="234" t="s">
        <v>679</v>
      </c>
      <c r="H164" s="235">
        <v>6</v>
      </c>
      <c r="I164" s="236"/>
      <c r="J164" s="237">
        <f>ROUND(I164*H164,2)</f>
        <v>0</v>
      </c>
      <c r="K164" s="238"/>
      <c r="L164" s="41"/>
      <c r="M164" s="239" t="s">
        <v>1</v>
      </c>
      <c r="N164" s="240" t="s">
        <v>40</v>
      </c>
      <c r="O164" s="88"/>
      <c r="P164" s="241">
        <f>O164*H164</f>
        <v>0</v>
      </c>
      <c r="Q164" s="241">
        <v>0</v>
      </c>
      <c r="R164" s="241">
        <f>Q164*H164</f>
        <v>0</v>
      </c>
      <c r="S164" s="241">
        <v>0</v>
      </c>
      <c r="T164" s="24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3" t="s">
        <v>155</v>
      </c>
      <c r="AT164" s="243" t="s">
        <v>151</v>
      </c>
      <c r="AU164" s="243" t="s">
        <v>85</v>
      </c>
      <c r="AY164" s="14" t="s">
        <v>149</v>
      </c>
      <c r="BE164" s="244">
        <f>IF(N164="základní",J164,0)</f>
        <v>0</v>
      </c>
      <c r="BF164" s="244">
        <f>IF(N164="snížená",J164,0)</f>
        <v>0</v>
      </c>
      <c r="BG164" s="244">
        <f>IF(N164="zákl. přenesená",J164,0)</f>
        <v>0</v>
      </c>
      <c r="BH164" s="244">
        <f>IF(N164="sníž. přenesená",J164,0)</f>
        <v>0</v>
      </c>
      <c r="BI164" s="244">
        <f>IF(N164="nulová",J164,0)</f>
        <v>0</v>
      </c>
      <c r="BJ164" s="14" t="s">
        <v>83</v>
      </c>
      <c r="BK164" s="244">
        <f>ROUND(I164*H164,2)</f>
        <v>0</v>
      </c>
      <c r="BL164" s="14" t="s">
        <v>155</v>
      </c>
      <c r="BM164" s="243" t="s">
        <v>780</v>
      </c>
    </row>
    <row r="165" s="2" customFormat="1" ht="24.15" customHeight="1">
      <c r="A165" s="35"/>
      <c r="B165" s="36"/>
      <c r="C165" s="231" t="s">
        <v>296</v>
      </c>
      <c r="D165" s="231" t="s">
        <v>151</v>
      </c>
      <c r="E165" s="232" t="s">
        <v>781</v>
      </c>
      <c r="F165" s="233" t="s">
        <v>782</v>
      </c>
      <c r="G165" s="234" t="s">
        <v>679</v>
      </c>
      <c r="H165" s="235">
        <v>1</v>
      </c>
      <c r="I165" s="236"/>
      <c r="J165" s="237">
        <f>ROUND(I165*H165,2)</f>
        <v>0</v>
      </c>
      <c r="K165" s="238"/>
      <c r="L165" s="41"/>
      <c r="M165" s="239" t="s">
        <v>1</v>
      </c>
      <c r="N165" s="240" t="s">
        <v>40</v>
      </c>
      <c r="O165" s="88"/>
      <c r="P165" s="241">
        <f>O165*H165</f>
        <v>0</v>
      </c>
      <c r="Q165" s="241">
        <v>0</v>
      </c>
      <c r="R165" s="241">
        <f>Q165*H165</f>
        <v>0</v>
      </c>
      <c r="S165" s="241">
        <v>0</v>
      </c>
      <c r="T165" s="24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3" t="s">
        <v>155</v>
      </c>
      <c r="AT165" s="243" t="s">
        <v>151</v>
      </c>
      <c r="AU165" s="243" t="s">
        <v>85</v>
      </c>
      <c r="AY165" s="14" t="s">
        <v>149</v>
      </c>
      <c r="BE165" s="244">
        <f>IF(N165="základní",J165,0)</f>
        <v>0</v>
      </c>
      <c r="BF165" s="244">
        <f>IF(N165="snížená",J165,0)</f>
        <v>0</v>
      </c>
      <c r="BG165" s="244">
        <f>IF(N165="zákl. přenesená",J165,0)</f>
        <v>0</v>
      </c>
      <c r="BH165" s="244">
        <f>IF(N165="sníž. přenesená",J165,0)</f>
        <v>0</v>
      </c>
      <c r="BI165" s="244">
        <f>IF(N165="nulová",J165,0)</f>
        <v>0</v>
      </c>
      <c r="BJ165" s="14" t="s">
        <v>83</v>
      </c>
      <c r="BK165" s="244">
        <f>ROUND(I165*H165,2)</f>
        <v>0</v>
      </c>
      <c r="BL165" s="14" t="s">
        <v>155</v>
      </c>
      <c r="BM165" s="243" t="s">
        <v>783</v>
      </c>
    </row>
    <row r="166" s="2" customFormat="1" ht="16.5" customHeight="1">
      <c r="A166" s="35"/>
      <c r="B166" s="36"/>
      <c r="C166" s="231" t="s">
        <v>303</v>
      </c>
      <c r="D166" s="231" t="s">
        <v>151</v>
      </c>
      <c r="E166" s="232" t="s">
        <v>784</v>
      </c>
      <c r="F166" s="233" t="s">
        <v>785</v>
      </c>
      <c r="G166" s="234" t="s">
        <v>679</v>
      </c>
      <c r="H166" s="235">
        <v>2</v>
      </c>
      <c r="I166" s="236"/>
      <c r="J166" s="237">
        <f>ROUND(I166*H166,2)</f>
        <v>0</v>
      </c>
      <c r="K166" s="238"/>
      <c r="L166" s="41"/>
      <c r="M166" s="239" t="s">
        <v>1</v>
      </c>
      <c r="N166" s="240" t="s">
        <v>40</v>
      </c>
      <c r="O166" s="88"/>
      <c r="P166" s="241">
        <f>O166*H166</f>
        <v>0</v>
      </c>
      <c r="Q166" s="241">
        <v>0</v>
      </c>
      <c r="R166" s="241">
        <f>Q166*H166</f>
        <v>0</v>
      </c>
      <c r="S166" s="241">
        <v>0</v>
      </c>
      <c r="T166" s="24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3" t="s">
        <v>155</v>
      </c>
      <c r="AT166" s="243" t="s">
        <v>151</v>
      </c>
      <c r="AU166" s="243" t="s">
        <v>85</v>
      </c>
      <c r="AY166" s="14" t="s">
        <v>149</v>
      </c>
      <c r="BE166" s="244">
        <f>IF(N166="základní",J166,0)</f>
        <v>0</v>
      </c>
      <c r="BF166" s="244">
        <f>IF(N166="snížená",J166,0)</f>
        <v>0</v>
      </c>
      <c r="BG166" s="244">
        <f>IF(N166="zákl. přenesená",J166,0)</f>
        <v>0</v>
      </c>
      <c r="BH166" s="244">
        <f>IF(N166="sníž. přenesená",J166,0)</f>
        <v>0</v>
      </c>
      <c r="BI166" s="244">
        <f>IF(N166="nulová",J166,0)</f>
        <v>0</v>
      </c>
      <c r="BJ166" s="14" t="s">
        <v>83</v>
      </c>
      <c r="BK166" s="244">
        <f>ROUND(I166*H166,2)</f>
        <v>0</v>
      </c>
      <c r="BL166" s="14" t="s">
        <v>155</v>
      </c>
      <c r="BM166" s="243" t="s">
        <v>786</v>
      </c>
    </row>
    <row r="167" s="2" customFormat="1" ht="24.15" customHeight="1">
      <c r="A167" s="35"/>
      <c r="B167" s="36"/>
      <c r="C167" s="231" t="s">
        <v>309</v>
      </c>
      <c r="D167" s="231" t="s">
        <v>151</v>
      </c>
      <c r="E167" s="232" t="s">
        <v>787</v>
      </c>
      <c r="F167" s="233" t="s">
        <v>788</v>
      </c>
      <c r="G167" s="234" t="s">
        <v>679</v>
      </c>
      <c r="H167" s="235">
        <v>9</v>
      </c>
      <c r="I167" s="236"/>
      <c r="J167" s="237">
        <f>ROUND(I167*H167,2)</f>
        <v>0</v>
      </c>
      <c r="K167" s="238"/>
      <c r="L167" s="41"/>
      <c r="M167" s="239" t="s">
        <v>1</v>
      </c>
      <c r="N167" s="240" t="s">
        <v>40</v>
      </c>
      <c r="O167" s="88"/>
      <c r="P167" s="241">
        <f>O167*H167</f>
        <v>0</v>
      </c>
      <c r="Q167" s="241">
        <v>0</v>
      </c>
      <c r="R167" s="241">
        <f>Q167*H167</f>
        <v>0</v>
      </c>
      <c r="S167" s="241">
        <v>0</v>
      </c>
      <c r="T167" s="24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3" t="s">
        <v>155</v>
      </c>
      <c r="AT167" s="243" t="s">
        <v>151</v>
      </c>
      <c r="AU167" s="243" t="s">
        <v>85</v>
      </c>
      <c r="AY167" s="14" t="s">
        <v>149</v>
      </c>
      <c r="BE167" s="244">
        <f>IF(N167="základní",J167,0)</f>
        <v>0</v>
      </c>
      <c r="BF167" s="244">
        <f>IF(N167="snížená",J167,0)</f>
        <v>0</v>
      </c>
      <c r="BG167" s="244">
        <f>IF(N167="zákl. přenesená",J167,0)</f>
        <v>0</v>
      </c>
      <c r="BH167" s="244">
        <f>IF(N167="sníž. přenesená",J167,0)</f>
        <v>0</v>
      </c>
      <c r="BI167" s="244">
        <f>IF(N167="nulová",J167,0)</f>
        <v>0</v>
      </c>
      <c r="BJ167" s="14" t="s">
        <v>83</v>
      </c>
      <c r="BK167" s="244">
        <f>ROUND(I167*H167,2)</f>
        <v>0</v>
      </c>
      <c r="BL167" s="14" t="s">
        <v>155</v>
      </c>
      <c r="BM167" s="243" t="s">
        <v>789</v>
      </c>
    </row>
    <row r="168" s="2" customFormat="1" ht="24.15" customHeight="1">
      <c r="A168" s="35"/>
      <c r="B168" s="36"/>
      <c r="C168" s="231" t="s">
        <v>316</v>
      </c>
      <c r="D168" s="231" t="s">
        <v>151</v>
      </c>
      <c r="E168" s="232" t="s">
        <v>790</v>
      </c>
      <c r="F168" s="233" t="s">
        <v>791</v>
      </c>
      <c r="G168" s="234" t="s">
        <v>679</v>
      </c>
      <c r="H168" s="235">
        <v>24</v>
      </c>
      <c r="I168" s="236"/>
      <c r="J168" s="237">
        <f>ROUND(I168*H168,2)</f>
        <v>0</v>
      </c>
      <c r="K168" s="238"/>
      <c r="L168" s="41"/>
      <c r="M168" s="239" t="s">
        <v>1</v>
      </c>
      <c r="N168" s="240" t="s">
        <v>40</v>
      </c>
      <c r="O168" s="88"/>
      <c r="P168" s="241">
        <f>O168*H168</f>
        <v>0</v>
      </c>
      <c r="Q168" s="241">
        <v>0</v>
      </c>
      <c r="R168" s="241">
        <f>Q168*H168</f>
        <v>0</v>
      </c>
      <c r="S168" s="241">
        <v>0</v>
      </c>
      <c r="T168" s="24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3" t="s">
        <v>155</v>
      </c>
      <c r="AT168" s="243" t="s">
        <v>151</v>
      </c>
      <c r="AU168" s="243" t="s">
        <v>85</v>
      </c>
      <c r="AY168" s="14" t="s">
        <v>149</v>
      </c>
      <c r="BE168" s="244">
        <f>IF(N168="základní",J168,0)</f>
        <v>0</v>
      </c>
      <c r="BF168" s="244">
        <f>IF(N168="snížená",J168,0)</f>
        <v>0</v>
      </c>
      <c r="BG168" s="244">
        <f>IF(N168="zákl. přenesená",J168,0)</f>
        <v>0</v>
      </c>
      <c r="BH168" s="244">
        <f>IF(N168="sníž. přenesená",J168,0)</f>
        <v>0</v>
      </c>
      <c r="BI168" s="244">
        <f>IF(N168="nulová",J168,0)</f>
        <v>0</v>
      </c>
      <c r="BJ168" s="14" t="s">
        <v>83</v>
      </c>
      <c r="BK168" s="244">
        <f>ROUND(I168*H168,2)</f>
        <v>0</v>
      </c>
      <c r="BL168" s="14" t="s">
        <v>155</v>
      </c>
      <c r="BM168" s="243" t="s">
        <v>792</v>
      </c>
    </row>
    <row r="169" s="2" customFormat="1" ht="24.15" customHeight="1">
      <c r="A169" s="35"/>
      <c r="B169" s="36"/>
      <c r="C169" s="231" t="s">
        <v>320</v>
      </c>
      <c r="D169" s="231" t="s">
        <v>151</v>
      </c>
      <c r="E169" s="232" t="s">
        <v>793</v>
      </c>
      <c r="F169" s="233" t="s">
        <v>794</v>
      </c>
      <c r="G169" s="234" t="s">
        <v>679</v>
      </c>
      <c r="H169" s="235">
        <v>10</v>
      </c>
      <c r="I169" s="236"/>
      <c r="J169" s="237">
        <f>ROUND(I169*H169,2)</f>
        <v>0</v>
      </c>
      <c r="K169" s="238"/>
      <c r="L169" s="41"/>
      <c r="M169" s="239" t="s">
        <v>1</v>
      </c>
      <c r="N169" s="240" t="s">
        <v>40</v>
      </c>
      <c r="O169" s="88"/>
      <c r="P169" s="241">
        <f>O169*H169</f>
        <v>0</v>
      </c>
      <c r="Q169" s="241">
        <v>0</v>
      </c>
      <c r="R169" s="241">
        <f>Q169*H169</f>
        <v>0</v>
      </c>
      <c r="S169" s="241">
        <v>0</v>
      </c>
      <c r="T169" s="24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3" t="s">
        <v>155</v>
      </c>
      <c r="AT169" s="243" t="s">
        <v>151</v>
      </c>
      <c r="AU169" s="243" t="s">
        <v>85</v>
      </c>
      <c r="AY169" s="14" t="s">
        <v>149</v>
      </c>
      <c r="BE169" s="244">
        <f>IF(N169="základní",J169,0)</f>
        <v>0</v>
      </c>
      <c r="BF169" s="244">
        <f>IF(N169="snížená",J169,0)</f>
        <v>0</v>
      </c>
      <c r="BG169" s="244">
        <f>IF(N169="zákl. přenesená",J169,0)</f>
        <v>0</v>
      </c>
      <c r="BH169" s="244">
        <f>IF(N169="sníž. přenesená",J169,0)</f>
        <v>0</v>
      </c>
      <c r="BI169" s="244">
        <f>IF(N169="nulová",J169,0)</f>
        <v>0</v>
      </c>
      <c r="BJ169" s="14" t="s">
        <v>83</v>
      </c>
      <c r="BK169" s="244">
        <f>ROUND(I169*H169,2)</f>
        <v>0</v>
      </c>
      <c r="BL169" s="14" t="s">
        <v>155</v>
      </c>
      <c r="BM169" s="243" t="s">
        <v>795</v>
      </c>
    </row>
    <row r="170" s="2" customFormat="1" ht="16.5" customHeight="1">
      <c r="A170" s="35"/>
      <c r="B170" s="36"/>
      <c r="C170" s="231" t="s">
        <v>326</v>
      </c>
      <c r="D170" s="231" t="s">
        <v>151</v>
      </c>
      <c r="E170" s="232" t="s">
        <v>796</v>
      </c>
      <c r="F170" s="233" t="s">
        <v>797</v>
      </c>
      <c r="G170" s="234" t="s">
        <v>679</v>
      </c>
      <c r="H170" s="235">
        <v>2</v>
      </c>
      <c r="I170" s="236"/>
      <c r="J170" s="237">
        <f>ROUND(I170*H170,2)</f>
        <v>0</v>
      </c>
      <c r="K170" s="238"/>
      <c r="L170" s="41"/>
      <c r="M170" s="239" t="s">
        <v>1</v>
      </c>
      <c r="N170" s="240" t="s">
        <v>40</v>
      </c>
      <c r="O170" s="88"/>
      <c r="P170" s="241">
        <f>O170*H170</f>
        <v>0</v>
      </c>
      <c r="Q170" s="241">
        <v>0</v>
      </c>
      <c r="R170" s="241">
        <f>Q170*H170</f>
        <v>0</v>
      </c>
      <c r="S170" s="241">
        <v>0</v>
      </c>
      <c r="T170" s="24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3" t="s">
        <v>155</v>
      </c>
      <c r="AT170" s="243" t="s">
        <v>151</v>
      </c>
      <c r="AU170" s="243" t="s">
        <v>85</v>
      </c>
      <c r="AY170" s="14" t="s">
        <v>149</v>
      </c>
      <c r="BE170" s="244">
        <f>IF(N170="základní",J170,0)</f>
        <v>0</v>
      </c>
      <c r="BF170" s="244">
        <f>IF(N170="snížená",J170,0)</f>
        <v>0</v>
      </c>
      <c r="BG170" s="244">
        <f>IF(N170="zákl. přenesená",J170,0)</f>
        <v>0</v>
      </c>
      <c r="BH170" s="244">
        <f>IF(N170="sníž. přenesená",J170,0)</f>
        <v>0</v>
      </c>
      <c r="BI170" s="244">
        <f>IF(N170="nulová",J170,0)</f>
        <v>0</v>
      </c>
      <c r="BJ170" s="14" t="s">
        <v>83</v>
      </c>
      <c r="BK170" s="244">
        <f>ROUND(I170*H170,2)</f>
        <v>0</v>
      </c>
      <c r="BL170" s="14" t="s">
        <v>155</v>
      </c>
      <c r="BM170" s="243" t="s">
        <v>798</v>
      </c>
    </row>
    <row r="171" s="2" customFormat="1" ht="24.15" customHeight="1">
      <c r="A171" s="35"/>
      <c r="B171" s="36"/>
      <c r="C171" s="231" t="s">
        <v>332</v>
      </c>
      <c r="D171" s="231" t="s">
        <v>151</v>
      </c>
      <c r="E171" s="232" t="s">
        <v>799</v>
      </c>
      <c r="F171" s="233" t="s">
        <v>800</v>
      </c>
      <c r="G171" s="234" t="s">
        <v>679</v>
      </c>
      <c r="H171" s="235">
        <v>20</v>
      </c>
      <c r="I171" s="236"/>
      <c r="J171" s="237">
        <f>ROUND(I171*H171,2)</f>
        <v>0</v>
      </c>
      <c r="K171" s="238"/>
      <c r="L171" s="41"/>
      <c r="M171" s="239" t="s">
        <v>1</v>
      </c>
      <c r="N171" s="240" t="s">
        <v>40</v>
      </c>
      <c r="O171" s="88"/>
      <c r="P171" s="241">
        <f>O171*H171</f>
        <v>0</v>
      </c>
      <c r="Q171" s="241">
        <v>0</v>
      </c>
      <c r="R171" s="241">
        <f>Q171*H171</f>
        <v>0</v>
      </c>
      <c r="S171" s="241">
        <v>0</v>
      </c>
      <c r="T171" s="24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3" t="s">
        <v>155</v>
      </c>
      <c r="AT171" s="243" t="s">
        <v>151</v>
      </c>
      <c r="AU171" s="243" t="s">
        <v>85</v>
      </c>
      <c r="AY171" s="14" t="s">
        <v>149</v>
      </c>
      <c r="BE171" s="244">
        <f>IF(N171="základní",J171,0)</f>
        <v>0</v>
      </c>
      <c r="BF171" s="244">
        <f>IF(N171="snížená",J171,0)</f>
        <v>0</v>
      </c>
      <c r="BG171" s="244">
        <f>IF(N171="zákl. přenesená",J171,0)</f>
        <v>0</v>
      </c>
      <c r="BH171" s="244">
        <f>IF(N171="sníž. přenesená",J171,0)</f>
        <v>0</v>
      </c>
      <c r="BI171" s="244">
        <f>IF(N171="nulová",J171,0)</f>
        <v>0</v>
      </c>
      <c r="BJ171" s="14" t="s">
        <v>83</v>
      </c>
      <c r="BK171" s="244">
        <f>ROUND(I171*H171,2)</f>
        <v>0</v>
      </c>
      <c r="BL171" s="14" t="s">
        <v>155</v>
      </c>
      <c r="BM171" s="243" t="s">
        <v>801</v>
      </c>
    </row>
    <row r="172" s="2" customFormat="1" ht="21.75" customHeight="1">
      <c r="A172" s="35"/>
      <c r="B172" s="36"/>
      <c r="C172" s="231" t="s">
        <v>338</v>
      </c>
      <c r="D172" s="231" t="s">
        <v>151</v>
      </c>
      <c r="E172" s="232" t="s">
        <v>802</v>
      </c>
      <c r="F172" s="233" t="s">
        <v>803</v>
      </c>
      <c r="G172" s="234" t="s">
        <v>679</v>
      </c>
      <c r="H172" s="235">
        <v>20</v>
      </c>
      <c r="I172" s="236"/>
      <c r="J172" s="237">
        <f>ROUND(I172*H172,2)</f>
        <v>0</v>
      </c>
      <c r="K172" s="238"/>
      <c r="L172" s="41"/>
      <c r="M172" s="239" t="s">
        <v>1</v>
      </c>
      <c r="N172" s="240" t="s">
        <v>40</v>
      </c>
      <c r="O172" s="88"/>
      <c r="P172" s="241">
        <f>O172*H172</f>
        <v>0</v>
      </c>
      <c r="Q172" s="241">
        <v>0</v>
      </c>
      <c r="R172" s="241">
        <f>Q172*H172</f>
        <v>0</v>
      </c>
      <c r="S172" s="241">
        <v>0</v>
      </c>
      <c r="T172" s="24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3" t="s">
        <v>155</v>
      </c>
      <c r="AT172" s="243" t="s">
        <v>151</v>
      </c>
      <c r="AU172" s="243" t="s">
        <v>85</v>
      </c>
      <c r="AY172" s="14" t="s">
        <v>149</v>
      </c>
      <c r="BE172" s="244">
        <f>IF(N172="základní",J172,0)</f>
        <v>0</v>
      </c>
      <c r="BF172" s="244">
        <f>IF(N172="snížená",J172,0)</f>
        <v>0</v>
      </c>
      <c r="BG172" s="244">
        <f>IF(N172="zákl. přenesená",J172,0)</f>
        <v>0</v>
      </c>
      <c r="BH172" s="244">
        <f>IF(N172="sníž. přenesená",J172,0)</f>
        <v>0</v>
      </c>
      <c r="BI172" s="244">
        <f>IF(N172="nulová",J172,0)</f>
        <v>0</v>
      </c>
      <c r="BJ172" s="14" t="s">
        <v>83</v>
      </c>
      <c r="BK172" s="244">
        <f>ROUND(I172*H172,2)</f>
        <v>0</v>
      </c>
      <c r="BL172" s="14" t="s">
        <v>155</v>
      </c>
      <c r="BM172" s="243" t="s">
        <v>804</v>
      </c>
    </row>
    <row r="173" s="2" customFormat="1" ht="16.5" customHeight="1">
      <c r="A173" s="35"/>
      <c r="B173" s="36"/>
      <c r="C173" s="231" t="s">
        <v>342</v>
      </c>
      <c r="D173" s="231" t="s">
        <v>151</v>
      </c>
      <c r="E173" s="232" t="s">
        <v>805</v>
      </c>
      <c r="F173" s="233" t="s">
        <v>806</v>
      </c>
      <c r="G173" s="234" t="s">
        <v>679</v>
      </c>
      <c r="H173" s="235">
        <v>1</v>
      </c>
      <c r="I173" s="236"/>
      <c r="J173" s="237">
        <f>ROUND(I173*H173,2)</f>
        <v>0</v>
      </c>
      <c r="K173" s="238"/>
      <c r="L173" s="41"/>
      <c r="M173" s="239" t="s">
        <v>1</v>
      </c>
      <c r="N173" s="240" t="s">
        <v>40</v>
      </c>
      <c r="O173" s="88"/>
      <c r="P173" s="241">
        <f>O173*H173</f>
        <v>0</v>
      </c>
      <c r="Q173" s="241">
        <v>0</v>
      </c>
      <c r="R173" s="241">
        <f>Q173*H173</f>
        <v>0</v>
      </c>
      <c r="S173" s="241">
        <v>0</v>
      </c>
      <c r="T173" s="24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3" t="s">
        <v>155</v>
      </c>
      <c r="AT173" s="243" t="s">
        <v>151</v>
      </c>
      <c r="AU173" s="243" t="s">
        <v>85</v>
      </c>
      <c r="AY173" s="14" t="s">
        <v>149</v>
      </c>
      <c r="BE173" s="244">
        <f>IF(N173="základní",J173,0)</f>
        <v>0</v>
      </c>
      <c r="BF173" s="244">
        <f>IF(N173="snížená",J173,0)</f>
        <v>0</v>
      </c>
      <c r="BG173" s="244">
        <f>IF(N173="zákl. přenesená",J173,0)</f>
        <v>0</v>
      </c>
      <c r="BH173" s="244">
        <f>IF(N173="sníž. přenesená",J173,0)</f>
        <v>0</v>
      </c>
      <c r="BI173" s="244">
        <f>IF(N173="nulová",J173,0)</f>
        <v>0</v>
      </c>
      <c r="BJ173" s="14" t="s">
        <v>83</v>
      </c>
      <c r="BK173" s="244">
        <f>ROUND(I173*H173,2)</f>
        <v>0</v>
      </c>
      <c r="BL173" s="14" t="s">
        <v>155</v>
      </c>
      <c r="BM173" s="243" t="s">
        <v>807</v>
      </c>
    </row>
    <row r="174" s="2" customFormat="1" ht="16.5" customHeight="1">
      <c r="A174" s="35"/>
      <c r="B174" s="36"/>
      <c r="C174" s="231" t="s">
        <v>346</v>
      </c>
      <c r="D174" s="231" t="s">
        <v>151</v>
      </c>
      <c r="E174" s="232" t="s">
        <v>808</v>
      </c>
      <c r="F174" s="233" t="s">
        <v>809</v>
      </c>
      <c r="G174" s="234" t="s">
        <v>679</v>
      </c>
      <c r="H174" s="235">
        <v>1</v>
      </c>
      <c r="I174" s="236"/>
      <c r="J174" s="237">
        <f>ROUND(I174*H174,2)</f>
        <v>0</v>
      </c>
      <c r="K174" s="238"/>
      <c r="L174" s="41"/>
      <c r="M174" s="239" t="s">
        <v>1</v>
      </c>
      <c r="N174" s="240" t="s">
        <v>40</v>
      </c>
      <c r="O174" s="88"/>
      <c r="P174" s="241">
        <f>O174*H174</f>
        <v>0</v>
      </c>
      <c r="Q174" s="241">
        <v>0</v>
      </c>
      <c r="R174" s="241">
        <f>Q174*H174</f>
        <v>0</v>
      </c>
      <c r="S174" s="241">
        <v>0</v>
      </c>
      <c r="T174" s="24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3" t="s">
        <v>155</v>
      </c>
      <c r="AT174" s="243" t="s">
        <v>151</v>
      </c>
      <c r="AU174" s="243" t="s">
        <v>85</v>
      </c>
      <c r="AY174" s="14" t="s">
        <v>149</v>
      </c>
      <c r="BE174" s="244">
        <f>IF(N174="základní",J174,0)</f>
        <v>0</v>
      </c>
      <c r="BF174" s="244">
        <f>IF(N174="snížená",J174,0)</f>
        <v>0</v>
      </c>
      <c r="BG174" s="244">
        <f>IF(N174="zákl. přenesená",J174,0)</f>
        <v>0</v>
      </c>
      <c r="BH174" s="244">
        <f>IF(N174="sníž. přenesená",J174,0)</f>
        <v>0</v>
      </c>
      <c r="BI174" s="244">
        <f>IF(N174="nulová",J174,0)</f>
        <v>0</v>
      </c>
      <c r="BJ174" s="14" t="s">
        <v>83</v>
      </c>
      <c r="BK174" s="244">
        <f>ROUND(I174*H174,2)</f>
        <v>0</v>
      </c>
      <c r="BL174" s="14" t="s">
        <v>155</v>
      </c>
      <c r="BM174" s="243" t="s">
        <v>810</v>
      </c>
    </row>
    <row r="175" s="2" customFormat="1" ht="16.5" customHeight="1">
      <c r="A175" s="35"/>
      <c r="B175" s="36"/>
      <c r="C175" s="231" t="s">
        <v>350</v>
      </c>
      <c r="D175" s="231" t="s">
        <v>151</v>
      </c>
      <c r="E175" s="232" t="s">
        <v>811</v>
      </c>
      <c r="F175" s="233" t="s">
        <v>812</v>
      </c>
      <c r="G175" s="234" t="s">
        <v>679</v>
      </c>
      <c r="H175" s="235">
        <v>2</v>
      </c>
      <c r="I175" s="236"/>
      <c r="J175" s="237">
        <f>ROUND(I175*H175,2)</f>
        <v>0</v>
      </c>
      <c r="K175" s="238"/>
      <c r="L175" s="41"/>
      <c r="M175" s="239" t="s">
        <v>1</v>
      </c>
      <c r="N175" s="240" t="s">
        <v>40</v>
      </c>
      <c r="O175" s="88"/>
      <c r="P175" s="241">
        <f>O175*H175</f>
        <v>0</v>
      </c>
      <c r="Q175" s="241">
        <v>0</v>
      </c>
      <c r="R175" s="241">
        <f>Q175*H175</f>
        <v>0</v>
      </c>
      <c r="S175" s="241">
        <v>0</v>
      </c>
      <c r="T175" s="24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3" t="s">
        <v>155</v>
      </c>
      <c r="AT175" s="243" t="s">
        <v>151</v>
      </c>
      <c r="AU175" s="243" t="s">
        <v>85</v>
      </c>
      <c r="AY175" s="14" t="s">
        <v>149</v>
      </c>
      <c r="BE175" s="244">
        <f>IF(N175="základní",J175,0)</f>
        <v>0</v>
      </c>
      <c r="BF175" s="244">
        <f>IF(N175="snížená",J175,0)</f>
        <v>0</v>
      </c>
      <c r="BG175" s="244">
        <f>IF(N175="zákl. přenesená",J175,0)</f>
        <v>0</v>
      </c>
      <c r="BH175" s="244">
        <f>IF(N175="sníž. přenesená",J175,0)</f>
        <v>0</v>
      </c>
      <c r="BI175" s="244">
        <f>IF(N175="nulová",J175,0)</f>
        <v>0</v>
      </c>
      <c r="BJ175" s="14" t="s">
        <v>83</v>
      </c>
      <c r="BK175" s="244">
        <f>ROUND(I175*H175,2)</f>
        <v>0</v>
      </c>
      <c r="BL175" s="14" t="s">
        <v>155</v>
      </c>
      <c r="BM175" s="243" t="s">
        <v>813</v>
      </c>
    </row>
    <row r="176" s="2" customFormat="1" ht="24.15" customHeight="1">
      <c r="A176" s="35"/>
      <c r="B176" s="36"/>
      <c r="C176" s="231" t="s">
        <v>354</v>
      </c>
      <c r="D176" s="231" t="s">
        <v>151</v>
      </c>
      <c r="E176" s="232" t="s">
        <v>814</v>
      </c>
      <c r="F176" s="233" t="s">
        <v>815</v>
      </c>
      <c r="G176" s="234" t="s">
        <v>679</v>
      </c>
      <c r="H176" s="235">
        <v>6</v>
      </c>
      <c r="I176" s="236"/>
      <c r="J176" s="237">
        <f>ROUND(I176*H176,2)</f>
        <v>0</v>
      </c>
      <c r="K176" s="238"/>
      <c r="L176" s="41"/>
      <c r="M176" s="239" t="s">
        <v>1</v>
      </c>
      <c r="N176" s="240" t="s">
        <v>40</v>
      </c>
      <c r="O176" s="88"/>
      <c r="P176" s="241">
        <f>O176*H176</f>
        <v>0</v>
      </c>
      <c r="Q176" s="241">
        <v>0</v>
      </c>
      <c r="R176" s="241">
        <f>Q176*H176</f>
        <v>0</v>
      </c>
      <c r="S176" s="241">
        <v>0</v>
      </c>
      <c r="T176" s="24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3" t="s">
        <v>155</v>
      </c>
      <c r="AT176" s="243" t="s">
        <v>151</v>
      </c>
      <c r="AU176" s="243" t="s">
        <v>85</v>
      </c>
      <c r="AY176" s="14" t="s">
        <v>149</v>
      </c>
      <c r="BE176" s="244">
        <f>IF(N176="základní",J176,0)</f>
        <v>0</v>
      </c>
      <c r="BF176" s="244">
        <f>IF(N176="snížená",J176,0)</f>
        <v>0</v>
      </c>
      <c r="BG176" s="244">
        <f>IF(N176="zákl. přenesená",J176,0)</f>
        <v>0</v>
      </c>
      <c r="BH176" s="244">
        <f>IF(N176="sníž. přenesená",J176,0)</f>
        <v>0</v>
      </c>
      <c r="BI176" s="244">
        <f>IF(N176="nulová",J176,0)</f>
        <v>0</v>
      </c>
      <c r="BJ176" s="14" t="s">
        <v>83</v>
      </c>
      <c r="BK176" s="244">
        <f>ROUND(I176*H176,2)</f>
        <v>0</v>
      </c>
      <c r="BL176" s="14" t="s">
        <v>155</v>
      </c>
      <c r="BM176" s="243" t="s">
        <v>816</v>
      </c>
    </row>
    <row r="177" s="2" customFormat="1" ht="24.15" customHeight="1">
      <c r="A177" s="35"/>
      <c r="B177" s="36"/>
      <c r="C177" s="231" t="s">
        <v>360</v>
      </c>
      <c r="D177" s="231" t="s">
        <v>151</v>
      </c>
      <c r="E177" s="232" t="s">
        <v>817</v>
      </c>
      <c r="F177" s="233" t="s">
        <v>818</v>
      </c>
      <c r="G177" s="234" t="s">
        <v>679</v>
      </c>
      <c r="H177" s="235">
        <v>1</v>
      </c>
      <c r="I177" s="236"/>
      <c r="J177" s="237">
        <f>ROUND(I177*H177,2)</f>
        <v>0</v>
      </c>
      <c r="K177" s="238"/>
      <c r="L177" s="41"/>
      <c r="M177" s="239" t="s">
        <v>1</v>
      </c>
      <c r="N177" s="240" t="s">
        <v>40</v>
      </c>
      <c r="O177" s="88"/>
      <c r="P177" s="241">
        <f>O177*H177</f>
        <v>0</v>
      </c>
      <c r="Q177" s="241">
        <v>0</v>
      </c>
      <c r="R177" s="241">
        <f>Q177*H177</f>
        <v>0</v>
      </c>
      <c r="S177" s="241">
        <v>0</v>
      </c>
      <c r="T177" s="242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3" t="s">
        <v>155</v>
      </c>
      <c r="AT177" s="243" t="s">
        <v>151</v>
      </c>
      <c r="AU177" s="243" t="s">
        <v>85</v>
      </c>
      <c r="AY177" s="14" t="s">
        <v>149</v>
      </c>
      <c r="BE177" s="244">
        <f>IF(N177="základní",J177,0)</f>
        <v>0</v>
      </c>
      <c r="BF177" s="244">
        <f>IF(N177="snížená",J177,0)</f>
        <v>0</v>
      </c>
      <c r="BG177" s="244">
        <f>IF(N177="zákl. přenesená",J177,0)</f>
        <v>0</v>
      </c>
      <c r="BH177" s="244">
        <f>IF(N177="sníž. přenesená",J177,0)</f>
        <v>0</v>
      </c>
      <c r="BI177" s="244">
        <f>IF(N177="nulová",J177,0)</f>
        <v>0</v>
      </c>
      <c r="BJ177" s="14" t="s">
        <v>83</v>
      </c>
      <c r="BK177" s="244">
        <f>ROUND(I177*H177,2)</f>
        <v>0</v>
      </c>
      <c r="BL177" s="14" t="s">
        <v>155</v>
      </c>
      <c r="BM177" s="243" t="s">
        <v>819</v>
      </c>
    </row>
    <row r="178" s="2" customFormat="1" ht="16.5" customHeight="1">
      <c r="A178" s="35"/>
      <c r="B178" s="36"/>
      <c r="C178" s="231" t="s">
        <v>364</v>
      </c>
      <c r="D178" s="231" t="s">
        <v>151</v>
      </c>
      <c r="E178" s="232" t="s">
        <v>820</v>
      </c>
      <c r="F178" s="233" t="s">
        <v>821</v>
      </c>
      <c r="G178" s="234" t="s">
        <v>755</v>
      </c>
      <c r="H178" s="235">
        <v>3</v>
      </c>
      <c r="I178" s="236"/>
      <c r="J178" s="237">
        <f>ROUND(I178*H178,2)</f>
        <v>0</v>
      </c>
      <c r="K178" s="238"/>
      <c r="L178" s="41"/>
      <c r="M178" s="239" t="s">
        <v>1</v>
      </c>
      <c r="N178" s="240" t="s">
        <v>40</v>
      </c>
      <c r="O178" s="88"/>
      <c r="P178" s="241">
        <f>O178*H178</f>
        <v>0</v>
      </c>
      <c r="Q178" s="241">
        <v>0</v>
      </c>
      <c r="R178" s="241">
        <f>Q178*H178</f>
        <v>0</v>
      </c>
      <c r="S178" s="241">
        <v>0</v>
      </c>
      <c r="T178" s="24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3" t="s">
        <v>155</v>
      </c>
      <c r="AT178" s="243" t="s">
        <v>151</v>
      </c>
      <c r="AU178" s="243" t="s">
        <v>85</v>
      </c>
      <c r="AY178" s="14" t="s">
        <v>149</v>
      </c>
      <c r="BE178" s="244">
        <f>IF(N178="základní",J178,0)</f>
        <v>0</v>
      </c>
      <c r="BF178" s="244">
        <f>IF(N178="snížená",J178,0)</f>
        <v>0</v>
      </c>
      <c r="BG178" s="244">
        <f>IF(N178="zákl. přenesená",J178,0)</f>
        <v>0</v>
      </c>
      <c r="BH178" s="244">
        <f>IF(N178="sníž. přenesená",J178,0)</f>
        <v>0</v>
      </c>
      <c r="BI178" s="244">
        <f>IF(N178="nulová",J178,0)</f>
        <v>0</v>
      </c>
      <c r="BJ178" s="14" t="s">
        <v>83</v>
      </c>
      <c r="BK178" s="244">
        <f>ROUND(I178*H178,2)</f>
        <v>0</v>
      </c>
      <c r="BL178" s="14" t="s">
        <v>155</v>
      </c>
      <c r="BM178" s="243" t="s">
        <v>822</v>
      </c>
    </row>
    <row r="179" s="2" customFormat="1" ht="16.5" customHeight="1">
      <c r="A179" s="35"/>
      <c r="B179" s="36"/>
      <c r="C179" s="231" t="s">
        <v>368</v>
      </c>
      <c r="D179" s="231" t="s">
        <v>151</v>
      </c>
      <c r="E179" s="232" t="s">
        <v>823</v>
      </c>
      <c r="F179" s="233" t="s">
        <v>824</v>
      </c>
      <c r="G179" s="234" t="s">
        <v>679</v>
      </c>
      <c r="H179" s="235">
        <v>3</v>
      </c>
      <c r="I179" s="236"/>
      <c r="J179" s="237">
        <f>ROUND(I179*H179,2)</f>
        <v>0</v>
      </c>
      <c r="K179" s="238"/>
      <c r="L179" s="41"/>
      <c r="M179" s="239" t="s">
        <v>1</v>
      </c>
      <c r="N179" s="240" t="s">
        <v>40</v>
      </c>
      <c r="O179" s="88"/>
      <c r="P179" s="241">
        <f>O179*H179</f>
        <v>0</v>
      </c>
      <c r="Q179" s="241">
        <v>0</v>
      </c>
      <c r="R179" s="241">
        <f>Q179*H179</f>
        <v>0</v>
      </c>
      <c r="S179" s="241">
        <v>0</v>
      </c>
      <c r="T179" s="24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3" t="s">
        <v>155</v>
      </c>
      <c r="AT179" s="243" t="s">
        <v>151</v>
      </c>
      <c r="AU179" s="243" t="s">
        <v>85</v>
      </c>
      <c r="AY179" s="14" t="s">
        <v>149</v>
      </c>
      <c r="BE179" s="244">
        <f>IF(N179="základní",J179,0)</f>
        <v>0</v>
      </c>
      <c r="BF179" s="244">
        <f>IF(N179="snížená",J179,0)</f>
        <v>0</v>
      </c>
      <c r="BG179" s="244">
        <f>IF(N179="zákl. přenesená",J179,0)</f>
        <v>0</v>
      </c>
      <c r="BH179" s="244">
        <f>IF(N179="sníž. přenesená",J179,0)</f>
        <v>0</v>
      </c>
      <c r="BI179" s="244">
        <f>IF(N179="nulová",J179,0)</f>
        <v>0</v>
      </c>
      <c r="BJ179" s="14" t="s">
        <v>83</v>
      </c>
      <c r="BK179" s="244">
        <f>ROUND(I179*H179,2)</f>
        <v>0</v>
      </c>
      <c r="BL179" s="14" t="s">
        <v>155</v>
      </c>
      <c r="BM179" s="243" t="s">
        <v>825</v>
      </c>
    </row>
    <row r="180" s="2" customFormat="1" ht="16.5" customHeight="1">
      <c r="A180" s="35"/>
      <c r="B180" s="36"/>
      <c r="C180" s="231" t="s">
        <v>372</v>
      </c>
      <c r="D180" s="231" t="s">
        <v>151</v>
      </c>
      <c r="E180" s="232" t="s">
        <v>826</v>
      </c>
      <c r="F180" s="233" t="s">
        <v>827</v>
      </c>
      <c r="G180" s="234" t="s">
        <v>312</v>
      </c>
      <c r="H180" s="235">
        <v>180</v>
      </c>
      <c r="I180" s="236"/>
      <c r="J180" s="237">
        <f>ROUND(I180*H180,2)</f>
        <v>0</v>
      </c>
      <c r="K180" s="238"/>
      <c r="L180" s="41"/>
      <c r="M180" s="239" t="s">
        <v>1</v>
      </c>
      <c r="N180" s="240" t="s">
        <v>40</v>
      </c>
      <c r="O180" s="88"/>
      <c r="P180" s="241">
        <f>O180*H180</f>
        <v>0</v>
      </c>
      <c r="Q180" s="241">
        <v>0</v>
      </c>
      <c r="R180" s="241">
        <f>Q180*H180</f>
        <v>0</v>
      </c>
      <c r="S180" s="241">
        <v>0</v>
      </c>
      <c r="T180" s="24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3" t="s">
        <v>155</v>
      </c>
      <c r="AT180" s="243" t="s">
        <v>151</v>
      </c>
      <c r="AU180" s="243" t="s">
        <v>85</v>
      </c>
      <c r="AY180" s="14" t="s">
        <v>149</v>
      </c>
      <c r="BE180" s="244">
        <f>IF(N180="základní",J180,0)</f>
        <v>0</v>
      </c>
      <c r="BF180" s="244">
        <f>IF(N180="snížená",J180,0)</f>
        <v>0</v>
      </c>
      <c r="BG180" s="244">
        <f>IF(N180="zákl. přenesená",J180,0)</f>
        <v>0</v>
      </c>
      <c r="BH180" s="244">
        <f>IF(N180="sníž. přenesená",J180,0)</f>
        <v>0</v>
      </c>
      <c r="BI180" s="244">
        <f>IF(N180="nulová",J180,0)</f>
        <v>0</v>
      </c>
      <c r="BJ180" s="14" t="s">
        <v>83</v>
      </c>
      <c r="BK180" s="244">
        <f>ROUND(I180*H180,2)</f>
        <v>0</v>
      </c>
      <c r="BL180" s="14" t="s">
        <v>155</v>
      </c>
      <c r="BM180" s="243" t="s">
        <v>828</v>
      </c>
    </row>
    <row r="181" s="2" customFormat="1" ht="16.5" customHeight="1">
      <c r="A181" s="35"/>
      <c r="B181" s="36"/>
      <c r="C181" s="231" t="s">
        <v>376</v>
      </c>
      <c r="D181" s="231" t="s">
        <v>151</v>
      </c>
      <c r="E181" s="232" t="s">
        <v>829</v>
      </c>
      <c r="F181" s="233" t="s">
        <v>830</v>
      </c>
      <c r="G181" s="234" t="s">
        <v>312</v>
      </c>
      <c r="H181" s="235">
        <v>90</v>
      </c>
      <c r="I181" s="236"/>
      <c r="J181" s="237">
        <f>ROUND(I181*H181,2)</f>
        <v>0</v>
      </c>
      <c r="K181" s="238"/>
      <c r="L181" s="41"/>
      <c r="M181" s="239" t="s">
        <v>1</v>
      </c>
      <c r="N181" s="240" t="s">
        <v>40</v>
      </c>
      <c r="O181" s="88"/>
      <c r="P181" s="241">
        <f>O181*H181</f>
        <v>0</v>
      </c>
      <c r="Q181" s="241">
        <v>0</v>
      </c>
      <c r="R181" s="241">
        <f>Q181*H181</f>
        <v>0</v>
      </c>
      <c r="S181" s="241">
        <v>0</v>
      </c>
      <c r="T181" s="24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3" t="s">
        <v>155</v>
      </c>
      <c r="AT181" s="243" t="s">
        <v>151</v>
      </c>
      <c r="AU181" s="243" t="s">
        <v>85</v>
      </c>
      <c r="AY181" s="14" t="s">
        <v>149</v>
      </c>
      <c r="BE181" s="244">
        <f>IF(N181="základní",J181,0)</f>
        <v>0</v>
      </c>
      <c r="BF181" s="244">
        <f>IF(N181="snížená",J181,0)</f>
        <v>0</v>
      </c>
      <c r="BG181" s="244">
        <f>IF(N181="zákl. přenesená",J181,0)</f>
        <v>0</v>
      </c>
      <c r="BH181" s="244">
        <f>IF(N181="sníž. přenesená",J181,0)</f>
        <v>0</v>
      </c>
      <c r="BI181" s="244">
        <f>IF(N181="nulová",J181,0)</f>
        <v>0</v>
      </c>
      <c r="BJ181" s="14" t="s">
        <v>83</v>
      </c>
      <c r="BK181" s="244">
        <f>ROUND(I181*H181,2)</f>
        <v>0</v>
      </c>
      <c r="BL181" s="14" t="s">
        <v>155</v>
      </c>
      <c r="BM181" s="243" t="s">
        <v>831</v>
      </c>
    </row>
    <row r="182" s="2" customFormat="1" ht="16.5" customHeight="1">
      <c r="A182" s="35"/>
      <c r="B182" s="36"/>
      <c r="C182" s="231" t="s">
        <v>380</v>
      </c>
      <c r="D182" s="231" t="s">
        <v>151</v>
      </c>
      <c r="E182" s="232" t="s">
        <v>832</v>
      </c>
      <c r="F182" s="233" t="s">
        <v>833</v>
      </c>
      <c r="G182" s="234" t="s">
        <v>679</v>
      </c>
      <c r="H182" s="235">
        <v>1</v>
      </c>
      <c r="I182" s="236"/>
      <c r="J182" s="237">
        <f>ROUND(I182*H182,2)</f>
        <v>0</v>
      </c>
      <c r="K182" s="238"/>
      <c r="L182" s="41"/>
      <c r="M182" s="239" t="s">
        <v>1</v>
      </c>
      <c r="N182" s="240" t="s">
        <v>40</v>
      </c>
      <c r="O182" s="88"/>
      <c r="P182" s="241">
        <f>O182*H182</f>
        <v>0</v>
      </c>
      <c r="Q182" s="241">
        <v>0</v>
      </c>
      <c r="R182" s="241">
        <f>Q182*H182</f>
        <v>0</v>
      </c>
      <c r="S182" s="241">
        <v>0</v>
      </c>
      <c r="T182" s="24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3" t="s">
        <v>155</v>
      </c>
      <c r="AT182" s="243" t="s">
        <v>151</v>
      </c>
      <c r="AU182" s="243" t="s">
        <v>85</v>
      </c>
      <c r="AY182" s="14" t="s">
        <v>149</v>
      </c>
      <c r="BE182" s="244">
        <f>IF(N182="základní",J182,0)</f>
        <v>0</v>
      </c>
      <c r="BF182" s="244">
        <f>IF(N182="snížená",J182,0)</f>
        <v>0</v>
      </c>
      <c r="BG182" s="244">
        <f>IF(N182="zákl. přenesená",J182,0)</f>
        <v>0</v>
      </c>
      <c r="BH182" s="244">
        <f>IF(N182="sníž. přenesená",J182,0)</f>
        <v>0</v>
      </c>
      <c r="BI182" s="244">
        <f>IF(N182="nulová",J182,0)</f>
        <v>0</v>
      </c>
      <c r="BJ182" s="14" t="s">
        <v>83</v>
      </c>
      <c r="BK182" s="244">
        <f>ROUND(I182*H182,2)</f>
        <v>0</v>
      </c>
      <c r="BL182" s="14" t="s">
        <v>155</v>
      </c>
      <c r="BM182" s="243" t="s">
        <v>834</v>
      </c>
    </row>
    <row r="183" s="2" customFormat="1" ht="24.15" customHeight="1">
      <c r="A183" s="35"/>
      <c r="B183" s="36"/>
      <c r="C183" s="231" t="s">
        <v>386</v>
      </c>
      <c r="D183" s="231" t="s">
        <v>151</v>
      </c>
      <c r="E183" s="232" t="s">
        <v>835</v>
      </c>
      <c r="F183" s="233" t="s">
        <v>836</v>
      </c>
      <c r="G183" s="234" t="s">
        <v>755</v>
      </c>
      <c r="H183" s="235">
        <v>1</v>
      </c>
      <c r="I183" s="236"/>
      <c r="J183" s="237">
        <f>ROUND(I183*H183,2)</f>
        <v>0</v>
      </c>
      <c r="K183" s="238"/>
      <c r="L183" s="41"/>
      <c r="M183" s="239" t="s">
        <v>1</v>
      </c>
      <c r="N183" s="240" t="s">
        <v>40</v>
      </c>
      <c r="O183" s="88"/>
      <c r="P183" s="241">
        <f>O183*H183</f>
        <v>0</v>
      </c>
      <c r="Q183" s="241">
        <v>0</v>
      </c>
      <c r="R183" s="241">
        <f>Q183*H183</f>
        <v>0</v>
      </c>
      <c r="S183" s="241">
        <v>0</v>
      </c>
      <c r="T183" s="24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3" t="s">
        <v>155</v>
      </c>
      <c r="AT183" s="243" t="s">
        <v>151</v>
      </c>
      <c r="AU183" s="243" t="s">
        <v>85</v>
      </c>
      <c r="AY183" s="14" t="s">
        <v>149</v>
      </c>
      <c r="BE183" s="244">
        <f>IF(N183="základní",J183,0)</f>
        <v>0</v>
      </c>
      <c r="BF183" s="244">
        <f>IF(N183="snížená",J183,0)</f>
        <v>0</v>
      </c>
      <c r="BG183" s="244">
        <f>IF(N183="zákl. přenesená",J183,0)</f>
        <v>0</v>
      </c>
      <c r="BH183" s="244">
        <f>IF(N183="sníž. přenesená",J183,0)</f>
        <v>0</v>
      </c>
      <c r="BI183" s="244">
        <f>IF(N183="nulová",J183,0)</f>
        <v>0</v>
      </c>
      <c r="BJ183" s="14" t="s">
        <v>83</v>
      </c>
      <c r="BK183" s="244">
        <f>ROUND(I183*H183,2)</f>
        <v>0</v>
      </c>
      <c r="BL183" s="14" t="s">
        <v>155</v>
      </c>
      <c r="BM183" s="243" t="s">
        <v>837</v>
      </c>
    </row>
    <row r="184" s="2" customFormat="1" ht="24.15" customHeight="1">
      <c r="A184" s="35"/>
      <c r="B184" s="36"/>
      <c r="C184" s="231" t="s">
        <v>390</v>
      </c>
      <c r="D184" s="231" t="s">
        <v>151</v>
      </c>
      <c r="E184" s="232" t="s">
        <v>838</v>
      </c>
      <c r="F184" s="233" t="s">
        <v>839</v>
      </c>
      <c r="G184" s="234" t="s">
        <v>755</v>
      </c>
      <c r="H184" s="235">
        <v>1</v>
      </c>
      <c r="I184" s="236"/>
      <c r="J184" s="237">
        <f>ROUND(I184*H184,2)</f>
        <v>0</v>
      </c>
      <c r="K184" s="238"/>
      <c r="L184" s="41"/>
      <c r="M184" s="239" t="s">
        <v>1</v>
      </c>
      <c r="N184" s="240" t="s">
        <v>40</v>
      </c>
      <c r="O184" s="88"/>
      <c r="P184" s="241">
        <f>O184*H184</f>
        <v>0</v>
      </c>
      <c r="Q184" s="241">
        <v>0</v>
      </c>
      <c r="R184" s="241">
        <f>Q184*H184</f>
        <v>0</v>
      </c>
      <c r="S184" s="241">
        <v>0</v>
      </c>
      <c r="T184" s="24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3" t="s">
        <v>155</v>
      </c>
      <c r="AT184" s="243" t="s">
        <v>151</v>
      </c>
      <c r="AU184" s="243" t="s">
        <v>85</v>
      </c>
      <c r="AY184" s="14" t="s">
        <v>149</v>
      </c>
      <c r="BE184" s="244">
        <f>IF(N184="základní",J184,0)</f>
        <v>0</v>
      </c>
      <c r="BF184" s="244">
        <f>IF(N184="snížená",J184,0)</f>
        <v>0</v>
      </c>
      <c r="BG184" s="244">
        <f>IF(N184="zákl. přenesená",J184,0)</f>
        <v>0</v>
      </c>
      <c r="BH184" s="244">
        <f>IF(N184="sníž. přenesená",J184,0)</f>
        <v>0</v>
      </c>
      <c r="BI184" s="244">
        <f>IF(N184="nulová",J184,0)</f>
        <v>0</v>
      </c>
      <c r="BJ184" s="14" t="s">
        <v>83</v>
      </c>
      <c r="BK184" s="244">
        <f>ROUND(I184*H184,2)</f>
        <v>0</v>
      </c>
      <c r="BL184" s="14" t="s">
        <v>155</v>
      </c>
      <c r="BM184" s="243" t="s">
        <v>840</v>
      </c>
    </row>
    <row r="185" s="2" customFormat="1" ht="24.15" customHeight="1">
      <c r="A185" s="35"/>
      <c r="B185" s="36"/>
      <c r="C185" s="231" t="s">
        <v>394</v>
      </c>
      <c r="D185" s="231" t="s">
        <v>151</v>
      </c>
      <c r="E185" s="232" t="s">
        <v>841</v>
      </c>
      <c r="F185" s="233" t="s">
        <v>842</v>
      </c>
      <c r="G185" s="234" t="s">
        <v>679</v>
      </c>
      <c r="H185" s="235">
        <v>4</v>
      </c>
      <c r="I185" s="236"/>
      <c r="J185" s="237">
        <f>ROUND(I185*H185,2)</f>
        <v>0</v>
      </c>
      <c r="K185" s="238"/>
      <c r="L185" s="41"/>
      <c r="M185" s="239" t="s">
        <v>1</v>
      </c>
      <c r="N185" s="240" t="s">
        <v>40</v>
      </c>
      <c r="O185" s="88"/>
      <c r="P185" s="241">
        <f>O185*H185</f>
        <v>0</v>
      </c>
      <c r="Q185" s="241">
        <v>0</v>
      </c>
      <c r="R185" s="241">
        <f>Q185*H185</f>
        <v>0</v>
      </c>
      <c r="S185" s="241">
        <v>0</v>
      </c>
      <c r="T185" s="24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3" t="s">
        <v>155</v>
      </c>
      <c r="AT185" s="243" t="s">
        <v>151</v>
      </c>
      <c r="AU185" s="243" t="s">
        <v>85</v>
      </c>
      <c r="AY185" s="14" t="s">
        <v>149</v>
      </c>
      <c r="BE185" s="244">
        <f>IF(N185="základní",J185,0)</f>
        <v>0</v>
      </c>
      <c r="BF185" s="244">
        <f>IF(N185="snížená",J185,0)</f>
        <v>0</v>
      </c>
      <c r="BG185" s="244">
        <f>IF(N185="zákl. přenesená",J185,0)</f>
        <v>0</v>
      </c>
      <c r="BH185" s="244">
        <f>IF(N185="sníž. přenesená",J185,0)</f>
        <v>0</v>
      </c>
      <c r="BI185" s="244">
        <f>IF(N185="nulová",J185,0)</f>
        <v>0</v>
      </c>
      <c r="BJ185" s="14" t="s">
        <v>83</v>
      </c>
      <c r="BK185" s="244">
        <f>ROUND(I185*H185,2)</f>
        <v>0</v>
      </c>
      <c r="BL185" s="14" t="s">
        <v>155</v>
      </c>
      <c r="BM185" s="243" t="s">
        <v>843</v>
      </c>
    </row>
    <row r="186" s="2" customFormat="1" ht="24.15" customHeight="1">
      <c r="A186" s="35"/>
      <c r="B186" s="36"/>
      <c r="C186" s="231" t="s">
        <v>400</v>
      </c>
      <c r="D186" s="231" t="s">
        <v>151</v>
      </c>
      <c r="E186" s="232" t="s">
        <v>844</v>
      </c>
      <c r="F186" s="233" t="s">
        <v>845</v>
      </c>
      <c r="G186" s="234" t="s">
        <v>755</v>
      </c>
      <c r="H186" s="235">
        <v>1</v>
      </c>
      <c r="I186" s="236"/>
      <c r="J186" s="237">
        <f>ROUND(I186*H186,2)</f>
        <v>0</v>
      </c>
      <c r="K186" s="238"/>
      <c r="L186" s="41"/>
      <c r="M186" s="239" t="s">
        <v>1</v>
      </c>
      <c r="N186" s="240" t="s">
        <v>40</v>
      </c>
      <c r="O186" s="88"/>
      <c r="P186" s="241">
        <f>O186*H186</f>
        <v>0</v>
      </c>
      <c r="Q186" s="241">
        <v>0</v>
      </c>
      <c r="R186" s="241">
        <f>Q186*H186</f>
        <v>0</v>
      </c>
      <c r="S186" s="241">
        <v>0</v>
      </c>
      <c r="T186" s="242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3" t="s">
        <v>155</v>
      </c>
      <c r="AT186" s="243" t="s">
        <v>151</v>
      </c>
      <c r="AU186" s="243" t="s">
        <v>85</v>
      </c>
      <c r="AY186" s="14" t="s">
        <v>149</v>
      </c>
      <c r="BE186" s="244">
        <f>IF(N186="základní",J186,0)</f>
        <v>0</v>
      </c>
      <c r="BF186" s="244">
        <f>IF(N186="snížená",J186,0)</f>
        <v>0</v>
      </c>
      <c r="BG186" s="244">
        <f>IF(N186="zákl. přenesená",J186,0)</f>
        <v>0</v>
      </c>
      <c r="BH186" s="244">
        <f>IF(N186="sníž. přenesená",J186,0)</f>
        <v>0</v>
      </c>
      <c r="BI186" s="244">
        <f>IF(N186="nulová",J186,0)</f>
        <v>0</v>
      </c>
      <c r="BJ186" s="14" t="s">
        <v>83</v>
      </c>
      <c r="BK186" s="244">
        <f>ROUND(I186*H186,2)</f>
        <v>0</v>
      </c>
      <c r="BL186" s="14" t="s">
        <v>155</v>
      </c>
      <c r="BM186" s="243" t="s">
        <v>846</v>
      </c>
    </row>
    <row r="187" s="2" customFormat="1" ht="16.5" customHeight="1">
      <c r="A187" s="35"/>
      <c r="B187" s="36"/>
      <c r="C187" s="231" t="s">
        <v>406</v>
      </c>
      <c r="D187" s="231" t="s">
        <v>151</v>
      </c>
      <c r="E187" s="232" t="s">
        <v>847</v>
      </c>
      <c r="F187" s="233" t="s">
        <v>848</v>
      </c>
      <c r="G187" s="234" t="s">
        <v>679</v>
      </c>
      <c r="H187" s="235">
        <v>30</v>
      </c>
      <c r="I187" s="236"/>
      <c r="J187" s="237">
        <f>ROUND(I187*H187,2)</f>
        <v>0</v>
      </c>
      <c r="K187" s="238"/>
      <c r="L187" s="41"/>
      <c r="M187" s="239" t="s">
        <v>1</v>
      </c>
      <c r="N187" s="240" t="s">
        <v>40</v>
      </c>
      <c r="O187" s="88"/>
      <c r="P187" s="241">
        <f>O187*H187</f>
        <v>0</v>
      </c>
      <c r="Q187" s="241">
        <v>0</v>
      </c>
      <c r="R187" s="241">
        <f>Q187*H187</f>
        <v>0</v>
      </c>
      <c r="S187" s="241">
        <v>0</v>
      </c>
      <c r="T187" s="24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3" t="s">
        <v>155</v>
      </c>
      <c r="AT187" s="243" t="s">
        <v>151</v>
      </c>
      <c r="AU187" s="243" t="s">
        <v>85</v>
      </c>
      <c r="AY187" s="14" t="s">
        <v>149</v>
      </c>
      <c r="BE187" s="244">
        <f>IF(N187="základní",J187,0)</f>
        <v>0</v>
      </c>
      <c r="BF187" s="244">
        <f>IF(N187="snížená",J187,0)</f>
        <v>0</v>
      </c>
      <c r="BG187" s="244">
        <f>IF(N187="zákl. přenesená",J187,0)</f>
        <v>0</v>
      </c>
      <c r="BH187" s="244">
        <f>IF(N187="sníž. přenesená",J187,0)</f>
        <v>0</v>
      </c>
      <c r="BI187" s="244">
        <f>IF(N187="nulová",J187,0)</f>
        <v>0</v>
      </c>
      <c r="BJ187" s="14" t="s">
        <v>83</v>
      </c>
      <c r="BK187" s="244">
        <f>ROUND(I187*H187,2)</f>
        <v>0</v>
      </c>
      <c r="BL187" s="14" t="s">
        <v>155</v>
      </c>
      <c r="BM187" s="243" t="s">
        <v>849</v>
      </c>
    </row>
    <row r="188" s="2" customFormat="1" ht="16.5" customHeight="1">
      <c r="A188" s="35"/>
      <c r="B188" s="36"/>
      <c r="C188" s="231" t="s">
        <v>410</v>
      </c>
      <c r="D188" s="231" t="s">
        <v>151</v>
      </c>
      <c r="E188" s="232" t="s">
        <v>850</v>
      </c>
      <c r="F188" s="233" t="s">
        <v>851</v>
      </c>
      <c r="G188" s="234" t="s">
        <v>679</v>
      </c>
      <c r="H188" s="235">
        <v>20</v>
      </c>
      <c r="I188" s="236"/>
      <c r="J188" s="237">
        <f>ROUND(I188*H188,2)</f>
        <v>0</v>
      </c>
      <c r="K188" s="238"/>
      <c r="L188" s="41"/>
      <c r="M188" s="239" t="s">
        <v>1</v>
      </c>
      <c r="N188" s="240" t="s">
        <v>40</v>
      </c>
      <c r="O188" s="88"/>
      <c r="P188" s="241">
        <f>O188*H188</f>
        <v>0</v>
      </c>
      <c r="Q188" s="241">
        <v>0</v>
      </c>
      <c r="R188" s="241">
        <f>Q188*H188</f>
        <v>0</v>
      </c>
      <c r="S188" s="241">
        <v>0</v>
      </c>
      <c r="T188" s="24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3" t="s">
        <v>155</v>
      </c>
      <c r="AT188" s="243" t="s">
        <v>151</v>
      </c>
      <c r="AU188" s="243" t="s">
        <v>85</v>
      </c>
      <c r="AY188" s="14" t="s">
        <v>149</v>
      </c>
      <c r="BE188" s="244">
        <f>IF(N188="základní",J188,0)</f>
        <v>0</v>
      </c>
      <c r="BF188" s="244">
        <f>IF(N188="snížená",J188,0)</f>
        <v>0</v>
      </c>
      <c r="BG188" s="244">
        <f>IF(N188="zákl. přenesená",J188,0)</f>
        <v>0</v>
      </c>
      <c r="BH188" s="244">
        <f>IF(N188="sníž. přenesená",J188,0)</f>
        <v>0</v>
      </c>
      <c r="BI188" s="244">
        <f>IF(N188="nulová",J188,0)</f>
        <v>0</v>
      </c>
      <c r="BJ188" s="14" t="s">
        <v>83</v>
      </c>
      <c r="BK188" s="244">
        <f>ROUND(I188*H188,2)</f>
        <v>0</v>
      </c>
      <c r="BL188" s="14" t="s">
        <v>155</v>
      </c>
      <c r="BM188" s="243" t="s">
        <v>852</v>
      </c>
    </row>
    <row r="189" s="2" customFormat="1" ht="16.5" customHeight="1">
      <c r="A189" s="35"/>
      <c r="B189" s="36"/>
      <c r="C189" s="231" t="s">
        <v>416</v>
      </c>
      <c r="D189" s="231" t="s">
        <v>151</v>
      </c>
      <c r="E189" s="232" t="s">
        <v>853</v>
      </c>
      <c r="F189" s="233" t="s">
        <v>854</v>
      </c>
      <c r="G189" s="234" t="s">
        <v>755</v>
      </c>
      <c r="H189" s="235">
        <v>1</v>
      </c>
      <c r="I189" s="236"/>
      <c r="J189" s="237">
        <f>ROUND(I189*H189,2)</f>
        <v>0</v>
      </c>
      <c r="K189" s="238"/>
      <c r="L189" s="41"/>
      <c r="M189" s="239" t="s">
        <v>1</v>
      </c>
      <c r="N189" s="240" t="s">
        <v>40</v>
      </c>
      <c r="O189" s="88"/>
      <c r="P189" s="241">
        <f>O189*H189</f>
        <v>0</v>
      </c>
      <c r="Q189" s="241">
        <v>0</v>
      </c>
      <c r="R189" s="241">
        <f>Q189*H189</f>
        <v>0</v>
      </c>
      <c r="S189" s="241">
        <v>0</v>
      </c>
      <c r="T189" s="24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3" t="s">
        <v>155</v>
      </c>
      <c r="AT189" s="243" t="s">
        <v>151</v>
      </c>
      <c r="AU189" s="243" t="s">
        <v>85</v>
      </c>
      <c r="AY189" s="14" t="s">
        <v>149</v>
      </c>
      <c r="BE189" s="244">
        <f>IF(N189="základní",J189,0)</f>
        <v>0</v>
      </c>
      <c r="BF189" s="244">
        <f>IF(N189="snížená",J189,0)</f>
        <v>0</v>
      </c>
      <c r="BG189" s="244">
        <f>IF(N189="zákl. přenesená",J189,0)</f>
        <v>0</v>
      </c>
      <c r="BH189" s="244">
        <f>IF(N189="sníž. přenesená",J189,0)</f>
        <v>0</v>
      </c>
      <c r="BI189" s="244">
        <f>IF(N189="nulová",J189,0)</f>
        <v>0</v>
      </c>
      <c r="BJ189" s="14" t="s">
        <v>83</v>
      </c>
      <c r="BK189" s="244">
        <f>ROUND(I189*H189,2)</f>
        <v>0</v>
      </c>
      <c r="BL189" s="14" t="s">
        <v>155</v>
      </c>
      <c r="BM189" s="243" t="s">
        <v>855</v>
      </c>
    </row>
    <row r="190" s="2" customFormat="1" ht="16.5" customHeight="1">
      <c r="A190" s="35"/>
      <c r="B190" s="36"/>
      <c r="C190" s="231" t="s">
        <v>601</v>
      </c>
      <c r="D190" s="231" t="s">
        <v>151</v>
      </c>
      <c r="E190" s="232" t="s">
        <v>856</v>
      </c>
      <c r="F190" s="233" t="s">
        <v>857</v>
      </c>
      <c r="G190" s="234" t="s">
        <v>679</v>
      </c>
      <c r="H190" s="235">
        <v>10</v>
      </c>
      <c r="I190" s="236"/>
      <c r="J190" s="237">
        <f>ROUND(I190*H190,2)</f>
        <v>0</v>
      </c>
      <c r="K190" s="238"/>
      <c r="L190" s="41"/>
      <c r="M190" s="239" t="s">
        <v>1</v>
      </c>
      <c r="N190" s="240" t="s">
        <v>40</v>
      </c>
      <c r="O190" s="88"/>
      <c r="P190" s="241">
        <f>O190*H190</f>
        <v>0</v>
      </c>
      <c r="Q190" s="241">
        <v>0</v>
      </c>
      <c r="R190" s="241">
        <f>Q190*H190</f>
        <v>0</v>
      </c>
      <c r="S190" s="241">
        <v>0</v>
      </c>
      <c r="T190" s="24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3" t="s">
        <v>155</v>
      </c>
      <c r="AT190" s="243" t="s">
        <v>151</v>
      </c>
      <c r="AU190" s="243" t="s">
        <v>85</v>
      </c>
      <c r="AY190" s="14" t="s">
        <v>149</v>
      </c>
      <c r="BE190" s="244">
        <f>IF(N190="základní",J190,0)</f>
        <v>0</v>
      </c>
      <c r="BF190" s="244">
        <f>IF(N190="snížená",J190,0)</f>
        <v>0</v>
      </c>
      <c r="BG190" s="244">
        <f>IF(N190="zákl. přenesená",J190,0)</f>
        <v>0</v>
      </c>
      <c r="BH190" s="244">
        <f>IF(N190="sníž. přenesená",J190,0)</f>
        <v>0</v>
      </c>
      <c r="BI190" s="244">
        <f>IF(N190="nulová",J190,0)</f>
        <v>0</v>
      </c>
      <c r="BJ190" s="14" t="s">
        <v>83</v>
      </c>
      <c r="BK190" s="244">
        <f>ROUND(I190*H190,2)</f>
        <v>0</v>
      </c>
      <c r="BL190" s="14" t="s">
        <v>155</v>
      </c>
      <c r="BM190" s="243" t="s">
        <v>858</v>
      </c>
    </row>
    <row r="191" s="2" customFormat="1" ht="16.5" customHeight="1">
      <c r="A191" s="35"/>
      <c r="B191" s="36"/>
      <c r="C191" s="231" t="s">
        <v>605</v>
      </c>
      <c r="D191" s="231" t="s">
        <v>151</v>
      </c>
      <c r="E191" s="232" t="s">
        <v>859</v>
      </c>
      <c r="F191" s="233" t="s">
        <v>860</v>
      </c>
      <c r="G191" s="234" t="s">
        <v>679</v>
      </c>
      <c r="H191" s="235">
        <v>4</v>
      </c>
      <c r="I191" s="236"/>
      <c r="J191" s="237">
        <f>ROUND(I191*H191,2)</f>
        <v>0</v>
      </c>
      <c r="K191" s="238"/>
      <c r="L191" s="41"/>
      <c r="M191" s="239" t="s">
        <v>1</v>
      </c>
      <c r="N191" s="240" t="s">
        <v>40</v>
      </c>
      <c r="O191" s="88"/>
      <c r="P191" s="241">
        <f>O191*H191</f>
        <v>0</v>
      </c>
      <c r="Q191" s="241">
        <v>0</v>
      </c>
      <c r="R191" s="241">
        <f>Q191*H191</f>
        <v>0</v>
      </c>
      <c r="S191" s="241">
        <v>0</v>
      </c>
      <c r="T191" s="24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3" t="s">
        <v>155</v>
      </c>
      <c r="AT191" s="243" t="s">
        <v>151</v>
      </c>
      <c r="AU191" s="243" t="s">
        <v>85</v>
      </c>
      <c r="AY191" s="14" t="s">
        <v>149</v>
      </c>
      <c r="BE191" s="244">
        <f>IF(N191="základní",J191,0)</f>
        <v>0</v>
      </c>
      <c r="BF191" s="244">
        <f>IF(N191="snížená",J191,0)</f>
        <v>0</v>
      </c>
      <c r="BG191" s="244">
        <f>IF(N191="zákl. přenesená",J191,0)</f>
        <v>0</v>
      </c>
      <c r="BH191" s="244">
        <f>IF(N191="sníž. přenesená",J191,0)</f>
        <v>0</v>
      </c>
      <c r="BI191" s="244">
        <f>IF(N191="nulová",J191,0)</f>
        <v>0</v>
      </c>
      <c r="BJ191" s="14" t="s">
        <v>83</v>
      </c>
      <c r="BK191" s="244">
        <f>ROUND(I191*H191,2)</f>
        <v>0</v>
      </c>
      <c r="BL191" s="14" t="s">
        <v>155</v>
      </c>
      <c r="BM191" s="243" t="s">
        <v>861</v>
      </c>
    </row>
    <row r="192" s="2" customFormat="1" ht="16.5" customHeight="1">
      <c r="A192" s="35"/>
      <c r="B192" s="36"/>
      <c r="C192" s="231" t="s">
        <v>609</v>
      </c>
      <c r="D192" s="231" t="s">
        <v>151</v>
      </c>
      <c r="E192" s="232" t="s">
        <v>862</v>
      </c>
      <c r="F192" s="233" t="s">
        <v>863</v>
      </c>
      <c r="G192" s="234" t="s">
        <v>679</v>
      </c>
      <c r="H192" s="235">
        <v>7</v>
      </c>
      <c r="I192" s="236"/>
      <c r="J192" s="237">
        <f>ROUND(I192*H192,2)</f>
        <v>0</v>
      </c>
      <c r="K192" s="238"/>
      <c r="L192" s="41"/>
      <c r="M192" s="239" t="s">
        <v>1</v>
      </c>
      <c r="N192" s="240" t="s">
        <v>40</v>
      </c>
      <c r="O192" s="88"/>
      <c r="P192" s="241">
        <f>O192*H192</f>
        <v>0</v>
      </c>
      <c r="Q192" s="241">
        <v>0</v>
      </c>
      <c r="R192" s="241">
        <f>Q192*H192</f>
        <v>0</v>
      </c>
      <c r="S192" s="241">
        <v>0</v>
      </c>
      <c r="T192" s="242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3" t="s">
        <v>155</v>
      </c>
      <c r="AT192" s="243" t="s">
        <v>151</v>
      </c>
      <c r="AU192" s="243" t="s">
        <v>85</v>
      </c>
      <c r="AY192" s="14" t="s">
        <v>149</v>
      </c>
      <c r="BE192" s="244">
        <f>IF(N192="základní",J192,0)</f>
        <v>0</v>
      </c>
      <c r="BF192" s="244">
        <f>IF(N192="snížená",J192,0)</f>
        <v>0</v>
      </c>
      <c r="BG192" s="244">
        <f>IF(N192="zákl. přenesená",J192,0)</f>
        <v>0</v>
      </c>
      <c r="BH192" s="244">
        <f>IF(N192="sníž. přenesená",J192,0)</f>
        <v>0</v>
      </c>
      <c r="BI192" s="244">
        <f>IF(N192="nulová",J192,0)</f>
        <v>0</v>
      </c>
      <c r="BJ192" s="14" t="s">
        <v>83</v>
      </c>
      <c r="BK192" s="244">
        <f>ROUND(I192*H192,2)</f>
        <v>0</v>
      </c>
      <c r="BL192" s="14" t="s">
        <v>155</v>
      </c>
      <c r="BM192" s="243" t="s">
        <v>864</v>
      </c>
    </row>
    <row r="193" s="2" customFormat="1" ht="16.5" customHeight="1">
      <c r="A193" s="35"/>
      <c r="B193" s="36"/>
      <c r="C193" s="231" t="s">
        <v>613</v>
      </c>
      <c r="D193" s="231" t="s">
        <v>151</v>
      </c>
      <c r="E193" s="232" t="s">
        <v>865</v>
      </c>
      <c r="F193" s="233" t="s">
        <v>866</v>
      </c>
      <c r="G193" s="234" t="s">
        <v>679</v>
      </c>
      <c r="H193" s="235">
        <v>2</v>
      </c>
      <c r="I193" s="236"/>
      <c r="J193" s="237">
        <f>ROUND(I193*H193,2)</f>
        <v>0</v>
      </c>
      <c r="K193" s="238"/>
      <c r="L193" s="41"/>
      <c r="M193" s="239" t="s">
        <v>1</v>
      </c>
      <c r="N193" s="240" t="s">
        <v>40</v>
      </c>
      <c r="O193" s="88"/>
      <c r="P193" s="241">
        <f>O193*H193</f>
        <v>0</v>
      </c>
      <c r="Q193" s="241">
        <v>0</v>
      </c>
      <c r="R193" s="241">
        <f>Q193*H193</f>
        <v>0</v>
      </c>
      <c r="S193" s="241">
        <v>0</v>
      </c>
      <c r="T193" s="242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3" t="s">
        <v>155</v>
      </c>
      <c r="AT193" s="243" t="s">
        <v>151</v>
      </c>
      <c r="AU193" s="243" t="s">
        <v>85</v>
      </c>
      <c r="AY193" s="14" t="s">
        <v>149</v>
      </c>
      <c r="BE193" s="244">
        <f>IF(N193="základní",J193,0)</f>
        <v>0</v>
      </c>
      <c r="BF193" s="244">
        <f>IF(N193="snížená",J193,0)</f>
        <v>0</v>
      </c>
      <c r="BG193" s="244">
        <f>IF(N193="zákl. přenesená",J193,0)</f>
        <v>0</v>
      </c>
      <c r="BH193" s="244">
        <f>IF(N193="sníž. přenesená",J193,0)</f>
        <v>0</v>
      </c>
      <c r="BI193" s="244">
        <f>IF(N193="nulová",J193,0)</f>
        <v>0</v>
      </c>
      <c r="BJ193" s="14" t="s">
        <v>83</v>
      </c>
      <c r="BK193" s="244">
        <f>ROUND(I193*H193,2)</f>
        <v>0</v>
      </c>
      <c r="BL193" s="14" t="s">
        <v>155</v>
      </c>
      <c r="BM193" s="243" t="s">
        <v>867</v>
      </c>
    </row>
    <row r="194" s="2" customFormat="1" ht="16.5" customHeight="1">
      <c r="A194" s="35"/>
      <c r="B194" s="36"/>
      <c r="C194" s="231" t="s">
        <v>617</v>
      </c>
      <c r="D194" s="231" t="s">
        <v>151</v>
      </c>
      <c r="E194" s="232" t="s">
        <v>868</v>
      </c>
      <c r="F194" s="233" t="s">
        <v>869</v>
      </c>
      <c r="G194" s="234" t="s">
        <v>679</v>
      </c>
      <c r="H194" s="235">
        <v>10</v>
      </c>
      <c r="I194" s="236"/>
      <c r="J194" s="237">
        <f>ROUND(I194*H194,2)</f>
        <v>0</v>
      </c>
      <c r="K194" s="238"/>
      <c r="L194" s="41"/>
      <c r="M194" s="239" t="s">
        <v>1</v>
      </c>
      <c r="N194" s="240" t="s">
        <v>40</v>
      </c>
      <c r="O194" s="88"/>
      <c r="P194" s="241">
        <f>O194*H194</f>
        <v>0</v>
      </c>
      <c r="Q194" s="241">
        <v>0</v>
      </c>
      <c r="R194" s="241">
        <f>Q194*H194</f>
        <v>0</v>
      </c>
      <c r="S194" s="241">
        <v>0</v>
      </c>
      <c r="T194" s="242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43" t="s">
        <v>155</v>
      </c>
      <c r="AT194" s="243" t="s">
        <v>151</v>
      </c>
      <c r="AU194" s="243" t="s">
        <v>85</v>
      </c>
      <c r="AY194" s="14" t="s">
        <v>149</v>
      </c>
      <c r="BE194" s="244">
        <f>IF(N194="základní",J194,0)</f>
        <v>0</v>
      </c>
      <c r="BF194" s="244">
        <f>IF(N194="snížená",J194,0)</f>
        <v>0</v>
      </c>
      <c r="BG194" s="244">
        <f>IF(N194="zákl. přenesená",J194,0)</f>
        <v>0</v>
      </c>
      <c r="BH194" s="244">
        <f>IF(N194="sníž. přenesená",J194,0)</f>
        <v>0</v>
      </c>
      <c r="BI194" s="244">
        <f>IF(N194="nulová",J194,0)</f>
        <v>0</v>
      </c>
      <c r="BJ194" s="14" t="s">
        <v>83</v>
      </c>
      <c r="BK194" s="244">
        <f>ROUND(I194*H194,2)</f>
        <v>0</v>
      </c>
      <c r="BL194" s="14" t="s">
        <v>155</v>
      </c>
      <c r="BM194" s="243" t="s">
        <v>870</v>
      </c>
    </row>
    <row r="195" s="2" customFormat="1" ht="16.5" customHeight="1">
      <c r="A195" s="35"/>
      <c r="B195" s="36"/>
      <c r="C195" s="231" t="s">
        <v>621</v>
      </c>
      <c r="D195" s="231" t="s">
        <v>151</v>
      </c>
      <c r="E195" s="232" t="s">
        <v>871</v>
      </c>
      <c r="F195" s="233" t="s">
        <v>872</v>
      </c>
      <c r="G195" s="234" t="s">
        <v>755</v>
      </c>
      <c r="H195" s="235">
        <v>1</v>
      </c>
      <c r="I195" s="236"/>
      <c r="J195" s="237">
        <f>ROUND(I195*H195,2)</f>
        <v>0</v>
      </c>
      <c r="K195" s="238"/>
      <c r="L195" s="41"/>
      <c r="M195" s="239" t="s">
        <v>1</v>
      </c>
      <c r="N195" s="240" t="s">
        <v>40</v>
      </c>
      <c r="O195" s="88"/>
      <c r="P195" s="241">
        <f>O195*H195</f>
        <v>0</v>
      </c>
      <c r="Q195" s="241">
        <v>0</v>
      </c>
      <c r="R195" s="241">
        <f>Q195*H195</f>
        <v>0</v>
      </c>
      <c r="S195" s="241">
        <v>0</v>
      </c>
      <c r="T195" s="242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43" t="s">
        <v>155</v>
      </c>
      <c r="AT195" s="243" t="s">
        <v>151</v>
      </c>
      <c r="AU195" s="243" t="s">
        <v>85</v>
      </c>
      <c r="AY195" s="14" t="s">
        <v>149</v>
      </c>
      <c r="BE195" s="244">
        <f>IF(N195="základní",J195,0)</f>
        <v>0</v>
      </c>
      <c r="BF195" s="244">
        <f>IF(N195="snížená",J195,0)</f>
        <v>0</v>
      </c>
      <c r="BG195" s="244">
        <f>IF(N195="zákl. přenesená",J195,0)</f>
        <v>0</v>
      </c>
      <c r="BH195" s="244">
        <f>IF(N195="sníž. přenesená",J195,0)</f>
        <v>0</v>
      </c>
      <c r="BI195" s="244">
        <f>IF(N195="nulová",J195,0)</f>
        <v>0</v>
      </c>
      <c r="BJ195" s="14" t="s">
        <v>83</v>
      </c>
      <c r="BK195" s="244">
        <f>ROUND(I195*H195,2)</f>
        <v>0</v>
      </c>
      <c r="BL195" s="14" t="s">
        <v>155</v>
      </c>
      <c r="BM195" s="243" t="s">
        <v>873</v>
      </c>
    </row>
    <row r="196" s="2" customFormat="1" ht="16.5" customHeight="1">
      <c r="A196" s="35"/>
      <c r="B196" s="36"/>
      <c r="C196" s="231" t="s">
        <v>623</v>
      </c>
      <c r="D196" s="231" t="s">
        <v>151</v>
      </c>
      <c r="E196" s="232" t="s">
        <v>874</v>
      </c>
      <c r="F196" s="233" t="s">
        <v>875</v>
      </c>
      <c r="G196" s="234" t="s">
        <v>679</v>
      </c>
      <c r="H196" s="235">
        <v>1</v>
      </c>
      <c r="I196" s="236"/>
      <c r="J196" s="237">
        <f>ROUND(I196*H196,2)</f>
        <v>0</v>
      </c>
      <c r="K196" s="238"/>
      <c r="L196" s="41"/>
      <c r="M196" s="239" t="s">
        <v>1</v>
      </c>
      <c r="N196" s="240" t="s">
        <v>40</v>
      </c>
      <c r="O196" s="88"/>
      <c r="P196" s="241">
        <f>O196*H196</f>
        <v>0</v>
      </c>
      <c r="Q196" s="241">
        <v>0</v>
      </c>
      <c r="R196" s="241">
        <f>Q196*H196</f>
        <v>0</v>
      </c>
      <c r="S196" s="241">
        <v>0</v>
      </c>
      <c r="T196" s="242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3" t="s">
        <v>155</v>
      </c>
      <c r="AT196" s="243" t="s">
        <v>151</v>
      </c>
      <c r="AU196" s="243" t="s">
        <v>85</v>
      </c>
      <c r="AY196" s="14" t="s">
        <v>149</v>
      </c>
      <c r="BE196" s="244">
        <f>IF(N196="základní",J196,0)</f>
        <v>0</v>
      </c>
      <c r="BF196" s="244">
        <f>IF(N196="snížená",J196,0)</f>
        <v>0</v>
      </c>
      <c r="BG196" s="244">
        <f>IF(N196="zákl. přenesená",J196,0)</f>
        <v>0</v>
      </c>
      <c r="BH196" s="244">
        <f>IF(N196="sníž. přenesená",J196,0)</f>
        <v>0</v>
      </c>
      <c r="BI196" s="244">
        <f>IF(N196="nulová",J196,0)</f>
        <v>0</v>
      </c>
      <c r="BJ196" s="14" t="s">
        <v>83</v>
      </c>
      <c r="BK196" s="244">
        <f>ROUND(I196*H196,2)</f>
        <v>0</v>
      </c>
      <c r="BL196" s="14" t="s">
        <v>155</v>
      </c>
      <c r="BM196" s="243" t="s">
        <v>876</v>
      </c>
    </row>
    <row r="197" s="2" customFormat="1" ht="16.5" customHeight="1">
      <c r="A197" s="35"/>
      <c r="B197" s="36"/>
      <c r="C197" s="231" t="s">
        <v>627</v>
      </c>
      <c r="D197" s="231" t="s">
        <v>151</v>
      </c>
      <c r="E197" s="232" t="s">
        <v>877</v>
      </c>
      <c r="F197" s="233" t="s">
        <v>878</v>
      </c>
      <c r="G197" s="234" t="s">
        <v>312</v>
      </c>
      <c r="H197" s="235">
        <v>30</v>
      </c>
      <c r="I197" s="236"/>
      <c r="J197" s="237">
        <f>ROUND(I197*H197,2)</f>
        <v>0</v>
      </c>
      <c r="K197" s="238"/>
      <c r="L197" s="41"/>
      <c r="M197" s="239" t="s">
        <v>1</v>
      </c>
      <c r="N197" s="240" t="s">
        <v>40</v>
      </c>
      <c r="O197" s="88"/>
      <c r="P197" s="241">
        <f>O197*H197</f>
        <v>0</v>
      </c>
      <c r="Q197" s="241">
        <v>0</v>
      </c>
      <c r="R197" s="241">
        <f>Q197*H197</f>
        <v>0</v>
      </c>
      <c r="S197" s="241">
        <v>0</v>
      </c>
      <c r="T197" s="242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43" t="s">
        <v>155</v>
      </c>
      <c r="AT197" s="243" t="s">
        <v>151</v>
      </c>
      <c r="AU197" s="243" t="s">
        <v>85</v>
      </c>
      <c r="AY197" s="14" t="s">
        <v>149</v>
      </c>
      <c r="BE197" s="244">
        <f>IF(N197="základní",J197,0)</f>
        <v>0</v>
      </c>
      <c r="BF197" s="244">
        <f>IF(N197="snížená",J197,0)</f>
        <v>0</v>
      </c>
      <c r="BG197" s="244">
        <f>IF(N197="zákl. přenesená",J197,0)</f>
        <v>0</v>
      </c>
      <c r="BH197" s="244">
        <f>IF(N197="sníž. přenesená",J197,0)</f>
        <v>0</v>
      </c>
      <c r="BI197" s="244">
        <f>IF(N197="nulová",J197,0)</f>
        <v>0</v>
      </c>
      <c r="BJ197" s="14" t="s">
        <v>83</v>
      </c>
      <c r="BK197" s="244">
        <f>ROUND(I197*H197,2)</f>
        <v>0</v>
      </c>
      <c r="BL197" s="14" t="s">
        <v>155</v>
      </c>
      <c r="BM197" s="243" t="s">
        <v>879</v>
      </c>
    </row>
    <row r="198" s="2" customFormat="1" ht="16.5" customHeight="1">
      <c r="A198" s="35"/>
      <c r="B198" s="36"/>
      <c r="C198" s="231" t="s">
        <v>629</v>
      </c>
      <c r="D198" s="231" t="s">
        <v>151</v>
      </c>
      <c r="E198" s="232" t="s">
        <v>880</v>
      </c>
      <c r="F198" s="233" t="s">
        <v>881</v>
      </c>
      <c r="G198" s="234" t="s">
        <v>679</v>
      </c>
      <c r="H198" s="235">
        <v>1</v>
      </c>
      <c r="I198" s="236"/>
      <c r="J198" s="237">
        <f>ROUND(I198*H198,2)</f>
        <v>0</v>
      </c>
      <c r="K198" s="238"/>
      <c r="L198" s="41"/>
      <c r="M198" s="239" t="s">
        <v>1</v>
      </c>
      <c r="N198" s="240" t="s">
        <v>40</v>
      </c>
      <c r="O198" s="88"/>
      <c r="P198" s="241">
        <f>O198*H198</f>
        <v>0</v>
      </c>
      <c r="Q198" s="241">
        <v>0</v>
      </c>
      <c r="R198" s="241">
        <f>Q198*H198</f>
        <v>0</v>
      </c>
      <c r="S198" s="241">
        <v>0</v>
      </c>
      <c r="T198" s="24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43" t="s">
        <v>155</v>
      </c>
      <c r="AT198" s="243" t="s">
        <v>151</v>
      </c>
      <c r="AU198" s="243" t="s">
        <v>85</v>
      </c>
      <c r="AY198" s="14" t="s">
        <v>149</v>
      </c>
      <c r="BE198" s="244">
        <f>IF(N198="základní",J198,0)</f>
        <v>0</v>
      </c>
      <c r="BF198" s="244">
        <f>IF(N198="snížená",J198,0)</f>
        <v>0</v>
      </c>
      <c r="BG198" s="244">
        <f>IF(N198="zákl. přenesená",J198,0)</f>
        <v>0</v>
      </c>
      <c r="BH198" s="244">
        <f>IF(N198="sníž. přenesená",J198,0)</f>
        <v>0</v>
      </c>
      <c r="BI198" s="244">
        <f>IF(N198="nulová",J198,0)</f>
        <v>0</v>
      </c>
      <c r="BJ198" s="14" t="s">
        <v>83</v>
      </c>
      <c r="BK198" s="244">
        <f>ROUND(I198*H198,2)</f>
        <v>0</v>
      </c>
      <c r="BL198" s="14" t="s">
        <v>155</v>
      </c>
      <c r="BM198" s="243" t="s">
        <v>882</v>
      </c>
    </row>
    <row r="199" s="2" customFormat="1" ht="21.75" customHeight="1">
      <c r="A199" s="35"/>
      <c r="B199" s="36"/>
      <c r="C199" s="231" t="s">
        <v>635</v>
      </c>
      <c r="D199" s="231" t="s">
        <v>151</v>
      </c>
      <c r="E199" s="232" t="s">
        <v>883</v>
      </c>
      <c r="F199" s="233" t="s">
        <v>884</v>
      </c>
      <c r="G199" s="234" t="s">
        <v>312</v>
      </c>
      <c r="H199" s="235">
        <v>54</v>
      </c>
      <c r="I199" s="236"/>
      <c r="J199" s="237">
        <f>ROUND(I199*H199,2)</f>
        <v>0</v>
      </c>
      <c r="K199" s="238"/>
      <c r="L199" s="41"/>
      <c r="M199" s="239" t="s">
        <v>1</v>
      </c>
      <c r="N199" s="240" t="s">
        <v>40</v>
      </c>
      <c r="O199" s="88"/>
      <c r="P199" s="241">
        <f>O199*H199</f>
        <v>0</v>
      </c>
      <c r="Q199" s="241">
        <v>0</v>
      </c>
      <c r="R199" s="241">
        <f>Q199*H199</f>
        <v>0</v>
      </c>
      <c r="S199" s="241">
        <v>0</v>
      </c>
      <c r="T199" s="242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43" t="s">
        <v>155</v>
      </c>
      <c r="AT199" s="243" t="s">
        <v>151</v>
      </c>
      <c r="AU199" s="243" t="s">
        <v>85</v>
      </c>
      <c r="AY199" s="14" t="s">
        <v>149</v>
      </c>
      <c r="BE199" s="244">
        <f>IF(N199="základní",J199,0)</f>
        <v>0</v>
      </c>
      <c r="BF199" s="244">
        <f>IF(N199="snížená",J199,0)</f>
        <v>0</v>
      </c>
      <c r="BG199" s="244">
        <f>IF(N199="zákl. přenesená",J199,0)</f>
        <v>0</v>
      </c>
      <c r="BH199" s="244">
        <f>IF(N199="sníž. přenesená",J199,0)</f>
        <v>0</v>
      </c>
      <c r="BI199" s="244">
        <f>IF(N199="nulová",J199,0)</f>
        <v>0</v>
      </c>
      <c r="BJ199" s="14" t="s">
        <v>83</v>
      </c>
      <c r="BK199" s="244">
        <f>ROUND(I199*H199,2)</f>
        <v>0</v>
      </c>
      <c r="BL199" s="14" t="s">
        <v>155</v>
      </c>
      <c r="BM199" s="243" t="s">
        <v>885</v>
      </c>
    </row>
    <row r="200" s="2" customFormat="1" ht="21.75" customHeight="1">
      <c r="A200" s="35"/>
      <c r="B200" s="36"/>
      <c r="C200" s="231" t="s">
        <v>640</v>
      </c>
      <c r="D200" s="231" t="s">
        <v>151</v>
      </c>
      <c r="E200" s="232" t="s">
        <v>886</v>
      </c>
      <c r="F200" s="233" t="s">
        <v>887</v>
      </c>
      <c r="G200" s="234" t="s">
        <v>679</v>
      </c>
      <c r="H200" s="235">
        <v>7</v>
      </c>
      <c r="I200" s="236"/>
      <c r="J200" s="237">
        <f>ROUND(I200*H200,2)</f>
        <v>0</v>
      </c>
      <c r="K200" s="238"/>
      <c r="L200" s="41"/>
      <c r="M200" s="239" t="s">
        <v>1</v>
      </c>
      <c r="N200" s="240" t="s">
        <v>40</v>
      </c>
      <c r="O200" s="88"/>
      <c r="P200" s="241">
        <f>O200*H200</f>
        <v>0</v>
      </c>
      <c r="Q200" s="241">
        <v>0</v>
      </c>
      <c r="R200" s="241">
        <f>Q200*H200</f>
        <v>0</v>
      </c>
      <c r="S200" s="241">
        <v>0</v>
      </c>
      <c r="T200" s="242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43" t="s">
        <v>155</v>
      </c>
      <c r="AT200" s="243" t="s">
        <v>151</v>
      </c>
      <c r="AU200" s="243" t="s">
        <v>85</v>
      </c>
      <c r="AY200" s="14" t="s">
        <v>149</v>
      </c>
      <c r="BE200" s="244">
        <f>IF(N200="základní",J200,0)</f>
        <v>0</v>
      </c>
      <c r="BF200" s="244">
        <f>IF(N200="snížená",J200,0)</f>
        <v>0</v>
      </c>
      <c r="BG200" s="244">
        <f>IF(N200="zákl. přenesená",J200,0)</f>
        <v>0</v>
      </c>
      <c r="BH200" s="244">
        <f>IF(N200="sníž. přenesená",J200,0)</f>
        <v>0</v>
      </c>
      <c r="BI200" s="244">
        <f>IF(N200="nulová",J200,0)</f>
        <v>0</v>
      </c>
      <c r="BJ200" s="14" t="s">
        <v>83</v>
      </c>
      <c r="BK200" s="244">
        <f>ROUND(I200*H200,2)</f>
        <v>0</v>
      </c>
      <c r="BL200" s="14" t="s">
        <v>155</v>
      </c>
      <c r="BM200" s="243" t="s">
        <v>888</v>
      </c>
    </row>
    <row r="201" s="2" customFormat="1" ht="16.5" customHeight="1">
      <c r="A201" s="35"/>
      <c r="B201" s="36"/>
      <c r="C201" s="231" t="s">
        <v>647</v>
      </c>
      <c r="D201" s="231" t="s">
        <v>151</v>
      </c>
      <c r="E201" s="232" t="s">
        <v>889</v>
      </c>
      <c r="F201" s="233" t="s">
        <v>890</v>
      </c>
      <c r="G201" s="234" t="s">
        <v>679</v>
      </c>
      <c r="H201" s="235">
        <v>14</v>
      </c>
      <c r="I201" s="236"/>
      <c r="J201" s="237">
        <f>ROUND(I201*H201,2)</f>
        <v>0</v>
      </c>
      <c r="K201" s="238"/>
      <c r="L201" s="41"/>
      <c r="M201" s="239" t="s">
        <v>1</v>
      </c>
      <c r="N201" s="240" t="s">
        <v>40</v>
      </c>
      <c r="O201" s="88"/>
      <c r="P201" s="241">
        <f>O201*H201</f>
        <v>0</v>
      </c>
      <c r="Q201" s="241">
        <v>0</v>
      </c>
      <c r="R201" s="241">
        <f>Q201*H201</f>
        <v>0</v>
      </c>
      <c r="S201" s="241">
        <v>0</v>
      </c>
      <c r="T201" s="242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43" t="s">
        <v>155</v>
      </c>
      <c r="AT201" s="243" t="s">
        <v>151</v>
      </c>
      <c r="AU201" s="243" t="s">
        <v>85</v>
      </c>
      <c r="AY201" s="14" t="s">
        <v>149</v>
      </c>
      <c r="BE201" s="244">
        <f>IF(N201="základní",J201,0)</f>
        <v>0</v>
      </c>
      <c r="BF201" s="244">
        <f>IF(N201="snížená",J201,0)</f>
        <v>0</v>
      </c>
      <c r="BG201" s="244">
        <f>IF(N201="zákl. přenesená",J201,0)</f>
        <v>0</v>
      </c>
      <c r="BH201" s="244">
        <f>IF(N201="sníž. přenesená",J201,0)</f>
        <v>0</v>
      </c>
      <c r="BI201" s="244">
        <f>IF(N201="nulová",J201,0)</f>
        <v>0</v>
      </c>
      <c r="BJ201" s="14" t="s">
        <v>83</v>
      </c>
      <c r="BK201" s="244">
        <f>ROUND(I201*H201,2)</f>
        <v>0</v>
      </c>
      <c r="BL201" s="14" t="s">
        <v>155</v>
      </c>
      <c r="BM201" s="243" t="s">
        <v>891</v>
      </c>
    </row>
    <row r="202" s="2" customFormat="1" ht="16.5" customHeight="1">
      <c r="A202" s="35"/>
      <c r="B202" s="36"/>
      <c r="C202" s="231" t="s">
        <v>651</v>
      </c>
      <c r="D202" s="231" t="s">
        <v>151</v>
      </c>
      <c r="E202" s="232" t="s">
        <v>892</v>
      </c>
      <c r="F202" s="233" t="s">
        <v>893</v>
      </c>
      <c r="G202" s="234" t="s">
        <v>312</v>
      </c>
      <c r="H202" s="235">
        <v>42</v>
      </c>
      <c r="I202" s="236"/>
      <c r="J202" s="237">
        <f>ROUND(I202*H202,2)</f>
        <v>0</v>
      </c>
      <c r="K202" s="238"/>
      <c r="L202" s="41"/>
      <c r="M202" s="239" t="s">
        <v>1</v>
      </c>
      <c r="N202" s="240" t="s">
        <v>40</v>
      </c>
      <c r="O202" s="88"/>
      <c r="P202" s="241">
        <f>O202*H202</f>
        <v>0</v>
      </c>
      <c r="Q202" s="241">
        <v>0</v>
      </c>
      <c r="R202" s="241">
        <f>Q202*H202</f>
        <v>0</v>
      </c>
      <c r="S202" s="241">
        <v>0</v>
      </c>
      <c r="T202" s="242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43" t="s">
        <v>155</v>
      </c>
      <c r="AT202" s="243" t="s">
        <v>151</v>
      </c>
      <c r="AU202" s="243" t="s">
        <v>85</v>
      </c>
      <c r="AY202" s="14" t="s">
        <v>149</v>
      </c>
      <c r="BE202" s="244">
        <f>IF(N202="základní",J202,0)</f>
        <v>0</v>
      </c>
      <c r="BF202" s="244">
        <f>IF(N202="snížená",J202,0)</f>
        <v>0</v>
      </c>
      <c r="BG202" s="244">
        <f>IF(N202="zákl. přenesená",J202,0)</f>
        <v>0</v>
      </c>
      <c r="BH202" s="244">
        <f>IF(N202="sníž. přenesená",J202,0)</f>
        <v>0</v>
      </c>
      <c r="BI202" s="244">
        <f>IF(N202="nulová",J202,0)</f>
        <v>0</v>
      </c>
      <c r="BJ202" s="14" t="s">
        <v>83</v>
      </c>
      <c r="BK202" s="244">
        <f>ROUND(I202*H202,2)</f>
        <v>0</v>
      </c>
      <c r="BL202" s="14" t="s">
        <v>155</v>
      </c>
      <c r="BM202" s="243" t="s">
        <v>894</v>
      </c>
    </row>
    <row r="203" s="2" customFormat="1" ht="16.5" customHeight="1">
      <c r="A203" s="35"/>
      <c r="B203" s="36"/>
      <c r="C203" s="231" t="s">
        <v>656</v>
      </c>
      <c r="D203" s="231" t="s">
        <v>151</v>
      </c>
      <c r="E203" s="232" t="s">
        <v>895</v>
      </c>
      <c r="F203" s="233" t="s">
        <v>896</v>
      </c>
      <c r="G203" s="234" t="s">
        <v>312</v>
      </c>
      <c r="H203" s="235">
        <v>15</v>
      </c>
      <c r="I203" s="236"/>
      <c r="J203" s="237">
        <f>ROUND(I203*H203,2)</f>
        <v>0</v>
      </c>
      <c r="K203" s="238"/>
      <c r="L203" s="41"/>
      <c r="M203" s="239" t="s">
        <v>1</v>
      </c>
      <c r="N203" s="240" t="s">
        <v>40</v>
      </c>
      <c r="O203" s="88"/>
      <c r="P203" s="241">
        <f>O203*H203</f>
        <v>0</v>
      </c>
      <c r="Q203" s="241">
        <v>0</v>
      </c>
      <c r="R203" s="241">
        <f>Q203*H203</f>
        <v>0</v>
      </c>
      <c r="S203" s="241">
        <v>0</v>
      </c>
      <c r="T203" s="242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43" t="s">
        <v>155</v>
      </c>
      <c r="AT203" s="243" t="s">
        <v>151</v>
      </c>
      <c r="AU203" s="243" t="s">
        <v>85</v>
      </c>
      <c r="AY203" s="14" t="s">
        <v>149</v>
      </c>
      <c r="BE203" s="244">
        <f>IF(N203="základní",J203,0)</f>
        <v>0</v>
      </c>
      <c r="BF203" s="244">
        <f>IF(N203="snížená",J203,0)</f>
        <v>0</v>
      </c>
      <c r="BG203" s="244">
        <f>IF(N203="zákl. přenesená",J203,0)</f>
        <v>0</v>
      </c>
      <c r="BH203" s="244">
        <f>IF(N203="sníž. přenesená",J203,0)</f>
        <v>0</v>
      </c>
      <c r="BI203" s="244">
        <f>IF(N203="nulová",J203,0)</f>
        <v>0</v>
      </c>
      <c r="BJ203" s="14" t="s">
        <v>83</v>
      </c>
      <c r="BK203" s="244">
        <f>ROUND(I203*H203,2)</f>
        <v>0</v>
      </c>
      <c r="BL203" s="14" t="s">
        <v>155</v>
      </c>
      <c r="BM203" s="243" t="s">
        <v>897</v>
      </c>
    </row>
    <row r="204" s="2" customFormat="1" ht="16.5" customHeight="1">
      <c r="A204" s="35"/>
      <c r="B204" s="36"/>
      <c r="C204" s="231" t="s">
        <v>660</v>
      </c>
      <c r="D204" s="231" t="s">
        <v>151</v>
      </c>
      <c r="E204" s="232" t="s">
        <v>898</v>
      </c>
      <c r="F204" s="233" t="s">
        <v>899</v>
      </c>
      <c r="G204" s="234" t="s">
        <v>312</v>
      </c>
      <c r="H204" s="235">
        <v>15</v>
      </c>
      <c r="I204" s="236"/>
      <c r="J204" s="237">
        <f>ROUND(I204*H204,2)</f>
        <v>0</v>
      </c>
      <c r="K204" s="238"/>
      <c r="L204" s="41"/>
      <c r="M204" s="239" t="s">
        <v>1</v>
      </c>
      <c r="N204" s="240" t="s">
        <v>40</v>
      </c>
      <c r="O204" s="88"/>
      <c r="P204" s="241">
        <f>O204*H204</f>
        <v>0</v>
      </c>
      <c r="Q204" s="241">
        <v>0</v>
      </c>
      <c r="R204" s="241">
        <f>Q204*H204</f>
        <v>0</v>
      </c>
      <c r="S204" s="241">
        <v>0</v>
      </c>
      <c r="T204" s="242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43" t="s">
        <v>155</v>
      </c>
      <c r="AT204" s="243" t="s">
        <v>151</v>
      </c>
      <c r="AU204" s="243" t="s">
        <v>85</v>
      </c>
      <c r="AY204" s="14" t="s">
        <v>149</v>
      </c>
      <c r="BE204" s="244">
        <f>IF(N204="základní",J204,0)</f>
        <v>0</v>
      </c>
      <c r="BF204" s="244">
        <f>IF(N204="snížená",J204,0)</f>
        <v>0</v>
      </c>
      <c r="BG204" s="244">
        <f>IF(N204="zákl. přenesená",J204,0)</f>
        <v>0</v>
      </c>
      <c r="BH204" s="244">
        <f>IF(N204="sníž. přenesená",J204,0)</f>
        <v>0</v>
      </c>
      <c r="BI204" s="244">
        <f>IF(N204="nulová",J204,0)</f>
        <v>0</v>
      </c>
      <c r="BJ204" s="14" t="s">
        <v>83</v>
      </c>
      <c r="BK204" s="244">
        <f>ROUND(I204*H204,2)</f>
        <v>0</v>
      </c>
      <c r="BL204" s="14" t="s">
        <v>155</v>
      </c>
      <c r="BM204" s="243" t="s">
        <v>900</v>
      </c>
    </row>
    <row r="205" s="2" customFormat="1" ht="16.5" customHeight="1">
      <c r="A205" s="35"/>
      <c r="B205" s="36"/>
      <c r="C205" s="231" t="s">
        <v>664</v>
      </c>
      <c r="D205" s="231" t="s">
        <v>151</v>
      </c>
      <c r="E205" s="232" t="s">
        <v>901</v>
      </c>
      <c r="F205" s="233" t="s">
        <v>902</v>
      </c>
      <c r="G205" s="234" t="s">
        <v>312</v>
      </c>
      <c r="H205" s="235">
        <v>7</v>
      </c>
      <c r="I205" s="236"/>
      <c r="J205" s="237">
        <f>ROUND(I205*H205,2)</f>
        <v>0</v>
      </c>
      <c r="K205" s="238"/>
      <c r="L205" s="41"/>
      <c r="M205" s="239" t="s">
        <v>1</v>
      </c>
      <c r="N205" s="240" t="s">
        <v>40</v>
      </c>
      <c r="O205" s="88"/>
      <c r="P205" s="241">
        <f>O205*H205</f>
        <v>0</v>
      </c>
      <c r="Q205" s="241">
        <v>0</v>
      </c>
      <c r="R205" s="241">
        <f>Q205*H205</f>
        <v>0</v>
      </c>
      <c r="S205" s="241">
        <v>0</v>
      </c>
      <c r="T205" s="242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43" t="s">
        <v>155</v>
      </c>
      <c r="AT205" s="243" t="s">
        <v>151</v>
      </c>
      <c r="AU205" s="243" t="s">
        <v>85</v>
      </c>
      <c r="AY205" s="14" t="s">
        <v>149</v>
      </c>
      <c r="BE205" s="244">
        <f>IF(N205="základní",J205,0)</f>
        <v>0</v>
      </c>
      <c r="BF205" s="244">
        <f>IF(N205="snížená",J205,0)</f>
        <v>0</v>
      </c>
      <c r="BG205" s="244">
        <f>IF(N205="zákl. přenesená",J205,0)</f>
        <v>0</v>
      </c>
      <c r="BH205" s="244">
        <f>IF(N205="sníž. přenesená",J205,0)</f>
        <v>0</v>
      </c>
      <c r="BI205" s="244">
        <f>IF(N205="nulová",J205,0)</f>
        <v>0</v>
      </c>
      <c r="BJ205" s="14" t="s">
        <v>83</v>
      </c>
      <c r="BK205" s="244">
        <f>ROUND(I205*H205,2)</f>
        <v>0</v>
      </c>
      <c r="BL205" s="14" t="s">
        <v>155</v>
      </c>
      <c r="BM205" s="243" t="s">
        <v>903</v>
      </c>
    </row>
    <row r="206" s="2" customFormat="1" ht="16.5" customHeight="1">
      <c r="A206" s="35"/>
      <c r="B206" s="36"/>
      <c r="C206" s="231" t="s">
        <v>669</v>
      </c>
      <c r="D206" s="231" t="s">
        <v>151</v>
      </c>
      <c r="E206" s="232" t="s">
        <v>904</v>
      </c>
      <c r="F206" s="233" t="s">
        <v>905</v>
      </c>
      <c r="G206" s="234" t="s">
        <v>312</v>
      </c>
      <c r="H206" s="235">
        <v>27</v>
      </c>
      <c r="I206" s="236"/>
      <c r="J206" s="237">
        <f>ROUND(I206*H206,2)</f>
        <v>0</v>
      </c>
      <c r="K206" s="238"/>
      <c r="L206" s="41"/>
      <c r="M206" s="239" t="s">
        <v>1</v>
      </c>
      <c r="N206" s="240" t="s">
        <v>40</v>
      </c>
      <c r="O206" s="88"/>
      <c r="P206" s="241">
        <f>O206*H206</f>
        <v>0</v>
      </c>
      <c r="Q206" s="241">
        <v>0</v>
      </c>
      <c r="R206" s="241">
        <f>Q206*H206</f>
        <v>0</v>
      </c>
      <c r="S206" s="241">
        <v>0</v>
      </c>
      <c r="T206" s="242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43" t="s">
        <v>155</v>
      </c>
      <c r="AT206" s="243" t="s">
        <v>151</v>
      </c>
      <c r="AU206" s="243" t="s">
        <v>85</v>
      </c>
      <c r="AY206" s="14" t="s">
        <v>149</v>
      </c>
      <c r="BE206" s="244">
        <f>IF(N206="základní",J206,0)</f>
        <v>0</v>
      </c>
      <c r="BF206" s="244">
        <f>IF(N206="snížená",J206,0)</f>
        <v>0</v>
      </c>
      <c r="BG206" s="244">
        <f>IF(N206="zákl. přenesená",J206,0)</f>
        <v>0</v>
      </c>
      <c r="BH206" s="244">
        <f>IF(N206="sníž. přenesená",J206,0)</f>
        <v>0</v>
      </c>
      <c r="BI206" s="244">
        <f>IF(N206="nulová",J206,0)</f>
        <v>0</v>
      </c>
      <c r="BJ206" s="14" t="s">
        <v>83</v>
      </c>
      <c r="BK206" s="244">
        <f>ROUND(I206*H206,2)</f>
        <v>0</v>
      </c>
      <c r="BL206" s="14" t="s">
        <v>155</v>
      </c>
      <c r="BM206" s="243" t="s">
        <v>906</v>
      </c>
    </row>
    <row r="207" s="2" customFormat="1" ht="16.5" customHeight="1">
      <c r="A207" s="35"/>
      <c r="B207" s="36"/>
      <c r="C207" s="231" t="s">
        <v>907</v>
      </c>
      <c r="D207" s="231" t="s">
        <v>151</v>
      </c>
      <c r="E207" s="232" t="s">
        <v>908</v>
      </c>
      <c r="F207" s="233" t="s">
        <v>909</v>
      </c>
      <c r="G207" s="234" t="s">
        <v>312</v>
      </c>
      <c r="H207" s="235">
        <v>6</v>
      </c>
      <c r="I207" s="236"/>
      <c r="J207" s="237">
        <f>ROUND(I207*H207,2)</f>
        <v>0</v>
      </c>
      <c r="K207" s="238"/>
      <c r="L207" s="41"/>
      <c r="M207" s="239" t="s">
        <v>1</v>
      </c>
      <c r="N207" s="240" t="s">
        <v>40</v>
      </c>
      <c r="O207" s="88"/>
      <c r="P207" s="241">
        <f>O207*H207</f>
        <v>0</v>
      </c>
      <c r="Q207" s="241">
        <v>0</v>
      </c>
      <c r="R207" s="241">
        <f>Q207*H207</f>
        <v>0</v>
      </c>
      <c r="S207" s="241">
        <v>0</v>
      </c>
      <c r="T207" s="242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43" t="s">
        <v>155</v>
      </c>
      <c r="AT207" s="243" t="s">
        <v>151</v>
      </c>
      <c r="AU207" s="243" t="s">
        <v>85</v>
      </c>
      <c r="AY207" s="14" t="s">
        <v>149</v>
      </c>
      <c r="BE207" s="244">
        <f>IF(N207="základní",J207,0)</f>
        <v>0</v>
      </c>
      <c r="BF207" s="244">
        <f>IF(N207="snížená",J207,0)</f>
        <v>0</v>
      </c>
      <c r="BG207" s="244">
        <f>IF(N207="zákl. přenesená",J207,0)</f>
        <v>0</v>
      </c>
      <c r="BH207" s="244">
        <f>IF(N207="sníž. přenesená",J207,0)</f>
        <v>0</v>
      </c>
      <c r="BI207" s="244">
        <f>IF(N207="nulová",J207,0)</f>
        <v>0</v>
      </c>
      <c r="BJ207" s="14" t="s">
        <v>83</v>
      </c>
      <c r="BK207" s="244">
        <f>ROUND(I207*H207,2)</f>
        <v>0</v>
      </c>
      <c r="BL207" s="14" t="s">
        <v>155</v>
      </c>
      <c r="BM207" s="243" t="s">
        <v>910</v>
      </c>
    </row>
    <row r="208" s="2" customFormat="1" ht="16.5" customHeight="1">
      <c r="A208" s="35"/>
      <c r="B208" s="36"/>
      <c r="C208" s="231" t="s">
        <v>911</v>
      </c>
      <c r="D208" s="231" t="s">
        <v>151</v>
      </c>
      <c r="E208" s="232" t="s">
        <v>912</v>
      </c>
      <c r="F208" s="233" t="s">
        <v>913</v>
      </c>
      <c r="G208" s="234" t="s">
        <v>679</v>
      </c>
      <c r="H208" s="235">
        <v>2</v>
      </c>
      <c r="I208" s="236"/>
      <c r="J208" s="237">
        <f>ROUND(I208*H208,2)</f>
        <v>0</v>
      </c>
      <c r="K208" s="238"/>
      <c r="L208" s="41"/>
      <c r="M208" s="239" t="s">
        <v>1</v>
      </c>
      <c r="N208" s="240" t="s">
        <v>40</v>
      </c>
      <c r="O208" s="88"/>
      <c r="P208" s="241">
        <f>O208*H208</f>
        <v>0</v>
      </c>
      <c r="Q208" s="241">
        <v>0</v>
      </c>
      <c r="R208" s="241">
        <f>Q208*H208</f>
        <v>0</v>
      </c>
      <c r="S208" s="241">
        <v>0</v>
      </c>
      <c r="T208" s="242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43" t="s">
        <v>155</v>
      </c>
      <c r="AT208" s="243" t="s">
        <v>151</v>
      </c>
      <c r="AU208" s="243" t="s">
        <v>85</v>
      </c>
      <c r="AY208" s="14" t="s">
        <v>149</v>
      </c>
      <c r="BE208" s="244">
        <f>IF(N208="základní",J208,0)</f>
        <v>0</v>
      </c>
      <c r="BF208" s="244">
        <f>IF(N208="snížená",J208,0)</f>
        <v>0</v>
      </c>
      <c r="BG208" s="244">
        <f>IF(N208="zákl. přenesená",J208,0)</f>
        <v>0</v>
      </c>
      <c r="BH208" s="244">
        <f>IF(N208="sníž. přenesená",J208,0)</f>
        <v>0</v>
      </c>
      <c r="BI208" s="244">
        <f>IF(N208="nulová",J208,0)</f>
        <v>0</v>
      </c>
      <c r="BJ208" s="14" t="s">
        <v>83</v>
      </c>
      <c r="BK208" s="244">
        <f>ROUND(I208*H208,2)</f>
        <v>0</v>
      </c>
      <c r="BL208" s="14" t="s">
        <v>155</v>
      </c>
      <c r="BM208" s="243" t="s">
        <v>914</v>
      </c>
    </row>
    <row r="209" s="2" customFormat="1" ht="21.75" customHeight="1">
      <c r="A209" s="35"/>
      <c r="B209" s="36"/>
      <c r="C209" s="231" t="s">
        <v>915</v>
      </c>
      <c r="D209" s="231" t="s">
        <v>151</v>
      </c>
      <c r="E209" s="232" t="s">
        <v>916</v>
      </c>
      <c r="F209" s="233" t="s">
        <v>917</v>
      </c>
      <c r="G209" s="234" t="s">
        <v>755</v>
      </c>
      <c r="H209" s="235">
        <v>1</v>
      </c>
      <c r="I209" s="236"/>
      <c r="J209" s="237">
        <f>ROUND(I209*H209,2)</f>
        <v>0</v>
      </c>
      <c r="K209" s="238"/>
      <c r="L209" s="41"/>
      <c r="M209" s="239" t="s">
        <v>1</v>
      </c>
      <c r="N209" s="240" t="s">
        <v>40</v>
      </c>
      <c r="O209" s="88"/>
      <c r="P209" s="241">
        <f>O209*H209</f>
        <v>0</v>
      </c>
      <c r="Q209" s="241">
        <v>0</v>
      </c>
      <c r="R209" s="241">
        <f>Q209*H209</f>
        <v>0</v>
      </c>
      <c r="S209" s="241">
        <v>0</v>
      </c>
      <c r="T209" s="242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43" t="s">
        <v>155</v>
      </c>
      <c r="AT209" s="243" t="s">
        <v>151</v>
      </c>
      <c r="AU209" s="243" t="s">
        <v>85</v>
      </c>
      <c r="AY209" s="14" t="s">
        <v>149</v>
      </c>
      <c r="BE209" s="244">
        <f>IF(N209="základní",J209,0)</f>
        <v>0</v>
      </c>
      <c r="BF209" s="244">
        <f>IF(N209="snížená",J209,0)</f>
        <v>0</v>
      </c>
      <c r="BG209" s="244">
        <f>IF(N209="zákl. přenesená",J209,0)</f>
        <v>0</v>
      </c>
      <c r="BH209" s="244">
        <f>IF(N209="sníž. přenesená",J209,0)</f>
        <v>0</v>
      </c>
      <c r="BI209" s="244">
        <f>IF(N209="nulová",J209,0)</f>
        <v>0</v>
      </c>
      <c r="BJ209" s="14" t="s">
        <v>83</v>
      </c>
      <c r="BK209" s="244">
        <f>ROUND(I209*H209,2)</f>
        <v>0</v>
      </c>
      <c r="BL209" s="14" t="s">
        <v>155</v>
      </c>
      <c r="BM209" s="243" t="s">
        <v>918</v>
      </c>
    </row>
    <row r="210" s="2" customFormat="1">
      <c r="A210" s="35"/>
      <c r="B210" s="36"/>
      <c r="C210" s="37"/>
      <c r="D210" s="245" t="s">
        <v>164</v>
      </c>
      <c r="E210" s="37"/>
      <c r="F210" s="246" t="s">
        <v>919</v>
      </c>
      <c r="G210" s="37"/>
      <c r="H210" s="37"/>
      <c r="I210" s="198"/>
      <c r="J210" s="37"/>
      <c r="K210" s="37"/>
      <c r="L210" s="41"/>
      <c r="M210" s="247"/>
      <c r="N210" s="248"/>
      <c r="O210" s="88"/>
      <c r="P210" s="88"/>
      <c r="Q210" s="88"/>
      <c r="R210" s="88"/>
      <c r="S210" s="88"/>
      <c r="T210" s="89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4" t="s">
        <v>164</v>
      </c>
      <c r="AU210" s="14" t="s">
        <v>85</v>
      </c>
    </row>
    <row r="211" s="2" customFormat="1" ht="16.5" customHeight="1">
      <c r="A211" s="35"/>
      <c r="B211" s="36"/>
      <c r="C211" s="231" t="s">
        <v>920</v>
      </c>
      <c r="D211" s="231" t="s">
        <v>151</v>
      </c>
      <c r="E211" s="232" t="s">
        <v>921</v>
      </c>
      <c r="F211" s="233" t="s">
        <v>922</v>
      </c>
      <c r="G211" s="234" t="s">
        <v>312</v>
      </c>
      <c r="H211" s="235">
        <v>800</v>
      </c>
      <c r="I211" s="236"/>
      <c r="J211" s="237">
        <f>ROUND(I211*H211,2)</f>
        <v>0</v>
      </c>
      <c r="K211" s="238"/>
      <c r="L211" s="41"/>
      <c r="M211" s="239" t="s">
        <v>1</v>
      </c>
      <c r="N211" s="240" t="s">
        <v>40</v>
      </c>
      <c r="O211" s="88"/>
      <c r="P211" s="241">
        <f>O211*H211</f>
        <v>0</v>
      </c>
      <c r="Q211" s="241">
        <v>0</v>
      </c>
      <c r="R211" s="241">
        <f>Q211*H211</f>
        <v>0</v>
      </c>
      <c r="S211" s="241">
        <v>0</v>
      </c>
      <c r="T211" s="242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43" t="s">
        <v>155</v>
      </c>
      <c r="AT211" s="243" t="s">
        <v>151</v>
      </c>
      <c r="AU211" s="243" t="s">
        <v>85</v>
      </c>
      <c r="AY211" s="14" t="s">
        <v>149</v>
      </c>
      <c r="BE211" s="244">
        <f>IF(N211="základní",J211,0)</f>
        <v>0</v>
      </c>
      <c r="BF211" s="244">
        <f>IF(N211="snížená",J211,0)</f>
        <v>0</v>
      </c>
      <c r="BG211" s="244">
        <f>IF(N211="zákl. přenesená",J211,0)</f>
        <v>0</v>
      </c>
      <c r="BH211" s="244">
        <f>IF(N211="sníž. přenesená",J211,0)</f>
        <v>0</v>
      </c>
      <c r="BI211" s="244">
        <f>IF(N211="nulová",J211,0)</f>
        <v>0</v>
      </c>
      <c r="BJ211" s="14" t="s">
        <v>83</v>
      </c>
      <c r="BK211" s="244">
        <f>ROUND(I211*H211,2)</f>
        <v>0</v>
      </c>
      <c r="BL211" s="14" t="s">
        <v>155</v>
      </c>
      <c r="BM211" s="243" t="s">
        <v>923</v>
      </c>
    </row>
    <row r="212" s="2" customFormat="1" ht="16.5" customHeight="1">
      <c r="A212" s="35"/>
      <c r="B212" s="36"/>
      <c r="C212" s="231" t="s">
        <v>924</v>
      </c>
      <c r="D212" s="231" t="s">
        <v>151</v>
      </c>
      <c r="E212" s="232" t="s">
        <v>925</v>
      </c>
      <c r="F212" s="233" t="s">
        <v>926</v>
      </c>
      <c r="G212" s="234" t="s">
        <v>679</v>
      </c>
      <c r="H212" s="235">
        <v>10</v>
      </c>
      <c r="I212" s="236"/>
      <c r="J212" s="237">
        <f>ROUND(I212*H212,2)</f>
        <v>0</v>
      </c>
      <c r="K212" s="238"/>
      <c r="L212" s="41"/>
      <c r="M212" s="239" t="s">
        <v>1</v>
      </c>
      <c r="N212" s="240" t="s">
        <v>40</v>
      </c>
      <c r="O212" s="88"/>
      <c r="P212" s="241">
        <f>O212*H212</f>
        <v>0</v>
      </c>
      <c r="Q212" s="241">
        <v>0</v>
      </c>
      <c r="R212" s="241">
        <f>Q212*H212</f>
        <v>0</v>
      </c>
      <c r="S212" s="241">
        <v>0</v>
      </c>
      <c r="T212" s="24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43" t="s">
        <v>155</v>
      </c>
      <c r="AT212" s="243" t="s">
        <v>151</v>
      </c>
      <c r="AU212" s="243" t="s">
        <v>85</v>
      </c>
      <c r="AY212" s="14" t="s">
        <v>149</v>
      </c>
      <c r="BE212" s="244">
        <f>IF(N212="základní",J212,0)</f>
        <v>0</v>
      </c>
      <c r="BF212" s="244">
        <f>IF(N212="snížená",J212,0)</f>
        <v>0</v>
      </c>
      <c r="BG212" s="244">
        <f>IF(N212="zákl. přenesená",J212,0)</f>
        <v>0</v>
      </c>
      <c r="BH212" s="244">
        <f>IF(N212="sníž. přenesená",J212,0)</f>
        <v>0</v>
      </c>
      <c r="BI212" s="244">
        <f>IF(N212="nulová",J212,0)</f>
        <v>0</v>
      </c>
      <c r="BJ212" s="14" t="s">
        <v>83</v>
      </c>
      <c r="BK212" s="244">
        <f>ROUND(I212*H212,2)</f>
        <v>0</v>
      </c>
      <c r="BL212" s="14" t="s">
        <v>155</v>
      </c>
      <c r="BM212" s="243" t="s">
        <v>927</v>
      </c>
    </row>
    <row r="213" s="2" customFormat="1" ht="16.5" customHeight="1">
      <c r="A213" s="35"/>
      <c r="B213" s="36"/>
      <c r="C213" s="231" t="s">
        <v>928</v>
      </c>
      <c r="D213" s="231" t="s">
        <v>151</v>
      </c>
      <c r="E213" s="232" t="s">
        <v>929</v>
      </c>
      <c r="F213" s="233" t="s">
        <v>930</v>
      </c>
      <c r="G213" s="234" t="s">
        <v>172</v>
      </c>
      <c r="H213" s="235">
        <v>72</v>
      </c>
      <c r="I213" s="236"/>
      <c r="J213" s="237">
        <f>ROUND(I213*H213,2)</f>
        <v>0</v>
      </c>
      <c r="K213" s="238"/>
      <c r="L213" s="41"/>
      <c r="M213" s="239" t="s">
        <v>1</v>
      </c>
      <c r="N213" s="240" t="s">
        <v>40</v>
      </c>
      <c r="O213" s="88"/>
      <c r="P213" s="241">
        <f>O213*H213</f>
        <v>0</v>
      </c>
      <c r="Q213" s="241">
        <v>0</v>
      </c>
      <c r="R213" s="241">
        <f>Q213*H213</f>
        <v>0</v>
      </c>
      <c r="S213" s="241">
        <v>0</v>
      </c>
      <c r="T213" s="242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43" t="s">
        <v>155</v>
      </c>
      <c r="AT213" s="243" t="s">
        <v>151</v>
      </c>
      <c r="AU213" s="243" t="s">
        <v>85</v>
      </c>
      <c r="AY213" s="14" t="s">
        <v>149</v>
      </c>
      <c r="BE213" s="244">
        <f>IF(N213="základní",J213,0)</f>
        <v>0</v>
      </c>
      <c r="BF213" s="244">
        <f>IF(N213="snížená",J213,0)</f>
        <v>0</v>
      </c>
      <c r="BG213" s="244">
        <f>IF(N213="zákl. přenesená",J213,0)</f>
        <v>0</v>
      </c>
      <c r="BH213" s="244">
        <f>IF(N213="sníž. přenesená",J213,0)</f>
        <v>0</v>
      </c>
      <c r="BI213" s="244">
        <f>IF(N213="nulová",J213,0)</f>
        <v>0</v>
      </c>
      <c r="BJ213" s="14" t="s">
        <v>83</v>
      </c>
      <c r="BK213" s="244">
        <f>ROUND(I213*H213,2)</f>
        <v>0</v>
      </c>
      <c r="BL213" s="14" t="s">
        <v>155</v>
      </c>
      <c r="BM213" s="243" t="s">
        <v>931</v>
      </c>
    </row>
    <row r="214" s="2" customFormat="1" ht="16.5" customHeight="1">
      <c r="A214" s="35"/>
      <c r="B214" s="36"/>
      <c r="C214" s="231" t="s">
        <v>932</v>
      </c>
      <c r="D214" s="231" t="s">
        <v>151</v>
      </c>
      <c r="E214" s="232" t="s">
        <v>933</v>
      </c>
      <c r="F214" s="233" t="s">
        <v>934</v>
      </c>
      <c r="G214" s="234" t="s">
        <v>755</v>
      </c>
      <c r="H214" s="235">
        <v>1</v>
      </c>
      <c r="I214" s="236"/>
      <c r="J214" s="237">
        <f>ROUND(I214*H214,2)</f>
        <v>0</v>
      </c>
      <c r="K214" s="238"/>
      <c r="L214" s="41"/>
      <c r="M214" s="239" t="s">
        <v>1</v>
      </c>
      <c r="N214" s="240" t="s">
        <v>40</v>
      </c>
      <c r="O214" s="88"/>
      <c r="P214" s="241">
        <f>O214*H214</f>
        <v>0</v>
      </c>
      <c r="Q214" s="241">
        <v>0</v>
      </c>
      <c r="R214" s="241">
        <f>Q214*H214</f>
        <v>0</v>
      </c>
      <c r="S214" s="241">
        <v>0</v>
      </c>
      <c r="T214" s="242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43" t="s">
        <v>155</v>
      </c>
      <c r="AT214" s="243" t="s">
        <v>151</v>
      </c>
      <c r="AU214" s="243" t="s">
        <v>85</v>
      </c>
      <c r="AY214" s="14" t="s">
        <v>149</v>
      </c>
      <c r="BE214" s="244">
        <f>IF(N214="základní",J214,0)</f>
        <v>0</v>
      </c>
      <c r="BF214" s="244">
        <f>IF(N214="snížená",J214,0)</f>
        <v>0</v>
      </c>
      <c r="BG214" s="244">
        <f>IF(N214="zákl. přenesená",J214,0)</f>
        <v>0</v>
      </c>
      <c r="BH214" s="244">
        <f>IF(N214="sníž. přenesená",J214,0)</f>
        <v>0</v>
      </c>
      <c r="BI214" s="244">
        <f>IF(N214="nulová",J214,0)</f>
        <v>0</v>
      </c>
      <c r="BJ214" s="14" t="s">
        <v>83</v>
      </c>
      <c r="BK214" s="244">
        <f>ROUND(I214*H214,2)</f>
        <v>0</v>
      </c>
      <c r="BL214" s="14" t="s">
        <v>155</v>
      </c>
      <c r="BM214" s="243" t="s">
        <v>935</v>
      </c>
    </row>
    <row r="215" s="2" customFormat="1" ht="16.5" customHeight="1">
      <c r="A215" s="35"/>
      <c r="B215" s="36"/>
      <c r="C215" s="231" t="s">
        <v>936</v>
      </c>
      <c r="D215" s="231" t="s">
        <v>151</v>
      </c>
      <c r="E215" s="232" t="s">
        <v>937</v>
      </c>
      <c r="F215" s="233" t="s">
        <v>938</v>
      </c>
      <c r="G215" s="234" t="s">
        <v>755</v>
      </c>
      <c r="H215" s="235">
        <v>1</v>
      </c>
      <c r="I215" s="236"/>
      <c r="J215" s="237">
        <f>ROUND(I215*H215,2)</f>
        <v>0</v>
      </c>
      <c r="K215" s="238"/>
      <c r="L215" s="41"/>
      <c r="M215" s="239" t="s">
        <v>1</v>
      </c>
      <c r="N215" s="240" t="s">
        <v>40</v>
      </c>
      <c r="O215" s="88"/>
      <c r="P215" s="241">
        <f>O215*H215</f>
        <v>0</v>
      </c>
      <c r="Q215" s="241">
        <v>0</v>
      </c>
      <c r="R215" s="241">
        <f>Q215*H215</f>
        <v>0</v>
      </c>
      <c r="S215" s="241">
        <v>0</v>
      </c>
      <c r="T215" s="242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43" t="s">
        <v>155</v>
      </c>
      <c r="AT215" s="243" t="s">
        <v>151</v>
      </c>
      <c r="AU215" s="243" t="s">
        <v>85</v>
      </c>
      <c r="AY215" s="14" t="s">
        <v>149</v>
      </c>
      <c r="BE215" s="244">
        <f>IF(N215="základní",J215,0)</f>
        <v>0</v>
      </c>
      <c r="BF215" s="244">
        <f>IF(N215="snížená",J215,0)</f>
        <v>0</v>
      </c>
      <c r="BG215" s="244">
        <f>IF(N215="zákl. přenesená",J215,0)</f>
        <v>0</v>
      </c>
      <c r="BH215" s="244">
        <f>IF(N215="sníž. přenesená",J215,0)</f>
        <v>0</v>
      </c>
      <c r="BI215" s="244">
        <f>IF(N215="nulová",J215,0)</f>
        <v>0</v>
      </c>
      <c r="BJ215" s="14" t="s">
        <v>83</v>
      </c>
      <c r="BK215" s="244">
        <f>ROUND(I215*H215,2)</f>
        <v>0</v>
      </c>
      <c r="BL215" s="14" t="s">
        <v>155</v>
      </c>
      <c r="BM215" s="243" t="s">
        <v>939</v>
      </c>
    </row>
    <row r="216" s="2" customFormat="1" ht="16.5" customHeight="1">
      <c r="A216" s="35"/>
      <c r="B216" s="36"/>
      <c r="C216" s="231" t="s">
        <v>940</v>
      </c>
      <c r="D216" s="231" t="s">
        <v>151</v>
      </c>
      <c r="E216" s="232" t="s">
        <v>941</v>
      </c>
      <c r="F216" s="233" t="s">
        <v>942</v>
      </c>
      <c r="G216" s="234" t="s">
        <v>755</v>
      </c>
      <c r="H216" s="235">
        <v>1</v>
      </c>
      <c r="I216" s="236"/>
      <c r="J216" s="237">
        <f>ROUND(I216*H216,2)</f>
        <v>0</v>
      </c>
      <c r="K216" s="238"/>
      <c r="L216" s="41"/>
      <c r="M216" s="239" t="s">
        <v>1</v>
      </c>
      <c r="N216" s="240" t="s">
        <v>40</v>
      </c>
      <c r="O216" s="88"/>
      <c r="P216" s="241">
        <f>O216*H216</f>
        <v>0</v>
      </c>
      <c r="Q216" s="241">
        <v>0</v>
      </c>
      <c r="R216" s="241">
        <f>Q216*H216</f>
        <v>0</v>
      </c>
      <c r="S216" s="241">
        <v>0</v>
      </c>
      <c r="T216" s="242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43" t="s">
        <v>155</v>
      </c>
      <c r="AT216" s="243" t="s">
        <v>151</v>
      </c>
      <c r="AU216" s="243" t="s">
        <v>85</v>
      </c>
      <c r="AY216" s="14" t="s">
        <v>149</v>
      </c>
      <c r="BE216" s="244">
        <f>IF(N216="základní",J216,0)</f>
        <v>0</v>
      </c>
      <c r="BF216" s="244">
        <f>IF(N216="snížená",J216,0)</f>
        <v>0</v>
      </c>
      <c r="BG216" s="244">
        <f>IF(N216="zákl. přenesená",J216,0)</f>
        <v>0</v>
      </c>
      <c r="BH216" s="244">
        <f>IF(N216="sníž. přenesená",J216,0)</f>
        <v>0</v>
      </c>
      <c r="BI216" s="244">
        <f>IF(N216="nulová",J216,0)</f>
        <v>0</v>
      </c>
      <c r="BJ216" s="14" t="s">
        <v>83</v>
      </c>
      <c r="BK216" s="244">
        <f>ROUND(I216*H216,2)</f>
        <v>0</v>
      </c>
      <c r="BL216" s="14" t="s">
        <v>155</v>
      </c>
      <c r="BM216" s="243" t="s">
        <v>943</v>
      </c>
    </row>
    <row r="217" s="2" customFormat="1" ht="21.75" customHeight="1">
      <c r="A217" s="35"/>
      <c r="B217" s="36"/>
      <c r="C217" s="231" t="s">
        <v>944</v>
      </c>
      <c r="D217" s="231" t="s">
        <v>151</v>
      </c>
      <c r="E217" s="232" t="s">
        <v>945</v>
      </c>
      <c r="F217" s="233" t="s">
        <v>946</v>
      </c>
      <c r="G217" s="234" t="s">
        <v>755</v>
      </c>
      <c r="H217" s="235">
        <v>2</v>
      </c>
      <c r="I217" s="236"/>
      <c r="J217" s="237">
        <f>ROUND(I217*H217,2)</f>
        <v>0</v>
      </c>
      <c r="K217" s="238"/>
      <c r="L217" s="41"/>
      <c r="M217" s="239" t="s">
        <v>1</v>
      </c>
      <c r="N217" s="240" t="s">
        <v>40</v>
      </c>
      <c r="O217" s="88"/>
      <c r="P217" s="241">
        <f>O217*H217</f>
        <v>0</v>
      </c>
      <c r="Q217" s="241">
        <v>0</v>
      </c>
      <c r="R217" s="241">
        <f>Q217*H217</f>
        <v>0</v>
      </c>
      <c r="S217" s="241">
        <v>0</v>
      </c>
      <c r="T217" s="242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43" t="s">
        <v>155</v>
      </c>
      <c r="AT217" s="243" t="s">
        <v>151</v>
      </c>
      <c r="AU217" s="243" t="s">
        <v>85</v>
      </c>
      <c r="AY217" s="14" t="s">
        <v>149</v>
      </c>
      <c r="BE217" s="244">
        <f>IF(N217="základní",J217,0)</f>
        <v>0</v>
      </c>
      <c r="BF217" s="244">
        <f>IF(N217="snížená",J217,0)</f>
        <v>0</v>
      </c>
      <c r="BG217" s="244">
        <f>IF(N217="zákl. přenesená",J217,0)</f>
        <v>0</v>
      </c>
      <c r="BH217" s="244">
        <f>IF(N217="sníž. přenesená",J217,0)</f>
        <v>0</v>
      </c>
      <c r="BI217" s="244">
        <f>IF(N217="nulová",J217,0)</f>
        <v>0</v>
      </c>
      <c r="BJ217" s="14" t="s">
        <v>83</v>
      </c>
      <c r="BK217" s="244">
        <f>ROUND(I217*H217,2)</f>
        <v>0</v>
      </c>
      <c r="BL217" s="14" t="s">
        <v>155</v>
      </c>
      <c r="BM217" s="243" t="s">
        <v>947</v>
      </c>
    </row>
    <row r="218" s="2" customFormat="1" ht="16.5" customHeight="1">
      <c r="A218" s="35"/>
      <c r="B218" s="36"/>
      <c r="C218" s="231" t="s">
        <v>948</v>
      </c>
      <c r="D218" s="231" t="s">
        <v>151</v>
      </c>
      <c r="E218" s="232" t="s">
        <v>949</v>
      </c>
      <c r="F218" s="233" t="s">
        <v>950</v>
      </c>
      <c r="G218" s="234" t="s">
        <v>679</v>
      </c>
      <c r="H218" s="235">
        <v>6</v>
      </c>
      <c r="I218" s="236"/>
      <c r="J218" s="237">
        <f>ROUND(I218*H218,2)</f>
        <v>0</v>
      </c>
      <c r="K218" s="238"/>
      <c r="L218" s="41"/>
      <c r="M218" s="239" t="s">
        <v>1</v>
      </c>
      <c r="N218" s="240" t="s">
        <v>40</v>
      </c>
      <c r="O218" s="88"/>
      <c r="P218" s="241">
        <f>O218*H218</f>
        <v>0</v>
      </c>
      <c r="Q218" s="241">
        <v>0</v>
      </c>
      <c r="R218" s="241">
        <f>Q218*H218</f>
        <v>0</v>
      </c>
      <c r="S218" s="241">
        <v>0</v>
      </c>
      <c r="T218" s="242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43" t="s">
        <v>155</v>
      </c>
      <c r="AT218" s="243" t="s">
        <v>151</v>
      </c>
      <c r="AU218" s="243" t="s">
        <v>85</v>
      </c>
      <c r="AY218" s="14" t="s">
        <v>149</v>
      </c>
      <c r="BE218" s="244">
        <f>IF(N218="základní",J218,0)</f>
        <v>0</v>
      </c>
      <c r="BF218" s="244">
        <f>IF(N218="snížená",J218,0)</f>
        <v>0</v>
      </c>
      <c r="BG218" s="244">
        <f>IF(N218="zákl. přenesená",J218,0)</f>
        <v>0</v>
      </c>
      <c r="BH218" s="244">
        <f>IF(N218="sníž. přenesená",J218,0)</f>
        <v>0</v>
      </c>
      <c r="BI218" s="244">
        <f>IF(N218="nulová",J218,0)</f>
        <v>0</v>
      </c>
      <c r="BJ218" s="14" t="s">
        <v>83</v>
      </c>
      <c r="BK218" s="244">
        <f>ROUND(I218*H218,2)</f>
        <v>0</v>
      </c>
      <c r="BL218" s="14" t="s">
        <v>155</v>
      </c>
      <c r="BM218" s="243" t="s">
        <v>951</v>
      </c>
    </row>
    <row r="219" s="2" customFormat="1" ht="16.5" customHeight="1">
      <c r="A219" s="35"/>
      <c r="B219" s="36"/>
      <c r="C219" s="231" t="s">
        <v>952</v>
      </c>
      <c r="D219" s="231" t="s">
        <v>151</v>
      </c>
      <c r="E219" s="232" t="s">
        <v>953</v>
      </c>
      <c r="F219" s="233" t="s">
        <v>954</v>
      </c>
      <c r="G219" s="234" t="s">
        <v>679</v>
      </c>
      <c r="H219" s="235">
        <v>4</v>
      </c>
      <c r="I219" s="236"/>
      <c r="J219" s="237">
        <f>ROUND(I219*H219,2)</f>
        <v>0</v>
      </c>
      <c r="K219" s="238"/>
      <c r="L219" s="41"/>
      <c r="M219" s="239" t="s">
        <v>1</v>
      </c>
      <c r="N219" s="240" t="s">
        <v>40</v>
      </c>
      <c r="O219" s="88"/>
      <c r="P219" s="241">
        <f>O219*H219</f>
        <v>0</v>
      </c>
      <c r="Q219" s="241">
        <v>0</v>
      </c>
      <c r="R219" s="241">
        <f>Q219*H219</f>
        <v>0</v>
      </c>
      <c r="S219" s="241">
        <v>0</v>
      </c>
      <c r="T219" s="242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43" t="s">
        <v>155</v>
      </c>
      <c r="AT219" s="243" t="s">
        <v>151</v>
      </c>
      <c r="AU219" s="243" t="s">
        <v>85</v>
      </c>
      <c r="AY219" s="14" t="s">
        <v>149</v>
      </c>
      <c r="BE219" s="244">
        <f>IF(N219="základní",J219,0)</f>
        <v>0</v>
      </c>
      <c r="BF219" s="244">
        <f>IF(N219="snížená",J219,0)</f>
        <v>0</v>
      </c>
      <c r="BG219" s="244">
        <f>IF(N219="zákl. přenesená",J219,0)</f>
        <v>0</v>
      </c>
      <c r="BH219" s="244">
        <f>IF(N219="sníž. přenesená",J219,0)</f>
        <v>0</v>
      </c>
      <c r="BI219" s="244">
        <f>IF(N219="nulová",J219,0)</f>
        <v>0</v>
      </c>
      <c r="BJ219" s="14" t="s">
        <v>83</v>
      </c>
      <c r="BK219" s="244">
        <f>ROUND(I219*H219,2)</f>
        <v>0</v>
      </c>
      <c r="BL219" s="14" t="s">
        <v>155</v>
      </c>
      <c r="BM219" s="243" t="s">
        <v>955</v>
      </c>
    </row>
    <row r="220" s="2" customFormat="1" ht="21.75" customHeight="1">
      <c r="A220" s="35"/>
      <c r="B220" s="36"/>
      <c r="C220" s="231" t="s">
        <v>956</v>
      </c>
      <c r="D220" s="231" t="s">
        <v>151</v>
      </c>
      <c r="E220" s="232" t="s">
        <v>957</v>
      </c>
      <c r="F220" s="233" t="s">
        <v>958</v>
      </c>
      <c r="G220" s="234" t="s">
        <v>755</v>
      </c>
      <c r="H220" s="235">
        <v>1</v>
      </c>
      <c r="I220" s="236"/>
      <c r="J220" s="237">
        <f>ROUND(I220*H220,2)</f>
        <v>0</v>
      </c>
      <c r="K220" s="238"/>
      <c r="L220" s="41"/>
      <c r="M220" s="239" t="s">
        <v>1</v>
      </c>
      <c r="N220" s="240" t="s">
        <v>40</v>
      </c>
      <c r="O220" s="88"/>
      <c r="P220" s="241">
        <f>O220*H220</f>
        <v>0</v>
      </c>
      <c r="Q220" s="241">
        <v>0</v>
      </c>
      <c r="R220" s="241">
        <f>Q220*H220</f>
        <v>0</v>
      </c>
      <c r="S220" s="241">
        <v>0</v>
      </c>
      <c r="T220" s="242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43" t="s">
        <v>155</v>
      </c>
      <c r="AT220" s="243" t="s">
        <v>151</v>
      </c>
      <c r="AU220" s="243" t="s">
        <v>85</v>
      </c>
      <c r="AY220" s="14" t="s">
        <v>149</v>
      </c>
      <c r="BE220" s="244">
        <f>IF(N220="základní",J220,0)</f>
        <v>0</v>
      </c>
      <c r="BF220" s="244">
        <f>IF(N220="snížená",J220,0)</f>
        <v>0</v>
      </c>
      <c r="BG220" s="244">
        <f>IF(N220="zákl. přenesená",J220,0)</f>
        <v>0</v>
      </c>
      <c r="BH220" s="244">
        <f>IF(N220="sníž. přenesená",J220,0)</f>
        <v>0</v>
      </c>
      <c r="BI220" s="244">
        <f>IF(N220="nulová",J220,0)</f>
        <v>0</v>
      </c>
      <c r="BJ220" s="14" t="s">
        <v>83</v>
      </c>
      <c r="BK220" s="244">
        <f>ROUND(I220*H220,2)</f>
        <v>0</v>
      </c>
      <c r="BL220" s="14" t="s">
        <v>155</v>
      </c>
      <c r="BM220" s="243" t="s">
        <v>959</v>
      </c>
    </row>
    <row r="221" s="2" customFormat="1" ht="16.5" customHeight="1">
      <c r="A221" s="35"/>
      <c r="B221" s="36"/>
      <c r="C221" s="231" t="s">
        <v>960</v>
      </c>
      <c r="D221" s="231" t="s">
        <v>151</v>
      </c>
      <c r="E221" s="232" t="s">
        <v>961</v>
      </c>
      <c r="F221" s="233" t="s">
        <v>962</v>
      </c>
      <c r="G221" s="234" t="s">
        <v>963</v>
      </c>
      <c r="H221" s="235">
        <v>48</v>
      </c>
      <c r="I221" s="236"/>
      <c r="J221" s="237">
        <f>ROUND(I221*H221,2)</f>
        <v>0</v>
      </c>
      <c r="K221" s="238"/>
      <c r="L221" s="41"/>
      <c r="M221" s="239" t="s">
        <v>1</v>
      </c>
      <c r="N221" s="240" t="s">
        <v>40</v>
      </c>
      <c r="O221" s="88"/>
      <c r="P221" s="241">
        <f>O221*H221</f>
        <v>0</v>
      </c>
      <c r="Q221" s="241">
        <v>0</v>
      </c>
      <c r="R221" s="241">
        <f>Q221*H221</f>
        <v>0</v>
      </c>
      <c r="S221" s="241">
        <v>0</v>
      </c>
      <c r="T221" s="242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43" t="s">
        <v>155</v>
      </c>
      <c r="AT221" s="243" t="s">
        <v>151</v>
      </c>
      <c r="AU221" s="243" t="s">
        <v>85</v>
      </c>
      <c r="AY221" s="14" t="s">
        <v>149</v>
      </c>
      <c r="BE221" s="244">
        <f>IF(N221="základní",J221,0)</f>
        <v>0</v>
      </c>
      <c r="BF221" s="244">
        <f>IF(N221="snížená",J221,0)</f>
        <v>0</v>
      </c>
      <c r="BG221" s="244">
        <f>IF(N221="zákl. přenesená",J221,0)</f>
        <v>0</v>
      </c>
      <c r="BH221" s="244">
        <f>IF(N221="sníž. přenesená",J221,0)</f>
        <v>0</v>
      </c>
      <c r="BI221" s="244">
        <f>IF(N221="nulová",J221,0)</f>
        <v>0</v>
      </c>
      <c r="BJ221" s="14" t="s">
        <v>83</v>
      </c>
      <c r="BK221" s="244">
        <f>ROUND(I221*H221,2)</f>
        <v>0</v>
      </c>
      <c r="BL221" s="14" t="s">
        <v>155</v>
      </c>
      <c r="BM221" s="243" t="s">
        <v>964</v>
      </c>
    </row>
    <row r="222" s="2" customFormat="1" ht="16.5" customHeight="1">
      <c r="A222" s="35"/>
      <c r="B222" s="36"/>
      <c r="C222" s="231" t="s">
        <v>965</v>
      </c>
      <c r="D222" s="231" t="s">
        <v>151</v>
      </c>
      <c r="E222" s="232" t="s">
        <v>966</v>
      </c>
      <c r="F222" s="233" t="s">
        <v>967</v>
      </c>
      <c r="G222" s="234" t="s">
        <v>755</v>
      </c>
      <c r="H222" s="235">
        <v>1</v>
      </c>
      <c r="I222" s="236"/>
      <c r="J222" s="237">
        <f>ROUND(I222*H222,2)</f>
        <v>0</v>
      </c>
      <c r="K222" s="238"/>
      <c r="L222" s="41"/>
      <c r="M222" s="239" t="s">
        <v>1</v>
      </c>
      <c r="N222" s="240" t="s">
        <v>40</v>
      </c>
      <c r="O222" s="88"/>
      <c r="P222" s="241">
        <f>O222*H222</f>
        <v>0</v>
      </c>
      <c r="Q222" s="241">
        <v>0</v>
      </c>
      <c r="R222" s="241">
        <f>Q222*H222</f>
        <v>0</v>
      </c>
      <c r="S222" s="241">
        <v>0</v>
      </c>
      <c r="T222" s="242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43" t="s">
        <v>155</v>
      </c>
      <c r="AT222" s="243" t="s">
        <v>151</v>
      </c>
      <c r="AU222" s="243" t="s">
        <v>85</v>
      </c>
      <c r="AY222" s="14" t="s">
        <v>149</v>
      </c>
      <c r="BE222" s="244">
        <f>IF(N222="základní",J222,0)</f>
        <v>0</v>
      </c>
      <c r="BF222" s="244">
        <f>IF(N222="snížená",J222,0)</f>
        <v>0</v>
      </c>
      <c r="BG222" s="244">
        <f>IF(N222="zákl. přenesená",J222,0)</f>
        <v>0</v>
      </c>
      <c r="BH222" s="244">
        <f>IF(N222="sníž. přenesená",J222,0)</f>
        <v>0</v>
      </c>
      <c r="BI222" s="244">
        <f>IF(N222="nulová",J222,0)</f>
        <v>0</v>
      </c>
      <c r="BJ222" s="14" t="s">
        <v>83</v>
      </c>
      <c r="BK222" s="244">
        <f>ROUND(I222*H222,2)</f>
        <v>0</v>
      </c>
      <c r="BL222" s="14" t="s">
        <v>155</v>
      </c>
      <c r="BM222" s="243" t="s">
        <v>968</v>
      </c>
    </row>
    <row r="223" s="2" customFormat="1">
      <c r="A223" s="35"/>
      <c r="B223" s="36"/>
      <c r="C223" s="37"/>
      <c r="D223" s="245" t="s">
        <v>164</v>
      </c>
      <c r="E223" s="37"/>
      <c r="F223" s="246" t="s">
        <v>969</v>
      </c>
      <c r="G223" s="37"/>
      <c r="H223" s="37"/>
      <c r="I223" s="198"/>
      <c r="J223" s="37"/>
      <c r="K223" s="37"/>
      <c r="L223" s="41"/>
      <c r="M223" s="247"/>
      <c r="N223" s="248"/>
      <c r="O223" s="88"/>
      <c r="P223" s="88"/>
      <c r="Q223" s="88"/>
      <c r="R223" s="88"/>
      <c r="S223" s="88"/>
      <c r="T223" s="89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4" t="s">
        <v>164</v>
      </c>
      <c r="AU223" s="14" t="s">
        <v>85</v>
      </c>
    </row>
    <row r="224" s="2" customFormat="1" ht="16.5" customHeight="1">
      <c r="A224" s="35"/>
      <c r="B224" s="36"/>
      <c r="C224" s="231" t="s">
        <v>970</v>
      </c>
      <c r="D224" s="231" t="s">
        <v>151</v>
      </c>
      <c r="E224" s="232" t="s">
        <v>971</v>
      </c>
      <c r="F224" s="233" t="s">
        <v>972</v>
      </c>
      <c r="G224" s="234" t="s">
        <v>755</v>
      </c>
      <c r="H224" s="235">
        <v>1</v>
      </c>
      <c r="I224" s="236"/>
      <c r="J224" s="237">
        <f>ROUND(I224*H224,2)</f>
        <v>0</v>
      </c>
      <c r="K224" s="238"/>
      <c r="L224" s="41"/>
      <c r="M224" s="239" t="s">
        <v>1</v>
      </c>
      <c r="N224" s="240" t="s">
        <v>40</v>
      </c>
      <c r="O224" s="88"/>
      <c r="P224" s="241">
        <f>O224*H224</f>
        <v>0</v>
      </c>
      <c r="Q224" s="241">
        <v>0</v>
      </c>
      <c r="R224" s="241">
        <f>Q224*H224</f>
        <v>0</v>
      </c>
      <c r="S224" s="241">
        <v>0</v>
      </c>
      <c r="T224" s="242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43" t="s">
        <v>155</v>
      </c>
      <c r="AT224" s="243" t="s">
        <v>151</v>
      </c>
      <c r="AU224" s="243" t="s">
        <v>85</v>
      </c>
      <c r="AY224" s="14" t="s">
        <v>149</v>
      </c>
      <c r="BE224" s="244">
        <f>IF(N224="základní",J224,0)</f>
        <v>0</v>
      </c>
      <c r="BF224" s="244">
        <f>IF(N224="snížená",J224,0)</f>
        <v>0</v>
      </c>
      <c r="BG224" s="244">
        <f>IF(N224="zákl. přenesená",J224,0)</f>
        <v>0</v>
      </c>
      <c r="BH224" s="244">
        <f>IF(N224="sníž. přenesená",J224,0)</f>
        <v>0</v>
      </c>
      <c r="BI224" s="244">
        <f>IF(N224="nulová",J224,0)</f>
        <v>0</v>
      </c>
      <c r="BJ224" s="14" t="s">
        <v>83</v>
      </c>
      <c r="BK224" s="244">
        <f>ROUND(I224*H224,2)</f>
        <v>0</v>
      </c>
      <c r="BL224" s="14" t="s">
        <v>155</v>
      </c>
      <c r="BM224" s="243" t="s">
        <v>973</v>
      </c>
    </row>
    <row r="225" s="2" customFormat="1">
      <c r="A225" s="35"/>
      <c r="B225" s="36"/>
      <c r="C225" s="37"/>
      <c r="D225" s="245" t="s">
        <v>164</v>
      </c>
      <c r="E225" s="37"/>
      <c r="F225" s="246" t="s">
        <v>969</v>
      </c>
      <c r="G225" s="37"/>
      <c r="H225" s="37"/>
      <c r="I225" s="198"/>
      <c r="J225" s="37"/>
      <c r="K225" s="37"/>
      <c r="L225" s="41"/>
      <c r="M225" s="247"/>
      <c r="N225" s="248"/>
      <c r="O225" s="88"/>
      <c r="P225" s="88"/>
      <c r="Q225" s="88"/>
      <c r="R225" s="88"/>
      <c r="S225" s="88"/>
      <c r="T225" s="89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4" t="s">
        <v>164</v>
      </c>
      <c r="AU225" s="14" t="s">
        <v>85</v>
      </c>
    </row>
    <row r="226" s="2" customFormat="1" ht="16.5" customHeight="1">
      <c r="A226" s="35"/>
      <c r="B226" s="36"/>
      <c r="C226" s="231" t="s">
        <v>974</v>
      </c>
      <c r="D226" s="231" t="s">
        <v>151</v>
      </c>
      <c r="E226" s="232" t="s">
        <v>975</v>
      </c>
      <c r="F226" s="233" t="s">
        <v>976</v>
      </c>
      <c r="G226" s="234" t="s">
        <v>755</v>
      </c>
      <c r="H226" s="235">
        <v>1</v>
      </c>
      <c r="I226" s="236"/>
      <c r="J226" s="237">
        <f>ROUND(I226*H226,2)</f>
        <v>0</v>
      </c>
      <c r="K226" s="238"/>
      <c r="L226" s="41"/>
      <c r="M226" s="239" t="s">
        <v>1</v>
      </c>
      <c r="N226" s="240" t="s">
        <v>40</v>
      </c>
      <c r="O226" s="88"/>
      <c r="P226" s="241">
        <f>O226*H226</f>
        <v>0</v>
      </c>
      <c r="Q226" s="241">
        <v>0</v>
      </c>
      <c r="R226" s="241">
        <f>Q226*H226</f>
        <v>0</v>
      </c>
      <c r="S226" s="241">
        <v>0</v>
      </c>
      <c r="T226" s="242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43" t="s">
        <v>155</v>
      </c>
      <c r="AT226" s="243" t="s">
        <v>151</v>
      </c>
      <c r="AU226" s="243" t="s">
        <v>85</v>
      </c>
      <c r="AY226" s="14" t="s">
        <v>149</v>
      </c>
      <c r="BE226" s="244">
        <f>IF(N226="základní",J226,0)</f>
        <v>0</v>
      </c>
      <c r="BF226" s="244">
        <f>IF(N226="snížená",J226,0)</f>
        <v>0</v>
      </c>
      <c r="BG226" s="244">
        <f>IF(N226="zákl. přenesená",J226,0)</f>
        <v>0</v>
      </c>
      <c r="BH226" s="244">
        <f>IF(N226="sníž. přenesená",J226,0)</f>
        <v>0</v>
      </c>
      <c r="BI226" s="244">
        <f>IF(N226="nulová",J226,0)</f>
        <v>0</v>
      </c>
      <c r="BJ226" s="14" t="s">
        <v>83</v>
      </c>
      <c r="BK226" s="244">
        <f>ROUND(I226*H226,2)</f>
        <v>0</v>
      </c>
      <c r="BL226" s="14" t="s">
        <v>155</v>
      </c>
      <c r="BM226" s="243" t="s">
        <v>977</v>
      </c>
    </row>
    <row r="227" s="2" customFormat="1">
      <c r="A227" s="35"/>
      <c r="B227" s="36"/>
      <c r="C227" s="37"/>
      <c r="D227" s="245" t="s">
        <v>164</v>
      </c>
      <c r="E227" s="37"/>
      <c r="F227" s="246" t="s">
        <v>969</v>
      </c>
      <c r="G227" s="37"/>
      <c r="H227" s="37"/>
      <c r="I227" s="198"/>
      <c r="J227" s="37"/>
      <c r="K227" s="37"/>
      <c r="L227" s="41"/>
      <c r="M227" s="247"/>
      <c r="N227" s="248"/>
      <c r="O227" s="88"/>
      <c r="P227" s="88"/>
      <c r="Q227" s="88"/>
      <c r="R227" s="88"/>
      <c r="S227" s="88"/>
      <c r="T227" s="89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4" t="s">
        <v>164</v>
      </c>
      <c r="AU227" s="14" t="s">
        <v>85</v>
      </c>
    </row>
    <row r="228" s="2" customFormat="1" ht="16.5" customHeight="1">
      <c r="A228" s="35"/>
      <c r="B228" s="36"/>
      <c r="C228" s="231" t="s">
        <v>978</v>
      </c>
      <c r="D228" s="231" t="s">
        <v>151</v>
      </c>
      <c r="E228" s="232" t="s">
        <v>979</v>
      </c>
      <c r="F228" s="233" t="s">
        <v>980</v>
      </c>
      <c r="G228" s="234" t="s">
        <v>679</v>
      </c>
      <c r="H228" s="235">
        <v>1</v>
      </c>
      <c r="I228" s="236"/>
      <c r="J228" s="237">
        <f>ROUND(I228*H228,2)</f>
        <v>0</v>
      </c>
      <c r="K228" s="238"/>
      <c r="L228" s="41"/>
      <c r="M228" s="239" t="s">
        <v>1</v>
      </c>
      <c r="N228" s="240" t="s">
        <v>40</v>
      </c>
      <c r="O228" s="88"/>
      <c r="P228" s="241">
        <f>O228*H228</f>
        <v>0</v>
      </c>
      <c r="Q228" s="241">
        <v>0</v>
      </c>
      <c r="R228" s="241">
        <f>Q228*H228</f>
        <v>0</v>
      </c>
      <c r="S228" s="241">
        <v>0</v>
      </c>
      <c r="T228" s="242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43" t="s">
        <v>155</v>
      </c>
      <c r="AT228" s="243" t="s">
        <v>151</v>
      </c>
      <c r="AU228" s="243" t="s">
        <v>85</v>
      </c>
      <c r="AY228" s="14" t="s">
        <v>149</v>
      </c>
      <c r="BE228" s="244">
        <f>IF(N228="základní",J228,0)</f>
        <v>0</v>
      </c>
      <c r="BF228" s="244">
        <f>IF(N228="snížená",J228,0)</f>
        <v>0</v>
      </c>
      <c r="BG228" s="244">
        <f>IF(N228="zákl. přenesená",J228,0)</f>
        <v>0</v>
      </c>
      <c r="BH228" s="244">
        <f>IF(N228="sníž. přenesená",J228,0)</f>
        <v>0</v>
      </c>
      <c r="BI228" s="244">
        <f>IF(N228="nulová",J228,0)</f>
        <v>0</v>
      </c>
      <c r="BJ228" s="14" t="s">
        <v>83</v>
      </c>
      <c r="BK228" s="244">
        <f>ROUND(I228*H228,2)</f>
        <v>0</v>
      </c>
      <c r="BL228" s="14" t="s">
        <v>155</v>
      </c>
      <c r="BM228" s="243" t="s">
        <v>981</v>
      </c>
    </row>
    <row r="229" s="2" customFormat="1">
      <c r="A229" s="35"/>
      <c r="B229" s="36"/>
      <c r="C229" s="37"/>
      <c r="D229" s="245" t="s">
        <v>164</v>
      </c>
      <c r="E229" s="37"/>
      <c r="F229" s="246" t="s">
        <v>969</v>
      </c>
      <c r="G229" s="37"/>
      <c r="H229" s="37"/>
      <c r="I229" s="198"/>
      <c r="J229" s="37"/>
      <c r="K229" s="37"/>
      <c r="L229" s="41"/>
      <c r="M229" s="247"/>
      <c r="N229" s="248"/>
      <c r="O229" s="88"/>
      <c r="P229" s="88"/>
      <c r="Q229" s="88"/>
      <c r="R229" s="88"/>
      <c r="S229" s="88"/>
      <c r="T229" s="89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4" t="s">
        <v>164</v>
      </c>
      <c r="AU229" s="14" t="s">
        <v>85</v>
      </c>
    </row>
    <row r="230" s="2" customFormat="1" ht="16.5" customHeight="1">
      <c r="A230" s="35"/>
      <c r="B230" s="36"/>
      <c r="C230" s="231" t="s">
        <v>982</v>
      </c>
      <c r="D230" s="231" t="s">
        <v>151</v>
      </c>
      <c r="E230" s="232" t="s">
        <v>983</v>
      </c>
      <c r="F230" s="233" t="s">
        <v>984</v>
      </c>
      <c r="G230" s="234" t="s">
        <v>1</v>
      </c>
      <c r="H230" s="235">
        <v>98.674000000000007</v>
      </c>
      <c r="I230" s="236"/>
      <c r="J230" s="237">
        <f>ROUND(I230*H230,2)</f>
        <v>0</v>
      </c>
      <c r="K230" s="238"/>
      <c r="L230" s="41"/>
      <c r="M230" s="239" t="s">
        <v>1</v>
      </c>
      <c r="N230" s="240" t="s">
        <v>40</v>
      </c>
      <c r="O230" s="88"/>
      <c r="P230" s="241">
        <f>O230*H230</f>
        <v>0</v>
      </c>
      <c r="Q230" s="241">
        <v>0</v>
      </c>
      <c r="R230" s="241">
        <f>Q230*H230</f>
        <v>0</v>
      </c>
      <c r="S230" s="241">
        <v>0</v>
      </c>
      <c r="T230" s="242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43" t="s">
        <v>155</v>
      </c>
      <c r="AT230" s="243" t="s">
        <v>151</v>
      </c>
      <c r="AU230" s="243" t="s">
        <v>85</v>
      </c>
      <c r="AY230" s="14" t="s">
        <v>149</v>
      </c>
      <c r="BE230" s="244">
        <f>IF(N230="základní",J230,0)</f>
        <v>0</v>
      </c>
      <c r="BF230" s="244">
        <f>IF(N230="snížená",J230,0)</f>
        <v>0</v>
      </c>
      <c r="BG230" s="244">
        <f>IF(N230="zákl. přenesená",J230,0)</f>
        <v>0</v>
      </c>
      <c r="BH230" s="244">
        <f>IF(N230="sníž. přenesená",J230,0)</f>
        <v>0</v>
      </c>
      <c r="BI230" s="244">
        <f>IF(N230="nulová",J230,0)</f>
        <v>0</v>
      </c>
      <c r="BJ230" s="14" t="s">
        <v>83</v>
      </c>
      <c r="BK230" s="244">
        <f>ROUND(I230*H230,2)</f>
        <v>0</v>
      </c>
      <c r="BL230" s="14" t="s">
        <v>155</v>
      </c>
      <c r="BM230" s="243" t="s">
        <v>985</v>
      </c>
    </row>
    <row r="231" s="2" customFormat="1">
      <c r="A231" s="35"/>
      <c r="B231" s="36"/>
      <c r="C231" s="37"/>
      <c r="D231" s="245" t="s">
        <v>164</v>
      </c>
      <c r="E231" s="37"/>
      <c r="F231" s="246" t="s">
        <v>969</v>
      </c>
      <c r="G231" s="37"/>
      <c r="H231" s="37"/>
      <c r="I231" s="198"/>
      <c r="J231" s="37"/>
      <c r="K231" s="37"/>
      <c r="L231" s="41"/>
      <c r="M231" s="247"/>
      <c r="N231" s="248"/>
      <c r="O231" s="88"/>
      <c r="P231" s="88"/>
      <c r="Q231" s="88"/>
      <c r="R231" s="88"/>
      <c r="S231" s="88"/>
      <c r="T231" s="89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4" t="s">
        <v>164</v>
      </c>
      <c r="AU231" s="14" t="s">
        <v>85</v>
      </c>
    </row>
    <row r="232" s="2" customFormat="1" ht="16.5" customHeight="1">
      <c r="A232" s="35"/>
      <c r="B232" s="36"/>
      <c r="C232" s="231" t="s">
        <v>986</v>
      </c>
      <c r="D232" s="231" t="s">
        <v>151</v>
      </c>
      <c r="E232" s="232" t="s">
        <v>987</v>
      </c>
      <c r="F232" s="233" t="s">
        <v>988</v>
      </c>
      <c r="G232" s="234" t="s">
        <v>262</v>
      </c>
      <c r="H232" s="235">
        <v>6</v>
      </c>
      <c r="I232" s="236"/>
      <c r="J232" s="237">
        <f>ROUND(I232*H232,2)</f>
        <v>0</v>
      </c>
      <c r="K232" s="238"/>
      <c r="L232" s="41"/>
      <c r="M232" s="239" t="s">
        <v>1</v>
      </c>
      <c r="N232" s="240" t="s">
        <v>40</v>
      </c>
      <c r="O232" s="88"/>
      <c r="P232" s="241">
        <f>O232*H232</f>
        <v>0</v>
      </c>
      <c r="Q232" s="241">
        <v>0</v>
      </c>
      <c r="R232" s="241">
        <f>Q232*H232</f>
        <v>0</v>
      </c>
      <c r="S232" s="241">
        <v>0</v>
      </c>
      <c r="T232" s="242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43" t="s">
        <v>155</v>
      </c>
      <c r="AT232" s="243" t="s">
        <v>151</v>
      </c>
      <c r="AU232" s="243" t="s">
        <v>85</v>
      </c>
      <c r="AY232" s="14" t="s">
        <v>149</v>
      </c>
      <c r="BE232" s="244">
        <f>IF(N232="základní",J232,0)</f>
        <v>0</v>
      </c>
      <c r="BF232" s="244">
        <f>IF(N232="snížená",J232,0)</f>
        <v>0</v>
      </c>
      <c r="BG232" s="244">
        <f>IF(N232="zákl. přenesená",J232,0)</f>
        <v>0</v>
      </c>
      <c r="BH232" s="244">
        <f>IF(N232="sníž. přenesená",J232,0)</f>
        <v>0</v>
      </c>
      <c r="BI232" s="244">
        <f>IF(N232="nulová",J232,0)</f>
        <v>0</v>
      </c>
      <c r="BJ232" s="14" t="s">
        <v>83</v>
      </c>
      <c r="BK232" s="244">
        <f>ROUND(I232*H232,2)</f>
        <v>0</v>
      </c>
      <c r="BL232" s="14" t="s">
        <v>155</v>
      </c>
      <c r="BM232" s="243" t="s">
        <v>989</v>
      </c>
    </row>
    <row r="233" s="2" customFormat="1">
      <c r="A233" s="35"/>
      <c r="B233" s="36"/>
      <c r="C233" s="37"/>
      <c r="D233" s="245" t="s">
        <v>164</v>
      </c>
      <c r="E233" s="37"/>
      <c r="F233" s="246" t="s">
        <v>969</v>
      </c>
      <c r="G233" s="37"/>
      <c r="H233" s="37"/>
      <c r="I233" s="198"/>
      <c r="J233" s="37"/>
      <c r="K233" s="37"/>
      <c r="L233" s="41"/>
      <c r="M233" s="267"/>
      <c r="N233" s="268"/>
      <c r="O233" s="251"/>
      <c r="P233" s="251"/>
      <c r="Q233" s="251"/>
      <c r="R233" s="251"/>
      <c r="S233" s="251"/>
      <c r="T233" s="269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4" t="s">
        <v>164</v>
      </c>
      <c r="AU233" s="14" t="s">
        <v>85</v>
      </c>
    </row>
    <row r="234" s="2" customFormat="1" ht="6.96" customHeight="1">
      <c r="A234" s="35"/>
      <c r="B234" s="63"/>
      <c r="C234" s="64"/>
      <c r="D234" s="64"/>
      <c r="E234" s="64"/>
      <c r="F234" s="64"/>
      <c r="G234" s="64"/>
      <c r="H234" s="64"/>
      <c r="I234" s="64"/>
      <c r="J234" s="64"/>
      <c r="K234" s="64"/>
      <c r="L234" s="41"/>
      <c r="M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</row>
  </sheetData>
  <sheetProtection sheet="1" autoFilter="0" formatColumns="0" formatRows="0" objects="1" scenarios="1" spinCount="100000" saltValue="jHwSp70WnWNyqxmw3qlYLiWhzetlJXr/QLs1deItAvwCih7zY31Wb63RIXbEGC69UW0KjXzDjFCZfPP7m1LRZQ==" hashValue="ioQUlNX+xbF8M3nviHlUBib8rCGaiYw+rkAKrgyc23AWtN1tfIRst3ajBOu4QP+6/4jmzY84QeAEF3ERZYWd/Q==" algorithmName="SHA-512" password="CC35"/>
  <autoFilter ref="C127:K233"/>
  <mergeCells count="14">
    <mergeCell ref="E7:H7"/>
    <mergeCell ref="E9:H9"/>
    <mergeCell ref="E18:H18"/>
    <mergeCell ref="E27:H27"/>
    <mergeCell ref="E85:H85"/>
    <mergeCell ref="E87:H87"/>
    <mergeCell ref="D102:F102"/>
    <mergeCell ref="D103:F103"/>
    <mergeCell ref="D104:F104"/>
    <mergeCell ref="D105:F105"/>
    <mergeCell ref="D106:F10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94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85</v>
      </c>
    </row>
    <row r="4" s="1" customFormat="1" ht="24.96" customHeight="1">
      <c r="B4" s="17"/>
      <c r="D4" s="135" t="s">
        <v>95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 xml:space="preserve">Demolice a novostavba zázemí cestářství ve Strnadech-Jílovišti  p.č. 462/3, p.č. 454/1 a p.č.st. 351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96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990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29. 5. 2023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31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34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140" t="s">
        <v>98</v>
      </c>
      <c r="E30" s="35"/>
      <c r="F30" s="35"/>
      <c r="G30" s="35"/>
      <c r="H30" s="35"/>
      <c r="I30" s="35"/>
      <c r="J30" s="147">
        <f>J96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48" t="s">
        <v>99</v>
      </c>
      <c r="E31" s="35"/>
      <c r="F31" s="35"/>
      <c r="G31" s="35"/>
      <c r="H31" s="35"/>
      <c r="I31" s="35"/>
      <c r="J31" s="147">
        <f>J104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49" t="s">
        <v>35</v>
      </c>
      <c r="E32" s="35"/>
      <c r="F32" s="35"/>
      <c r="G32" s="35"/>
      <c r="H32" s="35"/>
      <c r="I32" s="35"/>
      <c r="J32" s="150">
        <f>ROUND(J30 + J31,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46"/>
      <c r="E33" s="146"/>
      <c r="F33" s="146"/>
      <c r="G33" s="146"/>
      <c r="H33" s="146"/>
      <c r="I33" s="146"/>
      <c r="J33" s="146"/>
      <c r="K33" s="146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1" t="s">
        <v>37</v>
      </c>
      <c r="G34" s="35"/>
      <c r="H34" s="35"/>
      <c r="I34" s="151" t="s">
        <v>36</v>
      </c>
      <c r="J34" s="151" t="s">
        <v>38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52" t="s">
        <v>39</v>
      </c>
      <c r="E35" s="137" t="s">
        <v>40</v>
      </c>
      <c r="F35" s="153">
        <f>ROUND((SUM(BE104:BE111) + SUM(BE131:BE141)),  2)</f>
        <v>0</v>
      </c>
      <c r="G35" s="35"/>
      <c r="H35" s="35"/>
      <c r="I35" s="154">
        <v>0.20999999999999999</v>
      </c>
      <c r="J35" s="153">
        <f>ROUND(((SUM(BE104:BE111) + SUM(BE131:BE141))*I35),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37" t="s">
        <v>41</v>
      </c>
      <c r="F36" s="153">
        <f>ROUND((SUM(BF104:BF111) + SUM(BF131:BF141)),  2)</f>
        <v>0</v>
      </c>
      <c r="G36" s="35"/>
      <c r="H36" s="35"/>
      <c r="I36" s="154">
        <v>0.14999999999999999</v>
      </c>
      <c r="J36" s="153">
        <f>ROUND(((SUM(BF104:BF111) + SUM(BF131:BF141))*I36),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42</v>
      </c>
      <c r="F37" s="153">
        <f>ROUND((SUM(BG104:BG111) + SUM(BG131:BG141)),  2)</f>
        <v>0</v>
      </c>
      <c r="G37" s="35"/>
      <c r="H37" s="35"/>
      <c r="I37" s="154">
        <v>0.20999999999999999</v>
      </c>
      <c r="J37" s="153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37" t="s">
        <v>43</v>
      </c>
      <c r="F38" s="153">
        <f>ROUND((SUM(BH104:BH111) + SUM(BH131:BH141)),  2)</f>
        <v>0</v>
      </c>
      <c r="G38" s="35"/>
      <c r="H38" s="35"/>
      <c r="I38" s="154">
        <v>0.14999999999999999</v>
      </c>
      <c r="J38" s="153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37" t="s">
        <v>44</v>
      </c>
      <c r="F39" s="153">
        <f>ROUND((SUM(BI104:BI111) + SUM(BI131:BI141)),  2)</f>
        <v>0</v>
      </c>
      <c r="G39" s="35"/>
      <c r="H39" s="35"/>
      <c r="I39" s="154">
        <v>0</v>
      </c>
      <c r="J39" s="153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55"/>
      <c r="D41" s="156" t="s">
        <v>45</v>
      </c>
      <c r="E41" s="157"/>
      <c r="F41" s="157"/>
      <c r="G41" s="158" t="s">
        <v>46</v>
      </c>
      <c r="H41" s="159" t="s">
        <v>47</v>
      </c>
      <c r="I41" s="157"/>
      <c r="J41" s="160">
        <f>SUM(J32:J39)</f>
        <v>0</v>
      </c>
      <c r="K41" s="161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100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3" t="str">
        <f>E7</f>
        <v xml:space="preserve">Demolice a novostavba zázemí cestářství ve Strnadech-Jílovišti  p.č. 462/3, p.č. 454/1 a p.č.st. 351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96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04 - VRN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p.č. 462/3 a 454/1 p.č. st. 351</v>
      </c>
      <c r="G89" s="37"/>
      <c r="H89" s="37"/>
      <c r="I89" s="29" t="s">
        <v>22</v>
      </c>
      <c r="J89" s="76" t="str">
        <f>IF(J12="","",J12)</f>
        <v>29. 5. 2023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Středočeský kraj, Zborovská 81/11, Smíchov</v>
      </c>
      <c r="G91" s="37"/>
      <c r="H91" s="37"/>
      <c r="I91" s="29" t="s">
        <v>30</v>
      </c>
      <c r="J91" s="33" t="str">
        <f>E21</f>
        <v>KFJ project s.r.o.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KFJ project s.r.o.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4" t="s">
        <v>101</v>
      </c>
      <c r="D94" s="175"/>
      <c r="E94" s="175"/>
      <c r="F94" s="175"/>
      <c r="G94" s="175"/>
      <c r="H94" s="175"/>
      <c r="I94" s="175"/>
      <c r="J94" s="176" t="s">
        <v>102</v>
      </c>
      <c r="K94" s="175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7" t="s">
        <v>103</v>
      </c>
      <c r="D96" s="37"/>
      <c r="E96" s="37"/>
      <c r="F96" s="37"/>
      <c r="G96" s="37"/>
      <c r="H96" s="37"/>
      <c r="I96" s="37"/>
      <c r="J96" s="107">
        <f>J131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104</v>
      </c>
    </row>
    <row r="97" s="9" customFormat="1" ht="24.96" customHeight="1">
      <c r="A97" s="9"/>
      <c r="B97" s="178"/>
      <c r="C97" s="179"/>
      <c r="D97" s="180" t="s">
        <v>991</v>
      </c>
      <c r="E97" s="181"/>
      <c r="F97" s="181"/>
      <c r="G97" s="181"/>
      <c r="H97" s="181"/>
      <c r="I97" s="181"/>
      <c r="J97" s="182">
        <f>J132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992</v>
      </c>
      <c r="E98" s="187"/>
      <c r="F98" s="187"/>
      <c r="G98" s="187"/>
      <c r="H98" s="187"/>
      <c r="I98" s="187"/>
      <c r="J98" s="188">
        <f>J133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993</v>
      </c>
      <c r="E99" s="187"/>
      <c r="F99" s="187"/>
      <c r="G99" s="187"/>
      <c r="H99" s="187"/>
      <c r="I99" s="187"/>
      <c r="J99" s="188">
        <f>J136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994</v>
      </c>
      <c r="E100" s="187"/>
      <c r="F100" s="187"/>
      <c r="G100" s="187"/>
      <c r="H100" s="187"/>
      <c r="I100" s="187"/>
      <c r="J100" s="188">
        <f>J138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995</v>
      </c>
      <c r="E101" s="187"/>
      <c r="F101" s="187"/>
      <c r="G101" s="187"/>
      <c r="H101" s="187"/>
      <c r="I101" s="187"/>
      <c r="J101" s="188">
        <f>J140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6.96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29.28" customHeight="1">
      <c r="A104" s="35"/>
      <c r="B104" s="36"/>
      <c r="C104" s="177" t="s">
        <v>125</v>
      </c>
      <c r="D104" s="37"/>
      <c r="E104" s="37"/>
      <c r="F104" s="37"/>
      <c r="G104" s="37"/>
      <c r="H104" s="37"/>
      <c r="I104" s="37"/>
      <c r="J104" s="190">
        <f>ROUND(J105 + J106 + J107 + J108 + J109 + J110,2)</f>
        <v>0</v>
      </c>
      <c r="K104" s="37"/>
      <c r="L104" s="60"/>
      <c r="N104" s="191" t="s">
        <v>39</v>
      </c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18" customHeight="1">
      <c r="A105" s="35"/>
      <c r="B105" s="36"/>
      <c r="C105" s="37"/>
      <c r="D105" s="192" t="s">
        <v>126</v>
      </c>
      <c r="E105" s="193"/>
      <c r="F105" s="193"/>
      <c r="G105" s="37"/>
      <c r="H105" s="37"/>
      <c r="I105" s="37"/>
      <c r="J105" s="194">
        <v>0</v>
      </c>
      <c r="K105" s="37"/>
      <c r="L105" s="195"/>
      <c r="M105" s="196"/>
      <c r="N105" s="197" t="s">
        <v>40</v>
      </c>
      <c r="O105" s="196"/>
      <c r="P105" s="196"/>
      <c r="Q105" s="196"/>
      <c r="R105" s="196"/>
      <c r="S105" s="198"/>
      <c r="T105" s="198"/>
      <c r="U105" s="198"/>
      <c r="V105" s="198"/>
      <c r="W105" s="198"/>
      <c r="X105" s="198"/>
      <c r="Y105" s="198"/>
      <c r="Z105" s="198"/>
      <c r="AA105" s="198"/>
      <c r="AB105" s="198"/>
      <c r="AC105" s="198"/>
      <c r="AD105" s="198"/>
      <c r="AE105" s="198"/>
      <c r="AF105" s="196"/>
      <c r="AG105" s="196"/>
      <c r="AH105" s="196"/>
      <c r="AI105" s="196"/>
      <c r="AJ105" s="196"/>
      <c r="AK105" s="196"/>
      <c r="AL105" s="196"/>
      <c r="AM105" s="196"/>
      <c r="AN105" s="196"/>
      <c r="AO105" s="196"/>
      <c r="AP105" s="196"/>
      <c r="AQ105" s="196"/>
      <c r="AR105" s="196"/>
      <c r="AS105" s="196"/>
      <c r="AT105" s="196"/>
      <c r="AU105" s="196"/>
      <c r="AV105" s="196"/>
      <c r="AW105" s="196"/>
      <c r="AX105" s="196"/>
      <c r="AY105" s="199" t="s">
        <v>93</v>
      </c>
      <c r="AZ105" s="196"/>
      <c r="BA105" s="196"/>
      <c r="BB105" s="196"/>
      <c r="BC105" s="196"/>
      <c r="BD105" s="196"/>
      <c r="BE105" s="200">
        <f>IF(N105="základní",J105,0)</f>
        <v>0</v>
      </c>
      <c r="BF105" s="200">
        <f>IF(N105="snížená",J105,0)</f>
        <v>0</v>
      </c>
      <c r="BG105" s="200">
        <f>IF(N105="zákl. přenesená",J105,0)</f>
        <v>0</v>
      </c>
      <c r="BH105" s="200">
        <f>IF(N105="sníž. přenesená",J105,0)</f>
        <v>0</v>
      </c>
      <c r="BI105" s="200">
        <f>IF(N105="nulová",J105,0)</f>
        <v>0</v>
      </c>
      <c r="BJ105" s="199" t="s">
        <v>83</v>
      </c>
      <c r="BK105" s="196"/>
      <c r="BL105" s="196"/>
      <c r="BM105" s="196"/>
    </row>
    <row r="106" s="2" customFormat="1" ht="18" customHeight="1">
      <c r="A106" s="35"/>
      <c r="B106" s="36"/>
      <c r="C106" s="37"/>
      <c r="D106" s="192" t="s">
        <v>127</v>
      </c>
      <c r="E106" s="193"/>
      <c r="F106" s="193"/>
      <c r="G106" s="37"/>
      <c r="H106" s="37"/>
      <c r="I106" s="37"/>
      <c r="J106" s="194">
        <v>0</v>
      </c>
      <c r="K106" s="37"/>
      <c r="L106" s="195"/>
      <c r="M106" s="196"/>
      <c r="N106" s="197" t="s">
        <v>40</v>
      </c>
      <c r="O106" s="196"/>
      <c r="P106" s="196"/>
      <c r="Q106" s="196"/>
      <c r="R106" s="196"/>
      <c r="S106" s="198"/>
      <c r="T106" s="198"/>
      <c r="U106" s="198"/>
      <c r="V106" s="198"/>
      <c r="W106" s="198"/>
      <c r="X106" s="198"/>
      <c r="Y106" s="198"/>
      <c r="Z106" s="198"/>
      <c r="AA106" s="198"/>
      <c r="AB106" s="198"/>
      <c r="AC106" s="198"/>
      <c r="AD106" s="198"/>
      <c r="AE106" s="198"/>
      <c r="AF106" s="196"/>
      <c r="AG106" s="196"/>
      <c r="AH106" s="196"/>
      <c r="AI106" s="196"/>
      <c r="AJ106" s="196"/>
      <c r="AK106" s="196"/>
      <c r="AL106" s="196"/>
      <c r="AM106" s="196"/>
      <c r="AN106" s="196"/>
      <c r="AO106" s="196"/>
      <c r="AP106" s="196"/>
      <c r="AQ106" s="196"/>
      <c r="AR106" s="196"/>
      <c r="AS106" s="196"/>
      <c r="AT106" s="196"/>
      <c r="AU106" s="196"/>
      <c r="AV106" s="196"/>
      <c r="AW106" s="196"/>
      <c r="AX106" s="196"/>
      <c r="AY106" s="199" t="s">
        <v>93</v>
      </c>
      <c r="AZ106" s="196"/>
      <c r="BA106" s="196"/>
      <c r="BB106" s="196"/>
      <c r="BC106" s="196"/>
      <c r="BD106" s="196"/>
      <c r="BE106" s="200">
        <f>IF(N106="základní",J106,0)</f>
        <v>0</v>
      </c>
      <c r="BF106" s="200">
        <f>IF(N106="snížená",J106,0)</f>
        <v>0</v>
      </c>
      <c r="BG106" s="200">
        <f>IF(N106="zákl. přenesená",J106,0)</f>
        <v>0</v>
      </c>
      <c r="BH106" s="200">
        <f>IF(N106="sníž. přenesená",J106,0)</f>
        <v>0</v>
      </c>
      <c r="BI106" s="200">
        <f>IF(N106="nulová",J106,0)</f>
        <v>0</v>
      </c>
      <c r="BJ106" s="199" t="s">
        <v>83</v>
      </c>
      <c r="BK106" s="196"/>
      <c r="BL106" s="196"/>
      <c r="BM106" s="196"/>
    </row>
    <row r="107" s="2" customFormat="1" ht="18" customHeight="1">
      <c r="A107" s="35"/>
      <c r="B107" s="36"/>
      <c r="C107" s="37"/>
      <c r="D107" s="192" t="s">
        <v>128</v>
      </c>
      <c r="E107" s="193"/>
      <c r="F107" s="193"/>
      <c r="G107" s="37"/>
      <c r="H107" s="37"/>
      <c r="I107" s="37"/>
      <c r="J107" s="194">
        <v>0</v>
      </c>
      <c r="K107" s="37"/>
      <c r="L107" s="195"/>
      <c r="M107" s="196"/>
      <c r="N107" s="197" t="s">
        <v>40</v>
      </c>
      <c r="O107" s="196"/>
      <c r="P107" s="196"/>
      <c r="Q107" s="196"/>
      <c r="R107" s="196"/>
      <c r="S107" s="198"/>
      <c r="T107" s="198"/>
      <c r="U107" s="198"/>
      <c r="V107" s="198"/>
      <c r="W107" s="198"/>
      <c r="X107" s="198"/>
      <c r="Y107" s="198"/>
      <c r="Z107" s="198"/>
      <c r="AA107" s="198"/>
      <c r="AB107" s="198"/>
      <c r="AC107" s="198"/>
      <c r="AD107" s="198"/>
      <c r="AE107" s="198"/>
      <c r="AF107" s="196"/>
      <c r="AG107" s="196"/>
      <c r="AH107" s="196"/>
      <c r="AI107" s="196"/>
      <c r="AJ107" s="196"/>
      <c r="AK107" s="196"/>
      <c r="AL107" s="196"/>
      <c r="AM107" s="196"/>
      <c r="AN107" s="196"/>
      <c r="AO107" s="196"/>
      <c r="AP107" s="196"/>
      <c r="AQ107" s="196"/>
      <c r="AR107" s="196"/>
      <c r="AS107" s="196"/>
      <c r="AT107" s="196"/>
      <c r="AU107" s="196"/>
      <c r="AV107" s="196"/>
      <c r="AW107" s="196"/>
      <c r="AX107" s="196"/>
      <c r="AY107" s="199" t="s">
        <v>93</v>
      </c>
      <c r="AZ107" s="196"/>
      <c r="BA107" s="196"/>
      <c r="BB107" s="196"/>
      <c r="BC107" s="196"/>
      <c r="BD107" s="196"/>
      <c r="BE107" s="200">
        <f>IF(N107="základní",J107,0)</f>
        <v>0</v>
      </c>
      <c r="BF107" s="200">
        <f>IF(N107="snížená",J107,0)</f>
        <v>0</v>
      </c>
      <c r="BG107" s="200">
        <f>IF(N107="zákl. přenesená",J107,0)</f>
        <v>0</v>
      </c>
      <c r="BH107" s="200">
        <f>IF(N107="sníž. přenesená",J107,0)</f>
        <v>0</v>
      </c>
      <c r="BI107" s="200">
        <f>IF(N107="nulová",J107,0)</f>
        <v>0</v>
      </c>
      <c r="BJ107" s="199" t="s">
        <v>83</v>
      </c>
      <c r="BK107" s="196"/>
      <c r="BL107" s="196"/>
      <c r="BM107" s="196"/>
    </row>
    <row r="108" s="2" customFormat="1" ht="18" customHeight="1">
      <c r="A108" s="35"/>
      <c r="B108" s="36"/>
      <c r="C108" s="37"/>
      <c r="D108" s="192" t="s">
        <v>129</v>
      </c>
      <c r="E108" s="193"/>
      <c r="F108" s="193"/>
      <c r="G108" s="37"/>
      <c r="H108" s="37"/>
      <c r="I108" s="37"/>
      <c r="J108" s="194">
        <v>0</v>
      </c>
      <c r="K108" s="37"/>
      <c r="L108" s="195"/>
      <c r="M108" s="196"/>
      <c r="N108" s="197" t="s">
        <v>40</v>
      </c>
      <c r="O108" s="196"/>
      <c r="P108" s="196"/>
      <c r="Q108" s="196"/>
      <c r="R108" s="196"/>
      <c r="S108" s="198"/>
      <c r="T108" s="198"/>
      <c r="U108" s="198"/>
      <c r="V108" s="198"/>
      <c r="W108" s="198"/>
      <c r="X108" s="198"/>
      <c r="Y108" s="198"/>
      <c r="Z108" s="198"/>
      <c r="AA108" s="198"/>
      <c r="AB108" s="198"/>
      <c r="AC108" s="198"/>
      <c r="AD108" s="198"/>
      <c r="AE108" s="198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196"/>
      <c r="AV108" s="196"/>
      <c r="AW108" s="196"/>
      <c r="AX108" s="196"/>
      <c r="AY108" s="199" t="s">
        <v>93</v>
      </c>
      <c r="AZ108" s="196"/>
      <c r="BA108" s="196"/>
      <c r="BB108" s="196"/>
      <c r="BC108" s="196"/>
      <c r="BD108" s="196"/>
      <c r="BE108" s="200">
        <f>IF(N108="základní",J108,0)</f>
        <v>0</v>
      </c>
      <c r="BF108" s="200">
        <f>IF(N108="snížená",J108,0)</f>
        <v>0</v>
      </c>
      <c r="BG108" s="200">
        <f>IF(N108="zákl. přenesená",J108,0)</f>
        <v>0</v>
      </c>
      <c r="BH108" s="200">
        <f>IF(N108="sníž. přenesená",J108,0)</f>
        <v>0</v>
      </c>
      <c r="BI108" s="200">
        <f>IF(N108="nulová",J108,0)</f>
        <v>0</v>
      </c>
      <c r="BJ108" s="199" t="s">
        <v>83</v>
      </c>
      <c r="BK108" s="196"/>
      <c r="BL108" s="196"/>
      <c r="BM108" s="196"/>
    </row>
    <row r="109" s="2" customFormat="1" ht="18" customHeight="1">
      <c r="A109" s="35"/>
      <c r="B109" s="36"/>
      <c r="C109" s="37"/>
      <c r="D109" s="192" t="s">
        <v>130</v>
      </c>
      <c r="E109" s="193"/>
      <c r="F109" s="193"/>
      <c r="G109" s="37"/>
      <c r="H109" s="37"/>
      <c r="I109" s="37"/>
      <c r="J109" s="194">
        <v>0</v>
      </c>
      <c r="K109" s="37"/>
      <c r="L109" s="195"/>
      <c r="M109" s="196"/>
      <c r="N109" s="197" t="s">
        <v>40</v>
      </c>
      <c r="O109" s="196"/>
      <c r="P109" s="196"/>
      <c r="Q109" s="196"/>
      <c r="R109" s="196"/>
      <c r="S109" s="198"/>
      <c r="T109" s="198"/>
      <c r="U109" s="198"/>
      <c r="V109" s="198"/>
      <c r="W109" s="198"/>
      <c r="X109" s="198"/>
      <c r="Y109" s="198"/>
      <c r="Z109" s="198"/>
      <c r="AA109" s="198"/>
      <c r="AB109" s="198"/>
      <c r="AC109" s="198"/>
      <c r="AD109" s="198"/>
      <c r="AE109" s="198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196"/>
      <c r="AV109" s="196"/>
      <c r="AW109" s="196"/>
      <c r="AX109" s="196"/>
      <c r="AY109" s="199" t="s">
        <v>93</v>
      </c>
      <c r="AZ109" s="196"/>
      <c r="BA109" s="196"/>
      <c r="BB109" s="196"/>
      <c r="BC109" s="196"/>
      <c r="BD109" s="196"/>
      <c r="BE109" s="200">
        <f>IF(N109="základní",J109,0)</f>
        <v>0</v>
      </c>
      <c r="BF109" s="200">
        <f>IF(N109="snížená",J109,0)</f>
        <v>0</v>
      </c>
      <c r="BG109" s="200">
        <f>IF(N109="zákl. přenesená",J109,0)</f>
        <v>0</v>
      </c>
      <c r="BH109" s="200">
        <f>IF(N109="sníž. přenesená",J109,0)</f>
        <v>0</v>
      </c>
      <c r="BI109" s="200">
        <f>IF(N109="nulová",J109,0)</f>
        <v>0</v>
      </c>
      <c r="BJ109" s="199" t="s">
        <v>83</v>
      </c>
      <c r="BK109" s="196"/>
      <c r="BL109" s="196"/>
      <c r="BM109" s="196"/>
    </row>
    <row r="110" s="2" customFormat="1" ht="18" customHeight="1">
      <c r="A110" s="35"/>
      <c r="B110" s="36"/>
      <c r="C110" s="37"/>
      <c r="D110" s="193" t="s">
        <v>131</v>
      </c>
      <c r="E110" s="37"/>
      <c r="F110" s="37"/>
      <c r="G110" s="37"/>
      <c r="H110" s="37"/>
      <c r="I110" s="37"/>
      <c r="J110" s="194">
        <f>ROUND(J30*T110,2)</f>
        <v>0</v>
      </c>
      <c r="K110" s="37"/>
      <c r="L110" s="195"/>
      <c r="M110" s="196"/>
      <c r="N110" s="197" t="s">
        <v>40</v>
      </c>
      <c r="O110" s="196"/>
      <c r="P110" s="196"/>
      <c r="Q110" s="196"/>
      <c r="R110" s="196"/>
      <c r="S110" s="198"/>
      <c r="T110" s="198"/>
      <c r="U110" s="198"/>
      <c r="V110" s="198"/>
      <c r="W110" s="198"/>
      <c r="X110" s="198"/>
      <c r="Y110" s="198"/>
      <c r="Z110" s="198"/>
      <c r="AA110" s="198"/>
      <c r="AB110" s="198"/>
      <c r="AC110" s="198"/>
      <c r="AD110" s="198"/>
      <c r="AE110" s="198"/>
      <c r="AF110" s="196"/>
      <c r="AG110" s="196"/>
      <c r="AH110" s="196"/>
      <c r="AI110" s="196"/>
      <c r="AJ110" s="196"/>
      <c r="AK110" s="196"/>
      <c r="AL110" s="196"/>
      <c r="AM110" s="196"/>
      <c r="AN110" s="196"/>
      <c r="AO110" s="196"/>
      <c r="AP110" s="196"/>
      <c r="AQ110" s="196"/>
      <c r="AR110" s="196"/>
      <c r="AS110" s="196"/>
      <c r="AT110" s="196"/>
      <c r="AU110" s="196"/>
      <c r="AV110" s="196"/>
      <c r="AW110" s="196"/>
      <c r="AX110" s="196"/>
      <c r="AY110" s="199" t="s">
        <v>132</v>
      </c>
      <c r="AZ110" s="196"/>
      <c r="BA110" s="196"/>
      <c r="BB110" s="196"/>
      <c r="BC110" s="196"/>
      <c r="BD110" s="196"/>
      <c r="BE110" s="200">
        <f>IF(N110="základní",J110,0)</f>
        <v>0</v>
      </c>
      <c r="BF110" s="200">
        <f>IF(N110="snížená",J110,0)</f>
        <v>0</v>
      </c>
      <c r="BG110" s="200">
        <f>IF(N110="zákl. přenesená",J110,0)</f>
        <v>0</v>
      </c>
      <c r="BH110" s="200">
        <f>IF(N110="sníž. přenesená",J110,0)</f>
        <v>0</v>
      </c>
      <c r="BI110" s="200">
        <f>IF(N110="nulová",J110,0)</f>
        <v>0</v>
      </c>
      <c r="BJ110" s="199" t="s">
        <v>83</v>
      </c>
      <c r="BK110" s="196"/>
      <c r="BL110" s="196"/>
      <c r="BM110" s="196"/>
    </row>
    <row r="111" s="2" customForma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9.28" customHeight="1">
      <c r="A112" s="35"/>
      <c r="B112" s="36"/>
      <c r="C112" s="201" t="s">
        <v>133</v>
      </c>
      <c r="D112" s="175"/>
      <c r="E112" s="175"/>
      <c r="F112" s="175"/>
      <c r="G112" s="175"/>
      <c r="H112" s="175"/>
      <c r="I112" s="175"/>
      <c r="J112" s="202">
        <f>ROUND(J96+J104,2)</f>
        <v>0</v>
      </c>
      <c r="K112" s="175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63"/>
      <c r="C113" s="64"/>
      <c r="D113" s="64"/>
      <c r="E113" s="64"/>
      <c r="F113" s="64"/>
      <c r="G113" s="64"/>
      <c r="H113" s="64"/>
      <c r="I113" s="64"/>
      <c r="J113" s="64"/>
      <c r="K113" s="64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="2" customFormat="1" ht="6.96" customHeight="1">
      <c r="A117" s="35"/>
      <c r="B117" s="65"/>
      <c r="C117" s="66"/>
      <c r="D117" s="66"/>
      <c r="E117" s="66"/>
      <c r="F117" s="66"/>
      <c r="G117" s="66"/>
      <c r="H117" s="66"/>
      <c r="I117" s="66"/>
      <c r="J117" s="66"/>
      <c r="K117" s="66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24.96" customHeight="1">
      <c r="A118" s="35"/>
      <c r="B118" s="36"/>
      <c r="C118" s="20" t="s">
        <v>134</v>
      </c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16</v>
      </c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26.25" customHeight="1">
      <c r="A121" s="35"/>
      <c r="B121" s="36"/>
      <c r="C121" s="37"/>
      <c r="D121" s="37"/>
      <c r="E121" s="173" t="str">
        <f>E7</f>
        <v xml:space="preserve">Demolice a novostavba zázemí cestářství ve Strnadech-Jílovišti  p.č. 462/3, p.č. 454/1 a p.č.st. 351</v>
      </c>
      <c r="F121" s="29"/>
      <c r="G121" s="29"/>
      <c r="H121" s="29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96</v>
      </c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6.5" customHeight="1">
      <c r="A123" s="35"/>
      <c r="B123" s="36"/>
      <c r="C123" s="37"/>
      <c r="D123" s="37"/>
      <c r="E123" s="73" t="str">
        <f>E9</f>
        <v>04 - VRN</v>
      </c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2" customHeight="1">
      <c r="A125" s="35"/>
      <c r="B125" s="36"/>
      <c r="C125" s="29" t="s">
        <v>20</v>
      </c>
      <c r="D125" s="37"/>
      <c r="E125" s="37"/>
      <c r="F125" s="24" t="str">
        <f>F12</f>
        <v>p.č. 462/3 a 454/1 p.č. st. 351</v>
      </c>
      <c r="G125" s="37"/>
      <c r="H125" s="37"/>
      <c r="I125" s="29" t="s">
        <v>22</v>
      </c>
      <c r="J125" s="76" t="str">
        <f>IF(J12="","",J12)</f>
        <v>29. 5. 2023</v>
      </c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5.15" customHeight="1">
      <c r="A127" s="35"/>
      <c r="B127" s="36"/>
      <c r="C127" s="29" t="s">
        <v>24</v>
      </c>
      <c r="D127" s="37"/>
      <c r="E127" s="37"/>
      <c r="F127" s="24" t="str">
        <f>E15</f>
        <v>Středočeský kraj, Zborovská 81/11, Smíchov</v>
      </c>
      <c r="G127" s="37"/>
      <c r="H127" s="37"/>
      <c r="I127" s="29" t="s">
        <v>30</v>
      </c>
      <c r="J127" s="33" t="str">
        <f>E21</f>
        <v>KFJ project s.r.o.</v>
      </c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5.15" customHeight="1">
      <c r="A128" s="35"/>
      <c r="B128" s="36"/>
      <c r="C128" s="29" t="s">
        <v>28</v>
      </c>
      <c r="D128" s="37"/>
      <c r="E128" s="37"/>
      <c r="F128" s="24" t="str">
        <f>IF(E18="","",E18)</f>
        <v>Vyplň údaj</v>
      </c>
      <c r="G128" s="37"/>
      <c r="H128" s="37"/>
      <c r="I128" s="29" t="s">
        <v>33</v>
      </c>
      <c r="J128" s="33" t="str">
        <f>E24</f>
        <v>KFJ project s.r.o.</v>
      </c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0.32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11" customFormat="1" ht="29.28" customHeight="1">
      <c r="A130" s="203"/>
      <c r="B130" s="204"/>
      <c r="C130" s="205" t="s">
        <v>135</v>
      </c>
      <c r="D130" s="206" t="s">
        <v>60</v>
      </c>
      <c r="E130" s="206" t="s">
        <v>56</v>
      </c>
      <c r="F130" s="206" t="s">
        <v>57</v>
      </c>
      <c r="G130" s="206" t="s">
        <v>136</v>
      </c>
      <c r="H130" s="206" t="s">
        <v>137</v>
      </c>
      <c r="I130" s="206" t="s">
        <v>138</v>
      </c>
      <c r="J130" s="207" t="s">
        <v>102</v>
      </c>
      <c r="K130" s="208" t="s">
        <v>139</v>
      </c>
      <c r="L130" s="209"/>
      <c r="M130" s="97" t="s">
        <v>1</v>
      </c>
      <c r="N130" s="98" t="s">
        <v>39</v>
      </c>
      <c r="O130" s="98" t="s">
        <v>140</v>
      </c>
      <c r="P130" s="98" t="s">
        <v>141</v>
      </c>
      <c r="Q130" s="98" t="s">
        <v>142</v>
      </c>
      <c r="R130" s="98" t="s">
        <v>143</v>
      </c>
      <c r="S130" s="98" t="s">
        <v>144</v>
      </c>
      <c r="T130" s="99" t="s">
        <v>145</v>
      </c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</row>
    <row r="131" s="2" customFormat="1" ht="22.8" customHeight="1">
      <c r="A131" s="35"/>
      <c r="B131" s="36"/>
      <c r="C131" s="104" t="s">
        <v>146</v>
      </c>
      <c r="D131" s="37"/>
      <c r="E131" s="37"/>
      <c r="F131" s="37"/>
      <c r="G131" s="37"/>
      <c r="H131" s="37"/>
      <c r="I131" s="37"/>
      <c r="J131" s="210">
        <f>BK131</f>
        <v>0</v>
      </c>
      <c r="K131" s="37"/>
      <c r="L131" s="41"/>
      <c r="M131" s="100"/>
      <c r="N131" s="211"/>
      <c r="O131" s="101"/>
      <c r="P131" s="212">
        <f>P132</f>
        <v>0</v>
      </c>
      <c r="Q131" s="101"/>
      <c r="R131" s="212">
        <f>R132</f>
        <v>0</v>
      </c>
      <c r="S131" s="101"/>
      <c r="T131" s="213">
        <f>T132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74</v>
      </c>
      <c r="AU131" s="14" t="s">
        <v>104</v>
      </c>
      <c r="BK131" s="214">
        <f>BK132</f>
        <v>0</v>
      </c>
    </row>
    <row r="132" s="12" customFormat="1" ht="25.92" customHeight="1">
      <c r="A132" s="12"/>
      <c r="B132" s="215"/>
      <c r="C132" s="216"/>
      <c r="D132" s="217" t="s">
        <v>74</v>
      </c>
      <c r="E132" s="218" t="s">
        <v>93</v>
      </c>
      <c r="F132" s="218" t="s">
        <v>996</v>
      </c>
      <c r="G132" s="216"/>
      <c r="H132" s="216"/>
      <c r="I132" s="219"/>
      <c r="J132" s="220">
        <f>BK132</f>
        <v>0</v>
      </c>
      <c r="K132" s="216"/>
      <c r="L132" s="221"/>
      <c r="M132" s="222"/>
      <c r="N132" s="223"/>
      <c r="O132" s="223"/>
      <c r="P132" s="224">
        <f>P133+P136+P138+P140</f>
        <v>0</v>
      </c>
      <c r="Q132" s="223"/>
      <c r="R132" s="224">
        <f>R133+R136+R138+R140</f>
        <v>0</v>
      </c>
      <c r="S132" s="223"/>
      <c r="T132" s="225">
        <f>T133+T136+T138+T140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6" t="s">
        <v>169</v>
      </c>
      <c r="AT132" s="227" t="s">
        <v>74</v>
      </c>
      <c r="AU132" s="227" t="s">
        <v>75</v>
      </c>
      <c r="AY132" s="226" t="s">
        <v>149</v>
      </c>
      <c r="BK132" s="228">
        <f>BK133+BK136+BK138+BK140</f>
        <v>0</v>
      </c>
    </row>
    <row r="133" s="12" customFormat="1" ht="22.8" customHeight="1">
      <c r="A133" s="12"/>
      <c r="B133" s="215"/>
      <c r="C133" s="216"/>
      <c r="D133" s="217" t="s">
        <v>74</v>
      </c>
      <c r="E133" s="229" t="s">
        <v>997</v>
      </c>
      <c r="F133" s="229" t="s">
        <v>998</v>
      </c>
      <c r="G133" s="216"/>
      <c r="H133" s="216"/>
      <c r="I133" s="219"/>
      <c r="J133" s="230">
        <f>BK133</f>
        <v>0</v>
      </c>
      <c r="K133" s="216"/>
      <c r="L133" s="221"/>
      <c r="M133" s="222"/>
      <c r="N133" s="223"/>
      <c r="O133" s="223"/>
      <c r="P133" s="224">
        <f>SUM(P134:P135)</f>
        <v>0</v>
      </c>
      <c r="Q133" s="223"/>
      <c r="R133" s="224">
        <f>SUM(R134:R135)</f>
        <v>0</v>
      </c>
      <c r="S133" s="223"/>
      <c r="T133" s="225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6" t="s">
        <v>169</v>
      </c>
      <c r="AT133" s="227" t="s">
        <v>74</v>
      </c>
      <c r="AU133" s="227" t="s">
        <v>83</v>
      </c>
      <c r="AY133" s="226" t="s">
        <v>149</v>
      </c>
      <c r="BK133" s="228">
        <f>SUM(BK134:BK135)</f>
        <v>0</v>
      </c>
    </row>
    <row r="134" s="2" customFormat="1" ht="16.5" customHeight="1">
      <c r="A134" s="35"/>
      <c r="B134" s="36"/>
      <c r="C134" s="231" t="s">
        <v>83</v>
      </c>
      <c r="D134" s="231" t="s">
        <v>151</v>
      </c>
      <c r="E134" s="232" t="s">
        <v>999</v>
      </c>
      <c r="F134" s="233" t="s">
        <v>1000</v>
      </c>
      <c r="G134" s="234" t="s">
        <v>262</v>
      </c>
      <c r="H134" s="235">
        <v>1</v>
      </c>
      <c r="I134" s="236"/>
      <c r="J134" s="237">
        <f>ROUND(I134*H134,2)</f>
        <v>0</v>
      </c>
      <c r="K134" s="238"/>
      <c r="L134" s="41"/>
      <c r="M134" s="239" t="s">
        <v>1</v>
      </c>
      <c r="N134" s="240" t="s">
        <v>40</v>
      </c>
      <c r="O134" s="88"/>
      <c r="P134" s="241">
        <f>O134*H134</f>
        <v>0</v>
      </c>
      <c r="Q134" s="241">
        <v>0</v>
      </c>
      <c r="R134" s="241">
        <f>Q134*H134</f>
        <v>0</v>
      </c>
      <c r="S134" s="241">
        <v>0</v>
      </c>
      <c r="T134" s="24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3" t="s">
        <v>1001</v>
      </c>
      <c r="AT134" s="243" t="s">
        <v>151</v>
      </c>
      <c r="AU134" s="243" t="s">
        <v>85</v>
      </c>
      <c r="AY134" s="14" t="s">
        <v>149</v>
      </c>
      <c r="BE134" s="244">
        <f>IF(N134="základní",J134,0)</f>
        <v>0</v>
      </c>
      <c r="BF134" s="244">
        <f>IF(N134="snížená",J134,0)</f>
        <v>0</v>
      </c>
      <c r="BG134" s="244">
        <f>IF(N134="zákl. přenesená",J134,0)</f>
        <v>0</v>
      </c>
      <c r="BH134" s="244">
        <f>IF(N134="sníž. přenesená",J134,0)</f>
        <v>0</v>
      </c>
      <c r="BI134" s="244">
        <f>IF(N134="nulová",J134,0)</f>
        <v>0</v>
      </c>
      <c r="BJ134" s="14" t="s">
        <v>83</v>
      </c>
      <c r="BK134" s="244">
        <f>ROUND(I134*H134,2)</f>
        <v>0</v>
      </c>
      <c r="BL134" s="14" t="s">
        <v>1001</v>
      </c>
      <c r="BM134" s="243" t="s">
        <v>1002</v>
      </c>
    </row>
    <row r="135" s="2" customFormat="1" ht="16.5" customHeight="1">
      <c r="A135" s="35"/>
      <c r="B135" s="36"/>
      <c r="C135" s="231" t="s">
        <v>85</v>
      </c>
      <c r="D135" s="231" t="s">
        <v>151</v>
      </c>
      <c r="E135" s="232" t="s">
        <v>1003</v>
      </c>
      <c r="F135" s="233" t="s">
        <v>1004</v>
      </c>
      <c r="G135" s="234" t="s">
        <v>262</v>
      </c>
      <c r="H135" s="235">
        <v>1</v>
      </c>
      <c r="I135" s="236"/>
      <c r="J135" s="237">
        <f>ROUND(I135*H135,2)</f>
        <v>0</v>
      </c>
      <c r="K135" s="238"/>
      <c r="L135" s="41"/>
      <c r="M135" s="239" t="s">
        <v>1</v>
      </c>
      <c r="N135" s="240" t="s">
        <v>40</v>
      </c>
      <c r="O135" s="88"/>
      <c r="P135" s="241">
        <f>O135*H135</f>
        <v>0</v>
      </c>
      <c r="Q135" s="241">
        <v>0</v>
      </c>
      <c r="R135" s="241">
        <f>Q135*H135</f>
        <v>0</v>
      </c>
      <c r="S135" s="241">
        <v>0</v>
      </c>
      <c r="T135" s="24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3" t="s">
        <v>1001</v>
      </c>
      <c r="AT135" s="243" t="s">
        <v>151</v>
      </c>
      <c r="AU135" s="243" t="s">
        <v>85</v>
      </c>
      <c r="AY135" s="14" t="s">
        <v>149</v>
      </c>
      <c r="BE135" s="244">
        <f>IF(N135="základní",J135,0)</f>
        <v>0</v>
      </c>
      <c r="BF135" s="244">
        <f>IF(N135="snížená",J135,0)</f>
        <v>0</v>
      </c>
      <c r="BG135" s="244">
        <f>IF(N135="zákl. přenesená",J135,0)</f>
        <v>0</v>
      </c>
      <c r="BH135" s="244">
        <f>IF(N135="sníž. přenesená",J135,0)</f>
        <v>0</v>
      </c>
      <c r="BI135" s="244">
        <f>IF(N135="nulová",J135,0)</f>
        <v>0</v>
      </c>
      <c r="BJ135" s="14" t="s">
        <v>83</v>
      </c>
      <c r="BK135" s="244">
        <f>ROUND(I135*H135,2)</f>
        <v>0</v>
      </c>
      <c r="BL135" s="14" t="s">
        <v>1001</v>
      </c>
      <c r="BM135" s="243" t="s">
        <v>1005</v>
      </c>
    </row>
    <row r="136" s="12" customFormat="1" ht="22.8" customHeight="1">
      <c r="A136" s="12"/>
      <c r="B136" s="215"/>
      <c r="C136" s="216"/>
      <c r="D136" s="217" t="s">
        <v>74</v>
      </c>
      <c r="E136" s="229" t="s">
        <v>1006</v>
      </c>
      <c r="F136" s="229" t="s">
        <v>126</v>
      </c>
      <c r="G136" s="216"/>
      <c r="H136" s="216"/>
      <c r="I136" s="219"/>
      <c r="J136" s="230">
        <f>BK136</f>
        <v>0</v>
      </c>
      <c r="K136" s="216"/>
      <c r="L136" s="221"/>
      <c r="M136" s="222"/>
      <c r="N136" s="223"/>
      <c r="O136" s="223"/>
      <c r="P136" s="224">
        <f>P137</f>
        <v>0</v>
      </c>
      <c r="Q136" s="223"/>
      <c r="R136" s="224">
        <f>R137</f>
        <v>0</v>
      </c>
      <c r="S136" s="223"/>
      <c r="T136" s="225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6" t="s">
        <v>169</v>
      </c>
      <c r="AT136" s="227" t="s">
        <v>74</v>
      </c>
      <c r="AU136" s="227" t="s">
        <v>83</v>
      </c>
      <c r="AY136" s="226" t="s">
        <v>149</v>
      </c>
      <c r="BK136" s="228">
        <f>BK137</f>
        <v>0</v>
      </c>
    </row>
    <row r="137" s="2" customFormat="1" ht="16.5" customHeight="1">
      <c r="A137" s="35"/>
      <c r="B137" s="36"/>
      <c r="C137" s="231" t="s">
        <v>160</v>
      </c>
      <c r="D137" s="231" t="s">
        <v>151</v>
      </c>
      <c r="E137" s="232" t="s">
        <v>1007</v>
      </c>
      <c r="F137" s="233" t="s">
        <v>126</v>
      </c>
      <c r="G137" s="234" t="s">
        <v>1008</v>
      </c>
      <c r="H137" s="270"/>
      <c r="I137" s="236"/>
      <c r="J137" s="237">
        <f>ROUND(I137*H137,2)</f>
        <v>0</v>
      </c>
      <c r="K137" s="238"/>
      <c r="L137" s="41"/>
      <c r="M137" s="239" t="s">
        <v>1</v>
      </c>
      <c r="N137" s="240" t="s">
        <v>40</v>
      </c>
      <c r="O137" s="88"/>
      <c r="P137" s="241">
        <f>O137*H137</f>
        <v>0</v>
      </c>
      <c r="Q137" s="241">
        <v>0</v>
      </c>
      <c r="R137" s="241">
        <f>Q137*H137</f>
        <v>0</v>
      </c>
      <c r="S137" s="241">
        <v>0</v>
      </c>
      <c r="T137" s="24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3" t="s">
        <v>1001</v>
      </c>
      <c r="AT137" s="243" t="s">
        <v>151</v>
      </c>
      <c r="AU137" s="243" t="s">
        <v>85</v>
      </c>
      <c r="AY137" s="14" t="s">
        <v>149</v>
      </c>
      <c r="BE137" s="244">
        <f>IF(N137="základní",J137,0)</f>
        <v>0</v>
      </c>
      <c r="BF137" s="244">
        <f>IF(N137="snížená",J137,0)</f>
        <v>0</v>
      </c>
      <c r="BG137" s="244">
        <f>IF(N137="zákl. přenesená",J137,0)</f>
        <v>0</v>
      </c>
      <c r="BH137" s="244">
        <f>IF(N137="sníž. přenesená",J137,0)</f>
        <v>0</v>
      </c>
      <c r="BI137" s="244">
        <f>IF(N137="nulová",J137,0)</f>
        <v>0</v>
      </c>
      <c r="BJ137" s="14" t="s">
        <v>83</v>
      </c>
      <c r="BK137" s="244">
        <f>ROUND(I137*H137,2)</f>
        <v>0</v>
      </c>
      <c r="BL137" s="14" t="s">
        <v>1001</v>
      </c>
      <c r="BM137" s="243" t="s">
        <v>1009</v>
      </c>
    </row>
    <row r="138" s="12" customFormat="1" ht="22.8" customHeight="1">
      <c r="A138" s="12"/>
      <c r="B138" s="215"/>
      <c r="C138" s="216"/>
      <c r="D138" s="217" t="s">
        <v>74</v>
      </c>
      <c r="E138" s="229" t="s">
        <v>1010</v>
      </c>
      <c r="F138" s="229" t="s">
        <v>128</v>
      </c>
      <c r="G138" s="216"/>
      <c r="H138" s="216"/>
      <c r="I138" s="219"/>
      <c r="J138" s="230">
        <f>BK138</f>
        <v>0</v>
      </c>
      <c r="K138" s="216"/>
      <c r="L138" s="221"/>
      <c r="M138" s="222"/>
      <c r="N138" s="223"/>
      <c r="O138" s="223"/>
      <c r="P138" s="224">
        <f>P139</f>
        <v>0</v>
      </c>
      <c r="Q138" s="223"/>
      <c r="R138" s="224">
        <f>R139</f>
        <v>0</v>
      </c>
      <c r="S138" s="223"/>
      <c r="T138" s="225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6" t="s">
        <v>169</v>
      </c>
      <c r="AT138" s="227" t="s">
        <v>74</v>
      </c>
      <c r="AU138" s="227" t="s">
        <v>83</v>
      </c>
      <c r="AY138" s="226" t="s">
        <v>149</v>
      </c>
      <c r="BK138" s="228">
        <f>BK139</f>
        <v>0</v>
      </c>
    </row>
    <row r="139" s="2" customFormat="1" ht="16.5" customHeight="1">
      <c r="A139" s="35"/>
      <c r="B139" s="36"/>
      <c r="C139" s="231" t="s">
        <v>155</v>
      </c>
      <c r="D139" s="231" t="s">
        <v>151</v>
      </c>
      <c r="E139" s="232" t="s">
        <v>1011</v>
      </c>
      <c r="F139" s="233" t="s">
        <v>128</v>
      </c>
      <c r="G139" s="234" t="s">
        <v>1008</v>
      </c>
      <c r="H139" s="270"/>
      <c r="I139" s="236"/>
      <c r="J139" s="237">
        <f>ROUND(I139*H139,2)</f>
        <v>0</v>
      </c>
      <c r="K139" s="238"/>
      <c r="L139" s="41"/>
      <c r="M139" s="239" t="s">
        <v>1</v>
      </c>
      <c r="N139" s="240" t="s">
        <v>40</v>
      </c>
      <c r="O139" s="88"/>
      <c r="P139" s="241">
        <f>O139*H139</f>
        <v>0</v>
      </c>
      <c r="Q139" s="241">
        <v>0</v>
      </c>
      <c r="R139" s="241">
        <f>Q139*H139</f>
        <v>0</v>
      </c>
      <c r="S139" s="241">
        <v>0</v>
      </c>
      <c r="T139" s="24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3" t="s">
        <v>1001</v>
      </c>
      <c r="AT139" s="243" t="s">
        <v>151</v>
      </c>
      <c r="AU139" s="243" t="s">
        <v>85</v>
      </c>
      <c r="AY139" s="14" t="s">
        <v>149</v>
      </c>
      <c r="BE139" s="244">
        <f>IF(N139="základní",J139,0)</f>
        <v>0</v>
      </c>
      <c r="BF139" s="244">
        <f>IF(N139="snížená",J139,0)</f>
        <v>0</v>
      </c>
      <c r="BG139" s="244">
        <f>IF(N139="zákl. přenesená",J139,0)</f>
        <v>0</v>
      </c>
      <c r="BH139" s="244">
        <f>IF(N139="sníž. přenesená",J139,0)</f>
        <v>0</v>
      </c>
      <c r="BI139" s="244">
        <f>IF(N139="nulová",J139,0)</f>
        <v>0</v>
      </c>
      <c r="BJ139" s="14" t="s">
        <v>83</v>
      </c>
      <c r="BK139" s="244">
        <f>ROUND(I139*H139,2)</f>
        <v>0</v>
      </c>
      <c r="BL139" s="14" t="s">
        <v>1001</v>
      </c>
      <c r="BM139" s="243" t="s">
        <v>1012</v>
      </c>
    </row>
    <row r="140" s="12" customFormat="1" ht="22.8" customHeight="1">
      <c r="A140" s="12"/>
      <c r="B140" s="215"/>
      <c r="C140" s="216"/>
      <c r="D140" s="217" t="s">
        <v>74</v>
      </c>
      <c r="E140" s="229" t="s">
        <v>1013</v>
      </c>
      <c r="F140" s="229" t="s">
        <v>99</v>
      </c>
      <c r="G140" s="216"/>
      <c r="H140" s="216"/>
      <c r="I140" s="219"/>
      <c r="J140" s="230">
        <f>BK140</f>
        <v>0</v>
      </c>
      <c r="K140" s="216"/>
      <c r="L140" s="221"/>
      <c r="M140" s="222"/>
      <c r="N140" s="223"/>
      <c r="O140" s="223"/>
      <c r="P140" s="224">
        <f>P141</f>
        <v>0</v>
      </c>
      <c r="Q140" s="223"/>
      <c r="R140" s="224">
        <f>R141</f>
        <v>0</v>
      </c>
      <c r="S140" s="223"/>
      <c r="T140" s="225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6" t="s">
        <v>169</v>
      </c>
      <c r="AT140" s="227" t="s">
        <v>74</v>
      </c>
      <c r="AU140" s="227" t="s">
        <v>83</v>
      </c>
      <c r="AY140" s="226" t="s">
        <v>149</v>
      </c>
      <c r="BK140" s="228">
        <f>BK141</f>
        <v>0</v>
      </c>
    </row>
    <row r="141" s="2" customFormat="1" ht="16.5" customHeight="1">
      <c r="A141" s="35"/>
      <c r="B141" s="36"/>
      <c r="C141" s="231" t="s">
        <v>169</v>
      </c>
      <c r="D141" s="231" t="s">
        <v>151</v>
      </c>
      <c r="E141" s="232" t="s">
        <v>1014</v>
      </c>
      <c r="F141" s="233" t="s">
        <v>99</v>
      </c>
      <c r="G141" s="234" t="s">
        <v>1008</v>
      </c>
      <c r="H141" s="270"/>
      <c r="I141" s="236"/>
      <c r="J141" s="237">
        <f>ROUND(I141*H141,2)</f>
        <v>0</v>
      </c>
      <c r="K141" s="238"/>
      <c r="L141" s="41"/>
      <c r="M141" s="249" t="s">
        <v>1</v>
      </c>
      <c r="N141" s="250" t="s">
        <v>40</v>
      </c>
      <c r="O141" s="251"/>
      <c r="P141" s="252">
        <f>O141*H141</f>
        <v>0</v>
      </c>
      <c r="Q141" s="252">
        <v>0</v>
      </c>
      <c r="R141" s="252">
        <f>Q141*H141</f>
        <v>0</v>
      </c>
      <c r="S141" s="252">
        <v>0</v>
      </c>
      <c r="T141" s="25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3" t="s">
        <v>1001</v>
      </c>
      <c r="AT141" s="243" t="s">
        <v>151</v>
      </c>
      <c r="AU141" s="243" t="s">
        <v>85</v>
      </c>
      <c r="AY141" s="14" t="s">
        <v>149</v>
      </c>
      <c r="BE141" s="244">
        <f>IF(N141="základní",J141,0)</f>
        <v>0</v>
      </c>
      <c r="BF141" s="244">
        <f>IF(N141="snížená",J141,0)</f>
        <v>0</v>
      </c>
      <c r="BG141" s="244">
        <f>IF(N141="zákl. přenesená",J141,0)</f>
        <v>0</v>
      </c>
      <c r="BH141" s="244">
        <f>IF(N141="sníž. přenesená",J141,0)</f>
        <v>0</v>
      </c>
      <c r="BI141" s="244">
        <f>IF(N141="nulová",J141,0)</f>
        <v>0</v>
      </c>
      <c r="BJ141" s="14" t="s">
        <v>83</v>
      </c>
      <c r="BK141" s="244">
        <f>ROUND(I141*H141,2)</f>
        <v>0</v>
      </c>
      <c r="BL141" s="14" t="s">
        <v>1001</v>
      </c>
      <c r="BM141" s="243" t="s">
        <v>1015</v>
      </c>
    </row>
    <row r="142" s="2" customFormat="1" ht="6.96" customHeight="1">
      <c r="A142" s="35"/>
      <c r="B142" s="63"/>
      <c r="C142" s="64"/>
      <c r="D142" s="64"/>
      <c r="E142" s="64"/>
      <c r="F142" s="64"/>
      <c r="G142" s="64"/>
      <c r="H142" s="64"/>
      <c r="I142" s="64"/>
      <c r="J142" s="64"/>
      <c r="K142" s="64"/>
      <c r="L142" s="41"/>
      <c r="M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</sheetData>
  <sheetProtection sheet="1" autoFilter="0" formatColumns="0" formatRows="0" objects="1" scenarios="1" spinCount="100000" saltValue="r5CbirFT3JUtk+PBgqeFMmP/u1tGdX3Z41zsa7nj23qOI9KSchA4gIag2s/B374O/TUthowsAt7w17R84ApxZg==" hashValue="a+c+InA1SORn1KlrHEJQlH929RJzSBkAM/kgRxmj8SBYChGsgw9ptExaFkp/00l416ROUVTH8eKFKEEVO6qjwQ==" algorithmName="SHA-512" password="CC35"/>
  <autoFilter ref="C130:K141"/>
  <mergeCells count="14">
    <mergeCell ref="E7:H7"/>
    <mergeCell ref="E9:H9"/>
    <mergeCell ref="E18:H18"/>
    <mergeCell ref="E27:H27"/>
    <mergeCell ref="E85:H85"/>
    <mergeCell ref="E87:H87"/>
    <mergeCell ref="D105:F105"/>
    <mergeCell ref="D106:F106"/>
    <mergeCell ref="D107:F107"/>
    <mergeCell ref="D108:F108"/>
    <mergeCell ref="D109:F10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MKADERABEK\Martin</dc:creator>
  <cp:lastModifiedBy>MKADERABEK\Martin</cp:lastModifiedBy>
  <dcterms:created xsi:type="dcterms:W3CDTF">2023-08-09T11:24:16Z</dcterms:created>
  <dcterms:modified xsi:type="dcterms:W3CDTF">2023-08-09T11:24:27Z</dcterms:modified>
</cp:coreProperties>
</file>