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Demolice objektu" sheetId="2" r:id="rId2"/>
    <sheet name="02 - Základové konstrukce..." sheetId="3" r:id="rId3"/>
    <sheet name="03 - Kontejnerová stavba" sheetId="4" r:id="rId4"/>
    <sheet name="04 - VRN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'01 - Demolice objektu'!$C$146:$K$214</definedName>
    <definedName name="_xlnm.Print_Area" localSheetId="1">'01 - Demolice objektu'!$C$4:$J$76,'01 - Demolice objektu'!$C$82:$J$128,'01 - Demolice objektu'!$C$134:$J$214</definedName>
    <definedName name="_xlnm.Print_Titles" localSheetId="1">'01 - Demolice objektu'!$146:$146</definedName>
    <definedName name="_xlnm._FilterDatabase" localSheetId="2" hidden="1">'02 - Základové konstrukce...'!$C$141:$K$238</definedName>
    <definedName name="_xlnm.Print_Area" localSheetId="2">'02 - Základové konstrukce...'!$C$4:$J$76,'02 - Základové konstrukce...'!$C$82:$J$123,'02 - Základové konstrukce...'!$C$129:$J$238</definedName>
    <definedName name="_xlnm.Print_Titles" localSheetId="2">'02 - Základové konstrukce...'!$141:$141</definedName>
    <definedName name="_xlnm._FilterDatabase" localSheetId="3" hidden="1">'03 - Kontejnerová stavba'!$C$128:$K$256</definedName>
    <definedName name="_xlnm.Print_Area" localSheetId="3">'03 - Kontejnerová stavba'!$C$4:$J$76,'03 - Kontejnerová stavba'!$C$82:$J$110,'03 - Kontejnerová stavba'!$C$116:$J$256</definedName>
    <definedName name="_xlnm.Print_Titles" localSheetId="3">'03 - Kontejnerová stavba'!$128:$128</definedName>
    <definedName name="_xlnm._FilterDatabase" localSheetId="4" hidden="1">'04 - VRN'!$C$130:$K$141</definedName>
    <definedName name="_xlnm.Print_Area" localSheetId="4">'04 - VRN'!$C$4:$J$76,'04 - VRN'!$C$82:$J$112,'04 - VRN'!$C$118:$J$141</definedName>
    <definedName name="_xlnm.Print_Titles" localSheetId="4">'04 - VRN'!$130:$130</definedName>
  </definedNames>
  <calcPr/>
</workbook>
</file>

<file path=xl/calcChain.xml><?xml version="1.0" encoding="utf-8"?>
<calcChain xmlns="http://schemas.openxmlformats.org/spreadsheetml/2006/main">
  <c i="5" l="1" r="J39"/>
  <c r="J38"/>
  <c i="1" r="AY98"/>
  <c i="5" r="J37"/>
  <c i="1" r="AX98"/>
  <c i="5" r="BI141"/>
  <c r="BH141"/>
  <c r="BG141"/>
  <c r="BF141"/>
  <c r="T141"/>
  <c r="T140"/>
  <c r="R141"/>
  <c r="R140"/>
  <c r="P141"/>
  <c r="P140"/>
  <c r="BI139"/>
  <c r="BH139"/>
  <c r="BG139"/>
  <c r="BF139"/>
  <c r="T139"/>
  <c r="T138"/>
  <c r="R139"/>
  <c r="R138"/>
  <c r="P139"/>
  <c r="P138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BI110"/>
  <c r="BH110"/>
  <c r="BG110"/>
  <c r="BF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J92"/>
  <c r="J91"/>
  <c r="F91"/>
  <c r="F89"/>
  <c r="E87"/>
  <c r="J18"/>
  <c r="E18"/>
  <c r="F128"/>
  <c r="J17"/>
  <c r="J12"/>
  <c r="J125"/>
  <c r="E7"/>
  <c r="E121"/>
  <c i="4" r="J39"/>
  <c r="J38"/>
  <c i="1" r="AY97"/>
  <c i="4" r="J37"/>
  <c i="1" r="AX97"/>
  <c i="4"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6"/>
  <c r="J125"/>
  <c r="F125"/>
  <c r="F123"/>
  <c r="E121"/>
  <c r="BI108"/>
  <c r="BH108"/>
  <c r="BG108"/>
  <c r="BF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J92"/>
  <c r="J91"/>
  <c r="F91"/>
  <c r="F89"/>
  <c r="E87"/>
  <c r="J18"/>
  <c r="E18"/>
  <c r="F92"/>
  <c r="J17"/>
  <c r="J12"/>
  <c r="J89"/>
  <c r="E7"/>
  <c r="E85"/>
  <c i="3" r="J39"/>
  <c r="J38"/>
  <c i="1" r="AY96"/>
  <c i="3" r="J37"/>
  <c i="1" r="AX96"/>
  <c i="3"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T199"/>
  <c r="R200"/>
  <c r="R199"/>
  <c r="P200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J139"/>
  <c r="J138"/>
  <c r="F138"/>
  <c r="F136"/>
  <c r="E134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J92"/>
  <c r="J91"/>
  <c r="F91"/>
  <c r="F89"/>
  <c r="E87"/>
  <c r="J18"/>
  <c r="E18"/>
  <c r="F139"/>
  <c r="J17"/>
  <c r="J12"/>
  <c r="J136"/>
  <c r="E7"/>
  <c r="E132"/>
  <c i="2" r="J39"/>
  <c r="J38"/>
  <c i="1" r="AY95"/>
  <c i="2" r="J37"/>
  <c i="1" r="AX95"/>
  <c i="2" r="BI214"/>
  <c r="BH214"/>
  <c r="BG214"/>
  <c r="BF214"/>
  <c r="T214"/>
  <c r="T213"/>
  <c r="R214"/>
  <c r="R213"/>
  <c r="P214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T208"/>
  <c r="R209"/>
  <c r="R208"/>
  <c r="P209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T192"/>
  <c r="R193"/>
  <c r="R192"/>
  <c r="P193"/>
  <c r="P192"/>
  <c r="BI191"/>
  <c r="BH191"/>
  <c r="BG191"/>
  <c r="BF191"/>
  <c r="T191"/>
  <c r="T190"/>
  <c r="R191"/>
  <c r="R190"/>
  <c r="P191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T185"/>
  <c r="R186"/>
  <c r="R185"/>
  <c r="P186"/>
  <c r="P185"/>
  <c r="BI184"/>
  <c r="BH184"/>
  <c r="BG184"/>
  <c r="BF184"/>
  <c r="T184"/>
  <c r="T183"/>
  <c r="R184"/>
  <c r="R183"/>
  <c r="P184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T172"/>
  <c r="R173"/>
  <c r="R172"/>
  <c r="P173"/>
  <c r="P172"/>
  <c r="BI171"/>
  <c r="BH171"/>
  <c r="BG171"/>
  <c r="BF171"/>
  <c r="T171"/>
  <c r="T170"/>
  <c r="R171"/>
  <c r="R170"/>
  <c r="P171"/>
  <c r="P170"/>
  <c r="BI169"/>
  <c r="BH169"/>
  <c r="BG169"/>
  <c r="BF169"/>
  <c r="T169"/>
  <c r="T168"/>
  <c r="R169"/>
  <c r="R168"/>
  <c r="P169"/>
  <c r="P168"/>
  <c r="BI167"/>
  <c r="BH167"/>
  <c r="BG167"/>
  <c r="BF167"/>
  <c r="T167"/>
  <c r="T166"/>
  <c r="R167"/>
  <c r="R166"/>
  <c r="P167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T149"/>
  <c r="R150"/>
  <c r="R149"/>
  <c r="P150"/>
  <c r="P149"/>
  <c r="J144"/>
  <c r="J143"/>
  <c r="F143"/>
  <c r="F141"/>
  <c r="E139"/>
  <c r="BI126"/>
  <c r="BH126"/>
  <c r="BG126"/>
  <c r="BF126"/>
  <c r="BI125"/>
  <c r="BH125"/>
  <c r="BG125"/>
  <c r="BF125"/>
  <c r="BE125"/>
  <c r="BI124"/>
  <c r="BH124"/>
  <c r="BG124"/>
  <c r="BF124"/>
  <c r="BE124"/>
  <c r="BI123"/>
  <c r="BH123"/>
  <c r="BG123"/>
  <c r="BF123"/>
  <c r="BE123"/>
  <c r="BI122"/>
  <c r="BH122"/>
  <c r="BG122"/>
  <c r="BF122"/>
  <c r="BE122"/>
  <c r="BI121"/>
  <c r="BH121"/>
  <c r="BG121"/>
  <c r="BF121"/>
  <c r="BE121"/>
  <c r="J92"/>
  <c r="J91"/>
  <c r="F91"/>
  <c r="F89"/>
  <c r="E87"/>
  <c r="J18"/>
  <c r="E18"/>
  <c r="F92"/>
  <c r="J17"/>
  <c r="J12"/>
  <c r="J141"/>
  <c r="E7"/>
  <c r="E137"/>
  <c i="1" r="L90"/>
  <c r="AM90"/>
  <c r="AM89"/>
  <c r="L89"/>
  <c r="AM87"/>
  <c r="L87"/>
  <c r="L85"/>
  <c r="L84"/>
  <c i="2" r="BK211"/>
  <c r="J206"/>
  <c r="J204"/>
  <c r="BK200"/>
  <c r="BK186"/>
  <c r="J182"/>
  <c r="BK178"/>
  <c r="J175"/>
  <c r="BK173"/>
  <c r="BK159"/>
  <c r="BK155"/>
  <c r="BK152"/>
  <c i="1" r="AS94"/>
  <c i="2" r="BK204"/>
  <c r="BK201"/>
  <c r="BK199"/>
  <c r="BK196"/>
  <c r="BK193"/>
  <c r="J184"/>
  <c r="J180"/>
  <c r="BK171"/>
  <c r="J164"/>
  <c r="J162"/>
  <c r="BK154"/>
  <c r="J152"/>
  <c r="J211"/>
  <c r="J200"/>
  <c r="J191"/>
  <c r="BK184"/>
  <c r="BK180"/>
  <c r="BK177"/>
  <c r="BK167"/>
  <c r="J156"/>
  <c r="J212"/>
  <c r="BK203"/>
  <c r="J201"/>
  <c r="J196"/>
  <c r="J195"/>
  <c r="J189"/>
  <c r="BK188"/>
  <c r="J186"/>
  <c r="J181"/>
  <c r="J178"/>
  <c r="J176"/>
  <c r="J173"/>
  <c r="J171"/>
  <c r="BK169"/>
  <c r="J167"/>
  <c r="BK164"/>
  <c r="BK163"/>
  <c r="BK160"/>
  <c r="J159"/>
  <c r="J158"/>
  <c r="J155"/>
  <c r="J150"/>
  <c i="3" r="BK238"/>
  <c r="J238"/>
  <c r="BK237"/>
  <c r="J237"/>
  <c r="BK236"/>
  <c r="J236"/>
  <c r="BK235"/>
  <c r="J235"/>
  <c r="BK234"/>
  <c r="J234"/>
  <c r="BK233"/>
  <c r="J233"/>
  <c r="BK230"/>
  <c r="J228"/>
  <c r="BK226"/>
  <c r="J225"/>
  <c r="J224"/>
  <c r="J223"/>
  <c r="BK222"/>
  <c r="J221"/>
  <c r="BK220"/>
  <c r="BK219"/>
  <c r="J218"/>
  <c r="BK216"/>
  <c r="J215"/>
  <c r="BK214"/>
  <c r="J213"/>
  <c r="J212"/>
  <c r="J210"/>
  <c r="J209"/>
  <c r="J207"/>
  <c r="J206"/>
  <c r="J205"/>
  <c r="J204"/>
  <c r="BK203"/>
  <c r="J200"/>
  <c r="BK198"/>
  <c r="J196"/>
  <c r="BK195"/>
  <c r="BK193"/>
  <c r="J193"/>
  <c r="BK192"/>
  <c r="J192"/>
  <c r="J191"/>
  <c r="BK190"/>
  <c r="BK189"/>
  <c r="J188"/>
  <c r="BK186"/>
  <c r="J185"/>
  <c r="BK184"/>
  <c r="J183"/>
  <c r="J182"/>
  <c r="BK181"/>
  <c r="J180"/>
  <c r="J179"/>
  <c r="J178"/>
  <c r="BK177"/>
  <c r="J176"/>
  <c r="BK175"/>
  <c r="BK174"/>
  <c r="J173"/>
  <c r="BK172"/>
  <c r="BK171"/>
  <c r="J170"/>
  <c r="BK169"/>
  <c r="J167"/>
  <c r="BK165"/>
  <c r="J165"/>
  <c r="BK163"/>
  <c r="J163"/>
  <c r="BK162"/>
  <c r="J162"/>
  <c r="BK161"/>
  <c r="BK160"/>
  <c r="J159"/>
  <c r="BK157"/>
  <c r="J154"/>
  <c r="BK228"/>
  <c r="J226"/>
  <c r="BK224"/>
  <c r="J222"/>
  <c r="J219"/>
  <c r="J216"/>
  <c r="J214"/>
  <c r="BK213"/>
  <c r="BK209"/>
  <c r="BK206"/>
  <c r="BK204"/>
  <c r="BK200"/>
  <c r="BK196"/>
  <c r="J195"/>
  <c r="J190"/>
  <c r="BK188"/>
  <c r="BK185"/>
  <c r="BK183"/>
  <c r="J181"/>
  <c r="BK179"/>
  <c r="BK176"/>
  <c r="J174"/>
  <c r="J172"/>
  <c r="BK170"/>
  <c r="BK167"/>
  <c r="BK158"/>
  <c r="J155"/>
  <c r="BK154"/>
  <c r="BK152"/>
  <c r="J149"/>
  <c r="BK147"/>
  <c r="J145"/>
  <c r="J152"/>
  <c r="BK149"/>
  <c r="J147"/>
  <c r="BK146"/>
  <c i="4" r="J256"/>
  <c r="J254"/>
  <c r="J250"/>
  <c r="J246"/>
  <c r="BK239"/>
  <c r="J234"/>
  <c r="BK228"/>
  <c r="BK224"/>
  <c r="J215"/>
  <c r="BK212"/>
  <c r="J209"/>
  <c r="J207"/>
  <c r="BK205"/>
  <c r="J203"/>
  <c r="BK187"/>
  <c r="J177"/>
  <c r="J175"/>
  <c r="J170"/>
  <c r="J167"/>
  <c r="BK166"/>
  <c r="J161"/>
  <c r="BK158"/>
  <c r="J156"/>
  <c r="BK152"/>
  <c r="J148"/>
  <c r="J145"/>
  <c r="J136"/>
  <c r="J132"/>
  <c r="BK256"/>
  <c r="J242"/>
  <c r="J231"/>
  <c r="J230"/>
  <c r="J222"/>
  <c r="BK216"/>
  <c r="J212"/>
  <c r="BK209"/>
  <c r="J201"/>
  <c r="BK197"/>
  <c r="BK189"/>
  <c r="BK184"/>
  <c r="J180"/>
  <c r="BK177"/>
  <c r="J174"/>
  <c r="BK170"/>
  <c r="BK167"/>
  <c r="BK161"/>
  <c r="J158"/>
  <c r="J149"/>
  <c r="BK145"/>
  <c r="BK143"/>
  <c r="BK140"/>
  <c r="J137"/>
  <c r="BK132"/>
  <c r="BK252"/>
  <c r="J248"/>
  <c r="J239"/>
  <c r="BK234"/>
  <c r="BK230"/>
  <c r="J226"/>
  <c r="J224"/>
  <c r="J214"/>
  <c r="BK210"/>
  <c r="BK207"/>
  <c r="J197"/>
  <c r="J195"/>
  <c r="J189"/>
  <c r="J183"/>
  <c r="BK181"/>
  <c r="J173"/>
  <c r="BK169"/>
  <c r="J166"/>
  <c r="J164"/>
  <c r="J155"/>
  <c r="BK153"/>
  <c r="BK151"/>
  <c r="BK148"/>
  <c r="BK144"/>
  <c r="J140"/>
  <c r="J134"/>
  <c r="J252"/>
  <c r="BK244"/>
  <c r="BK240"/>
  <c r="J232"/>
  <c r="J228"/>
  <c r="J220"/>
  <c r="J216"/>
  <c r="J208"/>
  <c r="BK201"/>
  <c r="J192"/>
  <c r="J187"/>
  <c r="BK186"/>
  <c r="BK182"/>
  <c r="J178"/>
  <c r="BK175"/>
  <c r="J163"/>
  <c r="J154"/>
  <c r="BK150"/>
  <c r="BK146"/>
  <c r="BK137"/>
  <c r="BK135"/>
  <c r="J133"/>
  <c r="J131"/>
  <c i="5" r="BK137"/>
  <c r="BK134"/>
  <c r="J141"/>
  <c r="J139"/>
  <c r="J137"/>
  <c r="BK135"/>
  <c r="J134"/>
  <c i="2" r="BK212"/>
  <c r="BK209"/>
  <c r="J203"/>
  <c r="J199"/>
  <c r="BK191"/>
  <c r="BK179"/>
  <c r="J177"/>
  <c r="BK176"/>
  <c r="J160"/>
  <c r="BK156"/>
  <c r="BK153"/>
  <c r="BK150"/>
  <c r="BK214"/>
  <c r="J209"/>
  <c r="J207"/>
  <c r="BK202"/>
  <c r="J197"/>
  <c r="BK195"/>
  <c r="BK189"/>
  <c r="BK182"/>
  <c r="J179"/>
  <c r="J169"/>
  <c r="J163"/>
  <c r="BK158"/>
  <c r="J153"/>
  <c r="J214"/>
  <c r="BK207"/>
  <c r="J193"/>
  <c r="J188"/>
  <c r="BK181"/>
  <c r="BK175"/>
  <c r="BK162"/>
  <c r="J154"/>
  <c r="BK206"/>
  <c r="J202"/>
  <c r="BK197"/>
  <c i="3" r="J161"/>
  <c r="J160"/>
  <c r="J158"/>
  <c r="BK155"/>
  <c r="J230"/>
  <c r="BK225"/>
  <c r="BK223"/>
  <c r="BK221"/>
  <c r="J220"/>
  <c r="BK218"/>
  <c r="BK215"/>
  <c r="BK212"/>
  <c r="BK210"/>
  <c r="BK207"/>
  <c r="BK205"/>
  <c r="J203"/>
  <c r="J198"/>
  <c r="BK191"/>
  <c r="J189"/>
  <c r="J186"/>
  <c r="J184"/>
  <c r="BK182"/>
  <c r="BK180"/>
  <c r="BK178"/>
  <c r="J177"/>
  <c r="J175"/>
  <c r="BK173"/>
  <c r="J171"/>
  <c r="J169"/>
  <c r="BK159"/>
  <c r="J157"/>
  <c r="J153"/>
  <c r="BK151"/>
  <c r="BK148"/>
  <c r="J146"/>
  <c r="BK153"/>
  <c r="J151"/>
  <c r="J148"/>
  <c r="BK145"/>
  <c i="4" r="J255"/>
  <c r="BK253"/>
  <c r="BK248"/>
  <c r="J240"/>
  <c r="BK235"/>
  <c r="BK233"/>
  <c r="J225"/>
  <c r="BK222"/>
  <c r="BK214"/>
  <c r="J210"/>
  <c r="BK208"/>
  <c r="J206"/>
  <c r="BK195"/>
  <c r="J186"/>
  <c r="BK176"/>
  <c r="BK174"/>
  <c r="J169"/>
  <c r="J165"/>
  <c r="BK159"/>
  <c r="J157"/>
  <c r="J153"/>
  <c r="J151"/>
  <c r="BK147"/>
  <c r="J142"/>
  <c r="BK133"/>
  <c r="BK131"/>
  <c r="BK254"/>
  <c r="BK236"/>
  <c r="J235"/>
  <c r="BK229"/>
  <c r="BK220"/>
  <c r="J213"/>
  <c r="J211"/>
  <c r="BK203"/>
  <c r="J199"/>
  <c r="BK194"/>
  <c r="BK191"/>
  <c r="J185"/>
  <c r="BK183"/>
  <c r="BK178"/>
  <c r="J172"/>
  <c r="BK168"/>
  <c r="BK164"/>
  <c r="J159"/>
  <c r="BK156"/>
  <c r="J146"/>
  <c r="J144"/>
  <c r="BK142"/>
  <c r="BK138"/>
  <c r="J135"/>
  <c r="BK255"/>
  <c r="BK250"/>
  <c r="J244"/>
  <c r="J236"/>
  <c r="BK232"/>
  <c r="J229"/>
  <c r="J218"/>
  <c r="BK215"/>
  <c r="BK213"/>
  <c r="BK206"/>
  <c r="BK199"/>
  <c r="BK192"/>
  <c r="J184"/>
  <c r="J182"/>
  <c r="BK180"/>
  <c r="BK172"/>
  <c r="J168"/>
  <c r="BK165"/>
  <c r="BK163"/>
  <c r="BK157"/>
  <c r="BK154"/>
  <c r="J150"/>
  <c r="J147"/>
  <c r="BK141"/>
  <c r="J138"/>
  <c r="J253"/>
  <c r="BK246"/>
  <c r="BK242"/>
  <c r="J233"/>
  <c r="BK231"/>
  <c r="BK226"/>
  <c r="BK225"/>
  <c r="BK218"/>
  <c r="BK211"/>
  <c r="J205"/>
  <c r="J194"/>
  <c r="J191"/>
  <c r="BK185"/>
  <c r="J181"/>
  <c r="J176"/>
  <c r="BK173"/>
  <c r="BK155"/>
  <c r="J152"/>
  <c r="BK149"/>
  <c r="J143"/>
  <c r="J141"/>
  <c r="BK136"/>
  <c r="BK134"/>
  <c i="5" r="BK141"/>
  <c r="BK139"/>
  <c r="J135"/>
  <c i="2" l="1" r="BK151"/>
  <c r="J151"/>
  <c r="J99"/>
  <c r="R151"/>
  <c r="R148"/>
  <c r="BK157"/>
  <c r="J157"/>
  <c r="J100"/>
  <c r="T157"/>
  <c r="P174"/>
  <c r="P165"/>
  <c r="R174"/>
  <c r="R165"/>
  <c r="BK187"/>
  <c r="J187"/>
  <c r="J109"/>
  <c r="R187"/>
  <c r="BK194"/>
  <c r="J194"/>
  <c r="J112"/>
  <c r="R194"/>
  <c r="BK198"/>
  <c r="J198"/>
  <c r="J113"/>
  <c r="R198"/>
  <c r="BK205"/>
  <c r="J205"/>
  <c r="J114"/>
  <c r="R205"/>
  <c r="BK210"/>
  <c r="J210"/>
  <c r="J116"/>
  <c r="T210"/>
  <c i="3" r="BK144"/>
  <c r="T144"/>
  <c r="P156"/>
  <c r="R156"/>
  <c r="BK164"/>
  <c r="J164"/>
  <c r="J100"/>
  <c r="R164"/>
  <c r="P168"/>
  <c r="R168"/>
  <c r="BK187"/>
  <c r="J187"/>
  <c r="J102"/>
  <c r="R187"/>
  <c r="BK194"/>
  <c r="J194"/>
  <c r="J103"/>
  <c r="R194"/>
  <c r="BK202"/>
  <c r="J202"/>
  <c r="J106"/>
  <c r="R202"/>
  <c r="P208"/>
  <c r="R208"/>
  <c r="BK211"/>
  <c r="J211"/>
  <c r="J108"/>
  <c r="T211"/>
  <c r="BK217"/>
  <c r="J217"/>
  <c r="J109"/>
  <c r="R217"/>
  <c r="BK227"/>
  <c r="J227"/>
  <c r="J110"/>
  <c r="T227"/>
  <c r="P232"/>
  <c r="P231"/>
  <c r="R232"/>
  <c r="R231"/>
  <c i="4" r="BK130"/>
  <c r="J130"/>
  <c r="J97"/>
  <c r="T130"/>
  <c r="T129"/>
  <c r="BK238"/>
  <c r="J238"/>
  <c r="J99"/>
  <c r="T238"/>
  <c r="T237"/>
  <c i="5" r="BK133"/>
  <c r="J133"/>
  <c r="J98"/>
  <c r="T133"/>
  <c r="T132"/>
  <c r="T131"/>
  <c i="2" r="P151"/>
  <c r="P148"/>
  <c r="P147"/>
  <c i="1" r="AU95"/>
  <c i="2" r="T151"/>
  <c r="T148"/>
  <c r="P157"/>
  <c r="R157"/>
  <c r="BK174"/>
  <c r="J174"/>
  <c r="J106"/>
  <c r="T174"/>
  <c r="T165"/>
  <c r="P187"/>
  <c r="T187"/>
  <c r="P194"/>
  <c r="T194"/>
  <c r="P198"/>
  <c r="T198"/>
  <c r="P205"/>
  <c r="T205"/>
  <c r="P210"/>
  <c r="R210"/>
  <c i="3" r="P144"/>
  <c r="R144"/>
  <c r="R143"/>
  <c r="BK156"/>
  <c r="J156"/>
  <c r="J99"/>
  <c r="T156"/>
  <c r="P164"/>
  <c r="T164"/>
  <c r="BK168"/>
  <c r="J168"/>
  <c r="J101"/>
  <c r="T168"/>
  <c r="P187"/>
  <c r="T187"/>
  <c r="P194"/>
  <c r="T194"/>
  <c r="P202"/>
  <c r="T202"/>
  <c r="BK208"/>
  <c r="J208"/>
  <c r="J107"/>
  <c r="T208"/>
  <c r="P211"/>
  <c r="R211"/>
  <c r="P217"/>
  <c r="T217"/>
  <c r="P227"/>
  <c r="R227"/>
  <c r="BK232"/>
  <c r="J232"/>
  <c r="J112"/>
  <c r="T232"/>
  <c r="T231"/>
  <c i="4" r="P130"/>
  <c r="P129"/>
  <c i="1" r="AU97"/>
  <c i="4" r="R130"/>
  <c r="R129"/>
  <c r="P238"/>
  <c r="P237"/>
  <c r="R238"/>
  <c r="R237"/>
  <c i="5" r="P133"/>
  <c r="P132"/>
  <c r="P131"/>
  <c i="1" r="AU98"/>
  <c i="5" r="R133"/>
  <c r="R132"/>
  <c r="R131"/>
  <c i="2" r="BK149"/>
  <c r="J149"/>
  <c r="J98"/>
  <c r="BK166"/>
  <c r="J166"/>
  <c r="J102"/>
  <c r="BK168"/>
  <c r="J168"/>
  <c r="J103"/>
  <c r="BK170"/>
  <c r="J170"/>
  <c r="J104"/>
  <c r="BK172"/>
  <c r="J172"/>
  <c r="J105"/>
  <c r="BK183"/>
  <c r="J183"/>
  <c r="J107"/>
  <c r="BK190"/>
  <c r="J190"/>
  <c r="J110"/>
  <c r="BK192"/>
  <c r="J192"/>
  <c r="J111"/>
  <c r="BK208"/>
  <c r="J208"/>
  <c r="J115"/>
  <c i="3" r="BK199"/>
  <c r="J199"/>
  <c r="J104"/>
  <c i="2" r="BK185"/>
  <c r="J185"/>
  <c r="J108"/>
  <c r="BK213"/>
  <c r="J213"/>
  <c r="J117"/>
  <c i="5" r="BK136"/>
  <c r="J136"/>
  <c r="J99"/>
  <c r="BK138"/>
  <c r="J138"/>
  <c r="J100"/>
  <c r="BK140"/>
  <c r="J140"/>
  <c r="J101"/>
  <c r="E85"/>
  <c r="J89"/>
  <c r="F92"/>
  <c r="BE134"/>
  <c r="BE137"/>
  <c r="BE139"/>
  <c r="BE135"/>
  <c r="BE141"/>
  <c i="4" r="E119"/>
  <c r="J123"/>
  <c r="F126"/>
  <c r="BE138"/>
  <c r="BE147"/>
  <c r="BE156"/>
  <c r="BE157"/>
  <c r="BE163"/>
  <c r="BE166"/>
  <c r="BE167"/>
  <c r="BE169"/>
  <c r="BE170"/>
  <c r="BE182"/>
  <c r="BE183"/>
  <c r="BE185"/>
  <c r="BE187"/>
  <c r="BE203"/>
  <c r="BE206"/>
  <c r="BE213"/>
  <c r="BE214"/>
  <c r="BE218"/>
  <c r="BE220"/>
  <c r="BE222"/>
  <c r="BE225"/>
  <c r="BE228"/>
  <c r="BE233"/>
  <c r="BE235"/>
  <c r="BE248"/>
  <c i="3" r="J144"/>
  <c r="J98"/>
  <c r="BK231"/>
  <c r="J231"/>
  <c r="J111"/>
  <c i="4" r="BE131"/>
  <c r="BE132"/>
  <c r="BE135"/>
  <c r="BE136"/>
  <c r="BE137"/>
  <c r="BE141"/>
  <c r="BE144"/>
  <c r="BE148"/>
  <c r="BE159"/>
  <c r="BE173"/>
  <c r="BE174"/>
  <c r="BE184"/>
  <c r="BE197"/>
  <c r="BE199"/>
  <c r="BE201"/>
  <c r="BE208"/>
  <c r="BE209"/>
  <c r="BE211"/>
  <c r="BE215"/>
  <c r="BE226"/>
  <c r="BE239"/>
  <c r="BE240"/>
  <c r="BE244"/>
  <c r="BE253"/>
  <c r="BE254"/>
  <c r="BE133"/>
  <c r="BE151"/>
  <c r="BE152"/>
  <c r="BE153"/>
  <c r="BE164"/>
  <c r="BE168"/>
  <c r="BE172"/>
  <c r="BE175"/>
  <c r="BE176"/>
  <c r="BE181"/>
  <c r="BE186"/>
  <c r="BE195"/>
  <c r="BE205"/>
  <c r="BE207"/>
  <c r="BE231"/>
  <c r="BE232"/>
  <c r="BE234"/>
  <c r="BE236"/>
  <c r="BE242"/>
  <c r="BE250"/>
  <c r="BE252"/>
  <c r="BE255"/>
  <c r="BE256"/>
  <c r="BE134"/>
  <c r="BE140"/>
  <c r="BE142"/>
  <c r="BE143"/>
  <c r="BE145"/>
  <c r="BE146"/>
  <c r="BE149"/>
  <c r="BE150"/>
  <c r="BE154"/>
  <c r="BE155"/>
  <c r="BE158"/>
  <c r="BE161"/>
  <c r="BE165"/>
  <c r="BE177"/>
  <c r="BE178"/>
  <c r="BE180"/>
  <c r="BE189"/>
  <c r="BE191"/>
  <c r="BE192"/>
  <c r="BE194"/>
  <c r="BE210"/>
  <c r="BE212"/>
  <c r="BE216"/>
  <c r="BE224"/>
  <c r="BE229"/>
  <c r="BE230"/>
  <c r="BE246"/>
  <c i="3" r="E85"/>
  <c r="BE145"/>
  <c r="BE148"/>
  <c r="BE152"/>
  <c r="BE153"/>
  <c r="J89"/>
  <c r="F92"/>
  <c r="BE146"/>
  <c r="BE147"/>
  <c r="BE149"/>
  <c r="BE151"/>
  <c r="BE155"/>
  <c r="BE157"/>
  <c r="BE167"/>
  <c r="BE170"/>
  <c r="BE172"/>
  <c r="BE178"/>
  <c r="BE180"/>
  <c r="BE181"/>
  <c r="BE182"/>
  <c r="BE184"/>
  <c r="BE191"/>
  <c r="BE195"/>
  <c r="BE196"/>
  <c r="BE203"/>
  <c r="BE204"/>
  <c r="BE205"/>
  <c r="BE207"/>
  <c r="BE209"/>
  <c r="BE212"/>
  <c r="BE216"/>
  <c r="BE220"/>
  <c r="BE222"/>
  <c r="BE226"/>
  <c r="BE154"/>
  <c r="BE158"/>
  <c r="BE159"/>
  <c r="BE160"/>
  <c r="BE161"/>
  <c r="BE162"/>
  <c r="BE163"/>
  <c r="BE165"/>
  <c r="BE169"/>
  <c r="BE171"/>
  <c r="BE173"/>
  <c r="BE174"/>
  <c r="BE175"/>
  <c r="BE176"/>
  <c r="BE177"/>
  <c r="BE179"/>
  <c r="BE183"/>
  <c r="BE185"/>
  <c r="BE186"/>
  <c r="BE188"/>
  <c r="BE189"/>
  <c r="BE190"/>
  <c r="BE192"/>
  <c r="BE193"/>
  <c r="BE198"/>
  <c r="BE200"/>
  <c r="BE206"/>
  <c r="BE210"/>
  <c r="BE213"/>
  <c r="BE214"/>
  <c r="BE215"/>
  <c r="BE218"/>
  <c r="BE219"/>
  <c r="BE221"/>
  <c r="BE223"/>
  <c r="BE224"/>
  <c r="BE225"/>
  <c r="BE228"/>
  <c r="BE230"/>
  <c r="BE233"/>
  <c r="BE234"/>
  <c r="BE235"/>
  <c r="BE236"/>
  <c r="BE237"/>
  <c r="BE238"/>
  <c i="2" r="E85"/>
  <c r="F144"/>
  <c r="BE152"/>
  <c r="BE153"/>
  <c r="BE162"/>
  <c r="BE171"/>
  <c r="BE181"/>
  <c r="BE191"/>
  <c r="BE199"/>
  <c r="BE200"/>
  <c r="BE207"/>
  <c r="BE211"/>
  <c r="BE212"/>
  <c r="J89"/>
  <c r="BE150"/>
  <c r="BE158"/>
  <c r="BE159"/>
  <c r="BE163"/>
  <c r="BE176"/>
  <c r="BE178"/>
  <c r="BE196"/>
  <c r="BE197"/>
  <c r="BE202"/>
  <c r="BE203"/>
  <c r="BE154"/>
  <c r="BE155"/>
  <c r="BE173"/>
  <c r="BE184"/>
  <c r="BE186"/>
  <c r="BE189"/>
  <c r="BE209"/>
  <c r="BE156"/>
  <c r="BE160"/>
  <c r="BE164"/>
  <c r="BE167"/>
  <c r="BE169"/>
  <c r="BE175"/>
  <c r="BE177"/>
  <c r="BE179"/>
  <c r="BE180"/>
  <c r="BE182"/>
  <c r="BE188"/>
  <c r="BE193"/>
  <c r="BE195"/>
  <c r="BE201"/>
  <c r="BE204"/>
  <c r="BE206"/>
  <c r="BE214"/>
  <c r="F39"/>
  <c i="1" r="BD95"/>
  <c i="2" r="J36"/>
  <c i="1" r="AW95"/>
  <c i="3" r="F37"/>
  <c i="1" r="BB96"/>
  <c i="5" r="F37"/>
  <c i="1" r="BB98"/>
  <c i="4" r="F36"/>
  <c i="1" r="BA97"/>
  <c i="2" r="F37"/>
  <c i="1" r="BB95"/>
  <c i="3" r="J36"/>
  <c i="1" r="AW96"/>
  <c i="5" r="J36"/>
  <c i="1" r="AW98"/>
  <c i="4" r="F38"/>
  <c i="1" r="BC97"/>
  <c i="4" r="F37"/>
  <c i="1" r="BB97"/>
  <c i="2" r="F36"/>
  <c i="1" r="BA95"/>
  <c i="3" r="F39"/>
  <c i="1" r="BD96"/>
  <c i="5" r="F36"/>
  <c i="1" r="BA98"/>
  <c i="5" r="F38"/>
  <c i="1" r="BC98"/>
  <c i="4" r="J36"/>
  <c i="1" r="AW97"/>
  <c i="2" r="F38"/>
  <c i="1" r="BC95"/>
  <c i="3" r="F38"/>
  <c i="1" r="BC96"/>
  <c i="3" r="F36"/>
  <c i="1" r="BA96"/>
  <c i="5" r="F39"/>
  <c i="1" r="BD98"/>
  <c i="4" r="F39"/>
  <c i="1" r="BD97"/>
  <c i="2" l="1" r="T147"/>
  <c r="R147"/>
  <c i="3" r="P201"/>
  <c r="P143"/>
  <c r="P142"/>
  <c i="1" r="AU96"/>
  <c i="3" r="T201"/>
  <c r="R201"/>
  <c r="BK143"/>
  <c r="J143"/>
  <c r="J97"/>
  <c r="R142"/>
  <c r="T143"/>
  <c r="T142"/>
  <c i="2" r="BK148"/>
  <c r="J148"/>
  <c r="J97"/>
  <c i="3" r="BK201"/>
  <c r="J201"/>
  <c r="J105"/>
  <c i="2" r="BK165"/>
  <c r="J165"/>
  <c r="J101"/>
  <c i="4" r="BK237"/>
  <c r="J237"/>
  <c r="J98"/>
  <c i="5" r="BK132"/>
  <c r="J132"/>
  <c r="J97"/>
  <c i="3" r="BK142"/>
  <c r="J142"/>
  <c r="J96"/>
  <c r="J30"/>
  <c i="1" r="BA94"/>
  <c r="W30"/>
  <c r="AU94"/>
  <c r="BC94"/>
  <c r="AY94"/>
  <c r="BD94"/>
  <c r="W33"/>
  <c i="3" r="J121"/>
  <c r="J115"/>
  <c r="J123"/>
  <c i="1" r="BB94"/>
  <c r="W31"/>
  <c i="4" l="1" r="BK129"/>
  <c r="J129"/>
  <c r="J96"/>
  <c r="J30"/>
  <c i="5" r="BK131"/>
  <c r="J131"/>
  <c r="J96"/>
  <c r="J30"/>
  <c i="2" r="BK147"/>
  <c r="J147"/>
  <c r="J96"/>
  <c r="J30"/>
  <c i="3" r="BE121"/>
  <c r="J31"/>
  <c i="4" r="J108"/>
  <c r="J102"/>
  <c r="J110"/>
  <c i="2" r="J126"/>
  <c r="BE126"/>
  <c r="J35"/>
  <c i="1" r="AV95"/>
  <c r="AT95"/>
  <c r="W32"/>
  <c r="AX94"/>
  <c i="5" r="J110"/>
  <c r="J104"/>
  <c r="J112"/>
  <c i="3" r="J32"/>
  <c i="1" r="AG96"/>
  <c r="AW94"/>
  <c r="AK30"/>
  <c i="3" r="F35"/>
  <c i="1" r="AZ96"/>
  <c i="3" r="J35"/>
  <c i="1" r="AV96"/>
  <c r="AT96"/>
  <c i="5" l="1" r="J31"/>
  <c i="4" r="J31"/>
  <c r="BE108"/>
  <c i="5" r="BE110"/>
  <c i="3" r="J41"/>
  <c i="1" r="AN96"/>
  <c i="2" r="J120"/>
  <c r="J128"/>
  <c r="F35"/>
  <c i="1" r="AZ95"/>
  <c i="5" r="J32"/>
  <c i="1" r="AG98"/>
  <c i="4" r="F35"/>
  <c i="1" r="AZ97"/>
  <c i="4" r="J32"/>
  <c i="1" r="AG97"/>
  <c i="5" r="J35"/>
  <c i="1" r="AV98"/>
  <c r="AT98"/>
  <c i="2" l="1" r="J31"/>
  <c i="5" r="J41"/>
  <c i="1" r="AN98"/>
  <c i="2" r="J32"/>
  <c i="1" r="AG95"/>
  <c r="AN95"/>
  <c i="5" r="F35"/>
  <c i="1" r="AZ98"/>
  <c r="AZ94"/>
  <c r="W29"/>
  <c i="4" r="J35"/>
  <c i="1" r="AV97"/>
  <c r="AT97"/>
  <c i="2" l="1" r="J41"/>
  <c i="4" r="J41"/>
  <c i="1" r="AN97"/>
  <c r="AV94"/>
  <c r="AK29"/>
  <c r="AG94"/>
  <c r="AK26"/>
  <c l="1"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<sst xmlns="http://schemas.openxmlformats.org/spreadsheetml/2006/main">
  <si>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</si>
  <si>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</si>
  <si>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</si>
  <si>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</si>
  <si>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</si>
  <si>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{bd26b70d-79e1-4525-b4d9-6a6f4c9b5d61}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</si>
  <si>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</si>
  <si>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</si>
  <si>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</si>
  <si>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</si>
  <si>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</si>
  <si>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</si>
  <si>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</si>
  <si>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</si>
  <si>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2023/057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</si>
  <si>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</si>
  <si>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</si>
  <si>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Demolice a novostavba zázemí cestářství Slaný na pozemku p. č. 391/1, 391/2 a p. č. st. 3473</t>
  </si>
  <si>
    <t>KSO:</t>
  </si>
  <si>
    <t>CC-CZ:</t>
  </si>
  <si>
    <t>Místo:</t>
  </si>
  <si>
    <t>p.č. 391/1 a 391/2 a p.č. st. 3473</t>
  </si>
  <si>
    <t>Datum:</t>
  </si>
  <si>
    <t>29. 5. 2023</t>
  </si>
  <si>
    <t>Zadavatel:</t>
  </si>
  <si>
    <t>IČ:</t>
  </si>
  <si>
    <t>Středočeský kraj, Zborovská 81/11, Smíchov</t>
  </si>
  <si>
    <t>DIČ:</t>
  </si>
  <si>
    <t>Uchazeč:</t>
  </si>
  <si>
    <t>Vyplň údaj</t>
  </si>
  <si>
    <t>Projektant:</t>
  </si>
  <si>
    <t>KFJ project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</si>
  <si>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</si>
  <si>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</si>
  <si>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</si>
  <si>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</si>
  <si>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</si>
  <si>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</si>
  <si>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</si>
  <si>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</si>
  <si>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</si>
  <si>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</si>
  <si>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</si>
  <si>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</si>
  <si>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</si>
  <si>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</si>
  <si>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</si>
  <si>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</si>
  <si>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</si>
  <si>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</si>
  <si>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</si>
  <si>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</si>
  <si>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</si>
  <si>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</si>
  <si>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</si>
  <si>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</si>
  <si>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</si>
  <si>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</si>
  <si>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</si>
  <si>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</si>
  <si>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</si>
  <si>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</si>
  <si>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</si>
  <si>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</si>
  <si>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</si>
  <si>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</si>
  <si>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</si>
  <si>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</si>
  <si>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</si>
  <si>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</si>
  <si>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</si>
  <si>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</si>
  <si>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</si>
  <si>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</si>
  <si>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</si>
  <si>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</si>
  <si>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</si>
  <si>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</si>
  <si>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</si>
  <si>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</si>
  <si>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</si>
  <si>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Demolice objektu</t>
  </si>
  <si>
    <t>STA</t>
  </si>
  <si>
    <t>1</t>
  </si>
  <si>
    <t>{3ce6b504-c639-456b-82eb-07099eda9a08}</t>
  </si>
  <si>
    <t>2</t>
  </si>
  <si>
    <t>02</t>
  </si>
  <si>
    <t>Základové konstrukce, schodiště a okapový chodník</t>
  </si>
  <si>
    <t>{6668e18a-8e1a-4a34-ac35-274bb4a26157}</t>
  </si>
  <si>
    <t>03</t>
  </si>
  <si>
    <t>Kontejnerová stavba</t>
  </si>
  <si>
    <t>{c25fbcf0-85b9-46c8-b000-eed2591a94d4}</t>
  </si>
  <si>
    <t>04</t>
  </si>
  <si>
    <t>VRN</t>
  </si>
  <si>
    <t>{b646af72-b07f-43cb-993a-6b348d7a18d4}</t>
  </si>
  <si>
    <t>KRYCÍ LIST SOUPISU PRACÍ</t>
  </si>
  <si>
    <t>Objekt:</t>
  </si>
  <si>
    <t>01 - Demolice objektu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</si>
  <si>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</si>
  <si>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</si>
  <si>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</si>
  <si>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</si>
  <si>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</si>
  <si>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</si>
  <si>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</si>
  <si>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</si>
  <si>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</si>
  <si>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</si>
  <si>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</si>
  <si>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</si>
  <si>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</si>
  <si>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</si>
  <si>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</si>
  <si>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</si>
  <si>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</si>
  <si>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</si>
  <si>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</si>
  <si>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</si>
  <si>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</si>
  <si>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</si>
  <si>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</si>
  <si>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</si>
  <si>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</si>
  <si>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</si>
  <si>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</si>
  <si>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</si>
  <si>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</si>
  <si>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</si>
  <si>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</si>
  <si>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</si>
  <si>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</si>
  <si>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</si>
  <si>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</si>
  <si>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</si>
  <si>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</si>
  <si>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</si>
  <si>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</si>
  <si>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</si>
  <si>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</si>
  <si>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</si>
  <si>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</si>
  <si>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</si>
  <si>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</si>
  <si>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</si>
  <si>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</si>
  <si>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</si>
  <si>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</si>
  <si>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</si>
  <si>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</si>
  <si>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</si>
  <si>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</si>
  <si>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</si>
  <si>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</si>
  <si>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171152501</t>
  </si>
  <si>
    <t>Zhutnění podloží z hornin soudržných nebo nesoudržných pod násypy</t>
  </si>
  <si>
    <t>m2</t>
  </si>
  <si>
    <t>4</t>
  </si>
  <si>
    <t>-794110631</t>
  </si>
  <si>
    <t>9</t>
  </si>
  <si>
    <t>Ostatní konstrukce a práce, bourání</t>
  </si>
  <si>
    <t>961044111</t>
  </si>
  <si>
    <t>Bourání základů z betonu prostého</t>
  </si>
  <si>
    <t>m3</t>
  </si>
  <si>
    <t>-707465285</t>
  </si>
  <si>
    <t>3</t>
  </si>
  <si>
    <t>965042121</t>
  </si>
  <si>
    <t>Bourání podkladů pod dlažby nebo mazanin betonových nebo z litého asfaltu tl do 100 mm pl do 1 m2</t>
  </si>
  <si>
    <t>1351539979</t>
  </si>
  <si>
    <t>968062246</t>
  </si>
  <si>
    <t>Vybourání dřevěných rámů oken jednoduchých včetně křídel pl do 4 m2</t>
  </si>
  <si>
    <t>202225878</t>
  </si>
  <si>
    <t>5</t>
  </si>
  <si>
    <t>968062455</t>
  </si>
  <si>
    <t>Vybourání dřevěných dveřních zárubní pl do 2 m2</t>
  </si>
  <si>
    <t>-955158295</t>
  </si>
  <si>
    <t>6</t>
  </si>
  <si>
    <t>978036191</t>
  </si>
  <si>
    <t>Otlučení (osekání) cementových omítek vnějších ploch v rozsahu přes 50 do 100 %</t>
  </si>
  <si>
    <t>-45253997</t>
  </si>
  <si>
    <t>997</t>
  </si>
  <si>
    <t>Přesun sutě</t>
  </si>
  <si>
    <t>7</t>
  </si>
  <si>
    <t>997013111</t>
  </si>
  <si>
    <t>Vnitrostaveništní doprava suti a vybouraných hmot pro budovy v do 6 m s použitím mechanizace</t>
  </si>
  <si>
    <t>t</t>
  </si>
  <si>
    <t>-1721760768</t>
  </si>
  <si>
    <t>8</t>
  </si>
  <si>
    <t>997013501</t>
  </si>
  <si>
    <t>Odvoz suti a vybouraných hmot na skládku nebo meziskládku do 1 km se složením</t>
  </si>
  <si>
    <t>-1875544504</t>
  </si>
  <si>
    <t>997013509</t>
  </si>
  <si>
    <t>Příplatek k odvozu suti a vybouraných hmot na skládku ZKD 1 km přes 1 km</t>
  </si>
  <si>
    <t>1946960784</t>
  </si>
  <si>
    <t>P</t>
  </si>
  <si>
    <t>Poznámka k položce:_x000d_
příplatek k dopravě za dalších 29 km</t>
  </si>
  <si>
    <t>10</t>
  </si>
  <si>
    <t>997013609</t>
  </si>
  <si>
    <t>Poplatek za uložení na skládce (skládkovné) stavebního odpadu ze směsí nebo oddělených frakcí betonu, cihel a keramických výrobků kód odpadu 17 01 07</t>
  </si>
  <si>
    <t>-766640790</t>
  </si>
  <si>
    <t>11</t>
  </si>
  <si>
    <t>997013811</t>
  </si>
  <si>
    <t>Poplatek za uložení na skládce (skládkovné) stavebního odpadu dřevěného kód odpadu 17 02 01</t>
  </si>
  <si>
    <t>633090934</t>
  </si>
  <si>
    <t>12</t>
  </si>
  <si>
    <t>997013861</t>
  </si>
  <si>
    <t>Poplatek za uložení stavebního odpadu na recyklační skládce (skládkovné) z prostého betonu kód odpadu 17 01 01</t>
  </si>
  <si>
    <t>994282486</t>
  </si>
  <si>
    <t>PSV</t>
  </si>
  <si>
    <t>Práce a dodávky PSV</t>
  </si>
  <si>
    <t>711</t>
  </si>
  <si>
    <t>Izolace proti vodě, vlhkosti a plynům</t>
  </si>
  <si>
    <t>13</t>
  </si>
  <si>
    <t>711131811</t>
  </si>
  <si>
    <t>Odstranění izolace proti zemní vlhkosti vodorovné</t>
  </si>
  <si>
    <t>16</t>
  </si>
  <si>
    <t>1098478194</t>
  </si>
  <si>
    <t>721</t>
  </si>
  <si>
    <t>Zdravotechnika - vnitřní kanalizace</t>
  </si>
  <si>
    <t>14</t>
  </si>
  <si>
    <t>R02</t>
  </si>
  <si>
    <t>Demontáž stávající vnitřní kanalizace</t>
  </si>
  <si>
    <t>soubor</t>
  </si>
  <si>
    <t>-454907805</t>
  </si>
  <si>
    <t>722</t>
  </si>
  <si>
    <t>Zdravotechnika - vnitřní vodovod</t>
  </si>
  <si>
    <t>R03</t>
  </si>
  <si>
    <t>Demontáž stávající vnitřní vodovod</t>
  </si>
  <si>
    <t>624425575</t>
  </si>
  <si>
    <t>723</t>
  </si>
  <si>
    <t>Zdravotechnika - vnitřní plynovod</t>
  </si>
  <si>
    <t>R04</t>
  </si>
  <si>
    <t>Demontáž stávajícího plynovodu</t>
  </si>
  <si>
    <t>-1314592781</t>
  </si>
  <si>
    <t>725</t>
  </si>
  <si>
    <t>Zdravotechnika - zařizovací předměty</t>
  </si>
  <si>
    <t>17</t>
  </si>
  <si>
    <t>725110814</t>
  </si>
  <si>
    <t>Demontáž klozetu Kombi</t>
  </si>
  <si>
    <t>-1256333063</t>
  </si>
  <si>
    <t>18</t>
  </si>
  <si>
    <t>725122817</t>
  </si>
  <si>
    <t>Demontáž pisoárových stání bez nádrže a jedním záchodkem</t>
  </si>
  <si>
    <t>-847586820</t>
  </si>
  <si>
    <t>19</t>
  </si>
  <si>
    <t>725210821</t>
  </si>
  <si>
    <t>Demontáž umyvadel bez výtokových armatur</t>
  </si>
  <si>
    <t>1638218757</t>
  </si>
  <si>
    <t>20</t>
  </si>
  <si>
    <t>725240812</t>
  </si>
  <si>
    <t>Demontáž vaniček sprchových bez výtokových armatur</t>
  </si>
  <si>
    <t>-832156455</t>
  </si>
  <si>
    <t>725810811</t>
  </si>
  <si>
    <t>Demontáž ventilů výtokových nástěnných</t>
  </si>
  <si>
    <t>kus</t>
  </si>
  <si>
    <t>1467176919</t>
  </si>
  <si>
    <t>22</t>
  </si>
  <si>
    <t>725820801</t>
  </si>
  <si>
    <t>Demontáž baterie nástěnné do G 3 / 4</t>
  </si>
  <si>
    <t>-898937670</t>
  </si>
  <si>
    <t>23</t>
  </si>
  <si>
    <t>725820802</t>
  </si>
  <si>
    <t>Demontáž baterie stojánkové do jednoho otvoru</t>
  </si>
  <si>
    <t>1736934186</t>
  </si>
  <si>
    <t>24</t>
  </si>
  <si>
    <t>725860811</t>
  </si>
  <si>
    <t>Demontáž uzávěrů zápachu jednoduchých</t>
  </si>
  <si>
    <t>-320629693</t>
  </si>
  <si>
    <t>731</t>
  </si>
  <si>
    <t>Ústřední vytápění - kotelny</t>
  </si>
  <si>
    <t>25</t>
  </si>
  <si>
    <t>731200826</t>
  </si>
  <si>
    <t>Demontáž kotle ocelového na plynná nebo kapalná paliva výkon přes 40 do 60 kW</t>
  </si>
  <si>
    <t>1854395169</t>
  </si>
  <si>
    <t>733</t>
  </si>
  <si>
    <t>Ústřední vytápění - rozvodné potrubí</t>
  </si>
  <si>
    <t>26</t>
  </si>
  <si>
    <t>733290801</t>
  </si>
  <si>
    <t>Demontáž potrubí měděného D do 35x1,5 mm</t>
  </si>
  <si>
    <t>m</t>
  </si>
  <si>
    <t>1741791843</t>
  </si>
  <si>
    <t>734</t>
  </si>
  <si>
    <t>Ústřední vytápění - armatury</t>
  </si>
  <si>
    <t>27</t>
  </si>
  <si>
    <t>734200811</t>
  </si>
  <si>
    <t>Demontáž armatury závitové s jedním závitem přes G 1/2 do G 1/2</t>
  </si>
  <si>
    <t>-807031084</t>
  </si>
  <si>
    <t>28</t>
  </si>
  <si>
    <t>734441811</t>
  </si>
  <si>
    <t>Demontáž regulátoru teploty Mertik řada 386 s kapilárou DN do 50</t>
  </si>
  <si>
    <t>-193540763</t>
  </si>
  <si>
    <t>735</t>
  </si>
  <si>
    <t>Ústřední vytápění - otopná tělesa</t>
  </si>
  <si>
    <t>29</t>
  </si>
  <si>
    <t>735151812</t>
  </si>
  <si>
    <t>Demontáž otopného tělesa panelového jednořadého dl přes 1500 do 2820 mm</t>
  </si>
  <si>
    <t>1293984510</t>
  </si>
  <si>
    <t>741</t>
  </si>
  <si>
    <t>Elektroinstalace - silnoproud</t>
  </si>
  <si>
    <t>30</t>
  </si>
  <si>
    <t>R01</t>
  </si>
  <si>
    <t>Demontáž stávající elektroinstalace</t>
  </si>
  <si>
    <t>-2026061696</t>
  </si>
  <si>
    <t>762</t>
  </si>
  <si>
    <t>Konstrukce tesařské</t>
  </si>
  <si>
    <t>31</t>
  </si>
  <si>
    <t>762111811</t>
  </si>
  <si>
    <t>Demontáž stěn a příček z hraněného řeziva</t>
  </si>
  <si>
    <t>438710401</t>
  </si>
  <si>
    <t>32</t>
  </si>
  <si>
    <t>762132811</t>
  </si>
  <si>
    <t>DeMontáž bednění svislých stěn z prken hoblovaných jednostranně</t>
  </si>
  <si>
    <t>978823274</t>
  </si>
  <si>
    <t>33</t>
  </si>
  <si>
    <t>762331813</t>
  </si>
  <si>
    <t>Demontáž vázaných kcí krovů z hranolů průřezové pl přes 224 do 288 cm2</t>
  </si>
  <si>
    <t>-101751752</t>
  </si>
  <si>
    <t>764</t>
  </si>
  <si>
    <t>Konstrukce klempířské</t>
  </si>
  <si>
    <t>34</t>
  </si>
  <si>
    <t>764001821</t>
  </si>
  <si>
    <t>Demontáž krytiny ze svitků nebo tabulí do suti</t>
  </si>
  <si>
    <t>-448823376</t>
  </si>
  <si>
    <t>35</t>
  </si>
  <si>
    <t>764001861</t>
  </si>
  <si>
    <t>Demontáž hřebene z hřebenáčů do suti</t>
  </si>
  <si>
    <t>106273534</t>
  </si>
  <si>
    <t>36</t>
  </si>
  <si>
    <t>764002801</t>
  </si>
  <si>
    <t>Demontáž závětrné lišty do suti</t>
  </si>
  <si>
    <t>-1660659107</t>
  </si>
  <si>
    <t>37</t>
  </si>
  <si>
    <t>764002851</t>
  </si>
  <si>
    <t>Demontáž oplechování parapetů do suti</t>
  </si>
  <si>
    <t>-768388748</t>
  </si>
  <si>
    <t>38</t>
  </si>
  <si>
    <t>764004801</t>
  </si>
  <si>
    <t>Demontáž podokapního žlabu do suti</t>
  </si>
  <si>
    <t>-709903189</t>
  </si>
  <si>
    <t>39</t>
  </si>
  <si>
    <t>764004861</t>
  </si>
  <si>
    <t>Demontáž svodu do suti</t>
  </si>
  <si>
    <t>1560938715</t>
  </si>
  <si>
    <t>766</t>
  </si>
  <si>
    <t>Konstrukce truhlářské</t>
  </si>
  <si>
    <t>40</t>
  </si>
  <si>
    <t>766411812</t>
  </si>
  <si>
    <t>Demontáž truhlářského obložení stěn z panelů plochy přes 1,5 m2</t>
  </si>
  <si>
    <t>1159370302</t>
  </si>
  <si>
    <t>41</t>
  </si>
  <si>
    <t>766421812</t>
  </si>
  <si>
    <t>Demontáž truhlářského obložení podhledů z panelů plochy přes 1,5 m2</t>
  </si>
  <si>
    <t>1360264865</t>
  </si>
  <si>
    <t>771</t>
  </si>
  <si>
    <t>Podlahy z dlaždic</t>
  </si>
  <si>
    <t>42</t>
  </si>
  <si>
    <t>771573810</t>
  </si>
  <si>
    <t>Demontáž podlah z dlaždic keramických lepených</t>
  </si>
  <si>
    <t>1922835306</t>
  </si>
  <si>
    <t>776</t>
  </si>
  <si>
    <t>Podlahy povlakové</t>
  </si>
  <si>
    <t>43</t>
  </si>
  <si>
    <t>776201811</t>
  </si>
  <si>
    <t>Demontáž lepených povlakových podlah bez podložky ručně</t>
  </si>
  <si>
    <t>-357321543</t>
  </si>
  <si>
    <t>44</t>
  </si>
  <si>
    <t>776410811</t>
  </si>
  <si>
    <t>Odstranění soklíků a lišt pryžových nebo plastových</t>
  </si>
  <si>
    <t>-1928322890</t>
  </si>
  <si>
    <t>781</t>
  </si>
  <si>
    <t>Dokončovací práce - obklady</t>
  </si>
  <si>
    <t>45</t>
  </si>
  <si>
    <t>781473810</t>
  </si>
  <si>
    <t>Demontáž obkladů z obkladaček keramických lepených</t>
  </si>
  <si>
    <t>-1865753798</t>
  </si>
  <si>
    <t>02 - Základové konstrukce, schodiště a okapový chodník</t>
  </si>
  <si>
    <t xml:space="preserve">    2 - Zakládání</t>
  </si>
  <si>
    <t xml:space="preserve">    6 - Úpravy povrchů, podlahy a osazování výplní</t>
  </si>
  <si>
    <t xml:space="preserve">    8 - Trubní vedení</t>
  </si>
  <si>
    <t xml:space="preserve">    998 - Přesun hmot</t>
  </si>
  <si>
    <t xml:space="preserve">    713 - Izolace tepelné</t>
  </si>
  <si>
    <t xml:space="preserve">    767 - Konstrukce zámečnické</t>
  </si>
  <si>
    <t xml:space="preserve">    783 - Dokončovací práce - nátěry</t>
  </si>
  <si>
    <t>M - Práce a dodávky M</t>
  </si>
  <si>
    <t xml:space="preserve">    21-M - Elektromontáže</t>
  </si>
  <si>
    <t>121151113</t>
  </si>
  <si>
    <t>Sejmutí ornice plochy do 500 m2 tl vrstvy do 200 mm strojně</t>
  </si>
  <si>
    <t>-559823419</t>
  </si>
  <si>
    <t>132251102</t>
  </si>
  <si>
    <t>Hloubení rýh nezapažených š do 800 mm v hornině třídy těžitelnosti I skupiny 3 objem do 50 m3 strojně</t>
  </si>
  <si>
    <t>1934592638</t>
  </si>
  <si>
    <t>162351103</t>
  </si>
  <si>
    <t>Vodorovné přemístění přes 50 do 500 m výkopku/sypaniny z horniny třídy těžitelnosti I skupiny 1 až 3</t>
  </si>
  <si>
    <t>485156115</t>
  </si>
  <si>
    <t>162751117</t>
  </si>
  <si>
    <t>Vodorovné přemístění přes 9 000 do 10000 m výkopku/sypaniny z horniny třídy těžitelnosti I skupiny 1 až 3</t>
  </si>
  <si>
    <t>-475268691</t>
  </si>
  <si>
    <t>162751119</t>
  </si>
  <si>
    <t>Příplatek k vodorovnému přemístění výkopku/sypaniny z horniny třídy těžitelnosti I skupiny 1 až 3 ZKD 1000 m přes 10000 m</t>
  </si>
  <si>
    <t>-2016903826</t>
  </si>
  <si>
    <t>Poznámka k položce:_x000d_
příplatek k dopravě za dalších 20 km</t>
  </si>
  <si>
    <t>167151101</t>
  </si>
  <si>
    <t>Nakládání výkopku z hornin třídy těžitelnosti I skupiny 1 až 3 do 100 m3</t>
  </si>
  <si>
    <t>1542234835</t>
  </si>
  <si>
    <t>171201231</t>
  </si>
  <si>
    <t>Poplatek za uložení zeminy a kamení na recyklační skládce (skládkovné) kód odpadu 17 05 04</t>
  </si>
  <si>
    <t>815712398</t>
  </si>
  <si>
    <t>171251201</t>
  </si>
  <si>
    <t>Uložení sypaniny na skládky nebo meziskládky</t>
  </si>
  <si>
    <t>403813647</t>
  </si>
  <si>
    <t>174151101</t>
  </si>
  <si>
    <t>Zásyp jam, šachet rýh nebo kolem objektů sypaninou se zhutněním</t>
  </si>
  <si>
    <t>6309769</t>
  </si>
  <si>
    <t>181351103</t>
  </si>
  <si>
    <t>Rozprostření ornice tl vrstvy do 200 mm pl přes 100 do 500 m2 v rovině nebo ve svahu do 1:5 strojně</t>
  </si>
  <si>
    <t>281718019</t>
  </si>
  <si>
    <t>Zakládání</t>
  </si>
  <si>
    <t>271542211</t>
  </si>
  <si>
    <t>Podsyp pod základové konstrukce se zhutněním z netříděné štěrkodrtě</t>
  </si>
  <si>
    <t>1565533600</t>
  </si>
  <si>
    <t>273313611VL01</t>
  </si>
  <si>
    <t>Základové desky z betonu tř. C 16/20 XC2</t>
  </si>
  <si>
    <t>1650392011</t>
  </si>
  <si>
    <t>273351121</t>
  </si>
  <si>
    <t>Zřízení bednění základových desek</t>
  </si>
  <si>
    <t>1869432532</t>
  </si>
  <si>
    <t>273351122</t>
  </si>
  <si>
    <t>Odstranění bednění základových desek</t>
  </si>
  <si>
    <t>193330152</t>
  </si>
  <si>
    <t>274313611VL01</t>
  </si>
  <si>
    <t>Základové pásy z betonu tř. C 16/20 XC2</t>
  </si>
  <si>
    <t>194966051</t>
  </si>
  <si>
    <t>279113134VL01</t>
  </si>
  <si>
    <t>Základová zeď tl přes 250 do 300 mm z tvárnic ztraceného bednění včetně výplně z betonu tř. C 16/20 XC2</t>
  </si>
  <si>
    <t>-644545398</t>
  </si>
  <si>
    <t>279361821</t>
  </si>
  <si>
    <t>Výztuž základových zdí nosných betonářskou ocelí 10 505</t>
  </si>
  <si>
    <t>-2114743729</t>
  </si>
  <si>
    <t>Úpravy povrchů, podlahy a osazování výplní</t>
  </si>
  <si>
    <t>631311134</t>
  </si>
  <si>
    <t>Mazanina tl přes 120 do 240 mm z betonu prostého bez zvýšených nároků na prostředí tř. C 16/20</t>
  </si>
  <si>
    <t>-743952331</t>
  </si>
  <si>
    <t>Poznámka k položce:_x000d_
venkovní schodiště</t>
  </si>
  <si>
    <t>637121112</t>
  </si>
  <si>
    <t>Okapový chodník z kačírku tl 150 mm s udusáním</t>
  </si>
  <si>
    <t>-546785732</t>
  </si>
  <si>
    <t>Trubní vedení</t>
  </si>
  <si>
    <t>871265211</t>
  </si>
  <si>
    <t>Kanalizační potrubí z tvrdého PVC jednovrstvé tuhost třídy SN4 DN 110</t>
  </si>
  <si>
    <t>-1444952706</t>
  </si>
  <si>
    <t>871275211</t>
  </si>
  <si>
    <t>Kanalizační potrubí z tvrdého PVC jednovrstvé tuhost třídy SN4 DN 125</t>
  </si>
  <si>
    <t>-1470252505</t>
  </si>
  <si>
    <t>871315211</t>
  </si>
  <si>
    <t>Kanalizační potrubí z tvrdého PVC jednovrstvé tuhost třídy SN4 DN 160</t>
  </si>
  <si>
    <t>-724433815</t>
  </si>
  <si>
    <t>877265211</t>
  </si>
  <si>
    <t>Montáž tvarovek z tvrdého PVC-systém KG nebo z polypropylenu-systém KG 2000 jednoosé DN 110</t>
  </si>
  <si>
    <t>-1617313251</t>
  </si>
  <si>
    <t>M</t>
  </si>
  <si>
    <t>28611351</t>
  </si>
  <si>
    <t>koleno kanalizační PVC KG 110x45°</t>
  </si>
  <si>
    <t>-940710173</t>
  </si>
  <si>
    <t>877265231</t>
  </si>
  <si>
    <t>Montáž víčka z tvrdého PVC-systém KG DN 110</t>
  </si>
  <si>
    <t>1454827271</t>
  </si>
  <si>
    <t>28611718</t>
  </si>
  <si>
    <t>víčko kanalizace plastové KG DN 110</t>
  </si>
  <si>
    <t>156788721</t>
  </si>
  <si>
    <t>877275211</t>
  </si>
  <si>
    <t>Montáž tvarovek z tvrdého PVC-systém KG nebo z polypropylenu-systém KG 2000 jednoosé DN 125</t>
  </si>
  <si>
    <t>-791748058</t>
  </si>
  <si>
    <t>28611356</t>
  </si>
  <si>
    <t>koleno kanalizační PVC KG 125x45°</t>
  </si>
  <si>
    <t>-654795945</t>
  </si>
  <si>
    <t>28611502</t>
  </si>
  <si>
    <t>redukce kanalizační PVC 125/110</t>
  </si>
  <si>
    <t>-859992284</t>
  </si>
  <si>
    <t>877275221</t>
  </si>
  <si>
    <t>Montáž tvarovek z tvrdého PVC-systém KG nebo z polypropylenu-systém KG 2000 dvouosé DN 125</t>
  </si>
  <si>
    <t>-859327838</t>
  </si>
  <si>
    <t>28611389</t>
  </si>
  <si>
    <t>odbočka kanalizační PVC s hrdlem 125/125/45°</t>
  </si>
  <si>
    <t>1304294172</t>
  </si>
  <si>
    <t>OSM.221310</t>
  </si>
  <si>
    <t>KGEA 45st odbočka DN 125/110 SN8</t>
  </si>
  <si>
    <t>-629692146</t>
  </si>
  <si>
    <t>877315211</t>
  </si>
  <si>
    <t>Montáž tvarovek z tvrdého PVC-systém KG nebo z polypropylenu-systém KG 2000 jednoosé DN 160</t>
  </si>
  <si>
    <t>-113969084</t>
  </si>
  <si>
    <t>28611504</t>
  </si>
  <si>
    <t>redukce kanalizační PVC 160/110</t>
  </si>
  <si>
    <t>85936</t>
  </si>
  <si>
    <t>877315221</t>
  </si>
  <si>
    <t>Montáž tvarovek z tvrdého PVC-systém KG nebo z polypropylenu-systém KG 2000 dvouosé DN 160</t>
  </si>
  <si>
    <t>418953406</t>
  </si>
  <si>
    <t>OSM.222320</t>
  </si>
  <si>
    <t>KGEA 45st odbočka DN 160/110 SN8</t>
  </si>
  <si>
    <t>2022835219</t>
  </si>
  <si>
    <t>OSM.222310</t>
  </si>
  <si>
    <t>KGEA 45st odbočka DN 160/125 SN8</t>
  </si>
  <si>
    <t>-1304228582</t>
  </si>
  <si>
    <t>916331112</t>
  </si>
  <si>
    <t>Osazení zahradního obrubníku betonového do lože z betonu s boční opěrou</t>
  </si>
  <si>
    <t>339241957</t>
  </si>
  <si>
    <t>59217001</t>
  </si>
  <si>
    <t>obrubník betonový zahradní 1000x50x250mm</t>
  </si>
  <si>
    <t>-1390959170</t>
  </si>
  <si>
    <t>916991121</t>
  </si>
  <si>
    <t>Lože pod obrubníky, krajníky nebo obruby z dlažebních kostek z betonu prostého</t>
  </si>
  <si>
    <t>1960702125</t>
  </si>
  <si>
    <t>971052331</t>
  </si>
  <si>
    <t>Vybourání nebo prorážení otvorů v ŽB příčkách a zdech pl do 0,09 m2 tl do 150 mm</t>
  </si>
  <si>
    <t>-1319103697</t>
  </si>
  <si>
    <t>971052341</t>
  </si>
  <si>
    <t>Vybourání nebo prorážení otvorů v ŽB příčkách a zdech pl do 0,09 m2 tl do 300 mm</t>
  </si>
  <si>
    <t>395047172</t>
  </si>
  <si>
    <t>971052441</t>
  </si>
  <si>
    <t>Vybourání nebo prorážení otvorů v ŽB příčkách a zdech pl do 0,25 m2 tl do 300 mm</t>
  </si>
  <si>
    <t>1737384826</t>
  </si>
  <si>
    <t>184316356</t>
  </si>
  <si>
    <t>-757925248</t>
  </si>
  <si>
    <t>Poznámka k položce:_x000d_
příplatek k odvozu suti za dalších 29 km</t>
  </si>
  <si>
    <t>46</t>
  </si>
  <si>
    <t>997013862</t>
  </si>
  <si>
    <t>Poplatek za uložení stavebního odpadu na recyklační skládce (skládkovné) z armovaného betonu kód odpadu 17 01 01</t>
  </si>
  <si>
    <t>-2025386497</t>
  </si>
  <si>
    <t>998</t>
  </si>
  <si>
    <t>Přesun hmot</t>
  </si>
  <si>
    <t>47</t>
  </si>
  <si>
    <t>998011001</t>
  </si>
  <si>
    <t>Přesun hmot pro budovy zděné v do 6 m</t>
  </si>
  <si>
    <t>-532101671</t>
  </si>
  <si>
    <t>48</t>
  </si>
  <si>
    <t>711111002</t>
  </si>
  <si>
    <t>Provedení izolace proti zemní vlhkosti vodorovné za studena lakem asfaltovým</t>
  </si>
  <si>
    <t>-1352245998</t>
  </si>
  <si>
    <t>49</t>
  </si>
  <si>
    <t>11163152</t>
  </si>
  <si>
    <t>lak hydroizolační asfaltový</t>
  </si>
  <si>
    <t>-696658554</t>
  </si>
  <si>
    <t>50</t>
  </si>
  <si>
    <t>711141559</t>
  </si>
  <si>
    <t>Provedení izolace proti zemní vlhkosti pásy přitavením vodorovné NAIP</t>
  </si>
  <si>
    <t>268949047</t>
  </si>
  <si>
    <t>51</t>
  </si>
  <si>
    <t>62853004</t>
  </si>
  <si>
    <t>pás asfaltový natavitelný modifikovaný SBS tl 4,0mm s vložkou ze skleněné tkaniny a spalitelnou PE fólií nebo jemnozrnným minerálním posypem na horním povrchu</t>
  </si>
  <si>
    <t>554872752</t>
  </si>
  <si>
    <t>52</t>
  </si>
  <si>
    <t>998711101</t>
  </si>
  <si>
    <t>Přesun hmot tonážní pro izolace proti vodě, vlhkosti a plynům v objektech v do 6 m</t>
  </si>
  <si>
    <t>-1713717255</t>
  </si>
  <si>
    <t>713</t>
  </si>
  <si>
    <t>Izolace tepelné</t>
  </si>
  <si>
    <t>53</t>
  </si>
  <si>
    <t>713131141</t>
  </si>
  <si>
    <t>Montáž izolace tepelné stěn a základů lepením celoplošně rohoží, pásů, dílců, desek</t>
  </si>
  <si>
    <t>-507178872</t>
  </si>
  <si>
    <t>54</t>
  </si>
  <si>
    <t>28376438</t>
  </si>
  <si>
    <t>deska XPS hrana rovná a strukturovaný povrch 250kPa tl 30mm</t>
  </si>
  <si>
    <t>-2030812576</t>
  </si>
  <si>
    <t>767</t>
  </si>
  <si>
    <t>Konstrukce zámečnické</t>
  </si>
  <si>
    <t>55</t>
  </si>
  <si>
    <t>767220210</t>
  </si>
  <si>
    <t>Montáž zábradlí schodiště z trubek na ocelovou konstrukci hm do 15 kg</t>
  </si>
  <si>
    <t>2021889091</t>
  </si>
  <si>
    <t>56</t>
  </si>
  <si>
    <t>RMAT0001</t>
  </si>
  <si>
    <t>Hliníkové schodišťové zábradlí</t>
  </si>
  <si>
    <t>-1392905442</t>
  </si>
  <si>
    <t>57</t>
  </si>
  <si>
    <t>767810113VL01</t>
  </si>
  <si>
    <t>Montáž mřížek větracích čtyřhranných průřezu přes 0,09 m2</t>
  </si>
  <si>
    <t>1552747443</t>
  </si>
  <si>
    <t>58</t>
  </si>
  <si>
    <t>484VL01</t>
  </si>
  <si>
    <t>Hliníková větrací mřížka, ELOX, 1000x100 mm</t>
  </si>
  <si>
    <t>-393094347</t>
  </si>
  <si>
    <t>59</t>
  </si>
  <si>
    <t>998767101</t>
  </si>
  <si>
    <t>Přesun hmot tonážní pro zámečnické konstrukce v objektech v do 6 m</t>
  </si>
  <si>
    <t>-1388940402</t>
  </si>
  <si>
    <t>60</t>
  </si>
  <si>
    <t>771111011</t>
  </si>
  <si>
    <t>Vysátí podkladu před pokládkou dlažby</t>
  </si>
  <si>
    <t>-2050154254</t>
  </si>
  <si>
    <t>61</t>
  </si>
  <si>
    <t>771121011</t>
  </si>
  <si>
    <t>Nátěr penetrační na podlahu</t>
  </si>
  <si>
    <t>-1221478381</t>
  </si>
  <si>
    <t>62</t>
  </si>
  <si>
    <t>771274113</t>
  </si>
  <si>
    <t>Montáž obkladů stupnic z dlaždic keramických flexibilní lepidlo š přes 250 do 300 mm</t>
  </si>
  <si>
    <t>-2107802819</t>
  </si>
  <si>
    <t>63</t>
  </si>
  <si>
    <t>59761003</t>
  </si>
  <si>
    <t>dlažba keramická hutná hladká do interiéru přes 9 do 12ks/m2</t>
  </si>
  <si>
    <t>-114624348</t>
  </si>
  <si>
    <t>64</t>
  </si>
  <si>
    <t>771274232</t>
  </si>
  <si>
    <t>Montáž obkladů podstupnic z dlaždic hladkých keramických flexibilní lepidlo v přes 150 do 200 mm</t>
  </si>
  <si>
    <t>-1516685049</t>
  </si>
  <si>
    <t>65</t>
  </si>
  <si>
    <t>257333677</t>
  </si>
  <si>
    <t>66</t>
  </si>
  <si>
    <t>771574112</t>
  </si>
  <si>
    <t>Montáž podlah keramických hladkých lepených flexibilním lepidlem přes 9 do 12 ks/m2</t>
  </si>
  <si>
    <t>-1640309720</t>
  </si>
  <si>
    <t>67</t>
  </si>
  <si>
    <t>-300051247</t>
  </si>
  <si>
    <t>68</t>
  </si>
  <si>
    <t>998771101</t>
  </si>
  <si>
    <t>Přesun hmot tonážní pro podlahy z dlaždic v objektech v do 6 m</t>
  </si>
  <si>
    <t>-1287847274</t>
  </si>
  <si>
    <t>783</t>
  </si>
  <si>
    <t>Dokončovací práce - nátěry</t>
  </si>
  <si>
    <t>69</t>
  </si>
  <si>
    <t>783301311</t>
  </si>
  <si>
    <t>Odmaštění zámečnických konstrukcí vodou ředitelným odmašťovačem</t>
  </si>
  <si>
    <t>1367313505</t>
  </si>
  <si>
    <t>Poznámka k položce:_x000d_
nátěr hromosvodu</t>
  </si>
  <si>
    <t>70</t>
  </si>
  <si>
    <t>783314203</t>
  </si>
  <si>
    <t>Základní antikorozní jednonásobný syntetický samozákladující nátěr zámečnických konstrukcí</t>
  </si>
  <si>
    <t>754641833</t>
  </si>
  <si>
    <t>Práce a dodávky M</t>
  </si>
  <si>
    <t>21-M</t>
  </si>
  <si>
    <t>Elektromontáže</t>
  </si>
  <si>
    <t>71</t>
  </si>
  <si>
    <t>210220021</t>
  </si>
  <si>
    <t>Montáž uzemňovacího vedení vodičů FeZn pomocí svorek v zemi páskou do 120 mm2 v průmyslové výstavbě</t>
  </si>
  <si>
    <t>106126080</t>
  </si>
  <si>
    <t>72</t>
  </si>
  <si>
    <t>DRX.0065277.URS</t>
  </si>
  <si>
    <t>Zemnící prvky Páska zemnící FeZn 30x4</t>
  </si>
  <si>
    <t>128</t>
  </si>
  <si>
    <t>-2054666815</t>
  </si>
  <si>
    <t>73</t>
  </si>
  <si>
    <t>35441986</t>
  </si>
  <si>
    <t>svorka odbočovací a spojovací pro pásek 30x4 mm, FeZn</t>
  </si>
  <si>
    <t>-1148764972</t>
  </si>
  <si>
    <t>74</t>
  </si>
  <si>
    <t>210220023</t>
  </si>
  <si>
    <t>Montáž uzemňovacího vedení vodičů FeZn pomocí svorek v zemi drátem průměru do 10 mm v průmyslové výstavbě</t>
  </si>
  <si>
    <t>523154901</t>
  </si>
  <si>
    <t>75</t>
  </si>
  <si>
    <t>35441073</t>
  </si>
  <si>
    <t>drát D 10mm FeZn</t>
  </si>
  <si>
    <t>kg</t>
  </si>
  <si>
    <t>989372546</t>
  </si>
  <si>
    <t>76</t>
  </si>
  <si>
    <t>35441996</t>
  </si>
  <si>
    <t>svorka odbočovací a spojovací pro spojování kruhových a páskových vodičů, FeZn</t>
  </si>
  <si>
    <t>-273057073</t>
  </si>
  <si>
    <t>03 - Kontejnerová stavba</t>
  </si>
  <si>
    <t>D1 - Kontejnerová stavba - zázemí cestářství Slaný</t>
  </si>
  <si>
    <t>HSV - HSV</t>
  </si>
  <si>
    <t xml:space="preserve">    KONT1 - Kontejnerová stavba - zázemí cestářství Strnady-Jíloviště</t>
  </si>
  <si>
    <t>D1</t>
  </si>
  <si>
    <t>Kontejnerová stavba - zázemí cestářství Slaný</t>
  </si>
  <si>
    <t>Pol1</t>
  </si>
  <si>
    <t>kontejner C3 6058x2990xcca3400(3000) PON-160, PI-30+120, SI-220, 2xST, vyvař.rastr;**</t>
  </si>
  <si>
    <t>ks</t>
  </si>
  <si>
    <t>-146393832</t>
  </si>
  <si>
    <t>Pol10</t>
  </si>
  <si>
    <t>příčka instalační předsazená 10mm/dřevo,bílá; *</t>
  </si>
  <si>
    <t>-1373772634</t>
  </si>
  <si>
    <t>Pol11</t>
  </si>
  <si>
    <t>odvětrání kontejneru pr. 110mm;*</t>
  </si>
  <si>
    <t>-1958197097</t>
  </si>
  <si>
    <t>Pol12</t>
  </si>
  <si>
    <t>záděl celého kontejneru L=do 6,1 bm(4xplná stěna); *</t>
  </si>
  <si>
    <t>609630993</t>
  </si>
  <si>
    <t>Pol13</t>
  </si>
  <si>
    <t>obklad standardní stěny vnitřní deskou 10mm; *</t>
  </si>
  <si>
    <t>-1382384798</t>
  </si>
  <si>
    <t>Pol14</t>
  </si>
  <si>
    <t>obklad standardního stropu vnitřní deskou 10mm; *</t>
  </si>
  <si>
    <t>-438001628</t>
  </si>
  <si>
    <t>Pol15</t>
  </si>
  <si>
    <t>PVC, tl. 2,5mm, dekor středně šedý;*</t>
  </si>
  <si>
    <t>-1201969897</t>
  </si>
  <si>
    <t>Pol16</t>
  </si>
  <si>
    <t>dlažba 300/300mm, R10; *</t>
  </si>
  <si>
    <t>2035696458</t>
  </si>
  <si>
    <t>Poznámka k položce:_x000d_
šedá</t>
  </si>
  <si>
    <t>Pol17</t>
  </si>
  <si>
    <t>sokl z dlažby; *</t>
  </si>
  <si>
    <t>-1111639629</t>
  </si>
  <si>
    <t>Pol18</t>
  </si>
  <si>
    <t>podlaha izol.100mm+Styr. XPS tl.40mm(spodní vrst.), izol.(1x100,λ-0,035)U=0,294;*</t>
  </si>
  <si>
    <t>-819977818</t>
  </si>
  <si>
    <t>Pol19</t>
  </si>
  <si>
    <t>deska podlahová cementotřísková 22x1250x2987mm, (obě podélné strany otevřené)bez podlahového plechu; *</t>
  </si>
  <si>
    <t>-790214561</t>
  </si>
  <si>
    <t>Pol2</t>
  </si>
  <si>
    <t>otvor ve stojině/v rámu vypálený + pozink. průchodka + výřez v panelu;*</t>
  </si>
  <si>
    <t>1089631902</t>
  </si>
  <si>
    <t>Pol20</t>
  </si>
  <si>
    <t>šachta - otvor do podlahy dle výkresové dokumentace;*</t>
  </si>
  <si>
    <t>kpl</t>
  </si>
  <si>
    <t>160574706</t>
  </si>
  <si>
    <t>Pol21</t>
  </si>
  <si>
    <t>nástřik PE 81 RAL 7035/7, šedá; *</t>
  </si>
  <si>
    <t>155788804</t>
  </si>
  <si>
    <t>Pol22</t>
  </si>
  <si>
    <t>strop izol.220(60,40kg+4x40,20kg)dřevo/LTD(bílá) 10mm, REW 15, DP3; *</t>
  </si>
  <si>
    <t>240123468</t>
  </si>
  <si>
    <t>Pol23</t>
  </si>
  <si>
    <t>okno plast. 900x600, S, ornament, trojsklo, bílá; *</t>
  </si>
  <si>
    <t>-1052334774</t>
  </si>
  <si>
    <t>Pol24</t>
  </si>
  <si>
    <t>otvor s průchodkou v RAL - ochrana vodoinstalací proti zamrznutí mezi kont.;*</t>
  </si>
  <si>
    <t>-1526574507</t>
  </si>
  <si>
    <t>Pol25</t>
  </si>
  <si>
    <t>žaluzie vnitř.horizont.,pro okno 1765x1200 OS/OS,bílá;*</t>
  </si>
  <si>
    <t>-1021683606</t>
  </si>
  <si>
    <t>Pol26</t>
  </si>
  <si>
    <t>žaluzie vnitř.horizont.,pro okno 900x1500 OS,(1xP),bílá;*</t>
  </si>
  <si>
    <t>-935296849</t>
  </si>
  <si>
    <t>Pol27</t>
  </si>
  <si>
    <t>okno plast. 900x1500, OS,trojsklo, bílé;*</t>
  </si>
  <si>
    <t>-1324480755</t>
  </si>
  <si>
    <t>Pol28</t>
  </si>
  <si>
    <t>okno plast. 1500x1500, OS/OS,trojsklo, bílé;*</t>
  </si>
  <si>
    <t>544255775</t>
  </si>
  <si>
    <t>Pol29</t>
  </si>
  <si>
    <t>dveře ZK vč.zár. 875x2000,pravé; *</t>
  </si>
  <si>
    <t>-1669339837</t>
  </si>
  <si>
    <t>Pol3</t>
  </si>
  <si>
    <t>stěna obv.iz.60(λ-0,035),dřevo/LTD(bílá) 10mm,REW 45/REI 15-DP3,KOMA 2*</t>
  </si>
  <si>
    <t>1944380529</t>
  </si>
  <si>
    <t>Pol30</t>
  </si>
  <si>
    <t>dveře ZK vč.zár. 1000x2000,pravé; *</t>
  </si>
  <si>
    <t>1912852206</t>
  </si>
  <si>
    <t>Pol31</t>
  </si>
  <si>
    <t>protikus k zárubní pro ZK dveře;*</t>
  </si>
  <si>
    <t>-877047089</t>
  </si>
  <si>
    <t>Pol32</t>
  </si>
  <si>
    <t>kování standard (klika/klika) s vložkou ČSN; *</t>
  </si>
  <si>
    <t>1305454525</t>
  </si>
  <si>
    <t>Pol33</t>
  </si>
  <si>
    <t>dveřní otvor pro průchod do druhého kontejneru; *</t>
  </si>
  <si>
    <t>-784161785</t>
  </si>
  <si>
    <t>Pol34</t>
  </si>
  <si>
    <t>dveře Al 1000x2150 mm 1kř.,otv.ven,zavír.,trojsk*</t>
  </si>
  <si>
    <t>-1936903137</t>
  </si>
  <si>
    <t>Poznámka k položce:_x000d_
bílé</t>
  </si>
  <si>
    <t>Pol35</t>
  </si>
  <si>
    <t>dveře Al 2000x2150 mm,2kř.,otv.dovnitř,zavír.,trojsk*</t>
  </si>
  <si>
    <t>1303456240</t>
  </si>
  <si>
    <t>Pol36</t>
  </si>
  <si>
    <t>svítidlo LED 20W, 1275mm, IP65, 4000K;*</t>
  </si>
  <si>
    <t>1605647493</t>
  </si>
  <si>
    <t>Pol37</t>
  </si>
  <si>
    <t>svítidlo BRSB, 6x12 LED, 27W, 4000 K, kryt opál PMMA, IP44, prům. 375mm, 700mA; *</t>
  </si>
  <si>
    <t>332167101</t>
  </si>
  <si>
    <t>Pol38</t>
  </si>
  <si>
    <t>svítidlo zářivkové 2x42W LED ALDP 4000K, IP20, bílé, přisazené 1200 mm; *</t>
  </si>
  <si>
    <t>1922829514</t>
  </si>
  <si>
    <t>Pol39</t>
  </si>
  <si>
    <t>ventilátor + vnější mřížka AP 120,s doběhem a zpětnou klapkou;*</t>
  </si>
  <si>
    <t>-1007579084</t>
  </si>
  <si>
    <t>Pol4</t>
  </si>
  <si>
    <t>stěna obv.iz.140(λ-0,035),dřevo/LTD(bílá) 10mm,REW 45/REI 15-DP3,KOMA 2*</t>
  </si>
  <si>
    <t>-1373904479</t>
  </si>
  <si>
    <t>Pol40</t>
  </si>
  <si>
    <t>čidlo vlhkosti; *</t>
  </si>
  <si>
    <t>-733641408</t>
  </si>
  <si>
    <t>Pol41</t>
  </si>
  <si>
    <t>výztuha pro teplovodní topení - překližka 15mm (radiátor); *</t>
  </si>
  <si>
    <t>-714930355</t>
  </si>
  <si>
    <t>Pol42</t>
  </si>
  <si>
    <t>teplovodní topení - radiátor bez kotle, HZ systém; *</t>
  </si>
  <si>
    <t>1280066634</t>
  </si>
  <si>
    <t>Poznámka k položce:_x000d_
odhad</t>
  </si>
  <si>
    <t>Pol43</t>
  </si>
  <si>
    <t>bojler 200l</t>
  </si>
  <si>
    <t>-2012917974</t>
  </si>
  <si>
    <t>Pol44</t>
  </si>
  <si>
    <t>pevné připojení pro bojler 100-600l,s jističem; *</t>
  </si>
  <si>
    <t>-1190479566</t>
  </si>
  <si>
    <t>Pol45</t>
  </si>
  <si>
    <t>WC kombi, držák toal.pap., háček;*</t>
  </si>
  <si>
    <t>-871500089</t>
  </si>
  <si>
    <t>Pol46</t>
  </si>
  <si>
    <t>umyvadlo š.550mm SV+TV,police,zrcadlo (300x400mm),háček,baterie; *</t>
  </si>
  <si>
    <t>-615057632</t>
  </si>
  <si>
    <t>Pol47</t>
  </si>
  <si>
    <t>výlevka keramická, Mira, SV+TV, s plastovou mřížkou, na podlahu; *</t>
  </si>
  <si>
    <t>-49542733</t>
  </si>
  <si>
    <t>Pol48</t>
  </si>
  <si>
    <t>příplatek za odvětrání odpadu - přisávací hlavice;*</t>
  </si>
  <si>
    <t>-117664502</t>
  </si>
  <si>
    <t>Pol49</t>
  </si>
  <si>
    <t>sprch. box se zalamovacími dveřmi;*</t>
  </si>
  <si>
    <t>1420417935</t>
  </si>
  <si>
    <t>Poznámka k položce:_x000d_
plastový</t>
  </si>
  <si>
    <t>Pol5</t>
  </si>
  <si>
    <t>příčka rohová, izolace 40mm, bílá, LTD; *</t>
  </si>
  <si>
    <t>-2131349416</t>
  </si>
  <si>
    <t>Pol50</t>
  </si>
  <si>
    <t>vodovodní potrubí plastové; *</t>
  </si>
  <si>
    <t>-1847720638</t>
  </si>
  <si>
    <t>Pol51</t>
  </si>
  <si>
    <t>odpadní potrubí HT;*</t>
  </si>
  <si>
    <t>-1317578792</t>
  </si>
  <si>
    <t>Pol52</t>
  </si>
  <si>
    <t>komplet (redukční 3/4", uzavírací a vypouštěcí ventil 1/2");*</t>
  </si>
  <si>
    <t>-1424188552</t>
  </si>
  <si>
    <t>Pol53</t>
  </si>
  <si>
    <t>příprava vody k (umyvadlu, žlabu, pračce, myčce..) teplá+studená voda (2x vývod); *</t>
  </si>
  <si>
    <t>1341296770</t>
  </si>
  <si>
    <t>Pol54</t>
  </si>
  <si>
    <t>zkouška těsnosti a tlaková zkouška sociálního kontejneru;*</t>
  </si>
  <si>
    <t>-2051915367</t>
  </si>
  <si>
    <t>Pol55</t>
  </si>
  <si>
    <t>Projekt ZTI regulační sestava + 31 - 40 ks zařizovací předmět + rozvod;*</t>
  </si>
  <si>
    <t>-1505460057</t>
  </si>
  <si>
    <t>Pol56</t>
  </si>
  <si>
    <t>zásuvka vnitřní 230 V, ČSN, IP20;*</t>
  </si>
  <si>
    <t>-2143323299</t>
  </si>
  <si>
    <t>Poznámka k položce:_x000d_
Elso bílá</t>
  </si>
  <si>
    <t>Pol57</t>
  </si>
  <si>
    <t>zásuvka vnitřní 230 V, ČSN, IP44;*</t>
  </si>
  <si>
    <t>-390912112</t>
  </si>
  <si>
    <t>Pol58</t>
  </si>
  <si>
    <t>krabička s vypínačem (doutnavka) pro bojler;*</t>
  </si>
  <si>
    <t>-1858244857</t>
  </si>
  <si>
    <t>Pol59</t>
  </si>
  <si>
    <t>vypínač schodišťový IP20; *</t>
  </si>
  <si>
    <t>-269585428</t>
  </si>
  <si>
    <t>Pol6</t>
  </si>
  <si>
    <t>příčka rovná (max. 3bm), izolace 40mm, bílá, LTD, Rw=32dB; *</t>
  </si>
  <si>
    <t>-754093098</t>
  </si>
  <si>
    <t>Pol60</t>
  </si>
  <si>
    <t>vypínač IP21 křížový, kabel NYM-J; *</t>
  </si>
  <si>
    <t>701247243</t>
  </si>
  <si>
    <t>Pol61</t>
  </si>
  <si>
    <t>vypínač IP20;*</t>
  </si>
  <si>
    <t>-324388025</t>
  </si>
  <si>
    <t>Pol62</t>
  </si>
  <si>
    <t>vypínač IP20 dvojitý; *</t>
  </si>
  <si>
    <t>-189067730</t>
  </si>
  <si>
    <t>Pol63</t>
  </si>
  <si>
    <t>vypínač IP44;*</t>
  </si>
  <si>
    <t>-1730099371</t>
  </si>
  <si>
    <t>Pol64</t>
  </si>
  <si>
    <t>rozvaděč;*</t>
  </si>
  <si>
    <t>504561267</t>
  </si>
  <si>
    <t>Pol65</t>
  </si>
  <si>
    <t>přívod kabelu přes podlahu;*</t>
  </si>
  <si>
    <t>-1508039022</t>
  </si>
  <si>
    <t>Pol66</t>
  </si>
  <si>
    <t>kabelkanál 170/70;*</t>
  </si>
  <si>
    <t>498946671</t>
  </si>
  <si>
    <t>Pol67</t>
  </si>
  <si>
    <t>tlačítko nouzové, centrál STOP, IP55;*</t>
  </si>
  <si>
    <t>-1254136803</t>
  </si>
  <si>
    <t>Pol68</t>
  </si>
  <si>
    <t>spoj standard 1m (vnější spoj-hříbek,sp.šrouby,kryty);*</t>
  </si>
  <si>
    <t>-1867347578</t>
  </si>
  <si>
    <t>Pol69</t>
  </si>
  <si>
    <t>spoj pouze pro vnitřní dveřní průchod přetahované PVC; *</t>
  </si>
  <si>
    <t>896864040</t>
  </si>
  <si>
    <t>Pol7</t>
  </si>
  <si>
    <t>příčka rovná (max. 3bm) tl.120, izolace 100, bílá, LTD;*</t>
  </si>
  <si>
    <t>-268796974</t>
  </si>
  <si>
    <t>Pol70</t>
  </si>
  <si>
    <t>wago spojka;*</t>
  </si>
  <si>
    <t>164592934</t>
  </si>
  <si>
    <t>Pol71</t>
  </si>
  <si>
    <t>spoj stěna spoj LTD, výška spoje 1 bm; *</t>
  </si>
  <si>
    <t>-950069429</t>
  </si>
  <si>
    <t>Pol72</t>
  </si>
  <si>
    <t>spoj strop rovný spoj LTD, délka spoje 1 bm; *</t>
  </si>
  <si>
    <t>-366522559</t>
  </si>
  <si>
    <t>Pol73</t>
  </si>
  <si>
    <t>spoj podlaha, délka spoje 1 bm; *</t>
  </si>
  <si>
    <t>604010954</t>
  </si>
  <si>
    <t>Pol74</t>
  </si>
  <si>
    <t>spoj dveřní spoj LTD + šedým hříbek; *</t>
  </si>
  <si>
    <t>-1949348044</t>
  </si>
  <si>
    <t>Pol75</t>
  </si>
  <si>
    <t>rýna střešní Pz; *</t>
  </si>
  <si>
    <t>1402109774</t>
  </si>
  <si>
    <t>Poznámka k položce:_x000d_
pozink.bez nátěru</t>
  </si>
  <si>
    <t>Pol76</t>
  </si>
  <si>
    <t>trubka svodová Pz; *</t>
  </si>
  <si>
    <t>90565543</t>
  </si>
  <si>
    <t>77</t>
  </si>
  <si>
    <t>Pol77</t>
  </si>
  <si>
    <t>kotlík střešní Pz; *</t>
  </si>
  <si>
    <t>-128155733</t>
  </si>
  <si>
    <t>78</t>
  </si>
  <si>
    <t>Pol78</t>
  </si>
  <si>
    <t>střecha jednoplášťová s trapézovým plechem;*</t>
  </si>
  <si>
    <t>-2091215554</t>
  </si>
  <si>
    <t>Poznámka k položce:_x000d_
pozink.bez nátěru_x000d_
skladba viz PD</t>
  </si>
  <si>
    <t>79</t>
  </si>
  <si>
    <t>Pol79</t>
  </si>
  <si>
    <t>kabel NYM-J 3x2,5mm;*</t>
  </si>
  <si>
    <t>-1266475515</t>
  </si>
  <si>
    <t>Pol8</t>
  </si>
  <si>
    <t>příčka sani SV30 do 900mm s dveřmi O/Z;*</t>
  </si>
  <si>
    <t>-1471852475</t>
  </si>
  <si>
    <t>80</t>
  </si>
  <si>
    <t>Pol80</t>
  </si>
  <si>
    <t>mřížka větrací do dveří; *</t>
  </si>
  <si>
    <t>-423880249</t>
  </si>
  <si>
    <t>Poznámka k položce:_x000d_
plastová</t>
  </si>
  <si>
    <t>81</t>
  </si>
  <si>
    <t>Pol81</t>
  </si>
  <si>
    <t>podhled kazetový;*</t>
  </si>
  <si>
    <t>-592907029</t>
  </si>
  <si>
    <t>82</t>
  </si>
  <si>
    <t>Pol82</t>
  </si>
  <si>
    <t>omítka vč. zateplovacího systému</t>
  </si>
  <si>
    <t>999305328</t>
  </si>
  <si>
    <t>83</t>
  </si>
  <si>
    <t>Pol83</t>
  </si>
  <si>
    <t>Doprava kontejnerů;*</t>
  </si>
  <si>
    <t>-1553975783</t>
  </si>
  <si>
    <t>84</t>
  </si>
  <si>
    <t>Pol84</t>
  </si>
  <si>
    <t>Likvidace odpadu; *</t>
  </si>
  <si>
    <t>595387465</t>
  </si>
  <si>
    <t>85</t>
  </si>
  <si>
    <t>Pol85</t>
  </si>
  <si>
    <t>šanon dokumentů pro kolaudaci a předání stavby; *</t>
  </si>
  <si>
    <t>1124799486</t>
  </si>
  <si>
    <t>86</t>
  </si>
  <si>
    <t>Pol86</t>
  </si>
  <si>
    <t>revize elektro ČSN obytný, (kontejner);*</t>
  </si>
  <si>
    <t>-839168295</t>
  </si>
  <si>
    <t>87</t>
  </si>
  <si>
    <t>Pol87</t>
  </si>
  <si>
    <t>revize elektro ČSN sanitární, (kontejner);*</t>
  </si>
  <si>
    <t>-273715771</t>
  </si>
  <si>
    <t>88</t>
  </si>
  <si>
    <t>Pol88</t>
  </si>
  <si>
    <t>revize elektro ČSN sestavy kontejnerů (na montáži); *</t>
  </si>
  <si>
    <t>-1559776084</t>
  </si>
  <si>
    <t>Pol9</t>
  </si>
  <si>
    <t>příčka sani SV30 do 1250mm bez dveří;*</t>
  </si>
  <si>
    <t>-1354773283</t>
  </si>
  <si>
    <t>KONT1</t>
  </si>
  <si>
    <t>Kontejnerová stavba - zázemí cestářství Strnady-Jíloviště</t>
  </si>
  <si>
    <t>89</t>
  </si>
  <si>
    <t>R88</t>
  </si>
  <si>
    <t>Jeřábnické práce</t>
  </si>
  <si>
    <t>hod</t>
  </si>
  <si>
    <t>-1571498873</t>
  </si>
  <si>
    <t>90</t>
  </si>
  <si>
    <t>R89</t>
  </si>
  <si>
    <t>Vzduchotechnika</t>
  </si>
  <si>
    <t>komplet</t>
  </si>
  <si>
    <t>-693328546</t>
  </si>
  <si>
    <t>Poznámka k položce:_x000d_
viz PD</t>
  </si>
  <si>
    <t>91</t>
  </si>
  <si>
    <t>R90</t>
  </si>
  <si>
    <t>Slaboproud</t>
  </si>
  <si>
    <t>-2144556366</t>
  </si>
  <si>
    <t>92</t>
  </si>
  <si>
    <t>R91</t>
  </si>
  <si>
    <t>Kuchyńská linka</t>
  </si>
  <si>
    <t>-240198015</t>
  </si>
  <si>
    <t>93</t>
  </si>
  <si>
    <t>R92</t>
  </si>
  <si>
    <t>Plynový kondenzační kotel</t>
  </si>
  <si>
    <t>236207826</t>
  </si>
  <si>
    <t>94</t>
  </si>
  <si>
    <t>R93</t>
  </si>
  <si>
    <t>Vnitřní obklad</t>
  </si>
  <si>
    <t>-1696577222</t>
  </si>
  <si>
    <t>95</t>
  </si>
  <si>
    <t>R94</t>
  </si>
  <si>
    <t>Bleskosvod</t>
  </si>
  <si>
    <t>-429678159</t>
  </si>
  <si>
    <t>96</t>
  </si>
  <si>
    <t>R95</t>
  </si>
  <si>
    <t>Plynovod - kompletní provedení dodávka vč. materiálu, výkop a zásyp</t>
  </si>
  <si>
    <t>-1015311643</t>
  </si>
  <si>
    <t>97</t>
  </si>
  <si>
    <t>R96</t>
  </si>
  <si>
    <t>Dveře protipožární EW 15 DP3-C, 800x1970 mm vč. ocelové zárubně, D+M</t>
  </si>
  <si>
    <t>-1281511063</t>
  </si>
  <si>
    <t>98</t>
  </si>
  <si>
    <t>R97</t>
  </si>
  <si>
    <t>Přenosný hasící přístroj</t>
  </si>
  <si>
    <t>-1301622335</t>
  </si>
  <si>
    <t>99</t>
  </si>
  <si>
    <t>R98</t>
  </si>
  <si>
    <t>Hydrantová skříň</t>
  </si>
  <si>
    <t>577164082</t>
  </si>
  <si>
    <t>100</t>
  </si>
  <si>
    <t>R99</t>
  </si>
  <si>
    <t>Dveře hliníkové 1800x2150 mm vnitřní</t>
  </si>
  <si>
    <t>-1812089452</t>
  </si>
  <si>
    <t>04 -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</si>
  <si>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</si>
  <si>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</si>
  <si>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</si>
  <si>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</si>
  <si>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VRN9 - Ostatní náklady</t>
  </si>
  <si>
    <t>Vedlejší rozpočtové náklady</t>
  </si>
  <si>
    <t>VRN1</t>
  </si>
  <si>
    <t>Průzkumné, geodetické a projektové práce</t>
  </si>
  <si>
    <t>013244000VL01</t>
  </si>
  <si>
    <t>Realizační dokumentace</t>
  </si>
  <si>
    <t>1024</t>
  </si>
  <si>
    <t>2005374825</t>
  </si>
  <si>
    <t>013254000</t>
  </si>
  <si>
    <t>Dokumentace skutečného provedení stavby</t>
  </si>
  <si>
    <t>-1678412335</t>
  </si>
  <si>
    <t>VRN3</t>
  </si>
  <si>
    <t>030001000</t>
  </si>
  <si>
    <t>%</t>
  </si>
  <si>
    <t>-694323415</t>
  </si>
  <si>
    <t>VRN6</t>
  </si>
  <si>
    <t>060001000</t>
  </si>
  <si>
    <t>595753547</t>
  </si>
  <si>
    <t>VRN9</t>
  </si>
  <si>
    <t>090001000</t>
  </si>
  <si>
    <t>-2084066129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</si>
</sst>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29" fillId="0" borderId="0" xfId="0" applyNumberFormat="1" applyFont="1" applyAlignment="1" applyProtection="1">
      <alignment vertical="center"/>
    </xf>
    <xf numFmtId="0" fontId="20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4" fontId="21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://www.urs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jpg" /><Relationship Id="rId2" Type="http://schemas.openxmlformats.org/officeDocument/2006/relationships/image" Target="../media/image9.jpg" /><Relationship Id="rId3" Type="http://schemas.openxmlformats.org/officeDocument/2006/relationships/image" Target="../media/image10.jp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jpg" /><Relationship Id="rId2" Type="http://schemas.openxmlformats.org/officeDocument/2006/relationships/image" Target="../media/image13.jpg" /><Relationship Id="rId3" Type="http://schemas.openxmlformats.org/officeDocument/2006/relationships/image" Target="../media/image14.jp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6.jpg" /><Relationship Id="rId2" Type="http://schemas.openxmlformats.org/officeDocument/2006/relationships/image" Target="../media/image17.jpg" /><Relationship Id="rId3" Type="http://schemas.openxmlformats.org/officeDocument/2006/relationships/image" Target="../media/image18.jp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190500</xdr:colOff>
      <xdr:row>3</xdr:row>
      <xdr:rowOff>0</xdr:rowOff>
    </xdr:from>
    <xdr:to>
      <xdr:col>40</xdr:col>
      <xdr:colOff>367030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341630</xdr:colOff>
      <xdr:row>81</xdr:row>
      <xdr:rowOff>0</xdr:rowOff>
    </xdr:from>
    <xdr:to>
      <xdr:col>41</xdr:col>
      <xdr:colOff>177800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323215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323215</xdr:colOff>
      <xdr:row>81</xdr:row>
      <xdr:rowOff>0</xdr:rowOff>
    </xdr:from>
    <xdr:to>
      <xdr:col>9</xdr:col>
      <xdr:colOff>1214120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323215</xdr:colOff>
      <xdr:row>133</xdr:row>
      <xdr:rowOff>0</xdr:rowOff>
    </xdr:from>
    <xdr:to>
      <xdr:col>9</xdr:col>
      <xdr:colOff>1214120</xdr:colOff>
      <xdr:row>137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323215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323215</xdr:colOff>
      <xdr:row>81</xdr:row>
      <xdr:rowOff>0</xdr:rowOff>
    </xdr:from>
    <xdr:to>
      <xdr:col>9</xdr:col>
      <xdr:colOff>1214120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323215</xdr:colOff>
      <xdr:row>128</xdr:row>
      <xdr:rowOff>0</xdr:rowOff>
    </xdr:from>
    <xdr:to>
      <xdr:col>9</xdr:col>
      <xdr:colOff>1214120</xdr:colOff>
      <xdr:row>132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323215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323215</xdr:colOff>
      <xdr:row>81</xdr:row>
      <xdr:rowOff>0</xdr:rowOff>
    </xdr:from>
    <xdr:to>
      <xdr:col>9</xdr:col>
      <xdr:colOff>1214120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323215</xdr:colOff>
      <xdr:row>115</xdr:row>
      <xdr:rowOff>0</xdr:rowOff>
    </xdr:from>
    <xdr:to>
      <xdr:col>9</xdr:col>
      <xdr:colOff>1214120</xdr:colOff>
      <xdr:row>119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323215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323215</xdr:colOff>
      <xdr:row>81</xdr:row>
      <xdr:rowOff>0</xdr:rowOff>
    </xdr:from>
    <xdr:to>
      <xdr:col>9</xdr:col>
      <xdr:colOff>1214120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323215</xdr:colOff>
      <xdr:row>117</xdr:row>
      <xdr:rowOff>0</xdr:rowOff>
    </xdr:from>
    <xdr:to>
      <xdr:col>9</xdr:col>
      <xdr:colOff>1214120</xdr:colOff>
      <xdr:row>121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29" t="s">
        <v>40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41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44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49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50</v>
      </c>
      <c r="AI60" s="39"/>
      <c r="AJ60" s="39"/>
      <c r="AK60" s="39"/>
      <c r="AL60" s="39"/>
      <c r="AM60" s="61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52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53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50</v>
      </c>
      <c r="AI75" s="39"/>
      <c r="AJ75" s="39"/>
      <c r="AK75" s="39"/>
      <c r="AL75" s="39"/>
      <c r="AM75" s="61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2023/057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Demolice a novostavba zázemí cestářství Slaný na pozemku p. č. 391/1, 391/2 a p. č. st. 3473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p.č. 391/1 a 391/2 a p.č. st. 3473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29. 5. 2023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Středočeský kraj, Zborovská 81/11, Smíchov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KFJ project s.r.o.</v>
      </c>
      <c r="AN89" s="68"/>
      <c r="AO89" s="68"/>
      <c r="AP89" s="68"/>
      <c r="AQ89" s="37"/>
      <c r="AR89" s="41"/>
      <c r="AS89" s="78" t="s">
        <v>55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KFJ project s.r.o.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56</v>
      </c>
      <c r="D92" s="91"/>
      <c r="E92" s="91"/>
      <c r="F92" s="91"/>
      <c r="G92" s="91"/>
      <c r="H92" s="92"/>
      <c r="I92" s="93" t="s">
        <v>57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58</v>
      </c>
      <c r="AH92" s="91"/>
      <c r="AI92" s="91"/>
      <c r="AJ92" s="91"/>
      <c r="AK92" s="91"/>
      <c r="AL92" s="91"/>
      <c r="AM92" s="91"/>
      <c r="AN92" s="93" t="s">
        <v>59</v>
      </c>
      <c r="AO92" s="91"/>
      <c r="AP92" s="95"/>
      <c r="AQ92" s="96" t="s">
        <v>60</v>
      </c>
      <c r="AR92" s="41"/>
      <c r="AS92" s="97" t="s">
        <v>61</v>
      </c>
      <c r="AT92" s="98" t="s">
        <v>62</v>
      </c>
      <c r="AU92" s="98" t="s">
        <v>63</v>
      </c>
      <c r="AV92" s="98" t="s">
        <v>64</v>
      </c>
      <c r="AW92" s="98" t="s">
        <v>65</v>
      </c>
      <c r="AX92" s="98" t="s">
        <v>66</v>
      </c>
      <c r="AY92" s="98" t="s">
        <v>67</v>
      </c>
      <c r="AZ92" s="98" t="s">
        <v>68</v>
      </c>
      <c r="BA92" s="98" t="s">
        <v>69</v>
      </c>
      <c r="BB92" s="98" t="s">
        <v>70</v>
      </c>
      <c r="BC92" s="98" t="s">
        <v>71</v>
      </c>
      <c r="BD92" s="99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73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ROUND(SUM(AG95:AG98),2)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ROUND(SUM(AS95:AS98),2)</f>
        <v>0</v>
      </c>
      <c r="AT94" s="111">
        <f>ROUND(SUM(AV94:AW94),2)</f>
        <v>0</v>
      </c>
      <c r="AU94" s="112">
        <f>ROUND(SUM(AU95:AU98),5)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ROUND(SUM(AZ95:AZ98),2)</f>
        <v>0</v>
      </c>
      <c r="BA94" s="111">
        <f>ROUND(SUM(BA95:BA98),2)</f>
        <v>0</v>
      </c>
      <c r="BB94" s="111">
        <f>ROUND(SUM(BB95:BB98),2)</f>
        <v>0</v>
      </c>
      <c r="BC94" s="111">
        <f>ROUND(SUM(BC95:BC98),2)</f>
        <v>0</v>
      </c>
      <c r="BD94" s="113">
        <f>ROUND(SUM(BD95:BD98),2)</f>
        <v>0</v>
      </c>
      <c r="BE94" s="6"/>
      <c r="BS94" s="114" t="s">
        <v>74</v>
      </c>
      <c r="BT94" s="114" t="s">
        <v>75</v>
      </c>
      <c r="BU94" s="115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16.5" customHeight="1">
      <c r="A95" s="116" t="s">
        <v>79</v>
      </c>
      <c r="B95" s="117"/>
      <c r="C95" s="118"/>
      <c r="D95" s="119" t="s">
        <v>80</v>
      </c>
      <c r="E95" s="119"/>
      <c r="F95" s="119"/>
      <c r="G95" s="119"/>
      <c r="H95" s="119"/>
      <c r="I95" s="120"/>
      <c r="J95" s="119" t="s">
        <v>81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Demolice objektu'!J32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82</v>
      </c>
      <c r="AR95" s="123"/>
      <c r="AS95" s="124">
        <v>0</v>
      </c>
      <c r="AT95" s="125">
        <f>ROUND(SUM(AV95:AW95),2)</f>
        <v>0</v>
      </c>
      <c r="AU95" s="126">
        <f>'01 - Demolice objektu'!P147</f>
        <v>0</v>
      </c>
      <c r="AV95" s="125">
        <f>'01 - Demolice objektu'!J35</f>
        <v>0</v>
      </c>
      <c r="AW95" s="125">
        <f>'01 - Demolice objektu'!J36</f>
        <v>0</v>
      </c>
      <c r="AX95" s="125">
        <f>'01 - Demolice objektu'!J37</f>
        <v>0</v>
      </c>
      <c r="AY95" s="125">
        <f>'01 - Demolice objektu'!J38</f>
        <v>0</v>
      </c>
      <c r="AZ95" s="125">
        <f>'01 - Demolice objektu'!F35</f>
        <v>0</v>
      </c>
      <c r="BA95" s="125">
        <f>'01 - Demolice objektu'!F36</f>
        <v>0</v>
      </c>
      <c r="BB95" s="125">
        <f>'01 - Demolice objektu'!F37</f>
        <v>0</v>
      </c>
      <c r="BC95" s="125">
        <f>'01 - Demolice objektu'!F38</f>
        <v>0</v>
      </c>
      <c r="BD95" s="127">
        <f>'01 - Demolice objektu'!F39</f>
        <v>0</v>
      </c>
      <c r="BE95" s="7"/>
      <c r="BT95" s="128" t="s">
        <v>83</v>
      </c>
      <c r="BV95" s="128" t="s">
        <v>77</v>
      </c>
      <c r="BW95" s="128" t="s">
        <v>84</v>
      </c>
      <c r="BX95" s="128" t="s">
        <v>5</v>
      </c>
      <c r="CL95" s="128" t="s">
        <v>1</v>
      </c>
      <c r="CM95" s="128" t="s">
        <v>85</v>
      </c>
    </row>
    <row r="96" s="7" customFormat="1" ht="24.75" customHeight="1">
      <c r="A96" s="116" t="s">
        <v>79</v>
      </c>
      <c r="B96" s="117"/>
      <c r="C96" s="118"/>
      <c r="D96" s="119" t="s">
        <v>86</v>
      </c>
      <c r="E96" s="119"/>
      <c r="F96" s="119"/>
      <c r="G96" s="119"/>
      <c r="H96" s="119"/>
      <c r="I96" s="120"/>
      <c r="J96" s="119" t="s">
        <v>87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'02 - Základové konstrukce...'!J32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82</v>
      </c>
      <c r="AR96" s="123"/>
      <c r="AS96" s="124">
        <v>0</v>
      </c>
      <c r="AT96" s="125">
        <f>ROUND(SUM(AV96:AW96),2)</f>
        <v>0</v>
      </c>
      <c r="AU96" s="126">
        <f>'02 - Základové konstrukce...'!P142</f>
        <v>0</v>
      </c>
      <c r="AV96" s="125">
        <f>'02 - Základové konstrukce...'!J35</f>
        <v>0</v>
      </c>
      <c r="AW96" s="125">
        <f>'02 - Základové konstrukce...'!J36</f>
        <v>0</v>
      </c>
      <c r="AX96" s="125">
        <f>'02 - Základové konstrukce...'!J37</f>
        <v>0</v>
      </c>
      <c r="AY96" s="125">
        <f>'02 - Základové konstrukce...'!J38</f>
        <v>0</v>
      </c>
      <c r="AZ96" s="125">
        <f>'02 - Základové konstrukce...'!F35</f>
        <v>0</v>
      </c>
      <c r="BA96" s="125">
        <f>'02 - Základové konstrukce...'!F36</f>
        <v>0</v>
      </c>
      <c r="BB96" s="125">
        <f>'02 - Základové konstrukce...'!F37</f>
        <v>0</v>
      </c>
      <c r="BC96" s="125">
        <f>'02 - Základové konstrukce...'!F38</f>
        <v>0</v>
      </c>
      <c r="BD96" s="127">
        <f>'02 - Základové konstrukce...'!F39</f>
        <v>0</v>
      </c>
      <c r="BE96" s="7"/>
      <c r="BT96" s="128" t="s">
        <v>83</v>
      </c>
      <c r="BV96" s="128" t="s">
        <v>77</v>
      </c>
      <c r="BW96" s="128" t="s">
        <v>88</v>
      </c>
      <c r="BX96" s="128" t="s">
        <v>5</v>
      </c>
      <c r="CL96" s="128" t="s">
        <v>1</v>
      </c>
      <c r="CM96" s="128" t="s">
        <v>85</v>
      </c>
    </row>
    <row r="97" s="7" customFormat="1" ht="16.5" customHeight="1">
      <c r="A97" s="116" t="s">
        <v>79</v>
      </c>
      <c r="B97" s="117"/>
      <c r="C97" s="118"/>
      <c r="D97" s="119" t="s">
        <v>89</v>
      </c>
      <c r="E97" s="119"/>
      <c r="F97" s="119"/>
      <c r="G97" s="119"/>
      <c r="H97" s="119"/>
      <c r="I97" s="120"/>
      <c r="J97" s="119" t="s">
        <v>90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'03 - Kontejnerová stavba'!J32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82</v>
      </c>
      <c r="AR97" s="123"/>
      <c r="AS97" s="124">
        <v>0</v>
      </c>
      <c r="AT97" s="125">
        <f>ROUND(SUM(AV97:AW97),2)</f>
        <v>0</v>
      </c>
      <c r="AU97" s="126">
        <f>'03 - Kontejnerová stavba'!P129</f>
        <v>0</v>
      </c>
      <c r="AV97" s="125">
        <f>'03 - Kontejnerová stavba'!J35</f>
        <v>0</v>
      </c>
      <c r="AW97" s="125">
        <f>'03 - Kontejnerová stavba'!J36</f>
        <v>0</v>
      </c>
      <c r="AX97" s="125">
        <f>'03 - Kontejnerová stavba'!J37</f>
        <v>0</v>
      </c>
      <c r="AY97" s="125">
        <f>'03 - Kontejnerová stavba'!J38</f>
        <v>0</v>
      </c>
      <c r="AZ97" s="125">
        <f>'03 - Kontejnerová stavba'!F35</f>
        <v>0</v>
      </c>
      <c r="BA97" s="125">
        <f>'03 - Kontejnerová stavba'!F36</f>
        <v>0</v>
      </c>
      <c r="BB97" s="125">
        <f>'03 - Kontejnerová stavba'!F37</f>
        <v>0</v>
      </c>
      <c r="BC97" s="125">
        <f>'03 - Kontejnerová stavba'!F38</f>
        <v>0</v>
      </c>
      <c r="BD97" s="127">
        <f>'03 - Kontejnerová stavba'!F39</f>
        <v>0</v>
      </c>
      <c r="BE97" s="7"/>
      <c r="BT97" s="128" t="s">
        <v>83</v>
      </c>
      <c r="BV97" s="128" t="s">
        <v>77</v>
      </c>
      <c r="BW97" s="128" t="s">
        <v>91</v>
      </c>
      <c r="BX97" s="128" t="s">
        <v>5</v>
      </c>
      <c r="CL97" s="128" t="s">
        <v>1</v>
      </c>
      <c r="CM97" s="128" t="s">
        <v>85</v>
      </c>
    </row>
    <row r="98" s="7" customFormat="1" ht="16.5" customHeight="1">
      <c r="A98" s="116" t="s">
        <v>79</v>
      </c>
      <c r="B98" s="117"/>
      <c r="C98" s="118"/>
      <c r="D98" s="119" t="s">
        <v>92</v>
      </c>
      <c r="E98" s="119"/>
      <c r="F98" s="119"/>
      <c r="G98" s="119"/>
      <c r="H98" s="119"/>
      <c r="I98" s="120"/>
      <c r="J98" s="119" t="s">
        <v>93</v>
      </c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1">
        <f>'04 - VRN'!J32</f>
        <v>0</v>
      </c>
      <c r="AH98" s="120"/>
      <c r="AI98" s="120"/>
      <c r="AJ98" s="120"/>
      <c r="AK98" s="120"/>
      <c r="AL98" s="120"/>
      <c r="AM98" s="120"/>
      <c r="AN98" s="121">
        <f>SUM(AG98,AT98)</f>
        <v>0</v>
      </c>
      <c r="AO98" s="120"/>
      <c r="AP98" s="120"/>
      <c r="AQ98" s="122" t="s">
        <v>82</v>
      </c>
      <c r="AR98" s="123"/>
      <c r="AS98" s="129">
        <v>0</v>
      </c>
      <c r="AT98" s="130">
        <f>ROUND(SUM(AV98:AW98),2)</f>
        <v>0</v>
      </c>
      <c r="AU98" s="131">
        <f>'04 - VRN'!P131</f>
        <v>0</v>
      </c>
      <c r="AV98" s="130">
        <f>'04 - VRN'!J35</f>
        <v>0</v>
      </c>
      <c r="AW98" s="130">
        <f>'04 - VRN'!J36</f>
        <v>0</v>
      </c>
      <c r="AX98" s="130">
        <f>'04 - VRN'!J37</f>
        <v>0</v>
      </c>
      <c r="AY98" s="130">
        <f>'04 - VRN'!J38</f>
        <v>0</v>
      </c>
      <c r="AZ98" s="130">
        <f>'04 - VRN'!F35</f>
        <v>0</v>
      </c>
      <c r="BA98" s="130">
        <f>'04 - VRN'!F36</f>
        <v>0</v>
      </c>
      <c r="BB98" s="130">
        <f>'04 - VRN'!F37</f>
        <v>0</v>
      </c>
      <c r="BC98" s="130">
        <f>'04 - VRN'!F38</f>
        <v>0</v>
      </c>
      <c r="BD98" s="132">
        <f>'04 - VRN'!F39</f>
        <v>0</v>
      </c>
      <c r="BE98" s="7"/>
      <c r="BT98" s="128" t="s">
        <v>83</v>
      </c>
      <c r="BV98" s="128" t="s">
        <v>77</v>
      </c>
      <c r="BW98" s="128" t="s">
        <v>94</v>
      </c>
      <c r="BX98" s="128" t="s">
        <v>5</v>
      </c>
      <c r="CL98" s="128" t="s">
        <v>1</v>
      </c>
      <c r="CM98" s="128" t="s">
        <v>85</v>
      </c>
    </row>
    <row r="99" s="2" customFormat="1" ht="30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41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</sheetData>
  <sheetProtection sheet="1" formatColumns="0" formatRows="0" objects="1" scenarios="1" spinCount="100000" saltValue="t+yOlhikrjzwb+SvgYBNY334W+qImKOnOckuj/2FZPxUGb7nBer3Xr+pjJy1JnpqnTTX0gprSulbrh2ts3a8IQ==" hashValue="zFHLxE5YLDCgR3i+uYC3vo4Xvof2jQyloVHvHcLxOIu0Iq8OEVQCDAB4JwI1WcldUleuzqT5GUIGepYpDTmLvw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Demolice objektu'!C2" display="/"/>
    <hyperlink ref="A96" location="'02 - Základové konstrukce...'!C2" display="/"/>
    <hyperlink ref="A97" location="'03 - Kontejnerová stavba'!C2" display="/"/>
    <hyperlink ref="A98" location="'04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84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85</v>
      </c>
    </row>
    <row r="4" s="1" customFormat="1" ht="24.96" customHeight="1">
      <c r="B4" s="17"/>
      <c r="D4" s="135" t="s">
        <v>95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Demolice a novostavba zázemí cestářství Slaný na pozemku p. č. 391/1, 391/2 a p. č. st. 3473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96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29. 5. 2023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31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34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140" t="s">
        <v>98</v>
      </c>
      <c r="E30" s="35"/>
      <c r="F30" s="35"/>
      <c r="G30" s="35"/>
      <c r="H30" s="35"/>
      <c r="I30" s="35"/>
      <c r="J30" s="147">
        <f>J96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8" t="s">
        <v>99</v>
      </c>
      <c r="E31" s="35"/>
      <c r="F31" s="35"/>
      <c r="G31" s="35"/>
      <c r="H31" s="35"/>
      <c r="I31" s="35"/>
      <c r="J31" s="147">
        <f>J120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49" t="s">
        <v>35</v>
      </c>
      <c r="E32" s="35"/>
      <c r="F32" s="35"/>
      <c r="G32" s="35"/>
      <c r="H32" s="35"/>
      <c r="I32" s="35"/>
      <c r="J32" s="150">
        <f>ROUND(J30 + J31,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46"/>
      <c r="E33" s="146"/>
      <c r="F33" s="146"/>
      <c r="G33" s="146"/>
      <c r="H33" s="146"/>
      <c r="I33" s="146"/>
      <c r="J33" s="146"/>
      <c r="K33" s="14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1" t="s">
        <v>37</v>
      </c>
      <c r="G34" s="35"/>
      <c r="H34" s="35"/>
      <c r="I34" s="151" t="s">
        <v>36</v>
      </c>
      <c r="J34" s="151" t="s">
        <v>38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2" t="s">
        <v>39</v>
      </c>
      <c r="E35" s="137" t="s">
        <v>40</v>
      </c>
      <c r="F35" s="153">
        <f>ROUND((SUM(BE120:BE127) + SUM(BE147:BE214)),  2)</f>
        <v>0</v>
      </c>
      <c r="G35" s="35"/>
      <c r="H35" s="35"/>
      <c r="I35" s="154">
        <v>0.20999999999999999</v>
      </c>
      <c r="J35" s="153">
        <f>ROUND(((SUM(BE120:BE127) + SUM(BE147:BE214))*I35),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37" t="s">
        <v>41</v>
      </c>
      <c r="F36" s="153">
        <f>ROUND((SUM(BF120:BF127) + SUM(BF147:BF214)),  2)</f>
        <v>0</v>
      </c>
      <c r="G36" s="35"/>
      <c r="H36" s="35"/>
      <c r="I36" s="154">
        <v>0.14999999999999999</v>
      </c>
      <c r="J36" s="153">
        <f>ROUND(((SUM(BF120:BF127) + SUM(BF147:BF214))*I36),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3">
        <f>ROUND((SUM(BG120:BG127) + SUM(BG147:BG214)),  2)</f>
        <v>0</v>
      </c>
      <c r="G37" s="35"/>
      <c r="H37" s="35"/>
      <c r="I37" s="154">
        <v>0.20999999999999999</v>
      </c>
      <c r="J37" s="153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37" t="s">
        <v>43</v>
      </c>
      <c r="F38" s="153">
        <f>ROUND((SUM(BH120:BH127) + SUM(BH147:BH214)),  2)</f>
        <v>0</v>
      </c>
      <c r="G38" s="35"/>
      <c r="H38" s="35"/>
      <c r="I38" s="154">
        <v>0.14999999999999999</v>
      </c>
      <c r="J38" s="153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37" t="s">
        <v>44</v>
      </c>
      <c r="F39" s="153">
        <f>ROUND((SUM(BI120:BI127) + SUM(BI147:BI214)),  2)</f>
        <v>0</v>
      </c>
      <c r="G39" s="35"/>
      <c r="H39" s="35"/>
      <c r="I39" s="154">
        <v>0</v>
      </c>
      <c r="J39" s="153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55"/>
      <c r="D41" s="156" t="s">
        <v>45</v>
      </c>
      <c r="E41" s="157"/>
      <c r="F41" s="157"/>
      <c r="G41" s="158" t="s">
        <v>46</v>
      </c>
      <c r="H41" s="159" t="s">
        <v>47</v>
      </c>
      <c r="I41" s="157"/>
      <c r="J41" s="160">
        <f>SUM(J32:J39)</f>
        <v>0</v>
      </c>
      <c r="K41" s="161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3" t="str">
        <f>E7</f>
        <v>Demolice a novostavba zázemí cestářství Slaný na pozemku p. č. 391/1, 391/2 a p. č. st. 3473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96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01 - Demolice objektu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p.č. 391/1 a 391/2 a p.č. st. 3473</v>
      </c>
      <c r="G89" s="37"/>
      <c r="H89" s="37"/>
      <c r="I89" s="29" t="s">
        <v>22</v>
      </c>
      <c r="J89" s="76" t="str">
        <f>IF(J12="","",J12)</f>
        <v>29. 5. 2023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Středočeský kraj, Zborovská 81/11, Smíchov</v>
      </c>
      <c r="G91" s="37"/>
      <c r="H91" s="37"/>
      <c r="I91" s="29" t="s">
        <v>30</v>
      </c>
      <c r="J91" s="33" t="str">
        <f>E21</f>
        <v>KFJ project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KFJ project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4" t="s">
        <v>101</v>
      </c>
      <c r="D94" s="175"/>
      <c r="E94" s="175"/>
      <c r="F94" s="175"/>
      <c r="G94" s="175"/>
      <c r="H94" s="175"/>
      <c r="I94" s="175"/>
      <c r="J94" s="176" t="s">
        <v>102</v>
      </c>
      <c r="K94" s="175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7" t="s">
        <v>103</v>
      </c>
      <c r="D96" s="37"/>
      <c r="E96" s="37"/>
      <c r="F96" s="37"/>
      <c r="G96" s="37"/>
      <c r="H96" s="37"/>
      <c r="I96" s="37"/>
      <c r="J96" s="107">
        <f>J147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104</v>
      </c>
    </row>
    <row r="97" s="9" customFormat="1" ht="24.96" customHeight="1">
      <c r="A97" s="9"/>
      <c r="B97" s="178"/>
      <c r="C97" s="179"/>
      <c r="D97" s="180" t="s">
        <v>105</v>
      </c>
      <c r="E97" s="181"/>
      <c r="F97" s="181"/>
      <c r="G97" s="181"/>
      <c r="H97" s="181"/>
      <c r="I97" s="181"/>
      <c r="J97" s="182">
        <f>J148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106</v>
      </c>
      <c r="E98" s="187"/>
      <c r="F98" s="187"/>
      <c r="G98" s="187"/>
      <c r="H98" s="187"/>
      <c r="I98" s="187"/>
      <c r="J98" s="188">
        <f>J149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107</v>
      </c>
      <c r="E99" s="187"/>
      <c r="F99" s="187"/>
      <c r="G99" s="187"/>
      <c r="H99" s="187"/>
      <c r="I99" s="187"/>
      <c r="J99" s="188">
        <f>J151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108</v>
      </c>
      <c r="E100" s="187"/>
      <c r="F100" s="187"/>
      <c r="G100" s="187"/>
      <c r="H100" s="187"/>
      <c r="I100" s="187"/>
      <c r="J100" s="188">
        <f>J157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8"/>
      <c r="C101" s="179"/>
      <c r="D101" s="180" t="s">
        <v>109</v>
      </c>
      <c r="E101" s="181"/>
      <c r="F101" s="181"/>
      <c r="G101" s="181"/>
      <c r="H101" s="181"/>
      <c r="I101" s="181"/>
      <c r="J101" s="182">
        <f>J165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4"/>
      <c r="C102" s="185"/>
      <c r="D102" s="186" t="s">
        <v>110</v>
      </c>
      <c r="E102" s="187"/>
      <c r="F102" s="187"/>
      <c r="G102" s="187"/>
      <c r="H102" s="187"/>
      <c r="I102" s="187"/>
      <c r="J102" s="188">
        <f>J166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111</v>
      </c>
      <c r="E103" s="187"/>
      <c r="F103" s="187"/>
      <c r="G103" s="187"/>
      <c r="H103" s="187"/>
      <c r="I103" s="187"/>
      <c r="J103" s="188">
        <f>J168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112</v>
      </c>
      <c r="E104" s="187"/>
      <c r="F104" s="187"/>
      <c r="G104" s="187"/>
      <c r="H104" s="187"/>
      <c r="I104" s="187"/>
      <c r="J104" s="188">
        <f>J170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113</v>
      </c>
      <c r="E105" s="187"/>
      <c r="F105" s="187"/>
      <c r="G105" s="187"/>
      <c r="H105" s="187"/>
      <c r="I105" s="187"/>
      <c r="J105" s="188">
        <f>J172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114</v>
      </c>
      <c r="E106" s="187"/>
      <c r="F106" s="187"/>
      <c r="G106" s="187"/>
      <c r="H106" s="187"/>
      <c r="I106" s="187"/>
      <c r="J106" s="188">
        <f>J174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115</v>
      </c>
      <c r="E107" s="187"/>
      <c r="F107" s="187"/>
      <c r="G107" s="187"/>
      <c r="H107" s="187"/>
      <c r="I107" s="187"/>
      <c r="J107" s="188">
        <f>J183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116</v>
      </c>
      <c r="E108" s="187"/>
      <c r="F108" s="187"/>
      <c r="G108" s="187"/>
      <c r="H108" s="187"/>
      <c r="I108" s="187"/>
      <c r="J108" s="188">
        <f>J185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117</v>
      </c>
      <c r="E109" s="187"/>
      <c r="F109" s="187"/>
      <c r="G109" s="187"/>
      <c r="H109" s="187"/>
      <c r="I109" s="187"/>
      <c r="J109" s="188">
        <f>J187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118</v>
      </c>
      <c r="E110" s="187"/>
      <c r="F110" s="187"/>
      <c r="G110" s="187"/>
      <c r="H110" s="187"/>
      <c r="I110" s="187"/>
      <c r="J110" s="188">
        <f>J190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4"/>
      <c r="C111" s="185"/>
      <c r="D111" s="186" t="s">
        <v>119</v>
      </c>
      <c r="E111" s="187"/>
      <c r="F111" s="187"/>
      <c r="G111" s="187"/>
      <c r="H111" s="187"/>
      <c r="I111" s="187"/>
      <c r="J111" s="188">
        <f>J192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4"/>
      <c r="C112" s="185"/>
      <c r="D112" s="186" t="s">
        <v>120</v>
      </c>
      <c r="E112" s="187"/>
      <c r="F112" s="187"/>
      <c r="G112" s="187"/>
      <c r="H112" s="187"/>
      <c r="I112" s="187"/>
      <c r="J112" s="188">
        <f>J194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4"/>
      <c r="C113" s="185"/>
      <c r="D113" s="186" t="s">
        <v>121</v>
      </c>
      <c r="E113" s="187"/>
      <c r="F113" s="187"/>
      <c r="G113" s="187"/>
      <c r="H113" s="187"/>
      <c r="I113" s="187"/>
      <c r="J113" s="188">
        <f>J198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4"/>
      <c r="C114" s="185"/>
      <c r="D114" s="186" t="s">
        <v>122</v>
      </c>
      <c r="E114" s="187"/>
      <c r="F114" s="187"/>
      <c r="G114" s="187"/>
      <c r="H114" s="187"/>
      <c r="I114" s="187"/>
      <c r="J114" s="188">
        <f>J205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4"/>
      <c r="C115" s="185"/>
      <c r="D115" s="186" t="s">
        <v>123</v>
      </c>
      <c r="E115" s="187"/>
      <c r="F115" s="187"/>
      <c r="G115" s="187"/>
      <c r="H115" s="187"/>
      <c r="I115" s="187"/>
      <c r="J115" s="188">
        <f>J208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4"/>
      <c r="C116" s="185"/>
      <c r="D116" s="186" t="s">
        <v>124</v>
      </c>
      <c r="E116" s="187"/>
      <c r="F116" s="187"/>
      <c r="G116" s="187"/>
      <c r="H116" s="187"/>
      <c r="I116" s="187"/>
      <c r="J116" s="188">
        <f>J210</f>
        <v>0</v>
      </c>
      <c r="K116" s="185"/>
      <c r="L116" s="18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4"/>
      <c r="C117" s="185"/>
      <c r="D117" s="186" t="s">
        <v>125</v>
      </c>
      <c r="E117" s="187"/>
      <c r="F117" s="187"/>
      <c r="G117" s="187"/>
      <c r="H117" s="187"/>
      <c r="I117" s="187"/>
      <c r="J117" s="188">
        <f>J213</f>
        <v>0</v>
      </c>
      <c r="K117" s="185"/>
      <c r="L117" s="18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9.28" customHeight="1">
      <c r="A120" s="35"/>
      <c r="B120" s="36"/>
      <c r="C120" s="177" t="s">
        <v>126</v>
      </c>
      <c r="D120" s="37"/>
      <c r="E120" s="37"/>
      <c r="F120" s="37"/>
      <c r="G120" s="37"/>
      <c r="H120" s="37"/>
      <c r="I120" s="37"/>
      <c r="J120" s="190">
        <f>ROUND(J121 + J122 + J123 + J124 + J125 + J126,2)</f>
        <v>0</v>
      </c>
      <c r="K120" s="37"/>
      <c r="L120" s="60"/>
      <c r="N120" s="191" t="s">
        <v>39</v>
      </c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8" customHeight="1">
      <c r="A121" s="35"/>
      <c r="B121" s="36"/>
      <c r="C121" s="37"/>
      <c r="D121" s="192" t="s">
        <v>127</v>
      </c>
      <c r="E121" s="193"/>
      <c r="F121" s="193"/>
      <c r="G121" s="37"/>
      <c r="H121" s="37"/>
      <c r="I121" s="37"/>
      <c r="J121" s="194">
        <v>0</v>
      </c>
      <c r="K121" s="37"/>
      <c r="L121" s="195"/>
      <c r="M121" s="196"/>
      <c r="N121" s="197" t="s">
        <v>40</v>
      </c>
      <c r="O121" s="196"/>
      <c r="P121" s="196"/>
      <c r="Q121" s="196"/>
      <c r="R121" s="196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9" t="s">
        <v>93</v>
      </c>
      <c r="AZ121" s="196"/>
      <c r="BA121" s="196"/>
      <c r="BB121" s="196"/>
      <c r="BC121" s="196"/>
      <c r="BD121" s="196"/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99" t="s">
        <v>83</v>
      </c>
      <c r="BK121" s="196"/>
      <c r="BL121" s="196"/>
      <c r="BM121" s="196"/>
    </row>
    <row r="122" s="2" customFormat="1" ht="18" customHeight="1">
      <c r="A122" s="35"/>
      <c r="B122" s="36"/>
      <c r="C122" s="37"/>
      <c r="D122" s="192" t="s">
        <v>128</v>
      </c>
      <c r="E122" s="193"/>
      <c r="F122" s="193"/>
      <c r="G122" s="37"/>
      <c r="H122" s="37"/>
      <c r="I122" s="37"/>
      <c r="J122" s="194">
        <v>0</v>
      </c>
      <c r="K122" s="37"/>
      <c r="L122" s="195"/>
      <c r="M122" s="196"/>
      <c r="N122" s="197" t="s">
        <v>40</v>
      </c>
      <c r="O122" s="196"/>
      <c r="P122" s="196"/>
      <c r="Q122" s="196"/>
      <c r="R122" s="196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6"/>
      <c r="AG122" s="196"/>
      <c r="AH122" s="196"/>
      <c r="AI122" s="196"/>
      <c r="AJ122" s="196"/>
      <c r="AK122" s="196"/>
      <c r="AL122" s="196"/>
      <c r="AM122" s="196"/>
      <c r="AN122" s="196"/>
      <c r="AO122" s="196"/>
      <c r="AP122" s="196"/>
      <c r="AQ122" s="196"/>
      <c r="AR122" s="196"/>
      <c r="AS122" s="196"/>
      <c r="AT122" s="196"/>
      <c r="AU122" s="196"/>
      <c r="AV122" s="196"/>
      <c r="AW122" s="196"/>
      <c r="AX122" s="196"/>
      <c r="AY122" s="199" t="s">
        <v>93</v>
      </c>
      <c r="AZ122" s="196"/>
      <c r="BA122" s="196"/>
      <c r="BB122" s="196"/>
      <c r="BC122" s="196"/>
      <c r="BD122" s="196"/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99" t="s">
        <v>83</v>
      </c>
      <c r="BK122" s="196"/>
      <c r="BL122" s="196"/>
      <c r="BM122" s="196"/>
    </row>
    <row r="123" s="2" customFormat="1" ht="18" customHeight="1">
      <c r="A123" s="35"/>
      <c r="B123" s="36"/>
      <c r="C123" s="37"/>
      <c r="D123" s="192" t="s">
        <v>129</v>
      </c>
      <c r="E123" s="193"/>
      <c r="F123" s="193"/>
      <c r="G123" s="37"/>
      <c r="H123" s="37"/>
      <c r="I123" s="37"/>
      <c r="J123" s="194">
        <v>0</v>
      </c>
      <c r="K123" s="37"/>
      <c r="L123" s="195"/>
      <c r="M123" s="196"/>
      <c r="N123" s="197" t="s">
        <v>40</v>
      </c>
      <c r="O123" s="196"/>
      <c r="P123" s="196"/>
      <c r="Q123" s="196"/>
      <c r="R123" s="196"/>
      <c r="S123" s="198"/>
      <c r="T123" s="198"/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96"/>
      <c r="AG123" s="196"/>
      <c r="AH123" s="196"/>
      <c r="AI123" s="196"/>
      <c r="AJ123" s="196"/>
      <c r="AK123" s="196"/>
      <c r="AL123" s="196"/>
      <c r="AM123" s="196"/>
      <c r="AN123" s="196"/>
      <c r="AO123" s="196"/>
      <c r="AP123" s="196"/>
      <c r="AQ123" s="196"/>
      <c r="AR123" s="196"/>
      <c r="AS123" s="196"/>
      <c r="AT123" s="196"/>
      <c r="AU123" s="196"/>
      <c r="AV123" s="196"/>
      <c r="AW123" s="196"/>
      <c r="AX123" s="196"/>
      <c r="AY123" s="199" t="s">
        <v>93</v>
      </c>
      <c r="AZ123" s="196"/>
      <c r="BA123" s="196"/>
      <c r="BB123" s="196"/>
      <c r="BC123" s="196"/>
      <c r="BD123" s="196"/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99" t="s">
        <v>83</v>
      </c>
      <c r="BK123" s="196"/>
      <c r="BL123" s="196"/>
      <c r="BM123" s="196"/>
    </row>
    <row r="124" s="2" customFormat="1" ht="18" customHeight="1">
      <c r="A124" s="35"/>
      <c r="B124" s="36"/>
      <c r="C124" s="37"/>
      <c r="D124" s="192" t="s">
        <v>130</v>
      </c>
      <c r="E124" s="193"/>
      <c r="F124" s="193"/>
      <c r="G124" s="37"/>
      <c r="H124" s="37"/>
      <c r="I124" s="37"/>
      <c r="J124" s="194">
        <v>0</v>
      </c>
      <c r="K124" s="37"/>
      <c r="L124" s="195"/>
      <c r="M124" s="196"/>
      <c r="N124" s="197" t="s">
        <v>40</v>
      </c>
      <c r="O124" s="196"/>
      <c r="P124" s="196"/>
      <c r="Q124" s="196"/>
      <c r="R124" s="196"/>
      <c r="S124" s="198"/>
      <c r="T124" s="198"/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  <c r="AF124" s="196"/>
      <c r="AG124" s="196"/>
      <c r="AH124" s="196"/>
      <c r="AI124" s="196"/>
      <c r="AJ124" s="196"/>
      <c r="AK124" s="196"/>
      <c r="AL124" s="196"/>
      <c r="AM124" s="196"/>
      <c r="AN124" s="196"/>
      <c r="AO124" s="196"/>
      <c r="AP124" s="196"/>
      <c r="AQ124" s="196"/>
      <c r="AR124" s="196"/>
      <c r="AS124" s="196"/>
      <c r="AT124" s="196"/>
      <c r="AU124" s="196"/>
      <c r="AV124" s="196"/>
      <c r="AW124" s="196"/>
      <c r="AX124" s="196"/>
      <c r="AY124" s="199" t="s">
        <v>93</v>
      </c>
      <c r="AZ124" s="196"/>
      <c r="BA124" s="196"/>
      <c r="BB124" s="196"/>
      <c r="BC124" s="196"/>
      <c r="BD124" s="196"/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99" t="s">
        <v>83</v>
      </c>
      <c r="BK124" s="196"/>
      <c r="BL124" s="196"/>
      <c r="BM124" s="196"/>
    </row>
    <row r="125" s="2" customFormat="1" ht="18" customHeight="1">
      <c r="A125" s="35"/>
      <c r="B125" s="36"/>
      <c r="C125" s="37"/>
      <c r="D125" s="192" t="s">
        <v>131</v>
      </c>
      <c r="E125" s="193"/>
      <c r="F125" s="193"/>
      <c r="G125" s="37"/>
      <c r="H125" s="37"/>
      <c r="I125" s="37"/>
      <c r="J125" s="194">
        <v>0</v>
      </c>
      <c r="K125" s="37"/>
      <c r="L125" s="195"/>
      <c r="M125" s="196"/>
      <c r="N125" s="197" t="s">
        <v>40</v>
      </c>
      <c r="O125" s="196"/>
      <c r="P125" s="196"/>
      <c r="Q125" s="196"/>
      <c r="R125" s="196"/>
      <c r="S125" s="198"/>
      <c r="T125" s="198"/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  <c r="AF125" s="196"/>
      <c r="AG125" s="196"/>
      <c r="AH125" s="196"/>
      <c r="AI125" s="196"/>
      <c r="AJ125" s="196"/>
      <c r="AK125" s="196"/>
      <c r="AL125" s="196"/>
      <c r="AM125" s="196"/>
      <c r="AN125" s="196"/>
      <c r="AO125" s="196"/>
      <c r="AP125" s="196"/>
      <c r="AQ125" s="196"/>
      <c r="AR125" s="196"/>
      <c r="AS125" s="196"/>
      <c r="AT125" s="196"/>
      <c r="AU125" s="196"/>
      <c r="AV125" s="196"/>
      <c r="AW125" s="196"/>
      <c r="AX125" s="196"/>
      <c r="AY125" s="199" t="s">
        <v>93</v>
      </c>
      <c r="AZ125" s="196"/>
      <c r="BA125" s="196"/>
      <c r="BB125" s="196"/>
      <c r="BC125" s="196"/>
      <c r="BD125" s="196"/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99" t="s">
        <v>83</v>
      </c>
      <c r="BK125" s="196"/>
      <c r="BL125" s="196"/>
      <c r="BM125" s="196"/>
    </row>
    <row r="126" s="2" customFormat="1" ht="18" customHeight="1">
      <c r="A126" s="35"/>
      <c r="B126" s="36"/>
      <c r="C126" s="37"/>
      <c r="D126" s="193" t="s">
        <v>132</v>
      </c>
      <c r="E126" s="37"/>
      <c r="F126" s="37"/>
      <c r="G126" s="37"/>
      <c r="H126" s="37"/>
      <c r="I126" s="37"/>
      <c r="J126" s="194">
        <f>ROUND(J30*T126,2)</f>
        <v>0</v>
      </c>
      <c r="K126" s="37"/>
      <c r="L126" s="195"/>
      <c r="M126" s="196"/>
      <c r="N126" s="197" t="s">
        <v>40</v>
      </c>
      <c r="O126" s="196"/>
      <c r="P126" s="196"/>
      <c r="Q126" s="196"/>
      <c r="R126" s="196"/>
      <c r="S126" s="198"/>
      <c r="T126" s="198"/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  <c r="AF126" s="196"/>
      <c r="AG126" s="196"/>
      <c r="AH126" s="196"/>
      <c r="AI126" s="196"/>
      <c r="AJ126" s="196"/>
      <c r="AK126" s="196"/>
      <c r="AL126" s="196"/>
      <c r="AM126" s="196"/>
      <c r="AN126" s="196"/>
      <c r="AO126" s="196"/>
      <c r="AP126" s="196"/>
      <c r="AQ126" s="196"/>
      <c r="AR126" s="196"/>
      <c r="AS126" s="196"/>
      <c r="AT126" s="196"/>
      <c r="AU126" s="196"/>
      <c r="AV126" s="196"/>
      <c r="AW126" s="196"/>
      <c r="AX126" s="196"/>
      <c r="AY126" s="199" t="s">
        <v>133</v>
      </c>
      <c r="AZ126" s="196"/>
      <c r="BA126" s="196"/>
      <c r="BB126" s="196"/>
      <c r="BC126" s="196"/>
      <c r="BD126" s="196"/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99" t="s">
        <v>83</v>
      </c>
      <c r="BK126" s="196"/>
      <c r="BL126" s="196"/>
      <c r="BM126" s="196"/>
    </row>
    <row r="127" s="2" customForma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29.28" customHeight="1">
      <c r="A128" s="35"/>
      <c r="B128" s="36"/>
      <c r="C128" s="201" t="s">
        <v>134</v>
      </c>
      <c r="D128" s="175"/>
      <c r="E128" s="175"/>
      <c r="F128" s="175"/>
      <c r="G128" s="175"/>
      <c r="H128" s="175"/>
      <c r="I128" s="175"/>
      <c r="J128" s="202">
        <f>ROUND(J96+J120,2)</f>
        <v>0</v>
      </c>
      <c r="K128" s="175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6.96" customHeight="1">
      <c r="A129" s="35"/>
      <c r="B129" s="63"/>
      <c r="C129" s="64"/>
      <c r="D129" s="64"/>
      <c r="E129" s="64"/>
      <c r="F129" s="64"/>
      <c r="G129" s="64"/>
      <c r="H129" s="64"/>
      <c r="I129" s="64"/>
      <c r="J129" s="64"/>
      <c r="K129" s="64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3" s="2" customFormat="1" ht="6.96" customHeight="1">
      <c r="A133" s="35"/>
      <c r="B133" s="65"/>
      <c r="C133" s="66"/>
      <c r="D133" s="66"/>
      <c r="E133" s="66"/>
      <c r="F133" s="66"/>
      <c r="G133" s="66"/>
      <c r="H133" s="66"/>
      <c r="I133" s="66"/>
      <c r="J133" s="66"/>
      <c r="K133" s="66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24.96" customHeight="1">
      <c r="A134" s="35"/>
      <c r="B134" s="36"/>
      <c r="C134" s="20" t="s">
        <v>135</v>
      </c>
      <c r="D134" s="37"/>
      <c r="E134" s="37"/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6.96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2" customHeight="1">
      <c r="A136" s="35"/>
      <c r="B136" s="36"/>
      <c r="C136" s="29" t="s">
        <v>16</v>
      </c>
      <c r="D136" s="37"/>
      <c r="E136" s="37"/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26.25" customHeight="1">
      <c r="A137" s="35"/>
      <c r="B137" s="36"/>
      <c r="C137" s="37"/>
      <c r="D137" s="37"/>
      <c r="E137" s="173" t="str">
        <f>E7</f>
        <v>Demolice a novostavba zázemí cestářství Slaný na pozemku p. č. 391/1, 391/2 a p. č. st. 3473</v>
      </c>
      <c r="F137" s="29"/>
      <c r="G137" s="29"/>
      <c r="H137" s="29"/>
      <c r="I137" s="37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2" customHeight="1">
      <c r="A138" s="35"/>
      <c r="B138" s="36"/>
      <c r="C138" s="29" t="s">
        <v>96</v>
      </c>
      <c r="D138" s="37"/>
      <c r="E138" s="37"/>
      <c r="F138" s="37"/>
      <c r="G138" s="37"/>
      <c r="H138" s="37"/>
      <c r="I138" s="37"/>
      <c r="J138" s="37"/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6.5" customHeight="1">
      <c r="A139" s="35"/>
      <c r="B139" s="36"/>
      <c r="C139" s="37"/>
      <c r="D139" s="37"/>
      <c r="E139" s="73" t="str">
        <f>E9</f>
        <v>01 - Demolice objektu</v>
      </c>
      <c r="F139" s="37"/>
      <c r="G139" s="37"/>
      <c r="H139" s="37"/>
      <c r="I139" s="37"/>
      <c r="J139" s="37"/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6.96" customHeight="1">
      <c r="A140" s="35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12" customHeight="1">
      <c r="A141" s="35"/>
      <c r="B141" s="36"/>
      <c r="C141" s="29" t="s">
        <v>20</v>
      </c>
      <c r="D141" s="37"/>
      <c r="E141" s="37"/>
      <c r="F141" s="24" t="str">
        <f>F12</f>
        <v>p.č. 391/1 a 391/2 a p.č. st. 3473</v>
      </c>
      <c r="G141" s="37"/>
      <c r="H141" s="37"/>
      <c r="I141" s="29" t="s">
        <v>22</v>
      </c>
      <c r="J141" s="76" t="str">
        <f>IF(J12="","",J12)</f>
        <v>29. 5. 2023</v>
      </c>
      <c r="K141" s="37"/>
      <c r="L141" s="60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2" customFormat="1" ht="6.96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60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="2" customFormat="1" ht="15.15" customHeight="1">
      <c r="A143" s="35"/>
      <c r="B143" s="36"/>
      <c r="C143" s="29" t="s">
        <v>24</v>
      </c>
      <c r="D143" s="37"/>
      <c r="E143" s="37"/>
      <c r="F143" s="24" t="str">
        <f>E15</f>
        <v>Středočeský kraj, Zborovská 81/11, Smíchov</v>
      </c>
      <c r="G143" s="37"/>
      <c r="H143" s="37"/>
      <c r="I143" s="29" t="s">
        <v>30</v>
      </c>
      <c r="J143" s="33" t="str">
        <f>E21</f>
        <v>KFJ project s.r.o.</v>
      </c>
      <c r="K143" s="37"/>
      <c r="L143" s="60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="2" customFormat="1" ht="15.15" customHeight="1">
      <c r="A144" s="35"/>
      <c r="B144" s="36"/>
      <c r="C144" s="29" t="s">
        <v>28</v>
      </c>
      <c r="D144" s="37"/>
      <c r="E144" s="37"/>
      <c r="F144" s="24" t="str">
        <f>IF(E18="","",E18)</f>
        <v>Vyplň údaj</v>
      </c>
      <c r="G144" s="37"/>
      <c r="H144" s="37"/>
      <c r="I144" s="29" t="s">
        <v>33</v>
      </c>
      <c r="J144" s="33" t="str">
        <f>E24</f>
        <v>KFJ project s.r.o.</v>
      </c>
      <c r="K144" s="37"/>
      <c r="L144" s="60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="2" customFormat="1" ht="10.32" customHeight="1">
      <c r="A145" s="35"/>
      <c r="B145" s="36"/>
      <c r="C145" s="37"/>
      <c r="D145" s="37"/>
      <c r="E145" s="37"/>
      <c r="F145" s="37"/>
      <c r="G145" s="37"/>
      <c r="H145" s="37"/>
      <c r="I145" s="37"/>
      <c r="J145" s="37"/>
      <c r="K145" s="37"/>
      <c r="L145" s="60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="11" customFormat="1" ht="29.28" customHeight="1">
      <c r="A146" s="203"/>
      <c r="B146" s="204"/>
      <c r="C146" s="205" t="s">
        <v>136</v>
      </c>
      <c r="D146" s="206" t="s">
        <v>60</v>
      </c>
      <c r="E146" s="206" t="s">
        <v>56</v>
      </c>
      <c r="F146" s="206" t="s">
        <v>57</v>
      </c>
      <c r="G146" s="206" t="s">
        <v>137</v>
      </c>
      <c r="H146" s="206" t="s">
        <v>138</v>
      </c>
      <c r="I146" s="206" t="s">
        <v>139</v>
      </c>
      <c r="J146" s="207" t="s">
        <v>102</v>
      </c>
      <c r="K146" s="208" t="s">
        <v>140</v>
      </c>
      <c r="L146" s="209"/>
      <c r="M146" s="97" t="s">
        <v>1</v>
      </c>
      <c r="N146" s="98" t="s">
        <v>39</v>
      </c>
      <c r="O146" s="98" t="s">
        <v>141</v>
      </c>
      <c r="P146" s="98" t="s">
        <v>142</v>
      </c>
      <c r="Q146" s="98" t="s">
        <v>143</v>
      </c>
      <c r="R146" s="98" t="s">
        <v>144</v>
      </c>
      <c r="S146" s="98" t="s">
        <v>145</v>
      </c>
      <c r="T146" s="99" t="s">
        <v>146</v>
      </c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</row>
    <row r="147" s="2" customFormat="1" ht="22.8" customHeight="1">
      <c r="A147" s="35"/>
      <c r="B147" s="36"/>
      <c r="C147" s="104" t="s">
        <v>147</v>
      </c>
      <c r="D147" s="37"/>
      <c r="E147" s="37"/>
      <c r="F147" s="37"/>
      <c r="G147" s="37"/>
      <c r="H147" s="37"/>
      <c r="I147" s="37"/>
      <c r="J147" s="210">
        <f>BK147</f>
        <v>0</v>
      </c>
      <c r="K147" s="37"/>
      <c r="L147" s="41"/>
      <c r="M147" s="100"/>
      <c r="N147" s="211"/>
      <c r="O147" s="101"/>
      <c r="P147" s="212">
        <f>P148+P165</f>
        <v>0</v>
      </c>
      <c r="Q147" s="101"/>
      <c r="R147" s="212">
        <f>R148+R165</f>
        <v>0.0110136</v>
      </c>
      <c r="S147" s="101"/>
      <c r="T147" s="213">
        <f>T148+T165</f>
        <v>348.61813773999995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74</v>
      </c>
      <c r="AU147" s="14" t="s">
        <v>104</v>
      </c>
      <c r="BK147" s="214">
        <f>BK148+BK165</f>
        <v>0</v>
      </c>
    </row>
    <row r="148" s="12" customFormat="1" ht="25.92" customHeight="1">
      <c r="A148" s="12"/>
      <c r="B148" s="215"/>
      <c r="C148" s="216"/>
      <c r="D148" s="217" t="s">
        <v>74</v>
      </c>
      <c r="E148" s="218" t="s">
        <v>148</v>
      </c>
      <c r="F148" s="218" t="s">
        <v>149</v>
      </c>
      <c r="G148" s="216"/>
      <c r="H148" s="216"/>
      <c r="I148" s="219"/>
      <c r="J148" s="220">
        <f>BK148</f>
        <v>0</v>
      </c>
      <c r="K148" s="216"/>
      <c r="L148" s="221"/>
      <c r="M148" s="222"/>
      <c r="N148" s="223"/>
      <c r="O148" s="223"/>
      <c r="P148" s="224">
        <f>P149+P151+P157</f>
        <v>0</v>
      </c>
      <c r="Q148" s="223"/>
      <c r="R148" s="224">
        <f>R149+R151+R157</f>
        <v>0</v>
      </c>
      <c r="S148" s="223"/>
      <c r="T148" s="225">
        <f>T149+T151+T157</f>
        <v>252.38844999999998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6" t="s">
        <v>83</v>
      </c>
      <c r="AT148" s="227" t="s">
        <v>74</v>
      </c>
      <c r="AU148" s="227" t="s">
        <v>75</v>
      </c>
      <c r="AY148" s="226" t="s">
        <v>150</v>
      </c>
      <c r="BK148" s="228">
        <f>BK149+BK151+BK157</f>
        <v>0</v>
      </c>
    </row>
    <row r="149" s="12" customFormat="1" ht="22.8" customHeight="1">
      <c r="A149" s="12"/>
      <c r="B149" s="215"/>
      <c r="C149" s="216"/>
      <c r="D149" s="217" t="s">
        <v>74</v>
      </c>
      <c r="E149" s="229" t="s">
        <v>83</v>
      </c>
      <c r="F149" s="229" t="s">
        <v>151</v>
      </c>
      <c r="G149" s="216"/>
      <c r="H149" s="216"/>
      <c r="I149" s="219"/>
      <c r="J149" s="230">
        <f>BK149</f>
        <v>0</v>
      </c>
      <c r="K149" s="216"/>
      <c r="L149" s="221"/>
      <c r="M149" s="222"/>
      <c r="N149" s="223"/>
      <c r="O149" s="223"/>
      <c r="P149" s="224">
        <f>P150</f>
        <v>0</v>
      </c>
      <c r="Q149" s="223"/>
      <c r="R149" s="224">
        <f>R150</f>
        <v>0</v>
      </c>
      <c r="S149" s="223"/>
      <c r="T149" s="225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6" t="s">
        <v>83</v>
      </c>
      <c r="AT149" s="227" t="s">
        <v>74</v>
      </c>
      <c r="AU149" s="227" t="s">
        <v>83</v>
      </c>
      <c r="AY149" s="226" t="s">
        <v>150</v>
      </c>
      <c r="BK149" s="228">
        <f>BK150</f>
        <v>0</v>
      </c>
    </row>
    <row r="150" s="2" customFormat="1" ht="24.15" customHeight="1">
      <c r="A150" s="35"/>
      <c r="B150" s="36"/>
      <c r="C150" s="231" t="s">
        <v>83</v>
      </c>
      <c r="D150" s="231" t="s">
        <v>152</v>
      </c>
      <c r="E150" s="232" t="s">
        <v>153</v>
      </c>
      <c r="F150" s="233" t="s">
        <v>154</v>
      </c>
      <c r="G150" s="234" t="s">
        <v>155</v>
      </c>
      <c r="H150" s="235">
        <v>445.875</v>
      </c>
      <c r="I150" s="236"/>
      <c r="J150" s="237">
        <f>ROUND(I150*H150,2)</f>
        <v>0</v>
      </c>
      <c r="K150" s="238"/>
      <c r="L150" s="41"/>
      <c r="M150" s="239" t="s">
        <v>1</v>
      </c>
      <c r="N150" s="240" t="s">
        <v>40</v>
      </c>
      <c r="O150" s="88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3" t="s">
        <v>156</v>
      </c>
      <c r="AT150" s="243" t="s">
        <v>152</v>
      </c>
      <c r="AU150" s="243" t="s">
        <v>85</v>
      </c>
      <c r="AY150" s="14" t="s">
        <v>150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4" t="s">
        <v>83</v>
      </c>
      <c r="BK150" s="244">
        <f>ROUND(I150*H150,2)</f>
        <v>0</v>
      </c>
      <c r="BL150" s="14" t="s">
        <v>156</v>
      </c>
      <c r="BM150" s="243" t="s">
        <v>157</v>
      </c>
    </row>
    <row r="151" s="12" customFormat="1" ht="22.8" customHeight="1">
      <c r="A151" s="12"/>
      <c r="B151" s="215"/>
      <c r="C151" s="216"/>
      <c r="D151" s="217" t="s">
        <v>74</v>
      </c>
      <c r="E151" s="229" t="s">
        <v>158</v>
      </c>
      <c r="F151" s="229" t="s">
        <v>159</v>
      </c>
      <c r="G151" s="216"/>
      <c r="H151" s="216"/>
      <c r="I151" s="219"/>
      <c r="J151" s="230">
        <f>BK151</f>
        <v>0</v>
      </c>
      <c r="K151" s="216"/>
      <c r="L151" s="221"/>
      <c r="M151" s="222"/>
      <c r="N151" s="223"/>
      <c r="O151" s="223"/>
      <c r="P151" s="224">
        <f>SUM(P152:P156)</f>
        <v>0</v>
      </c>
      <c r="Q151" s="223"/>
      <c r="R151" s="224">
        <f>SUM(R152:R156)</f>
        <v>0</v>
      </c>
      <c r="S151" s="223"/>
      <c r="T151" s="225">
        <f>SUM(T152:T156)</f>
        <v>252.38844999999998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6" t="s">
        <v>83</v>
      </c>
      <c r="AT151" s="227" t="s">
        <v>74</v>
      </c>
      <c r="AU151" s="227" t="s">
        <v>83</v>
      </c>
      <c r="AY151" s="226" t="s">
        <v>150</v>
      </c>
      <c r="BK151" s="228">
        <f>SUM(BK152:BK156)</f>
        <v>0</v>
      </c>
    </row>
    <row r="152" s="2" customFormat="1" ht="16.5" customHeight="1">
      <c r="A152" s="35"/>
      <c r="B152" s="36"/>
      <c r="C152" s="231" t="s">
        <v>85</v>
      </c>
      <c r="D152" s="231" t="s">
        <v>152</v>
      </c>
      <c r="E152" s="232" t="s">
        <v>160</v>
      </c>
      <c r="F152" s="233" t="s">
        <v>161</v>
      </c>
      <c r="G152" s="234" t="s">
        <v>162</v>
      </c>
      <c r="H152" s="235">
        <v>93.268000000000001</v>
      </c>
      <c r="I152" s="236"/>
      <c r="J152" s="237">
        <f>ROUND(I152*H152,2)</f>
        <v>0</v>
      </c>
      <c r="K152" s="238"/>
      <c r="L152" s="41"/>
      <c r="M152" s="239" t="s">
        <v>1</v>
      </c>
      <c r="N152" s="240" t="s">
        <v>40</v>
      </c>
      <c r="O152" s="88"/>
      <c r="P152" s="241">
        <f>O152*H152</f>
        <v>0</v>
      </c>
      <c r="Q152" s="241">
        <v>0</v>
      </c>
      <c r="R152" s="241">
        <f>Q152*H152</f>
        <v>0</v>
      </c>
      <c r="S152" s="241">
        <v>2</v>
      </c>
      <c r="T152" s="242">
        <f>S152*H152</f>
        <v>186.536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3" t="s">
        <v>156</v>
      </c>
      <c r="AT152" s="243" t="s">
        <v>152</v>
      </c>
      <c r="AU152" s="243" t="s">
        <v>85</v>
      </c>
      <c r="AY152" s="14" t="s">
        <v>150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4" t="s">
        <v>83</v>
      </c>
      <c r="BK152" s="244">
        <f>ROUND(I152*H152,2)</f>
        <v>0</v>
      </c>
      <c r="BL152" s="14" t="s">
        <v>156</v>
      </c>
      <c r="BM152" s="243" t="s">
        <v>163</v>
      </c>
    </row>
    <row r="153" s="2" customFormat="1" ht="37.8" customHeight="1">
      <c r="A153" s="35"/>
      <c r="B153" s="36"/>
      <c r="C153" s="231" t="s">
        <v>164</v>
      </c>
      <c r="D153" s="231" t="s">
        <v>152</v>
      </c>
      <c r="E153" s="232" t="s">
        <v>165</v>
      </c>
      <c r="F153" s="233" t="s">
        <v>166</v>
      </c>
      <c r="G153" s="234" t="s">
        <v>162</v>
      </c>
      <c r="H153" s="235">
        <v>21.256</v>
      </c>
      <c r="I153" s="236"/>
      <c r="J153" s="237">
        <f>ROUND(I153*H153,2)</f>
        <v>0</v>
      </c>
      <c r="K153" s="238"/>
      <c r="L153" s="41"/>
      <c r="M153" s="239" t="s">
        <v>1</v>
      </c>
      <c r="N153" s="240" t="s">
        <v>40</v>
      </c>
      <c r="O153" s="88"/>
      <c r="P153" s="241">
        <f>O153*H153</f>
        <v>0</v>
      </c>
      <c r="Q153" s="241">
        <v>0</v>
      </c>
      <c r="R153" s="241">
        <f>Q153*H153</f>
        <v>0</v>
      </c>
      <c r="S153" s="241">
        <v>2.2000000000000002</v>
      </c>
      <c r="T153" s="242">
        <f>S153*H153</f>
        <v>46.763200000000005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156</v>
      </c>
      <c r="AT153" s="243" t="s">
        <v>152</v>
      </c>
      <c r="AU153" s="243" t="s">
        <v>85</v>
      </c>
      <c r="AY153" s="14" t="s">
        <v>150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83</v>
      </c>
      <c r="BK153" s="244">
        <f>ROUND(I153*H153,2)</f>
        <v>0</v>
      </c>
      <c r="BL153" s="14" t="s">
        <v>156</v>
      </c>
      <c r="BM153" s="243" t="s">
        <v>167</v>
      </c>
    </row>
    <row r="154" s="2" customFormat="1" ht="24.15" customHeight="1">
      <c r="A154" s="35"/>
      <c r="B154" s="36"/>
      <c r="C154" s="231" t="s">
        <v>156</v>
      </c>
      <c r="D154" s="231" t="s">
        <v>152</v>
      </c>
      <c r="E154" s="232" t="s">
        <v>168</v>
      </c>
      <c r="F154" s="233" t="s">
        <v>169</v>
      </c>
      <c r="G154" s="234" t="s">
        <v>155</v>
      </c>
      <c r="H154" s="235">
        <v>66.75</v>
      </c>
      <c r="I154" s="236"/>
      <c r="J154" s="237">
        <f>ROUND(I154*H154,2)</f>
        <v>0</v>
      </c>
      <c r="K154" s="238"/>
      <c r="L154" s="41"/>
      <c r="M154" s="239" t="s">
        <v>1</v>
      </c>
      <c r="N154" s="240" t="s">
        <v>40</v>
      </c>
      <c r="O154" s="88"/>
      <c r="P154" s="241">
        <f>O154*H154</f>
        <v>0</v>
      </c>
      <c r="Q154" s="241">
        <v>0</v>
      </c>
      <c r="R154" s="241">
        <f>Q154*H154</f>
        <v>0</v>
      </c>
      <c r="S154" s="241">
        <v>0.027</v>
      </c>
      <c r="T154" s="242">
        <f>S154*H154</f>
        <v>1.8022499999999999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3" t="s">
        <v>156</v>
      </c>
      <c r="AT154" s="243" t="s">
        <v>152</v>
      </c>
      <c r="AU154" s="243" t="s">
        <v>85</v>
      </c>
      <c r="AY154" s="14" t="s">
        <v>150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4" t="s">
        <v>83</v>
      </c>
      <c r="BK154" s="244">
        <f>ROUND(I154*H154,2)</f>
        <v>0</v>
      </c>
      <c r="BL154" s="14" t="s">
        <v>156</v>
      </c>
      <c r="BM154" s="243" t="s">
        <v>170</v>
      </c>
    </row>
    <row r="155" s="2" customFormat="1" ht="21.75" customHeight="1">
      <c r="A155" s="35"/>
      <c r="B155" s="36"/>
      <c r="C155" s="231" t="s">
        <v>171</v>
      </c>
      <c r="D155" s="231" t="s">
        <v>152</v>
      </c>
      <c r="E155" s="232" t="s">
        <v>172</v>
      </c>
      <c r="F155" s="233" t="s">
        <v>173</v>
      </c>
      <c r="G155" s="234" t="s">
        <v>155</v>
      </c>
      <c r="H155" s="235">
        <v>53</v>
      </c>
      <c r="I155" s="236"/>
      <c r="J155" s="237">
        <f>ROUND(I155*H155,2)</f>
        <v>0</v>
      </c>
      <c r="K155" s="238"/>
      <c r="L155" s="41"/>
      <c r="M155" s="239" t="s">
        <v>1</v>
      </c>
      <c r="N155" s="240" t="s">
        <v>40</v>
      </c>
      <c r="O155" s="88"/>
      <c r="P155" s="241">
        <f>O155*H155</f>
        <v>0</v>
      </c>
      <c r="Q155" s="241">
        <v>0</v>
      </c>
      <c r="R155" s="241">
        <f>Q155*H155</f>
        <v>0</v>
      </c>
      <c r="S155" s="241">
        <v>0.087999999999999995</v>
      </c>
      <c r="T155" s="242">
        <f>S155*H155</f>
        <v>4.6639999999999997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156</v>
      </c>
      <c r="AT155" s="243" t="s">
        <v>152</v>
      </c>
      <c r="AU155" s="243" t="s">
        <v>85</v>
      </c>
      <c r="AY155" s="14" t="s">
        <v>150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83</v>
      </c>
      <c r="BK155" s="244">
        <f>ROUND(I155*H155,2)</f>
        <v>0</v>
      </c>
      <c r="BL155" s="14" t="s">
        <v>156</v>
      </c>
      <c r="BM155" s="243" t="s">
        <v>174</v>
      </c>
    </row>
    <row r="156" s="2" customFormat="1" ht="24.15" customHeight="1">
      <c r="A156" s="35"/>
      <c r="B156" s="36"/>
      <c r="C156" s="231" t="s">
        <v>175</v>
      </c>
      <c r="D156" s="231" t="s">
        <v>152</v>
      </c>
      <c r="E156" s="232" t="s">
        <v>176</v>
      </c>
      <c r="F156" s="233" t="s">
        <v>177</v>
      </c>
      <c r="G156" s="234" t="s">
        <v>155</v>
      </c>
      <c r="H156" s="235">
        <v>252.46000000000001</v>
      </c>
      <c r="I156" s="236"/>
      <c r="J156" s="237">
        <f>ROUND(I156*H156,2)</f>
        <v>0</v>
      </c>
      <c r="K156" s="238"/>
      <c r="L156" s="41"/>
      <c r="M156" s="239" t="s">
        <v>1</v>
      </c>
      <c r="N156" s="240" t="s">
        <v>40</v>
      </c>
      <c r="O156" s="88"/>
      <c r="P156" s="241">
        <f>O156*H156</f>
        <v>0</v>
      </c>
      <c r="Q156" s="241">
        <v>0</v>
      </c>
      <c r="R156" s="241">
        <f>Q156*H156</f>
        <v>0</v>
      </c>
      <c r="S156" s="241">
        <v>0.050000000000000003</v>
      </c>
      <c r="T156" s="242">
        <f>S156*H156</f>
        <v>12.623000000000001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3" t="s">
        <v>156</v>
      </c>
      <c r="AT156" s="243" t="s">
        <v>152</v>
      </c>
      <c r="AU156" s="243" t="s">
        <v>85</v>
      </c>
      <c r="AY156" s="14" t="s">
        <v>150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4" t="s">
        <v>83</v>
      </c>
      <c r="BK156" s="244">
        <f>ROUND(I156*H156,2)</f>
        <v>0</v>
      </c>
      <c r="BL156" s="14" t="s">
        <v>156</v>
      </c>
      <c r="BM156" s="243" t="s">
        <v>178</v>
      </c>
    </row>
    <row r="157" s="12" customFormat="1" ht="22.8" customHeight="1">
      <c r="A157" s="12"/>
      <c r="B157" s="215"/>
      <c r="C157" s="216"/>
      <c r="D157" s="217" t="s">
        <v>74</v>
      </c>
      <c r="E157" s="229" t="s">
        <v>179</v>
      </c>
      <c r="F157" s="229" t="s">
        <v>180</v>
      </c>
      <c r="G157" s="216"/>
      <c r="H157" s="216"/>
      <c r="I157" s="219"/>
      <c r="J157" s="230">
        <f>BK157</f>
        <v>0</v>
      </c>
      <c r="K157" s="216"/>
      <c r="L157" s="221"/>
      <c r="M157" s="222"/>
      <c r="N157" s="223"/>
      <c r="O157" s="223"/>
      <c r="P157" s="224">
        <f>SUM(P158:P164)</f>
        <v>0</v>
      </c>
      <c r="Q157" s="223"/>
      <c r="R157" s="224">
        <f>SUM(R158:R164)</f>
        <v>0</v>
      </c>
      <c r="S157" s="223"/>
      <c r="T157" s="225">
        <f>SUM(T158:T164)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6" t="s">
        <v>83</v>
      </c>
      <c r="AT157" s="227" t="s">
        <v>74</v>
      </c>
      <c r="AU157" s="227" t="s">
        <v>83</v>
      </c>
      <c r="AY157" s="226" t="s">
        <v>150</v>
      </c>
      <c r="BK157" s="228">
        <f>SUM(BK158:BK164)</f>
        <v>0</v>
      </c>
    </row>
    <row r="158" s="2" customFormat="1" ht="24.15" customHeight="1">
      <c r="A158" s="35"/>
      <c r="B158" s="36"/>
      <c r="C158" s="231" t="s">
        <v>181</v>
      </c>
      <c r="D158" s="231" t="s">
        <v>152</v>
      </c>
      <c r="E158" s="232" t="s">
        <v>182</v>
      </c>
      <c r="F158" s="233" t="s">
        <v>183</v>
      </c>
      <c r="G158" s="234" t="s">
        <v>184</v>
      </c>
      <c r="H158" s="235">
        <v>348.618</v>
      </c>
      <c r="I158" s="236"/>
      <c r="J158" s="237">
        <f>ROUND(I158*H158,2)</f>
        <v>0</v>
      </c>
      <c r="K158" s="238"/>
      <c r="L158" s="41"/>
      <c r="M158" s="239" t="s">
        <v>1</v>
      </c>
      <c r="N158" s="240" t="s">
        <v>40</v>
      </c>
      <c r="O158" s="88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156</v>
      </c>
      <c r="AT158" s="243" t="s">
        <v>152</v>
      </c>
      <c r="AU158" s="243" t="s">
        <v>85</v>
      </c>
      <c r="AY158" s="14" t="s">
        <v>150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83</v>
      </c>
      <c r="BK158" s="244">
        <f>ROUND(I158*H158,2)</f>
        <v>0</v>
      </c>
      <c r="BL158" s="14" t="s">
        <v>156</v>
      </c>
      <c r="BM158" s="243" t="s">
        <v>185</v>
      </c>
    </row>
    <row r="159" s="2" customFormat="1" ht="24.15" customHeight="1">
      <c r="A159" s="35"/>
      <c r="B159" s="36"/>
      <c r="C159" s="231" t="s">
        <v>186</v>
      </c>
      <c r="D159" s="231" t="s">
        <v>152</v>
      </c>
      <c r="E159" s="232" t="s">
        <v>187</v>
      </c>
      <c r="F159" s="233" t="s">
        <v>188</v>
      </c>
      <c r="G159" s="234" t="s">
        <v>184</v>
      </c>
      <c r="H159" s="235">
        <v>348.618</v>
      </c>
      <c r="I159" s="236"/>
      <c r="J159" s="237">
        <f>ROUND(I159*H159,2)</f>
        <v>0</v>
      </c>
      <c r="K159" s="238"/>
      <c r="L159" s="41"/>
      <c r="M159" s="239" t="s">
        <v>1</v>
      </c>
      <c r="N159" s="240" t="s">
        <v>40</v>
      </c>
      <c r="O159" s="88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156</v>
      </c>
      <c r="AT159" s="243" t="s">
        <v>152</v>
      </c>
      <c r="AU159" s="243" t="s">
        <v>85</v>
      </c>
      <c r="AY159" s="14" t="s">
        <v>150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83</v>
      </c>
      <c r="BK159" s="244">
        <f>ROUND(I159*H159,2)</f>
        <v>0</v>
      </c>
      <c r="BL159" s="14" t="s">
        <v>156</v>
      </c>
      <c r="BM159" s="243" t="s">
        <v>189</v>
      </c>
    </row>
    <row r="160" s="2" customFormat="1" ht="24.15" customHeight="1">
      <c r="A160" s="35"/>
      <c r="B160" s="36"/>
      <c r="C160" s="231" t="s">
        <v>158</v>
      </c>
      <c r="D160" s="231" t="s">
        <v>152</v>
      </c>
      <c r="E160" s="232" t="s">
        <v>190</v>
      </c>
      <c r="F160" s="233" t="s">
        <v>191</v>
      </c>
      <c r="G160" s="234" t="s">
        <v>184</v>
      </c>
      <c r="H160" s="235">
        <v>10109.922000000001</v>
      </c>
      <c r="I160" s="236"/>
      <c r="J160" s="237">
        <f>ROUND(I160*H160,2)</f>
        <v>0</v>
      </c>
      <c r="K160" s="238"/>
      <c r="L160" s="41"/>
      <c r="M160" s="239" t="s">
        <v>1</v>
      </c>
      <c r="N160" s="240" t="s">
        <v>40</v>
      </c>
      <c r="O160" s="88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156</v>
      </c>
      <c r="AT160" s="243" t="s">
        <v>152</v>
      </c>
      <c r="AU160" s="243" t="s">
        <v>85</v>
      </c>
      <c r="AY160" s="14" t="s">
        <v>150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83</v>
      </c>
      <c r="BK160" s="244">
        <f>ROUND(I160*H160,2)</f>
        <v>0</v>
      </c>
      <c r="BL160" s="14" t="s">
        <v>156</v>
      </c>
      <c r="BM160" s="243" t="s">
        <v>192</v>
      </c>
    </row>
    <row r="161" s="2" customFormat="1">
      <c r="A161" s="35"/>
      <c r="B161" s="36"/>
      <c r="C161" s="37"/>
      <c r="D161" s="245" t="s">
        <v>193</v>
      </c>
      <c r="E161" s="37"/>
      <c r="F161" s="246" t="s">
        <v>194</v>
      </c>
      <c r="G161" s="37"/>
      <c r="H161" s="37"/>
      <c r="I161" s="198"/>
      <c r="J161" s="37"/>
      <c r="K161" s="37"/>
      <c r="L161" s="41"/>
      <c r="M161" s="247"/>
      <c r="N161" s="248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193</v>
      </c>
      <c r="AU161" s="14" t="s">
        <v>85</v>
      </c>
    </row>
    <row r="162" s="2" customFormat="1" ht="49.05" customHeight="1">
      <c r="A162" s="35"/>
      <c r="B162" s="36"/>
      <c r="C162" s="231" t="s">
        <v>195</v>
      </c>
      <c r="D162" s="231" t="s">
        <v>152</v>
      </c>
      <c r="E162" s="232" t="s">
        <v>196</v>
      </c>
      <c r="F162" s="233" t="s">
        <v>197</v>
      </c>
      <c r="G162" s="234" t="s">
        <v>184</v>
      </c>
      <c r="H162" s="235">
        <v>23.751999999999999</v>
      </c>
      <c r="I162" s="236"/>
      <c r="J162" s="237">
        <f>ROUND(I162*H162,2)</f>
        <v>0</v>
      </c>
      <c r="K162" s="238"/>
      <c r="L162" s="41"/>
      <c r="M162" s="239" t="s">
        <v>1</v>
      </c>
      <c r="N162" s="240" t="s">
        <v>40</v>
      </c>
      <c r="O162" s="88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3" t="s">
        <v>156</v>
      </c>
      <c r="AT162" s="243" t="s">
        <v>152</v>
      </c>
      <c r="AU162" s="243" t="s">
        <v>85</v>
      </c>
      <c r="AY162" s="14" t="s">
        <v>150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4" t="s">
        <v>83</v>
      </c>
      <c r="BK162" s="244">
        <f>ROUND(I162*H162,2)</f>
        <v>0</v>
      </c>
      <c r="BL162" s="14" t="s">
        <v>156</v>
      </c>
      <c r="BM162" s="243" t="s">
        <v>198</v>
      </c>
    </row>
    <row r="163" s="2" customFormat="1" ht="33" customHeight="1">
      <c r="A163" s="35"/>
      <c r="B163" s="36"/>
      <c r="C163" s="231" t="s">
        <v>199</v>
      </c>
      <c r="D163" s="231" t="s">
        <v>152</v>
      </c>
      <c r="E163" s="232" t="s">
        <v>200</v>
      </c>
      <c r="F163" s="233" t="s">
        <v>201</v>
      </c>
      <c r="G163" s="234" t="s">
        <v>184</v>
      </c>
      <c r="H163" s="235">
        <v>88.980999999999995</v>
      </c>
      <c r="I163" s="236"/>
      <c r="J163" s="237">
        <f>ROUND(I163*H163,2)</f>
        <v>0</v>
      </c>
      <c r="K163" s="238"/>
      <c r="L163" s="41"/>
      <c r="M163" s="239" t="s">
        <v>1</v>
      </c>
      <c r="N163" s="240" t="s">
        <v>40</v>
      </c>
      <c r="O163" s="88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156</v>
      </c>
      <c r="AT163" s="243" t="s">
        <v>152</v>
      </c>
      <c r="AU163" s="243" t="s">
        <v>85</v>
      </c>
      <c r="AY163" s="14" t="s">
        <v>150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83</v>
      </c>
      <c r="BK163" s="244">
        <f>ROUND(I163*H163,2)</f>
        <v>0</v>
      </c>
      <c r="BL163" s="14" t="s">
        <v>156</v>
      </c>
      <c r="BM163" s="243" t="s">
        <v>202</v>
      </c>
    </row>
    <row r="164" s="2" customFormat="1" ht="37.8" customHeight="1">
      <c r="A164" s="35"/>
      <c r="B164" s="36"/>
      <c r="C164" s="231" t="s">
        <v>203</v>
      </c>
      <c r="D164" s="231" t="s">
        <v>152</v>
      </c>
      <c r="E164" s="232" t="s">
        <v>204</v>
      </c>
      <c r="F164" s="233" t="s">
        <v>205</v>
      </c>
      <c r="G164" s="234" t="s">
        <v>184</v>
      </c>
      <c r="H164" s="235">
        <v>233.29900000000001</v>
      </c>
      <c r="I164" s="236"/>
      <c r="J164" s="237">
        <f>ROUND(I164*H164,2)</f>
        <v>0</v>
      </c>
      <c r="K164" s="238"/>
      <c r="L164" s="41"/>
      <c r="M164" s="239" t="s">
        <v>1</v>
      </c>
      <c r="N164" s="240" t="s">
        <v>40</v>
      </c>
      <c r="O164" s="88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3" t="s">
        <v>156</v>
      </c>
      <c r="AT164" s="243" t="s">
        <v>152</v>
      </c>
      <c r="AU164" s="243" t="s">
        <v>85</v>
      </c>
      <c r="AY164" s="14" t="s">
        <v>150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4" t="s">
        <v>83</v>
      </c>
      <c r="BK164" s="244">
        <f>ROUND(I164*H164,2)</f>
        <v>0</v>
      </c>
      <c r="BL164" s="14" t="s">
        <v>156</v>
      </c>
      <c r="BM164" s="243" t="s">
        <v>206</v>
      </c>
    </row>
    <row r="165" s="12" customFormat="1" ht="25.92" customHeight="1">
      <c r="A165" s="12"/>
      <c r="B165" s="215"/>
      <c r="C165" s="216"/>
      <c r="D165" s="217" t="s">
        <v>74</v>
      </c>
      <c r="E165" s="218" t="s">
        <v>207</v>
      </c>
      <c r="F165" s="218" t="s">
        <v>208</v>
      </c>
      <c r="G165" s="216"/>
      <c r="H165" s="216"/>
      <c r="I165" s="219"/>
      <c r="J165" s="220">
        <f>BK165</f>
        <v>0</v>
      </c>
      <c r="K165" s="216"/>
      <c r="L165" s="221"/>
      <c r="M165" s="222"/>
      <c r="N165" s="223"/>
      <c r="O165" s="223"/>
      <c r="P165" s="224">
        <f>P166+P168+P170+P172+P174+P183+P185+P187+P190+P192+P194+P198+P205+P208+P210+P213</f>
        <v>0</v>
      </c>
      <c r="Q165" s="223"/>
      <c r="R165" s="224">
        <f>R166+R168+R170+R172+R174+R183+R185+R187+R190+R192+R194+R198+R205+R208+R210+R213</f>
        <v>0.0110136</v>
      </c>
      <c r="S165" s="223"/>
      <c r="T165" s="225">
        <f>T166+T168+T170+T172+T174+T183+T185+T187+T190+T192+T194+T198+T205+T208+T210+T213</f>
        <v>96.229687739999989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6" t="s">
        <v>85</v>
      </c>
      <c r="AT165" s="227" t="s">
        <v>74</v>
      </c>
      <c r="AU165" s="227" t="s">
        <v>75</v>
      </c>
      <c r="AY165" s="226" t="s">
        <v>150</v>
      </c>
      <c r="BK165" s="228">
        <f>BK166+BK168+BK170+BK172+BK174+BK183+BK185+BK187+BK190+BK192+BK194+BK198+BK205+BK208+BK210+BK213</f>
        <v>0</v>
      </c>
    </row>
    <row r="166" s="12" customFormat="1" ht="22.8" customHeight="1">
      <c r="A166" s="12"/>
      <c r="B166" s="215"/>
      <c r="C166" s="216"/>
      <c r="D166" s="217" t="s">
        <v>74</v>
      </c>
      <c r="E166" s="229" t="s">
        <v>209</v>
      </c>
      <c r="F166" s="229" t="s">
        <v>210</v>
      </c>
      <c r="G166" s="216"/>
      <c r="H166" s="216"/>
      <c r="I166" s="219"/>
      <c r="J166" s="230">
        <f>BK166</f>
        <v>0</v>
      </c>
      <c r="K166" s="216"/>
      <c r="L166" s="221"/>
      <c r="M166" s="222"/>
      <c r="N166" s="223"/>
      <c r="O166" s="223"/>
      <c r="P166" s="224">
        <f>P167</f>
        <v>0</v>
      </c>
      <c r="Q166" s="223"/>
      <c r="R166" s="224">
        <f>R167</f>
        <v>0</v>
      </c>
      <c r="S166" s="223"/>
      <c r="T166" s="225">
        <f>T167</f>
        <v>1.7835000000000001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6" t="s">
        <v>85</v>
      </c>
      <c r="AT166" s="227" t="s">
        <v>74</v>
      </c>
      <c r="AU166" s="227" t="s">
        <v>83</v>
      </c>
      <c r="AY166" s="226" t="s">
        <v>150</v>
      </c>
      <c r="BK166" s="228">
        <f>BK167</f>
        <v>0</v>
      </c>
    </row>
    <row r="167" s="2" customFormat="1" ht="16.5" customHeight="1">
      <c r="A167" s="35"/>
      <c r="B167" s="36"/>
      <c r="C167" s="231" t="s">
        <v>211</v>
      </c>
      <c r="D167" s="231" t="s">
        <v>152</v>
      </c>
      <c r="E167" s="232" t="s">
        <v>212</v>
      </c>
      <c r="F167" s="233" t="s">
        <v>213</v>
      </c>
      <c r="G167" s="234" t="s">
        <v>155</v>
      </c>
      <c r="H167" s="235">
        <v>445.875</v>
      </c>
      <c r="I167" s="236"/>
      <c r="J167" s="237">
        <f>ROUND(I167*H167,2)</f>
        <v>0</v>
      </c>
      <c r="K167" s="238"/>
      <c r="L167" s="41"/>
      <c r="M167" s="239" t="s">
        <v>1</v>
      </c>
      <c r="N167" s="240" t="s">
        <v>40</v>
      </c>
      <c r="O167" s="88"/>
      <c r="P167" s="241">
        <f>O167*H167</f>
        <v>0</v>
      </c>
      <c r="Q167" s="241">
        <v>0</v>
      </c>
      <c r="R167" s="241">
        <f>Q167*H167</f>
        <v>0</v>
      </c>
      <c r="S167" s="241">
        <v>0.0040000000000000001</v>
      </c>
      <c r="T167" s="242">
        <f>S167*H167</f>
        <v>1.7835000000000001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3" t="s">
        <v>214</v>
      </c>
      <c r="AT167" s="243" t="s">
        <v>152</v>
      </c>
      <c r="AU167" s="243" t="s">
        <v>85</v>
      </c>
      <c r="AY167" s="14" t="s">
        <v>150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4" t="s">
        <v>83</v>
      </c>
      <c r="BK167" s="244">
        <f>ROUND(I167*H167,2)</f>
        <v>0</v>
      </c>
      <c r="BL167" s="14" t="s">
        <v>214</v>
      </c>
      <c r="BM167" s="243" t="s">
        <v>215</v>
      </c>
    </row>
    <row r="168" s="12" customFormat="1" ht="22.8" customHeight="1">
      <c r="A168" s="12"/>
      <c r="B168" s="215"/>
      <c r="C168" s="216"/>
      <c r="D168" s="217" t="s">
        <v>74</v>
      </c>
      <c r="E168" s="229" t="s">
        <v>216</v>
      </c>
      <c r="F168" s="229" t="s">
        <v>217</v>
      </c>
      <c r="G168" s="216"/>
      <c r="H168" s="216"/>
      <c r="I168" s="219"/>
      <c r="J168" s="230">
        <f>BK168</f>
        <v>0</v>
      </c>
      <c r="K168" s="216"/>
      <c r="L168" s="221"/>
      <c r="M168" s="222"/>
      <c r="N168" s="223"/>
      <c r="O168" s="223"/>
      <c r="P168" s="224">
        <f>P169</f>
        <v>0</v>
      </c>
      <c r="Q168" s="223"/>
      <c r="R168" s="224">
        <f>R169</f>
        <v>0</v>
      </c>
      <c r="S168" s="223"/>
      <c r="T168" s="225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6" t="s">
        <v>85</v>
      </c>
      <c r="AT168" s="227" t="s">
        <v>74</v>
      </c>
      <c r="AU168" s="227" t="s">
        <v>83</v>
      </c>
      <c r="AY168" s="226" t="s">
        <v>150</v>
      </c>
      <c r="BK168" s="228">
        <f>BK169</f>
        <v>0</v>
      </c>
    </row>
    <row r="169" s="2" customFormat="1" ht="16.5" customHeight="1">
      <c r="A169" s="35"/>
      <c r="B169" s="36"/>
      <c r="C169" s="231" t="s">
        <v>218</v>
      </c>
      <c r="D169" s="231" t="s">
        <v>152</v>
      </c>
      <c r="E169" s="232" t="s">
        <v>219</v>
      </c>
      <c r="F169" s="233" t="s">
        <v>220</v>
      </c>
      <c r="G169" s="234" t="s">
        <v>221</v>
      </c>
      <c r="H169" s="235">
        <v>1</v>
      </c>
      <c r="I169" s="236"/>
      <c r="J169" s="237">
        <f>ROUND(I169*H169,2)</f>
        <v>0</v>
      </c>
      <c r="K169" s="238"/>
      <c r="L169" s="41"/>
      <c r="M169" s="239" t="s">
        <v>1</v>
      </c>
      <c r="N169" s="240" t="s">
        <v>40</v>
      </c>
      <c r="O169" s="88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3" t="s">
        <v>214</v>
      </c>
      <c r="AT169" s="243" t="s">
        <v>152</v>
      </c>
      <c r="AU169" s="243" t="s">
        <v>85</v>
      </c>
      <c r="AY169" s="14" t="s">
        <v>150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4" t="s">
        <v>83</v>
      </c>
      <c r="BK169" s="244">
        <f>ROUND(I169*H169,2)</f>
        <v>0</v>
      </c>
      <c r="BL169" s="14" t="s">
        <v>214</v>
      </c>
      <c r="BM169" s="243" t="s">
        <v>222</v>
      </c>
    </row>
    <row r="170" s="12" customFormat="1" ht="22.8" customHeight="1">
      <c r="A170" s="12"/>
      <c r="B170" s="215"/>
      <c r="C170" s="216"/>
      <c r="D170" s="217" t="s">
        <v>74</v>
      </c>
      <c r="E170" s="229" t="s">
        <v>223</v>
      </c>
      <c r="F170" s="229" t="s">
        <v>224</v>
      </c>
      <c r="G170" s="216"/>
      <c r="H170" s="216"/>
      <c r="I170" s="219"/>
      <c r="J170" s="230">
        <f>BK170</f>
        <v>0</v>
      </c>
      <c r="K170" s="216"/>
      <c r="L170" s="221"/>
      <c r="M170" s="222"/>
      <c r="N170" s="223"/>
      <c r="O170" s="223"/>
      <c r="P170" s="224">
        <f>P171</f>
        <v>0</v>
      </c>
      <c r="Q170" s="223"/>
      <c r="R170" s="224">
        <f>R171</f>
        <v>0</v>
      </c>
      <c r="S170" s="223"/>
      <c r="T170" s="225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6" t="s">
        <v>85</v>
      </c>
      <c r="AT170" s="227" t="s">
        <v>74</v>
      </c>
      <c r="AU170" s="227" t="s">
        <v>83</v>
      </c>
      <c r="AY170" s="226" t="s">
        <v>150</v>
      </c>
      <c r="BK170" s="228">
        <f>BK171</f>
        <v>0</v>
      </c>
    </row>
    <row r="171" s="2" customFormat="1" ht="16.5" customHeight="1">
      <c r="A171" s="35"/>
      <c r="B171" s="36"/>
      <c r="C171" s="231" t="s">
        <v>8</v>
      </c>
      <c r="D171" s="231" t="s">
        <v>152</v>
      </c>
      <c r="E171" s="232" t="s">
        <v>225</v>
      </c>
      <c r="F171" s="233" t="s">
        <v>226</v>
      </c>
      <c r="G171" s="234" t="s">
        <v>221</v>
      </c>
      <c r="H171" s="235">
        <v>1</v>
      </c>
      <c r="I171" s="236"/>
      <c r="J171" s="237">
        <f>ROUND(I171*H171,2)</f>
        <v>0</v>
      </c>
      <c r="K171" s="238"/>
      <c r="L171" s="41"/>
      <c r="M171" s="239" t="s">
        <v>1</v>
      </c>
      <c r="N171" s="240" t="s">
        <v>40</v>
      </c>
      <c r="O171" s="88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3" t="s">
        <v>214</v>
      </c>
      <c r="AT171" s="243" t="s">
        <v>152</v>
      </c>
      <c r="AU171" s="243" t="s">
        <v>85</v>
      </c>
      <c r="AY171" s="14" t="s">
        <v>150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4" t="s">
        <v>83</v>
      </c>
      <c r="BK171" s="244">
        <f>ROUND(I171*H171,2)</f>
        <v>0</v>
      </c>
      <c r="BL171" s="14" t="s">
        <v>214</v>
      </c>
      <c r="BM171" s="243" t="s">
        <v>227</v>
      </c>
    </row>
    <row r="172" s="12" customFormat="1" ht="22.8" customHeight="1">
      <c r="A172" s="12"/>
      <c r="B172" s="215"/>
      <c r="C172" s="216"/>
      <c r="D172" s="217" t="s">
        <v>74</v>
      </c>
      <c r="E172" s="229" t="s">
        <v>228</v>
      </c>
      <c r="F172" s="229" t="s">
        <v>229</v>
      </c>
      <c r="G172" s="216"/>
      <c r="H172" s="216"/>
      <c r="I172" s="219"/>
      <c r="J172" s="230">
        <f>BK172</f>
        <v>0</v>
      </c>
      <c r="K172" s="216"/>
      <c r="L172" s="221"/>
      <c r="M172" s="222"/>
      <c r="N172" s="223"/>
      <c r="O172" s="223"/>
      <c r="P172" s="224">
        <f>P173</f>
        <v>0</v>
      </c>
      <c r="Q172" s="223"/>
      <c r="R172" s="224">
        <f>R173</f>
        <v>0</v>
      </c>
      <c r="S172" s="223"/>
      <c r="T172" s="225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6" t="s">
        <v>85</v>
      </c>
      <c r="AT172" s="227" t="s">
        <v>74</v>
      </c>
      <c r="AU172" s="227" t="s">
        <v>83</v>
      </c>
      <c r="AY172" s="226" t="s">
        <v>150</v>
      </c>
      <c r="BK172" s="228">
        <f>BK173</f>
        <v>0</v>
      </c>
    </row>
    <row r="173" s="2" customFormat="1" ht="16.5" customHeight="1">
      <c r="A173" s="35"/>
      <c r="B173" s="36"/>
      <c r="C173" s="231" t="s">
        <v>214</v>
      </c>
      <c r="D173" s="231" t="s">
        <v>152</v>
      </c>
      <c r="E173" s="232" t="s">
        <v>230</v>
      </c>
      <c r="F173" s="233" t="s">
        <v>231</v>
      </c>
      <c r="G173" s="234" t="s">
        <v>221</v>
      </c>
      <c r="H173" s="235">
        <v>1</v>
      </c>
      <c r="I173" s="236"/>
      <c r="J173" s="237">
        <f>ROUND(I173*H173,2)</f>
        <v>0</v>
      </c>
      <c r="K173" s="238"/>
      <c r="L173" s="41"/>
      <c r="M173" s="239" t="s">
        <v>1</v>
      </c>
      <c r="N173" s="240" t="s">
        <v>40</v>
      </c>
      <c r="O173" s="88"/>
      <c r="P173" s="241">
        <f>O173*H173</f>
        <v>0</v>
      </c>
      <c r="Q173" s="241">
        <v>0</v>
      </c>
      <c r="R173" s="241">
        <f>Q173*H173</f>
        <v>0</v>
      </c>
      <c r="S173" s="241">
        <v>0</v>
      </c>
      <c r="T173" s="24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3" t="s">
        <v>214</v>
      </c>
      <c r="AT173" s="243" t="s">
        <v>152</v>
      </c>
      <c r="AU173" s="243" t="s">
        <v>85</v>
      </c>
      <c r="AY173" s="14" t="s">
        <v>150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4" t="s">
        <v>83</v>
      </c>
      <c r="BK173" s="244">
        <f>ROUND(I173*H173,2)</f>
        <v>0</v>
      </c>
      <c r="BL173" s="14" t="s">
        <v>214</v>
      </c>
      <c r="BM173" s="243" t="s">
        <v>232</v>
      </c>
    </row>
    <row r="174" s="12" customFormat="1" ht="22.8" customHeight="1">
      <c r="A174" s="12"/>
      <c r="B174" s="215"/>
      <c r="C174" s="216"/>
      <c r="D174" s="217" t="s">
        <v>74</v>
      </c>
      <c r="E174" s="229" t="s">
        <v>233</v>
      </c>
      <c r="F174" s="229" t="s">
        <v>234</v>
      </c>
      <c r="G174" s="216"/>
      <c r="H174" s="216"/>
      <c r="I174" s="219"/>
      <c r="J174" s="230">
        <f>BK174</f>
        <v>0</v>
      </c>
      <c r="K174" s="216"/>
      <c r="L174" s="221"/>
      <c r="M174" s="222"/>
      <c r="N174" s="223"/>
      <c r="O174" s="223"/>
      <c r="P174" s="224">
        <f>SUM(P175:P182)</f>
        <v>0</v>
      </c>
      <c r="Q174" s="223"/>
      <c r="R174" s="224">
        <f>SUM(R175:R182)</f>
        <v>0</v>
      </c>
      <c r="S174" s="223"/>
      <c r="T174" s="225">
        <f>SUM(T175:T182)</f>
        <v>0.37597999999999998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6" t="s">
        <v>85</v>
      </c>
      <c r="AT174" s="227" t="s">
        <v>74</v>
      </c>
      <c r="AU174" s="227" t="s">
        <v>83</v>
      </c>
      <c r="AY174" s="226" t="s">
        <v>150</v>
      </c>
      <c r="BK174" s="228">
        <f>SUM(BK175:BK182)</f>
        <v>0</v>
      </c>
    </row>
    <row r="175" s="2" customFormat="1" ht="16.5" customHeight="1">
      <c r="A175" s="35"/>
      <c r="B175" s="36"/>
      <c r="C175" s="231" t="s">
        <v>235</v>
      </c>
      <c r="D175" s="231" t="s">
        <v>152</v>
      </c>
      <c r="E175" s="232" t="s">
        <v>236</v>
      </c>
      <c r="F175" s="233" t="s">
        <v>237</v>
      </c>
      <c r="G175" s="234" t="s">
        <v>221</v>
      </c>
      <c r="H175" s="235">
        <v>3</v>
      </c>
      <c r="I175" s="236"/>
      <c r="J175" s="237">
        <f>ROUND(I175*H175,2)</f>
        <v>0</v>
      </c>
      <c r="K175" s="238"/>
      <c r="L175" s="41"/>
      <c r="M175" s="239" t="s">
        <v>1</v>
      </c>
      <c r="N175" s="240" t="s">
        <v>40</v>
      </c>
      <c r="O175" s="88"/>
      <c r="P175" s="241">
        <f>O175*H175</f>
        <v>0</v>
      </c>
      <c r="Q175" s="241">
        <v>0</v>
      </c>
      <c r="R175" s="241">
        <f>Q175*H175</f>
        <v>0</v>
      </c>
      <c r="S175" s="241">
        <v>0.034200000000000001</v>
      </c>
      <c r="T175" s="242">
        <f>S175*H175</f>
        <v>0.1026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3" t="s">
        <v>214</v>
      </c>
      <c r="AT175" s="243" t="s">
        <v>152</v>
      </c>
      <c r="AU175" s="243" t="s">
        <v>85</v>
      </c>
      <c r="AY175" s="14" t="s">
        <v>150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4" t="s">
        <v>83</v>
      </c>
      <c r="BK175" s="244">
        <f>ROUND(I175*H175,2)</f>
        <v>0</v>
      </c>
      <c r="BL175" s="14" t="s">
        <v>214</v>
      </c>
      <c r="BM175" s="243" t="s">
        <v>238</v>
      </c>
    </row>
    <row r="176" s="2" customFormat="1" ht="24.15" customHeight="1">
      <c r="A176" s="35"/>
      <c r="B176" s="36"/>
      <c r="C176" s="231" t="s">
        <v>239</v>
      </c>
      <c r="D176" s="231" t="s">
        <v>152</v>
      </c>
      <c r="E176" s="232" t="s">
        <v>240</v>
      </c>
      <c r="F176" s="233" t="s">
        <v>241</v>
      </c>
      <c r="G176" s="234" t="s">
        <v>221</v>
      </c>
      <c r="H176" s="235">
        <v>3</v>
      </c>
      <c r="I176" s="236"/>
      <c r="J176" s="237">
        <f>ROUND(I176*H176,2)</f>
        <v>0</v>
      </c>
      <c r="K176" s="238"/>
      <c r="L176" s="41"/>
      <c r="M176" s="239" t="s">
        <v>1</v>
      </c>
      <c r="N176" s="240" t="s">
        <v>40</v>
      </c>
      <c r="O176" s="88"/>
      <c r="P176" s="241">
        <f>O176*H176</f>
        <v>0</v>
      </c>
      <c r="Q176" s="241">
        <v>0</v>
      </c>
      <c r="R176" s="241">
        <f>Q176*H176</f>
        <v>0</v>
      </c>
      <c r="S176" s="241">
        <v>0.01107</v>
      </c>
      <c r="T176" s="242">
        <f>S176*H176</f>
        <v>0.033210000000000003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3" t="s">
        <v>214</v>
      </c>
      <c r="AT176" s="243" t="s">
        <v>152</v>
      </c>
      <c r="AU176" s="243" t="s">
        <v>85</v>
      </c>
      <c r="AY176" s="14" t="s">
        <v>150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4" t="s">
        <v>83</v>
      </c>
      <c r="BK176" s="244">
        <f>ROUND(I176*H176,2)</f>
        <v>0</v>
      </c>
      <c r="BL176" s="14" t="s">
        <v>214</v>
      </c>
      <c r="BM176" s="243" t="s">
        <v>242</v>
      </c>
    </row>
    <row r="177" s="2" customFormat="1" ht="16.5" customHeight="1">
      <c r="A177" s="35"/>
      <c r="B177" s="36"/>
      <c r="C177" s="231" t="s">
        <v>243</v>
      </c>
      <c r="D177" s="231" t="s">
        <v>152</v>
      </c>
      <c r="E177" s="232" t="s">
        <v>244</v>
      </c>
      <c r="F177" s="233" t="s">
        <v>245</v>
      </c>
      <c r="G177" s="234" t="s">
        <v>221</v>
      </c>
      <c r="H177" s="235">
        <v>5</v>
      </c>
      <c r="I177" s="236"/>
      <c r="J177" s="237">
        <f>ROUND(I177*H177,2)</f>
        <v>0</v>
      </c>
      <c r="K177" s="238"/>
      <c r="L177" s="41"/>
      <c r="M177" s="239" t="s">
        <v>1</v>
      </c>
      <c r="N177" s="240" t="s">
        <v>40</v>
      </c>
      <c r="O177" s="88"/>
      <c r="P177" s="241">
        <f>O177*H177</f>
        <v>0</v>
      </c>
      <c r="Q177" s="241">
        <v>0</v>
      </c>
      <c r="R177" s="241">
        <f>Q177*H177</f>
        <v>0</v>
      </c>
      <c r="S177" s="241">
        <v>0.019460000000000002</v>
      </c>
      <c r="T177" s="242">
        <f>S177*H177</f>
        <v>0.097300000000000011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3" t="s">
        <v>214</v>
      </c>
      <c r="AT177" s="243" t="s">
        <v>152</v>
      </c>
      <c r="AU177" s="243" t="s">
        <v>85</v>
      </c>
      <c r="AY177" s="14" t="s">
        <v>150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4" t="s">
        <v>83</v>
      </c>
      <c r="BK177" s="244">
        <f>ROUND(I177*H177,2)</f>
        <v>0</v>
      </c>
      <c r="BL177" s="14" t="s">
        <v>214</v>
      </c>
      <c r="BM177" s="243" t="s">
        <v>246</v>
      </c>
    </row>
    <row r="178" s="2" customFormat="1" ht="21.75" customHeight="1">
      <c r="A178" s="35"/>
      <c r="B178" s="36"/>
      <c r="C178" s="231" t="s">
        <v>247</v>
      </c>
      <c r="D178" s="231" t="s">
        <v>152</v>
      </c>
      <c r="E178" s="232" t="s">
        <v>248</v>
      </c>
      <c r="F178" s="233" t="s">
        <v>249</v>
      </c>
      <c r="G178" s="234" t="s">
        <v>221</v>
      </c>
      <c r="H178" s="235">
        <v>5</v>
      </c>
      <c r="I178" s="236"/>
      <c r="J178" s="237">
        <f>ROUND(I178*H178,2)</f>
        <v>0</v>
      </c>
      <c r="K178" s="238"/>
      <c r="L178" s="41"/>
      <c r="M178" s="239" t="s">
        <v>1</v>
      </c>
      <c r="N178" s="240" t="s">
        <v>40</v>
      </c>
      <c r="O178" s="88"/>
      <c r="P178" s="241">
        <f>O178*H178</f>
        <v>0</v>
      </c>
      <c r="Q178" s="241">
        <v>0</v>
      </c>
      <c r="R178" s="241">
        <f>Q178*H178</f>
        <v>0</v>
      </c>
      <c r="S178" s="241">
        <v>0.024500000000000001</v>
      </c>
      <c r="T178" s="242">
        <f>S178*H178</f>
        <v>0.1225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3" t="s">
        <v>214</v>
      </c>
      <c r="AT178" s="243" t="s">
        <v>152</v>
      </c>
      <c r="AU178" s="243" t="s">
        <v>85</v>
      </c>
      <c r="AY178" s="14" t="s">
        <v>150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4" t="s">
        <v>83</v>
      </c>
      <c r="BK178" s="244">
        <f>ROUND(I178*H178,2)</f>
        <v>0</v>
      </c>
      <c r="BL178" s="14" t="s">
        <v>214</v>
      </c>
      <c r="BM178" s="243" t="s">
        <v>250</v>
      </c>
    </row>
    <row r="179" s="2" customFormat="1" ht="16.5" customHeight="1">
      <c r="A179" s="35"/>
      <c r="B179" s="36"/>
      <c r="C179" s="231" t="s">
        <v>7</v>
      </c>
      <c r="D179" s="231" t="s">
        <v>152</v>
      </c>
      <c r="E179" s="232" t="s">
        <v>251</v>
      </c>
      <c r="F179" s="233" t="s">
        <v>252</v>
      </c>
      <c r="G179" s="234" t="s">
        <v>253</v>
      </c>
      <c r="H179" s="235">
        <v>3</v>
      </c>
      <c r="I179" s="236"/>
      <c r="J179" s="237">
        <f>ROUND(I179*H179,2)</f>
        <v>0</v>
      </c>
      <c r="K179" s="238"/>
      <c r="L179" s="41"/>
      <c r="M179" s="239" t="s">
        <v>1</v>
      </c>
      <c r="N179" s="240" t="s">
        <v>40</v>
      </c>
      <c r="O179" s="88"/>
      <c r="P179" s="241">
        <f>O179*H179</f>
        <v>0</v>
      </c>
      <c r="Q179" s="241">
        <v>0</v>
      </c>
      <c r="R179" s="241">
        <f>Q179*H179</f>
        <v>0</v>
      </c>
      <c r="S179" s="241">
        <v>0.00048999999999999998</v>
      </c>
      <c r="T179" s="242">
        <f>S179*H179</f>
        <v>0.00147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3" t="s">
        <v>214</v>
      </c>
      <c r="AT179" s="243" t="s">
        <v>152</v>
      </c>
      <c r="AU179" s="243" t="s">
        <v>85</v>
      </c>
      <c r="AY179" s="14" t="s">
        <v>150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4" t="s">
        <v>83</v>
      </c>
      <c r="BK179" s="244">
        <f>ROUND(I179*H179,2)</f>
        <v>0</v>
      </c>
      <c r="BL179" s="14" t="s">
        <v>214</v>
      </c>
      <c r="BM179" s="243" t="s">
        <v>254</v>
      </c>
    </row>
    <row r="180" s="2" customFormat="1" ht="16.5" customHeight="1">
      <c r="A180" s="35"/>
      <c r="B180" s="36"/>
      <c r="C180" s="231" t="s">
        <v>255</v>
      </c>
      <c r="D180" s="231" t="s">
        <v>152</v>
      </c>
      <c r="E180" s="232" t="s">
        <v>256</v>
      </c>
      <c r="F180" s="233" t="s">
        <v>257</v>
      </c>
      <c r="G180" s="234" t="s">
        <v>221</v>
      </c>
      <c r="H180" s="235">
        <v>5</v>
      </c>
      <c r="I180" s="236"/>
      <c r="J180" s="237">
        <f>ROUND(I180*H180,2)</f>
        <v>0</v>
      </c>
      <c r="K180" s="238"/>
      <c r="L180" s="41"/>
      <c r="M180" s="239" t="s">
        <v>1</v>
      </c>
      <c r="N180" s="240" t="s">
        <v>40</v>
      </c>
      <c r="O180" s="88"/>
      <c r="P180" s="241">
        <f>O180*H180</f>
        <v>0</v>
      </c>
      <c r="Q180" s="241">
        <v>0</v>
      </c>
      <c r="R180" s="241">
        <f>Q180*H180</f>
        <v>0</v>
      </c>
      <c r="S180" s="241">
        <v>0.00156</v>
      </c>
      <c r="T180" s="242">
        <f>S180*H180</f>
        <v>0.0077999999999999996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3" t="s">
        <v>214</v>
      </c>
      <c r="AT180" s="243" t="s">
        <v>152</v>
      </c>
      <c r="AU180" s="243" t="s">
        <v>85</v>
      </c>
      <c r="AY180" s="14" t="s">
        <v>150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4" t="s">
        <v>83</v>
      </c>
      <c r="BK180" s="244">
        <f>ROUND(I180*H180,2)</f>
        <v>0</v>
      </c>
      <c r="BL180" s="14" t="s">
        <v>214</v>
      </c>
      <c r="BM180" s="243" t="s">
        <v>258</v>
      </c>
    </row>
    <row r="181" s="2" customFormat="1" ht="16.5" customHeight="1">
      <c r="A181" s="35"/>
      <c r="B181" s="36"/>
      <c r="C181" s="231" t="s">
        <v>259</v>
      </c>
      <c r="D181" s="231" t="s">
        <v>152</v>
      </c>
      <c r="E181" s="232" t="s">
        <v>260</v>
      </c>
      <c r="F181" s="233" t="s">
        <v>261</v>
      </c>
      <c r="G181" s="234" t="s">
        <v>221</v>
      </c>
      <c r="H181" s="235">
        <v>5</v>
      </c>
      <c r="I181" s="236"/>
      <c r="J181" s="237">
        <f>ROUND(I181*H181,2)</f>
        <v>0</v>
      </c>
      <c r="K181" s="238"/>
      <c r="L181" s="41"/>
      <c r="M181" s="239" t="s">
        <v>1</v>
      </c>
      <c r="N181" s="240" t="s">
        <v>40</v>
      </c>
      <c r="O181" s="88"/>
      <c r="P181" s="241">
        <f>O181*H181</f>
        <v>0</v>
      </c>
      <c r="Q181" s="241">
        <v>0</v>
      </c>
      <c r="R181" s="241">
        <f>Q181*H181</f>
        <v>0</v>
      </c>
      <c r="S181" s="241">
        <v>0.00085999999999999998</v>
      </c>
      <c r="T181" s="242">
        <f>S181*H181</f>
        <v>0.0043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3" t="s">
        <v>214</v>
      </c>
      <c r="AT181" s="243" t="s">
        <v>152</v>
      </c>
      <c r="AU181" s="243" t="s">
        <v>85</v>
      </c>
      <c r="AY181" s="14" t="s">
        <v>150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4" t="s">
        <v>83</v>
      </c>
      <c r="BK181" s="244">
        <f>ROUND(I181*H181,2)</f>
        <v>0</v>
      </c>
      <c r="BL181" s="14" t="s">
        <v>214</v>
      </c>
      <c r="BM181" s="243" t="s">
        <v>262</v>
      </c>
    </row>
    <row r="182" s="2" customFormat="1" ht="16.5" customHeight="1">
      <c r="A182" s="35"/>
      <c r="B182" s="36"/>
      <c r="C182" s="231" t="s">
        <v>263</v>
      </c>
      <c r="D182" s="231" t="s">
        <v>152</v>
      </c>
      <c r="E182" s="232" t="s">
        <v>264</v>
      </c>
      <c r="F182" s="233" t="s">
        <v>265</v>
      </c>
      <c r="G182" s="234" t="s">
        <v>253</v>
      </c>
      <c r="H182" s="235">
        <v>8</v>
      </c>
      <c r="I182" s="236"/>
      <c r="J182" s="237">
        <f>ROUND(I182*H182,2)</f>
        <v>0</v>
      </c>
      <c r="K182" s="238"/>
      <c r="L182" s="41"/>
      <c r="M182" s="239" t="s">
        <v>1</v>
      </c>
      <c r="N182" s="240" t="s">
        <v>40</v>
      </c>
      <c r="O182" s="88"/>
      <c r="P182" s="241">
        <f>O182*H182</f>
        <v>0</v>
      </c>
      <c r="Q182" s="241">
        <v>0</v>
      </c>
      <c r="R182" s="241">
        <f>Q182*H182</f>
        <v>0</v>
      </c>
      <c r="S182" s="241">
        <v>0.00084999999999999995</v>
      </c>
      <c r="T182" s="242">
        <f>S182*H182</f>
        <v>0.0067999999999999996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3" t="s">
        <v>214</v>
      </c>
      <c r="AT182" s="243" t="s">
        <v>152</v>
      </c>
      <c r="AU182" s="243" t="s">
        <v>85</v>
      </c>
      <c r="AY182" s="14" t="s">
        <v>150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14" t="s">
        <v>83</v>
      </c>
      <c r="BK182" s="244">
        <f>ROUND(I182*H182,2)</f>
        <v>0</v>
      </c>
      <c r="BL182" s="14" t="s">
        <v>214</v>
      </c>
      <c r="BM182" s="243" t="s">
        <v>266</v>
      </c>
    </row>
    <row r="183" s="12" customFormat="1" ht="22.8" customHeight="1">
      <c r="A183" s="12"/>
      <c r="B183" s="215"/>
      <c r="C183" s="216"/>
      <c r="D183" s="217" t="s">
        <v>74</v>
      </c>
      <c r="E183" s="229" t="s">
        <v>267</v>
      </c>
      <c r="F183" s="229" t="s">
        <v>268</v>
      </c>
      <c r="G183" s="216"/>
      <c r="H183" s="216"/>
      <c r="I183" s="219"/>
      <c r="J183" s="230">
        <f>BK183</f>
        <v>0</v>
      </c>
      <c r="K183" s="216"/>
      <c r="L183" s="221"/>
      <c r="M183" s="222"/>
      <c r="N183" s="223"/>
      <c r="O183" s="223"/>
      <c r="P183" s="224">
        <f>P184</f>
        <v>0</v>
      </c>
      <c r="Q183" s="223"/>
      <c r="R183" s="224">
        <f>R184</f>
        <v>0.00017000000000000001</v>
      </c>
      <c r="S183" s="223"/>
      <c r="T183" s="225">
        <f>T184</f>
        <v>0.35625000000000001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6" t="s">
        <v>85</v>
      </c>
      <c r="AT183" s="227" t="s">
        <v>74</v>
      </c>
      <c r="AU183" s="227" t="s">
        <v>83</v>
      </c>
      <c r="AY183" s="226" t="s">
        <v>150</v>
      </c>
      <c r="BK183" s="228">
        <f>BK184</f>
        <v>0</v>
      </c>
    </row>
    <row r="184" s="2" customFormat="1" ht="24.15" customHeight="1">
      <c r="A184" s="35"/>
      <c r="B184" s="36"/>
      <c r="C184" s="231" t="s">
        <v>269</v>
      </c>
      <c r="D184" s="231" t="s">
        <v>152</v>
      </c>
      <c r="E184" s="232" t="s">
        <v>270</v>
      </c>
      <c r="F184" s="233" t="s">
        <v>271</v>
      </c>
      <c r="G184" s="234" t="s">
        <v>253</v>
      </c>
      <c r="H184" s="235">
        <v>1</v>
      </c>
      <c r="I184" s="236"/>
      <c r="J184" s="237">
        <f>ROUND(I184*H184,2)</f>
        <v>0</v>
      </c>
      <c r="K184" s="238"/>
      <c r="L184" s="41"/>
      <c r="M184" s="239" t="s">
        <v>1</v>
      </c>
      <c r="N184" s="240" t="s">
        <v>40</v>
      </c>
      <c r="O184" s="88"/>
      <c r="P184" s="241">
        <f>O184*H184</f>
        <v>0</v>
      </c>
      <c r="Q184" s="241">
        <v>0.00017000000000000001</v>
      </c>
      <c r="R184" s="241">
        <f>Q184*H184</f>
        <v>0.00017000000000000001</v>
      </c>
      <c r="S184" s="241">
        <v>0.35625000000000001</v>
      </c>
      <c r="T184" s="242">
        <f>S184*H184</f>
        <v>0.35625000000000001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3" t="s">
        <v>214</v>
      </c>
      <c r="AT184" s="243" t="s">
        <v>152</v>
      </c>
      <c r="AU184" s="243" t="s">
        <v>85</v>
      </c>
      <c r="AY184" s="14" t="s">
        <v>150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4" t="s">
        <v>83</v>
      </c>
      <c r="BK184" s="244">
        <f>ROUND(I184*H184,2)</f>
        <v>0</v>
      </c>
      <c r="BL184" s="14" t="s">
        <v>214</v>
      </c>
      <c r="BM184" s="243" t="s">
        <v>272</v>
      </c>
    </row>
    <row r="185" s="12" customFormat="1" ht="22.8" customHeight="1">
      <c r="A185" s="12"/>
      <c r="B185" s="215"/>
      <c r="C185" s="216"/>
      <c r="D185" s="217" t="s">
        <v>74</v>
      </c>
      <c r="E185" s="229" t="s">
        <v>273</v>
      </c>
      <c r="F185" s="229" t="s">
        <v>274</v>
      </c>
      <c r="G185" s="216"/>
      <c r="H185" s="216"/>
      <c r="I185" s="219"/>
      <c r="J185" s="230">
        <f>BK185</f>
        <v>0</v>
      </c>
      <c r="K185" s="216"/>
      <c r="L185" s="221"/>
      <c r="M185" s="222"/>
      <c r="N185" s="223"/>
      <c r="O185" s="223"/>
      <c r="P185" s="224">
        <f>P186</f>
        <v>0</v>
      </c>
      <c r="Q185" s="223"/>
      <c r="R185" s="224">
        <f>R186</f>
        <v>0.0069336000000000007</v>
      </c>
      <c r="S185" s="223"/>
      <c r="T185" s="225">
        <f>T186</f>
        <v>0.24498719999999999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6" t="s">
        <v>85</v>
      </c>
      <c r="AT185" s="227" t="s">
        <v>74</v>
      </c>
      <c r="AU185" s="227" t="s">
        <v>83</v>
      </c>
      <c r="AY185" s="226" t="s">
        <v>150</v>
      </c>
      <c r="BK185" s="228">
        <f>BK186</f>
        <v>0</v>
      </c>
    </row>
    <row r="186" s="2" customFormat="1" ht="16.5" customHeight="1">
      <c r="A186" s="35"/>
      <c r="B186" s="36"/>
      <c r="C186" s="231" t="s">
        <v>275</v>
      </c>
      <c r="D186" s="231" t="s">
        <v>152</v>
      </c>
      <c r="E186" s="232" t="s">
        <v>276</v>
      </c>
      <c r="F186" s="233" t="s">
        <v>277</v>
      </c>
      <c r="G186" s="234" t="s">
        <v>278</v>
      </c>
      <c r="H186" s="235">
        <v>231.12000000000001</v>
      </c>
      <c r="I186" s="236"/>
      <c r="J186" s="237">
        <f>ROUND(I186*H186,2)</f>
        <v>0</v>
      </c>
      <c r="K186" s="238"/>
      <c r="L186" s="41"/>
      <c r="M186" s="239" t="s">
        <v>1</v>
      </c>
      <c r="N186" s="240" t="s">
        <v>40</v>
      </c>
      <c r="O186" s="88"/>
      <c r="P186" s="241">
        <f>O186*H186</f>
        <v>0</v>
      </c>
      <c r="Q186" s="241">
        <v>3.0000000000000001E-05</v>
      </c>
      <c r="R186" s="241">
        <f>Q186*H186</f>
        <v>0.0069336000000000007</v>
      </c>
      <c r="S186" s="241">
        <v>0.00106</v>
      </c>
      <c r="T186" s="242">
        <f>S186*H186</f>
        <v>0.24498719999999999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3" t="s">
        <v>214</v>
      </c>
      <c r="AT186" s="243" t="s">
        <v>152</v>
      </c>
      <c r="AU186" s="243" t="s">
        <v>85</v>
      </c>
      <c r="AY186" s="14" t="s">
        <v>150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4" t="s">
        <v>83</v>
      </c>
      <c r="BK186" s="244">
        <f>ROUND(I186*H186,2)</f>
        <v>0</v>
      </c>
      <c r="BL186" s="14" t="s">
        <v>214</v>
      </c>
      <c r="BM186" s="243" t="s">
        <v>279</v>
      </c>
    </row>
    <row r="187" s="12" customFormat="1" ht="22.8" customHeight="1">
      <c r="A187" s="12"/>
      <c r="B187" s="215"/>
      <c r="C187" s="216"/>
      <c r="D187" s="217" t="s">
        <v>74</v>
      </c>
      <c r="E187" s="229" t="s">
        <v>280</v>
      </c>
      <c r="F187" s="229" t="s">
        <v>281</v>
      </c>
      <c r="G187" s="216"/>
      <c r="H187" s="216"/>
      <c r="I187" s="219"/>
      <c r="J187" s="230">
        <f>BK187</f>
        <v>0</v>
      </c>
      <c r="K187" s="216"/>
      <c r="L187" s="221"/>
      <c r="M187" s="222"/>
      <c r="N187" s="223"/>
      <c r="O187" s="223"/>
      <c r="P187" s="224">
        <f>SUM(P188:P189)</f>
        <v>0</v>
      </c>
      <c r="Q187" s="223"/>
      <c r="R187" s="224">
        <f>SUM(R188:R189)</f>
        <v>0.0027600000000000003</v>
      </c>
      <c r="S187" s="223"/>
      <c r="T187" s="225">
        <f>SUM(T188:T189)</f>
        <v>0.61524999999999996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6" t="s">
        <v>85</v>
      </c>
      <c r="AT187" s="227" t="s">
        <v>74</v>
      </c>
      <c r="AU187" s="227" t="s">
        <v>83</v>
      </c>
      <c r="AY187" s="226" t="s">
        <v>150</v>
      </c>
      <c r="BK187" s="228">
        <f>SUM(BK188:BK189)</f>
        <v>0</v>
      </c>
    </row>
    <row r="188" s="2" customFormat="1" ht="24.15" customHeight="1">
      <c r="A188" s="35"/>
      <c r="B188" s="36"/>
      <c r="C188" s="231" t="s">
        <v>282</v>
      </c>
      <c r="D188" s="231" t="s">
        <v>152</v>
      </c>
      <c r="E188" s="232" t="s">
        <v>283</v>
      </c>
      <c r="F188" s="233" t="s">
        <v>284</v>
      </c>
      <c r="G188" s="234" t="s">
        <v>253</v>
      </c>
      <c r="H188" s="235">
        <v>69</v>
      </c>
      <c r="I188" s="236"/>
      <c r="J188" s="237">
        <f>ROUND(I188*H188,2)</f>
        <v>0</v>
      </c>
      <c r="K188" s="238"/>
      <c r="L188" s="41"/>
      <c r="M188" s="239" t="s">
        <v>1</v>
      </c>
      <c r="N188" s="240" t="s">
        <v>40</v>
      </c>
      <c r="O188" s="88"/>
      <c r="P188" s="241">
        <f>O188*H188</f>
        <v>0</v>
      </c>
      <c r="Q188" s="241">
        <v>4.0000000000000003E-05</v>
      </c>
      <c r="R188" s="241">
        <f>Q188*H188</f>
        <v>0.0027600000000000003</v>
      </c>
      <c r="S188" s="241">
        <v>0.00044999999999999999</v>
      </c>
      <c r="T188" s="242">
        <f>S188*H188</f>
        <v>0.031049999999999998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3" t="s">
        <v>214</v>
      </c>
      <c r="AT188" s="243" t="s">
        <v>152</v>
      </c>
      <c r="AU188" s="243" t="s">
        <v>85</v>
      </c>
      <c r="AY188" s="14" t="s">
        <v>150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14" t="s">
        <v>83</v>
      </c>
      <c r="BK188" s="244">
        <f>ROUND(I188*H188,2)</f>
        <v>0</v>
      </c>
      <c r="BL188" s="14" t="s">
        <v>214</v>
      </c>
      <c r="BM188" s="243" t="s">
        <v>285</v>
      </c>
    </row>
    <row r="189" s="2" customFormat="1" ht="24.15" customHeight="1">
      <c r="A189" s="35"/>
      <c r="B189" s="36"/>
      <c r="C189" s="231" t="s">
        <v>286</v>
      </c>
      <c r="D189" s="231" t="s">
        <v>152</v>
      </c>
      <c r="E189" s="232" t="s">
        <v>287</v>
      </c>
      <c r="F189" s="233" t="s">
        <v>288</v>
      </c>
      <c r="G189" s="234" t="s">
        <v>253</v>
      </c>
      <c r="H189" s="235">
        <v>23</v>
      </c>
      <c r="I189" s="236"/>
      <c r="J189" s="237">
        <f>ROUND(I189*H189,2)</f>
        <v>0</v>
      </c>
      <c r="K189" s="238"/>
      <c r="L189" s="41"/>
      <c r="M189" s="239" t="s">
        <v>1</v>
      </c>
      <c r="N189" s="240" t="s">
        <v>40</v>
      </c>
      <c r="O189" s="88"/>
      <c r="P189" s="241">
        <f>O189*H189</f>
        <v>0</v>
      </c>
      <c r="Q189" s="241">
        <v>0</v>
      </c>
      <c r="R189" s="241">
        <f>Q189*H189</f>
        <v>0</v>
      </c>
      <c r="S189" s="241">
        <v>0.025399999999999999</v>
      </c>
      <c r="T189" s="242">
        <f>S189*H189</f>
        <v>0.58419999999999994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3" t="s">
        <v>214</v>
      </c>
      <c r="AT189" s="243" t="s">
        <v>152</v>
      </c>
      <c r="AU189" s="243" t="s">
        <v>85</v>
      </c>
      <c r="AY189" s="14" t="s">
        <v>150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4" t="s">
        <v>83</v>
      </c>
      <c r="BK189" s="244">
        <f>ROUND(I189*H189,2)</f>
        <v>0</v>
      </c>
      <c r="BL189" s="14" t="s">
        <v>214</v>
      </c>
      <c r="BM189" s="243" t="s">
        <v>289</v>
      </c>
    </row>
    <row r="190" s="12" customFormat="1" ht="22.8" customHeight="1">
      <c r="A190" s="12"/>
      <c r="B190" s="215"/>
      <c r="C190" s="216"/>
      <c r="D190" s="217" t="s">
        <v>74</v>
      </c>
      <c r="E190" s="229" t="s">
        <v>290</v>
      </c>
      <c r="F190" s="229" t="s">
        <v>291</v>
      </c>
      <c r="G190" s="216"/>
      <c r="H190" s="216"/>
      <c r="I190" s="219"/>
      <c r="J190" s="230">
        <f>BK190</f>
        <v>0</v>
      </c>
      <c r="K190" s="216"/>
      <c r="L190" s="221"/>
      <c r="M190" s="222"/>
      <c r="N190" s="223"/>
      <c r="O190" s="223"/>
      <c r="P190" s="224">
        <f>P191</f>
        <v>0</v>
      </c>
      <c r="Q190" s="223"/>
      <c r="R190" s="224">
        <f>R191</f>
        <v>0.00115</v>
      </c>
      <c r="S190" s="223"/>
      <c r="T190" s="225">
        <f>T191</f>
        <v>0.53498000000000001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6" t="s">
        <v>85</v>
      </c>
      <c r="AT190" s="227" t="s">
        <v>74</v>
      </c>
      <c r="AU190" s="227" t="s">
        <v>83</v>
      </c>
      <c r="AY190" s="226" t="s">
        <v>150</v>
      </c>
      <c r="BK190" s="228">
        <f>BK191</f>
        <v>0</v>
      </c>
    </row>
    <row r="191" s="2" customFormat="1" ht="24.15" customHeight="1">
      <c r="A191" s="35"/>
      <c r="B191" s="36"/>
      <c r="C191" s="231" t="s">
        <v>292</v>
      </c>
      <c r="D191" s="231" t="s">
        <v>152</v>
      </c>
      <c r="E191" s="232" t="s">
        <v>293</v>
      </c>
      <c r="F191" s="233" t="s">
        <v>294</v>
      </c>
      <c r="G191" s="234" t="s">
        <v>253</v>
      </c>
      <c r="H191" s="235">
        <v>23</v>
      </c>
      <c r="I191" s="236"/>
      <c r="J191" s="237">
        <f>ROUND(I191*H191,2)</f>
        <v>0</v>
      </c>
      <c r="K191" s="238"/>
      <c r="L191" s="41"/>
      <c r="M191" s="239" t="s">
        <v>1</v>
      </c>
      <c r="N191" s="240" t="s">
        <v>40</v>
      </c>
      <c r="O191" s="88"/>
      <c r="P191" s="241">
        <f>O191*H191</f>
        <v>0</v>
      </c>
      <c r="Q191" s="241">
        <v>5.0000000000000002E-05</v>
      </c>
      <c r="R191" s="241">
        <f>Q191*H191</f>
        <v>0.00115</v>
      </c>
      <c r="S191" s="241">
        <v>0.023259999999999999</v>
      </c>
      <c r="T191" s="242">
        <f>S191*H191</f>
        <v>0.53498000000000001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3" t="s">
        <v>214</v>
      </c>
      <c r="AT191" s="243" t="s">
        <v>152</v>
      </c>
      <c r="AU191" s="243" t="s">
        <v>85</v>
      </c>
      <c r="AY191" s="14" t="s">
        <v>150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14" t="s">
        <v>83</v>
      </c>
      <c r="BK191" s="244">
        <f>ROUND(I191*H191,2)</f>
        <v>0</v>
      </c>
      <c r="BL191" s="14" t="s">
        <v>214</v>
      </c>
      <c r="BM191" s="243" t="s">
        <v>295</v>
      </c>
    </row>
    <row r="192" s="12" customFormat="1" ht="22.8" customHeight="1">
      <c r="A192" s="12"/>
      <c r="B192" s="215"/>
      <c r="C192" s="216"/>
      <c r="D192" s="217" t="s">
        <v>74</v>
      </c>
      <c r="E192" s="229" t="s">
        <v>296</v>
      </c>
      <c r="F192" s="229" t="s">
        <v>297</v>
      </c>
      <c r="G192" s="216"/>
      <c r="H192" s="216"/>
      <c r="I192" s="219"/>
      <c r="J192" s="230">
        <f>BK192</f>
        <v>0</v>
      </c>
      <c r="K192" s="216"/>
      <c r="L192" s="221"/>
      <c r="M192" s="222"/>
      <c r="N192" s="223"/>
      <c r="O192" s="223"/>
      <c r="P192" s="224">
        <f>P193</f>
        <v>0</v>
      </c>
      <c r="Q192" s="223"/>
      <c r="R192" s="224">
        <f>R193</f>
        <v>0</v>
      </c>
      <c r="S192" s="223"/>
      <c r="T192" s="225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6" t="s">
        <v>85</v>
      </c>
      <c r="AT192" s="227" t="s">
        <v>74</v>
      </c>
      <c r="AU192" s="227" t="s">
        <v>83</v>
      </c>
      <c r="AY192" s="226" t="s">
        <v>150</v>
      </c>
      <c r="BK192" s="228">
        <f>BK193</f>
        <v>0</v>
      </c>
    </row>
    <row r="193" s="2" customFormat="1" ht="16.5" customHeight="1">
      <c r="A193" s="35"/>
      <c r="B193" s="36"/>
      <c r="C193" s="231" t="s">
        <v>298</v>
      </c>
      <c r="D193" s="231" t="s">
        <v>152</v>
      </c>
      <c r="E193" s="232" t="s">
        <v>299</v>
      </c>
      <c r="F193" s="233" t="s">
        <v>300</v>
      </c>
      <c r="G193" s="234" t="s">
        <v>221</v>
      </c>
      <c r="H193" s="235">
        <v>1</v>
      </c>
      <c r="I193" s="236"/>
      <c r="J193" s="237">
        <f>ROUND(I193*H193,2)</f>
        <v>0</v>
      </c>
      <c r="K193" s="238"/>
      <c r="L193" s="41"/>
      <c r="M193" s="239" t="s">
        <v>1</v>
      </c>
      <c r="N193" s="240" t="s">
        <v>40</v>
      </c>
      <c r="O193" s="88"/>
      <c r="P193" s="241">
        <f>O193*H193</f>
        <v>0</v>
      </c>
      <c r="Q193" s="241">
        <v>0</v>
      </c>
      <c r="R193" s="241">
        <f>Q193*H193</f>
        <v>0</v>
      </c>
      <c r="S193" s="241">
        <v>0</v>
      </c>
      <c r="T193" s="24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3" t="s">
        <v>214</v>
      </c>
      <c r="AT193" s="243" t="s">
        <v>152</v>
      </c>
      <c r="AU193" s="243" t="s">
        <v>85</v>
      </c>
      <c r="AY193" s="14" t="s">
        <v>150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14" t="s">
        <v>83</v>
      </c>
      <c r="BK193" s="244">
        <f>ROUND(I193*H193,2)</f>
        <v>0</v>
      </c>
      <c r="BL193" s="14" t="s">
        <v>214</v>
      </c>
      <c r="BM193" s="243" t="s">
        <v>301</v>
      </c>
    </row>
    <row r="194" s="12" customFormat="1" ht="22.8" customHeight="1">
      <c r="A194" s="12"/>
      <c r="B194" s="215"/>
      <c r="C194" s="216"/>
      <c r="D194" s="217" t="s">
        <v>74</v>
      </c>
      <c r="E194" s="229" t="s">
        <v>302</v>
      </c>
      <c r="F194" s="229" t="s">
        <v>303</v>
      </c>
      <c r="G194" s="216"/>
      <c r="H194" s="216"/>
      <c r="I194" s="219"/>
      <c r="J194" s="230">
        <f>BK194</f>
        <v>0</v>
      </c>
      <c r="K194" s="216"/>
      <c r="L194" s="221"/>
      <c r="M194" s="222"/>
      <c r="N194" s="223"/>
      <c r="O194" s="223"/>
      <c r="P194" s="224">
        <f>SUM(P195:P197)</f>
        <v>0</v>
      </c>
      <c r="Q194" s="223"/>
      <c r="R194" s="224">
        <f>SUM(R195:R197)</f>
        <v>0</v>
      </c>
      <c r="S194" s="223"/>
      <c r="T194" s="225">
        <f>SUM(T195:T197)</f>
        <v>42.83061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6" t="s">
        <v>85</v>
      </c>
      <c r="AT194" s="227" t="s">
        <v>74</v>
      </c>
      <c r="AU194" s="227" t="s">
        <v>83</v>
      </c>
      <c r="AY194" s="226" t="s">
        <v>150</v>
      </c>
      <c r="BK194" s="228">
        <f>SUM(BK195:BK197)</f>
        <v>0</v>
      </c>
    </row>
    <row r="195" s="2" customFormat="1" ht="16.5" customHeight="1">
      <c r="A195" s="35"/>
      <c r="B195" s="36"/>
      <c r="C195" s="231" t="s">
        <v>304</v>
      </c>
      <c r="D195" s="231" t="s">
        <v>152</v>
      </c>
      <c r="E195" s="232" t="s">
        <v>305</v>
      </c>
      <c r="F195" s="233" t="s">
        <v>306</v>
      </c>
      <c r="G195" s="234" t="s">
        <v>155</v>
      </c>
      <c r="H195" s="235">
        <v>732.28499999999997</v>
      </c>
      <c r="I195" s="236"/>
      <c r="J195" s="237">
        <f>ROUND(I195*H195,2)</f>
        <v>0</v>
      </c>
      <c r="K195" s="238"/>
      <c r="L195" s="41"/>
      <c r="M195" s="239" t="s">
        <v>1</v>
      </c>
      <c r="N195" s="240" t="s">
        <v>40</v>
      </c>
      <c r="O195" s="88"/>
      <c r="P195" s="241">
        <f>O195*H195</f>
        <v>0</v>
      </c>
      <c r="Q195" s="241">
        <v>0</v>
      </c>
      <c r="R195" s="241">
        <f>Q195*H195</f>
        <v>0</v>
      </c>
      <c r="S195" s="241">
        <v>0.021999999999999999</v>
      </c>
      <c r="T195" s="242">
        <f>S195*H195</f>
        <v>16.11027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3" t="s">
        <v>214</v>
      </c>
      <c r="AT195" s="243" t="s">
        <v>152</v>
      </c>
      <c r="AU195" s="243" t="s">
        <v>85</v>
      </c>
      <c r="AY195" s="14" t="s">
        <v>150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14" t="s">
        <v>83</v>
      </c>
      <c r="BK195" s="244">
        <f>ROUND(I195*H195,2)</f>
        <v>0</v>
      </c>
      <c r="BL195" s="14" t="s">
        <v>214</v>
      </c>
      <c r="BM195" s="243" t="s">
        <v>307</v>
      </c>
    </row>
    <row r="196" s="2" customFormat="1" ht="24.15" customHeight="1">
      <c r="A196" s="35"/>
      <c r="B196" s="36"/>
      <c r="C196" s="231" t="s">
        <v>308</v>
      </c>
      <c r="D196" s="231" t="s">
        <v>152</v>
      </c>
      <c r="E196" s="232" t="s">
        <v>309</v>
      </c>
      <c r="F196" s="233" t="s">
        <v>310</v>
      </c>
      <c r="G196" s="234" t="s">
        <v>155</v>
      </c>
      <c r="H196" s="235">
        <v>75.510000000000005</v>
      </c>
      <c r="I196" s="236"/>
      <c r="J196" s="237">
        <f>ROUND(I196*H196,2)</f>
        <v>0</v>
      </c>
      <c r="K196" s="238"/>
      <c r="L196" s="41"/>
      <c r="M196" s="239" t="s">
        <v>1</v>
      </c>
      <c r="N196" s="240" t="s">
        <v>40</v>
      </c>
      <c r="O196" s="88"/>
      <c r="P196" s="241">
        <f>O196*H196</f>
        <v>0</v>
      </c>
      <c r="Q196" s="241">
        <v>0</v>
      </c>
      <c r="R196" s="241">
        <f>Q196*H196</f>
        <v>0</v>
      </c>
      <c r="S196" s="241">
        <v>0.014</v>
      </c>
      <c r="T196" s="242">
        <f>S196*H196</f>
        <v>1.0571400000000002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3" t="s">
        <v>214</v>
      </c>
      <c r="AT196" s="243" t="s">
        <v>152</v>
      </c>
      <c r="AU196" s="243" t="s">
        <v>85</v>
      </c>
      <c r="AY196" s="14" t="s">
        <v>150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14" t="s">
        <v>83</v>
      </c>
      <c r="BK196" s="244">
        <f>ROUND(I196*H196,2)</f>
        <v>0</v>
      </c>
      <c r="BL196" s="14" t="s">
        <v>214</v>
      </c>
      <c r="BM196" s="243" t="s">
        <v>311</v>
      </c>
    </row>
    <row r="197" s="2" customFormat="1" ht="24.15" customHeight="1">
      <c r="A197" s="35"/>
      <c r="B197" s="36"/>
      <c r="C197" s="231" t="s">
        <v>312</v>
      </c>
      <c r="D197" s="231" t="s">
        <v>152</v>
      </c>
      <c r="E197" s="232" t="s">
        <v>313</v>
      </c>
      <c r="F197" s="233" t="s">
        <v>314</v>
      </c>
      <c r="G197" s="234" t="s">
        <v>278</v>
      </c>
      <c r="H197" s="235">
        <v>1069.3</v>
      </c>
      <c r="I197" s="236"/>
      <c r="J197" s="237">
        <f>ROUND(I197*H197,2)</f>
        <v>0</v>
      </c>
      <c r="K197" s="238"/>
      <c r="L197" s="41"/>
      <c r="M197" s="239" t="s">
        <v>1</v>
      </c>
      <c r="N197" s="240" t="s">
        <v>40</v>
      </c>
      <c r="O197" s="88"/>
      <c r="P197" s="241">
        <f>O197*H197</f>
        <v>0</v>
      </c>
      <c r="Q197" s="241">
        <v>0</v>
      </c>
      <c r="R197" s="241">
        <f>Q197*H197</f>
        <v>0</v>
      </c>
      <c r="S197" s="241">
        <v>0.024</v>
      </c>
      <c r="T197" s="242">
        <f>S197*H197</f>
        <v>25.6632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3" t="s">
        <v>214</v>
      </c>
      <c r="AT197" s="243" t="s">
        <v>152</v>
      </c>
      <c r="AU197" s="243" t="s">
        <v>85</v>
      </c>
      <c r="AY197" s="14" t="s">
        <v>150</v>
      </c>
      <c r="BE197" s="244">
        <f>IF(N197="základní",J197,0)</f>
        <v>0</v>
      </c>
      <c r="BF197" s="244">
        <f>IF(N197="snížená",J197,0)</f>
        <v>0</v>
      </c>
      <c r="BG197" s="244">
        <f>IF(N197="zákl. přenesená",J197,0)</f>
        <v>0</v>
      </c>
      <c r="BH197" s="244">
        <f>IF(N197="sníž. přenesená",J197,0)</f>
        <v>0</v>
      </c>
      <c r="BI197" s="244">
        <f>IF(N197="nulová",J197,0)</f>
        <v>0</v>
      </c>
      <c r="BJ197" s="14" t="s">
        <v>83</v>
      </c>
      <c r="BK197" s="244">
        <f>ROUND(I197*H197,2)</f>
        <v>0</v>
      </c>
      <c r="BL197" s="14" t="s">
        <v>214</v>
      </c>
      <c r="BM197" s="243" t="s">
        <v>315</v>
      </c>
    </row>
    <row r="198" s="12" customFormat="1" ht="22.8" customHeight="1">
      <c r="A198" s="12"/>
      <c r="B198" s="215"/>
      <c r="C198" s="216"/>
      <c r="D198" s="217" t="s">
        <v>74</v>
      </c>
      <c r="E198" s="229" t="s">
        <v>316</v>
      </c>
      <c r="F198" s="229" t="s">
        <v>317</v>
      </c>
      <c r="G198" s="216"/>
      <c r="H198" s="216"/>
      <c r="I198" s="219"/>
      <c r="J198" s="230">
        <f>BK198</f>
        <v>0</v>
      </c>
      <c r="K198" s="216"/>
      <c r="L198" s="221"/>
      <c r="M198" s="222"/>
      <c r="N198" s="223"/>
      <c r="O198" s="223"/>
      <c r="P198" s="224">
        <f>SUM(P199:P204)</f>
        <v>0</v>
      </c>
      <c r="Q198" s="223"/>
      <c r="R198" s="224">
        <f>SUM(R199:R204)</f>
        <v>0</v>
      </c>
      <c r="S198" s="223"/>
      <c r="T198" s="225">
        <f>SUM(T199:T204)</f>
        <v>3.4593210399999998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6" t="s">
        <v>85</v>
      </c>
      <c r="AT198" s="227" t="s">
        <v>74</v>
      </c>
      <c r="AU198" s="227" t="s">
        <v>83</v>
      </c>
      <c r="AY198" s="226" t="s">
        <v>150</v>
      </c>
      <c r="BK198" s="228">
        <f>SUM(BK199:BK204)</f>
        <v>0</v>
      </c>
    </row>
    <row r="199" s="2" customFormat="1" ht="16.5" customHeight="1">
      <c r="A199" s="35"/>
      <c r="B199" s="36"/>
      <c r="C199" s="231" t="s">
        <v>318</v>
      </c>
      <c r="D199" s="231" t="s">
        <v>152</v>
      </c>
      <c r="E199" s="232" t="s">
        <v>319</v>
      </c>
      <c r="F199" s="233" t="s">
        <v>320</v>
      </c>
      <c r="G199" s="234" t="s">
        <v>155</v>
      </c>
      <c r="H199" s="235">
        <v>508.61099999999999</v>
      </c>
      <c r="I199" s="236"/>
      <c r="J199" s="237">
        <f>ROUND(I199*H199,2)</f>
        <v>0</v>
      </c>
      <c r="K199" s="238"/>
      <c r="L199" s="41"/>
      <c r="M199" s="239" t="s">
        <v>1</v>
      </c>
      <c r="N199" s="240" t="s">
        <v>40</v>
      </c>
      <c r="O199" s="88"/>
      <c r="P199" s="241">
        <f>O199*H199</f>
        <v>0</v>
      </c>
      <c r="Q199" s="241">
        <v>0</v>
      </c>
      <c r="R199" s="241">
        <f>Q199*H199</f>
        <v>0</v>
      </c>
      <c r="S199" s="241">
        <v>0.00594</v>
      </c>
      <c r="T199" s="242">
        <f>S199*H199</f>
        <v>3.02114934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3" t="s">
        <v>214</v>
      </c>
      <c r="AT199" s="243" t="s">
        <v>152</v>
      </c>
      <c r="AU199" s="243" t="s">
        <v>85</v>
      </c>
      <c r="AY199" s="14" t="s">
        <v>150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14" t="s">
        <v>83</v>
      </c>
      <c r="BK199" s="244">
        <f>ROUND(I199*H199,2)</f>
        <v>0</v>
      </c>
      <c r="BL199" s="14" t="s">
        <v>214</v>
      </c>
      <c r="BM199" s="243" t="s">
        <v>321</v>
      </c>
    </row>
    <row r="200" s="2" customFormat="1" ht="16.5" customHeight="1">
      <c r="A200" s="35"/>
      <c r="B200" s="36"/>
      <c r="C200" s="231" t="s">
        <v>322</v>
      </c>
      <c r="D200" s="231" t="s">
        <v>152</v>
      </c>
      <c r="E200" s="232" t="s">
        <v>323</v>
      </c>
      <c r="F200" s="233" t="s">
        <v>324</v>
      </c>
      <c r="G200" s="234" t="s">
        <v>278</v>
      </c>
      <c r="H200" s="235">
        <v>36.75</v>
      </c>
      <c r="I200" s="236"/>
      <c r="J200" s="237">
        <f>ROUND(I200*H200,2)</f>
        <v>0</v>
      </c>
      <c r="K200" s="238"/>
      <c r="L200" s="41"/>
      <c r="M200" s="239" t="s">
        <v>1</v>
      </c>
      <c r="N200" s="240" t="s">
        <v>40</v>
      </c>
      <c r="O200" s="88"/>
      <c r="P200" s="241">
        <f>O200*H200</f>
        <v>0</v>
      </c>
      <c r="Q200" s="241">
        <v>0</v>
      </c>
      <c r="R200" s="241">
        <f>Q200*H200</f>
        <v>0</v>
      </c>
      <c r="S200" s="241">
        <v>0.0018699999999999999</v>
      </c>
      <c r="T200" s="242">
        <f>S200*H200</f>
        <v>0.068722499999999992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3" t="s">
        <v>214</v>
      </c>
      <c r="AT200" s="243" t="s">
        <v>152</v>
      </c>
      <c r="AU200" s="243" t="s">
        <v>85</v>
      </c>
      <c r="AY200" s="14" t="s">
        <v>150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14" t="s">
        <v>83</v>
      </c>
      <c r="BK200" s="244">
        <f>ROUND(I200*H200,2)</f>
        <v>0</v>
      </c>
      <c r="BL200" s="14" t="s">
        <v>214</v>
      </c>
      <c r="BM200" s="243" t="s">
        <v>325</v>
      </c>
    </row>
    <row r="201" s="2" customFormat="1" ht="16.5" customHeight="1">
      <c r="A201" s="35"/>
      <c r="B201" s="36"/>
      <c r="C201" s="231" t="s">
        <v>326</v>
      </c>
      <c r="D201" s="231" t="s">
        <v>152</v>
      </c>
      <c r="E201" s="232" t="s">
        <v>327</v>
      </c>
      <c r="F201" s="233" t="s">
        <v>328</v>
      </c>
      <c r="G201" s="234" t="s">
        <v>278</v>
      </c>
      <c r="H201" s="235">
        <v>27.68</v>
      </c>
      <c r="I201" s="236"/>
      <c r="J201" s="237">
        <f>ROUND(I201*H201,2)</f>
        <v>0</v>
      </c>
      <c r="K201" s="238"/>
      <c r="L201" s="41"/>
      <c r="M201" s="239" t="s">
        <v>1</v>
      </c>
      <c r="N201" s="240" t="s">
        <v>40</v>
      </c>
      <c r="O201" s="88"/>
      <c r="P201" s="241">
        <f>O201*H201</f>
        <v>0</v>
      </c>
      <c r="Q201" s="241">
        <v>0</v>
      </c>
      <c r="R201" s="241">
        <f>Q201*H201</f>
        <v>0</v>
      </c>
      <c r="S201" s="241">
        <v>0.0016999999999999999</v>
      </c>
      <c r="T201" s="242">
        <f>S201*H201</f>
        <v>0.047055999999999994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3" t="s">
        <v>214</v>
      </c>
      <c r="AT201" s="243" t="s">
        <v>152</v>
      </c>
      <c r="AU201" s="243" t="s">
        <v>85</v>
      </c>
      <c r="AY201" s="14" t="s">
        <v>150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14" t="s">
        <v>83</v>
      </c>
      <c r="BK201" s="244">
        <f>ROUND(I201*H201,2)</f>
        <v>0</v>
      </c>
      <c r="BL201" s="14" t="s">
        <v>214</v>
      </c>
      <c r="BM201" s="243" t="s">
        <v>329</v>
      </c>
    </row>
    <row r="202" s="2" customFormat="1" ht="16.5" customHeight="1">
      <c r="A202" s="35"/>
      <c r="B202" s="36"/>
      <c r="C202" s="231" t="s">
        <v>330</v>
      </c>
      <c r="D202" s="231" t="s">
        <v>152</v>
      </c>
      <c r="E202" s="232" t="s">
        <v>331</v>
      </c>
      <c r="F202" s="233" t="s">
        <v>332</v>
      </c>
      <c r="G202" s="234" t="s">
        <v>278</v>
      </c>
      <c r="H202" s="235">
        <v>45.399999999999999</v>
      </c>
      <c r="I202" s="236"/>
      <c r="J202" s="237">
        <f>ROUND(I202*H202,2)</f>
        <v>0</v>
      </c>
      <c r="K202" s="238"/>
      <c r="L202" s="41"/>
      <c r="M202" s="239" t="s">
        <v>1</v>
      </c>
      <c r="N202" s="240" t="s">
        <v>40</v>
      </c>
      <c r="O202" s="88"/>
      <c r="P202" s="241">
        <f>O202*H202</f>
        <v>0</v>
      </c>
      <c r="Q202" s="241">
        <v>0</v>
      </c>
      <c r="R202" s="241">
        <f>Q202*H202</f>
        <v>0</v>
      </c>
      <c r="S202" s="241">
        <v>0.00167</v>
      </c>
      <c r="T202" s="242">
        <f>S202*H202</f>
        <v>0.075817999999999997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3" t="s">
        <v>214</v>
      </c>
      <c r="AT202" s="243" t="s">
        <v>152</v>
      </c>
      <c r="AU202" s="243" t="s">
        <v>85</v>
      </c>
      <c r="AY202" s="14" t="s">
        <v>150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14" t="s">
        <v>83</v>
      </c>
      <c r="BK202" s="244">
        <f>ROUND(I202*H202,2)</f>
        <v>0</v>
      </c>
      <c r="BL202" s="14" t="s">
        <v>214</v>
      </c>
      <c r="BM202" s="243" t="s">
        <v>333</v>
      </c>
    </row>
    <row r="203" s="2" customFormat="1" ht="16.5" customHeight="1">
      <c r="A203" s="35"/>
      <c r="B203" s="36"/>
      <c r="C203" s="231" t="s">
        <v>334</v>
      </c>
      <c r="D203" s="231" t="s">
        <v>152</v>
      </c>
      <c r="E203" s="232" t="s">
        <v>335</v>
      </c>
      <c r="F203" s="233" t="s">
        <v>336</v>
      </c>
      <c r="G203" s="234" t="s">
        <v>278</v>
      </c>
      <c r="H203" s="235">
        <v>73.5</v>
      </c>
      <c r="I203" s="236"/>
      <c r="J203" s="237">
        <f>ROUND(I203*H203,2)</f>
        <v>0</v>
      </c>
      <c r="K203" s="238"/>
      <c r="L203" s="41"/>
      <c r="M203" s="239" t="s">
        <v>1</v>
      </c>
      <c r="N203" s="240" t="s">
        <v>40</v>
      </c>
      <c r="O203" s="88"/>
      <c r="P203" s="241">
        <f>O203*H203</f>
        <v>0</v>
      </c>
      <c r="Q203" s="241">
        <v>0</v>
      </c>
      <c r="R203" s="241">
        <f>Q203*H203</f>
        <v>0</v>
      </c>
      <c r="S203" s="241">
        <v>0.0025999999999999999</v>
      </c>
      <c r="T203" s="242">
        <f>S203*H203</f>
        <v>0.19109999999999999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3" t="s">
        <v>214</v>
      </c>
      <c r="AT203" s="243" t="s">
        <v>152</v>
      </c>
      <c r="AU203" s="243" t="s">
        <v>85</v>
      </c>
      <c r="AY203" s="14" t="s">
        <v>150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4" t="s">
        <v>83</v>
      </c>
      <c r="BK203" s="244">
        <f>ROUND(I203*H203,2)</f>
        <v>0</v>
      </c>
      <c r="BL203" s="14" t="s">
        <v>214</v>
      </c>
      <c r="BM203" s="243" t="s">
        <v>337</v>
      </c>
    </row>
    <row r="204" s="2" customFormat="1" ht="16.5" customHeight="1">
      <c r="A204" s="35"/>
      <c r="B204" s="36"/>
      <c r="C204" s="231" t="s">
        <v>338</v>
      </c>
      <c r="D204" s="231" t="s">
        <v>152</v>
      </c>
      <c r="E204" s="232" t="s">
        <v>339</v>
      </c>
      <c r="F204" s="233" t="s">
        <v>340</v>
      </c>
      <c r="G204" s="234" t="s">
        <v>278</v>
      </c>
      <c r="H204" s="235">
        <v>14.08</v>
      </c>
      <c r="I204" s="236"/>
      <c r="J204" s="237">
        <f>ROUND(I204*H204,2)</f>
        <v>0</v>
      </c>
      <c r="K204" s="238"/>
      <c r="L204" s="41"/>
      <c r="M204" s="239" t="s">
        <v>1</v>
      </c>
      <c r="N204" s="240" t="s">
        <v>40</v>
      </c>
      <c r="O204" s="88"/>
      <c r="P204" s="241">
        <f>O204*H204</f>
        <v>0</v>
      </c>
      <c r="Q204" s="241">
        <v>0</v>
      </c>
      <c r="R204" s="241">
        <f>Q204*H204</f>
        <v>0</v>
      </c>
      <c r="S204" s="241">
        <v>0.0039399999999999999</v>
      </c>
      <c r="T204" s="242">
        <f>S204*H204</f>
        <v>0.055475200000000002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3" t="s">
        <v>214</v>
      </c>
      <c r="AT204" s="243" t="s">
        <v>152</v>
      </c>
      <c r="AU204" s="243" t="s">
        <v>85</v>
      </c>
      <c r="AY204" s="14" t="s">
        <v>150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14" t="s">
        <v>83</v>
      </c>
      <c r="BK204" s="244">
        <f>ROUND(I204*H204,2)</f>
        <v>0</v>
      </c>
      <c r="BL204" s="14" t="s">
        <v>214</v>
      </c>
      <c r="BM204" s="243" t="s">
        <v>341</v>
      </c>
    </row>
    <row r="205" s="12" customFormat="1" ht="22.8" customHeight="1">
      <c r="A205" s="12"/>
      <c r="B205" s="215"/>
      <c r="C205" s="216"/>
      <c r="D205" s="217" t="s">
        <v>74</v>
      </c>
      <c r="E205" s="229" t="s">
        <v>342</v>
      </c>
      <c r="F205" s="229" t="s">
        <v>343</v>
      </c>
      <c r="G205" s="216"/>
      <c r="H205" s="216"/>
      <c r="I205" s="219"/>
      <c r="J205" s="230">
        <f>BK205</f>
        <v>0</v>
      </c>
      <c r="K205" s="216"/>
      <c r="L205" s="221"/>
      <c r="M205" s="222"/>
      <c r="N205" s="223"/>
      <c r="O205" s="223"/>
      <c r="P205" s="224">
        <f>SUM(P206:P207)</f>
        <v>0</v>
      </c>
      <c r="Q205" s="223"/>
      <c r="R205" s="224">
        <f>SUM(R206:R207)</f>
        <v>0</v>
      </c>
      <c r="S205" s="223"/>
      <c r="T205" s="225">
        <f>SUM(T206:T207)</f>
        <v>39.684774499999996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6" t="s">
        <v>85</v>
      </c>
      <c r="AT205" s="227" t="s">
        <v>74</v>
      </c>
      <c r="AU205" s="227" t="s">
        <v>83</v>
      </c>
      <c r="AY205" s="226" t="s">
        <v>150</v>
      </c>
      <c r="BK205" s="228">
        <f>SUM(BK206:BK207)</f>
        <v>0</v>
      </c>
    </row>
    <row r="206" s="2" customFormat="1" ht="24.15" customHeight="1">
      <c r="A206" s="35"/>
      <c r="B206" s="36"/>
      <c r="C206" s="231" t="s">
        <v>344</v>
      </c>
      <c r="D206" s="231" t="s">
        <v>152</v>
      </c>
      <c r="E206" s="232" t="s">
        <v>345</v>
      </c>
      <c r="F206" s="233" t="s">
        <v>346</v>
      </c>
      <c r="G206" s="234" t="s">
        <v>155</v>
      </c>
      <c r="H206" s="235">
        <v>1184.8199999999999</v>
      </c>
      <c r="I206" s="236"/>
      <c r="J206" s="237">
        <f>ROUND(I206*H206,2)</f>
        <v>0</v>
      </c>
      <c r="K206" s="238"/>
      <c r="L206" s="41"/>
      <c r="M206" s="239" t="s">
        <v>1</v>
      </c>
      <c r="N206" s="240" t="s">
        <v>40</v>
      </c>
      <c r="O206" s="88"/>
      <c r="P206" s="241">
        <f>O206*H206</f>
        <v>0</v>
      </c>
      <c r="Q206" s="241">
        <v>0</v>
      </c>
      <c r="R206" s="241">
        <f>Q206*H206</f>
        <v>0</v>
      </c>
      <c r="S206" s="241">
        <v>0.024649999999999998</v>
      </c>
      <c r="T206" s="242">
        <f>S206*H206</f>
        <v>29.205812999999996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3" t="s">
        <v>214</v>
      </c>
      <c r="AT206" s="243" t="s">
        <v>152</v>
      </c>
      <c r="AU206" s="243" t="s">
        <v>85</v>
      </c>
      <c r="AY206" s="14" t="s">
        <v>150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14" t="s">
        <v>83</v>
      </c>
      <c r="BK206" s="244">
        <f>ROUND(I206*H206,2)</f>
        <v>0</v>
      </c>
      <c r="BL206" s="14" t="s">
        <v>214</v>
      </c>
      <c r="BM206" s="243" t="s">
        <v>347</v>
      </c>
    </row>
    <row r="207" s="2" customFormat="1" ht="24.15" customHeight="1">
      <c r="A207" s="35"/>
      <c r="B207" s="36"/>
      <c r="C207" s="231" t="s">
        <v>348</v>
      </c>
      <c r="D207" s="231" t="s">
        <v>152</v>
      </c>
      <c r="E207" s="232" t="s">
        <v>349</v>
      </c>
      <c r="F207" s="233" t="s">
        <v>350</v>
      </c>
      <c r="G207" s="234" t="s">
        <v>155</v>
      </c>
      <c r="H207" s="235">
        <v>425.11000000000001</v>
      </c>
      <c r="I207" s="236"/>
      <c r="J207" s="237">
        <f>ROUND(I207*H207,2)</f>
        <v>0</v>
      </c>
      <c r="K207" s="238"/>
      <c r="L207" s="41"/>
      <c r="M207" s="239" t="s">
        <v>1</v>
      </c>
      <c r="N207" s="240" t="s">
        <v>40</v>
      </c>
      <c r="O207" s="88"/>
      <c r="P207" s="241">
        <f>O207*H207</f>
        <v>0</v>
      </c>
      <c r="Q207" s="241">
        <v>0</v>
      </c>
      <c r="R207" s="241">
        <f>Q207*H207</f>
        <v>0</v>
      </c>
      <c r="S207" s="241">
        <v>0.024649999999999998</v>
      </c>
      <c r="T207" s="242">
        <f>S207*H207</f>
        <v>10.478961500000001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3" t="s">
        <v>214</v>
      </c>
      <c r="AT207" s="243" t="s">
        <v>152</v>
      </c>
      <c r="AU207" s="243" t="s">
        <v>85</v>
      </c>
      <c r="AY207" s="14" t="s">
        <v>150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14" t="s">
        <v>83</v>
      </c>
      <c r="BK207" s="244">
        <f>ROUND(I207*H207,2)</f>
        <v>0</v>
      </c>
      <c r="BL207" s="14" t="s">
        <v>214</v>
      </c>
      <c r="BM207" s="243" t="s">
        <v>351</v>
      </c>
    </row>
    <row r="208" s="12" customFormat="1" ht="22.8" customHeight="1">
      <c r="A208" s="12"/>
      <c r="B208" s="215"/>
      <c r="C208" s="216"/>
      <c r="D208" s="217" t="s">
        <v>74</v>
      </c>
      <c r="E208" s="229" t="s">
        <v>352</v>
      </c>
      <c r="F208" s="229" t="s">
        <v>353</v>
      </c>
      <c r="G208" s="216"/>
      <c r="H208" s="216"/>
      <c r="I208" s="219"/>
      <c r="J208" s="230">
        <f>BK208</f>
        <v>0</v>
      </c>
      <c r="K208" s="216"/>
      <c r="L208" s="221"/>
      <c r="M208" s="222"/>
      <c r="N208" s="223"/>
      <c r="O208" s="223"/>
      <c r="P208" s="224">
        <f>P209</f>
        <v>0</v>
      </c>
      <c r="Q208" s="223"/>
      <c r="R208" s="224">
        <f>R209</f>
        <v>0</v>
      </c>
      <c r="S208" s="223"/>
      <c r="T208" s="225">
        <f>T209</f>
        <v>4.470745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6" t="s">
        <v>85</v>
      </c>
      <c r="AT208" s="227" t="s">
        <v>74</v>
      </c>
      <c r="AU208" s="227" t="s">
        <v>83</v>
      </c>
      <c r="AY208" s="226" t="s">
        <v>150</v>
      </c>
      <c r="BK208" s="228">
        <f>BK209</f>
        <v>0</v>
      </c>
    </row>
    <row r="209" s="2" customFormat="1" ht="16.5" customHeight="1">
      <c r="A209" s="35"/>
      <c r="B209" s="36"/>
      <c r="C209" s="231" t="s">
        <v>354</v>
      </c>
      <c r="D209" s="231" t="s">
        <v>152</v>
      </c>
      <c r="E209" s="232" t="s">
        <v>355</v>
      </c>
      <c r="F209" s="233" t="s">
        <v>356</v>
      </c>
      <c r="G209" s="234" t="s">
        <v>155</v>
      </c>
      <c r="H209" s="235">
        <v>126.65000000000001</v>
      </c>
      <c r="I209" s="236"/>
      <c r="J209" s="237">
        <f>ROUND(I209*H209,2)</f>
        <v>0</v>
      </c>
      <c r="K209" s="238"/>
      <c r="L209" s="41"/>
      <c r="M209" s="239" t="s">
        <v>1</v>
      </c>
      <c r="N209" s="240" t="s">
        <v>40</v>
      </c>
      <c r="O209" s="88"/>
      <c r="P209" s="241">
        <f>O209*H209</f>
        <v>0</v>
      </c>
      <c r="Q209" s="241">
        <v>0</v>
      </c>
      <c r="R209" s="241">
        <f>Q209*H209</f>
        <v>0</v>
      </c>
      <c r="S209" s="241">
        <v>0.035299999999999998</v>
      </c>
      <c r="T209" s="242">
        <f>S209*H209</f>
        <v>4.470745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3" t="s">
        <v>214</v>
      </c>
      <c r="AT209" s="243" t="s">
        <v>152</v>
      </c>
      <c r="AU209" s="243" t="s">
        <v>85</v>
      </c>
      <c r="AY209" s="14" t="s">
        <v>150</v>
      </c>
      <c r="BE209" s="244">
        <f>IF(N209="základní",J209,0)</f>
        <v>0</v>
      </c>
      <c r="BF209" s="244">
        <f>IF(N209="snížená",J209,0)</f>
        <v>0</v>
      </c>
      <c r="BG209" s="244">
        <f>IF(N209="zákl. přenesená",J209,0)</f>
        <v>0</v>
      </c>
      <c r="BH209" s="244">
        <f>IF(N209="sníž. přenesená",J209,0)</f>
        <v>0</v>
      </c>
      <c r="BI209" s="244">
        <f>IF(N209="nulová",J209,0)</f>
        <v>0</v>
      </c>
      <c r="BJ209" s="14" t="s">
        <v>83</v>
      </c>
      <c r="BK209" s="244">
        <f>ROUND(I209*H209,2)</f>
        <v>0</v>
      </c>
      <c r="BL209" s="14" t="s">
        <v>214</v>
      </c>
      <c r="BM209" s="243" t="s">
        <v>357</v>
      </c>
    </row>
    <row r="210" s="12" customFormat="1" ht="22.8" customHeight="1">
      <c r="A210" s="12"/>
      <c r="B210" s="215"/>
      <c r="C210" s="216"/>
      <c r="D210" s="217" t="s">
        <v>74</v>
      </c>
      <c r="E210" s="229" t="s">
        <v>358</v>
      </c>
      <c r="F210" s="229" t="s">
        <v>359</v>
      </c>
      <c r="G210" s="216"/>
      <c r="H210" s="216"/>
      <c r="I210" s="219"/>
      <c r="J210" s="230">
        <f>BK210</f>
        <v>0</v>
      </c>
      <c r="K210" s="216"/>
      <c r="L210" s="221"/>
      <c r="M210" s="222"/>
      <c r="N210" s="223"/>
      <c r="O210" s="223"/>
      <c r="P210" s="224">
        <f>SUM(P211:P212)</f>
        <v>0</v>
      </c>
      <c r="Q210" s="223"/>
      <c r="R210" s="224">
        <f>SUM(R211:R212)</f>
        <v>0</v>
      </c>
      <c r="S210" s="223"/>
      <c r="T210" s="225">
        <f>SUM(T211:T212)</f>
        <v>0.80161000000000004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6" t="s">
        <v>85</v>
      </c>
      <c r="AT210" s="227" t="s">
        <v>74</v>
      </c>
      <c r="AU210" s="227" t="s">
        <v>83</v>
      </c>
      <c r="AY210" s="226" t="s">
        <v>150</v>
      </c>
      <c r="BK210" s="228">
        <f>SUM(BK211:BK212)</f>
        <v>0</v>
      </c>
    </row>
    <row r="211" s="2" customFormat="1" ht="24.15" customHeight="1">
      <c r="A211" s="35"/>
      <c r="B211" s="36"/>
      <c r="C211" s="231" t="s">
        <v>360</v>
      </c>
      <c r="D211" s="231" t="s">
        <v>152</v>
      </c>
      <c r="E211" s="232" t="s">
        <v>361</v>
      </c>
      <c r="F211" s="233" t="s">
        <v>362</v>
      </c>
      <c r="G211" s="234" t="s">
        <v>155</v>
      </c>
      <c r="H211" s="235">
        <v>286.06</v>
      </c>
      <c r="I211" s="236"/>
      <c r="J211" s="237">
        <f>ROUND(I211*H211,2)</f>
        <v>0</v>
      </c>
      <c r="K211" s="238"/>
      <c r="L211" s="41"/>
      <c r="M211" s="239" t="s">
        <v>1</v>
      </c>
      <c r="N211" s="240" t="s">
        <v>40</v>
      </c>
      <c r="O211" s="88"/>
      <c r="P211" s="241">
        <f>O211*H211</f>
        <v>0</v>
      </c>
      <c r="Q211" s="241">
        <v>0</v>
      </c>
      <c r="R211" s="241">
        <f>Q211*H211</f>
        <v>0</v>
      </c>
      <c r="S211" s="241">
        <v>0.0025000000000000001</v>
      </c>
      <c r="T211" s="242">
        <f>S211*H211</f>
        <v>0.71515000000000006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3" t="s">
        <v>214</v>
      </c>
      <c r="AT211" s="243" t="s">
        <v>152</v>
      </c>
      <c r="AU211" s="243" t="s">
        <v>85</v>
      </c>
      <c r="AY211" s="14" t="s">
        <v>150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14" t="s">
        <v>83</v>
      </c>
      <c r="BK211" s="244">
        <f>ROUND(I211*H211,2)</f>
        <v>0</v>
      </c>
      <c r="BL211" s="14" t="s">
        <v>214</v>
      </c>
      <c r="BM211" s="243" t="s">
        <v>363</v>
      </c>
    </row>
    <row r="212" s="2" customFormat="1" ht="21.75" customHeight="1">
      <c r="A212" s="35"/>
      <c r="B212" s="36"/>
      <c r="C212" s="231" t="s">
        <v>364</v>
      </c>
      <c r="D212" s="231" t="s">
        <v>152</v>
      </c>
      <c r="E212" s="232" t="s">
        <v>365</v>
      </c>
      <c r="F212" s="233" t="s">
        <v>366</v>
      </c>
      <c r="G212" s="234" t="s">
        <v>278</v>
      </c>
      <c r="H212" s="235">
        <v>288.19999999999999</v>
      </c>
      <c r="I212" s="236"/>
      <c r="J212" s="237">
        <f>ROUND(I212*H212,2)</f>
        <v>0</v>
      </c>
      <c r="K212" s="238"/>
      <c r="L212" s="41"/>
      <c r="M212" s="239" t="s">
        <v>1</v>
      </c>
      <c r="N212" s="240" t="s">
        <v>40</v>
      </c>
      <c r="O212" s="88"/>
      <c r="P212" s="241">
        <f>O212*H212</f>
        <v>0</v>
      </c>
      <c r="Q212" s="241">
        <v>0</v>
      </c>
      <c r="R212" s="241">
        <f>Q212*H212</f>
        <v>0</v>
      </c>
      <c r="S212" s="241">
        <v>0.00029999999999999997</v>
      </c>
      <c r="T212" s="242">
        <f>S212*H212</f>
        <v>0.086459999999999995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3" t="s">
        <v>214</v>
      </c>
      <c r="AT212" s="243" t="s">
        <v>152</v>
      </c>
      <c r="AU212" s="243" t="s">
        <v>85</v>
      </c>
      <c r="AY212" s="14" t="s">
        <v>150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4" t="s">
        <v>83</v>
      </c>
      <c r="BK212" s="244">
        <f>ROUND(I212*H212,2)</f>
        <v>0</v>
      </c>
      <c r="BL212" s="14" t="s">
        <v>214</v>
      </c>
      <c r="BM212" s="243" t="s">
        <v>367</v>
      </c>
    </row>
    <row r="213" s="12" customFormat="1" ht="22.8" customHeight="1">
      <c r="A213" s="12"/>
      <c r="B213" s="215"/>
      <c r="C213" s="216"/>
      <c r="D213" s="217" t="s">
        <v>74</v>
      </c>
      <c r="E213" s="229" t="s">
        <v>368</v>
      </c>
      <c r="F213" s="229" t="s">
        <v>369</v>
      </c>
      <c r="G213" s="216"/>
      <c r="H213" s="216"/>
      <c r="I213" s="219"/>
      <c r="J213" s="230">
        <f>BK213</f>
        <v>0</v>
      </c>
      <c r="K213" s="216"/>
      <c r="L213" s="221"/>
      <c r="M213" s="222"/>
      <c r="N213" s="223"/>
      <c r="O213" s="223"/>
      <c r="P213" s="224">
        <f>P214</f>
        <v>0</v>
      </c>
      <c r="Q213" s="223"/>
      <c r="R213" s="224">
        <f>R214</f>
        <v>0</v>
      </c>
      <c r="S213" s="223"/>
      <c r="T213" s="225">
        <f>T214</f>
        <v>1.07168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6" t="s">
        <v>85</v>
      </c>
      <c r="AT213" s="227" t="s">
        <v>74</v>
      </c>
      <c r="AU213" s="227" t="s">
        <v>83</v>
      </c>
      <c r="AY213" s="226" t="s">
        <v>150</v>
      </c>
      <c r="BK213" s="228">
        <f>BK214</f>
        <v>0</v>
      </c>
    </row>
    <row r="214" s="2" customFormat="1" ht="24.15" customHeight="1">
      <c r="A214" s="35"/>
      <c r="B214" s="36"/>
      <c r="C214" s="231" t="s">
        <v>370</v>
      </c>
      <c r="D214" s="231" t="s">
        <v>152</v>
      </c>
      <c r="E214" s="232" t="s">
        <v>371</v>
      </c>
      <c r="F214" s="233" t="s">
        <v>372</v>
      </c>
      <c r="G214" s="234" t="s">
        <v>155</v>
      </c>
      <c r="H214" s="235">
        <v>39.399999999999999</v>
      </c>
      <c r="I214" s="236"/>
      <c r="J214" s="237">
        <f>ROUND(I214*H214,2)</f>
        <v>0</v>
      </c>
      <c r="K214" s="238"/>
      <c r="L214" s="41"/>
      <c r="M214" s="249" t="s">
        <v>1</v>
      </c>
      <c r="N214" s="250" t="s">
        <v>40</v>
      </c>
      <c r="O214" s="251"/>
      <c r="P214" s="252">
        <f>O214*H214</f>
        <v>0</v>
      </c>
      <c r="Q214" s="252">
        <v>0</v>
      </c>
      <c r="R214" s="252">
        <f>Q214*H214</f>
        <v>0</v>
      </c>
      <c r="S214" s="252">
        <v>0.027199999999999998</v>
      </c>
      <c r="T214" s="253">
        <f>S214*H214</f>
        <v>1.07168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3" t="s">
        <v>214</v>
      </c>
      <c r="AT214" s="243" t="s">
        <v>152</v>
      </c>
      <c r="AU214" s="243" t="s">
        <v>85</v>
      </c>
      <c r="AY214" s="14" t="s">
        <v>150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4" t="s">
        <v>83</v>
      </c>
      <c r="BK214" s="244">
        <f>ROUND(I214*H214,2)</f>
        <v>0</v>
      </c>
      <c r="BL214" s="14" t="s">
        <v>214</v>
      </c>
      <c r="BM214" s="243" t="s">
        <v>373</v>
      </c>
    </row>
    <row r="215" s="2" customFormat="1" ht="6.96" customHeight="1">
      <c r="A215" s="35"/>
      <c r="B215" s="63"/>
      <c r="C215" s="64"/>
      <c r="D215" s="64"/>
      <c r="E215" s="64"/>
      <c r="F215" s="64"/>
      <c r="G215" s="64"/>
      <c r="H215" s="64"/>
      <c r="I215" s="64"/>
      <c r="J215" s="64"/>
      <c r="K215" s="64"/>
      <c r="L215" s="41"/>
      <c r="M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</row>
  </sheetData>
  <sheetProtection sheet="1" autoFilter="0" formatColumns="0" formatRows="0" objects="1" scenarios="1" spinCount="100000" saltValue="56xUbU/A0FVPFr5BFRuXpy3OmFy35DrMa8F3PFebT0+oPqHgfPBtpC1GTqrp7bqa14wM7Edw9m/sycAeQa+zjg==" hashValue="adqZfZ4n1ORrqnP1A4a6d6EcPXD2MiFR4xvKrdZvYoH2wRjx7xuXfOd0iopLq9d7QuTCXkxwJzX80+G7LApkjQ==" algorithmName="SHA-512" password="CC35"/>
  <autoFilter ref="C146:K214"/>
  <mergeCells count="14">
    <mergeCell ref="E7:H7"/>
    <mergeCell ref="E9:H9"/>
    <mergeCell ref="E18:H18"/>
    <mergeCell ref="E27:H27"/>
    <mergeCell ref="E85:H85"/>
    <mergeCell ref="E87:H87"/>
    <mergeCell ref="D121:F121"/>
    <mergeCell ref="D122:F122"/>
    <mergeCell ref="D123:F123"/>
    <mergeCell ref="D124:F124"/>
    <mergeCell ref="D125:F125"/>
    <mergeCell ref="E137:H137"/>
    <mergeCell ref="E139:H13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85</v>
      </c>
    </row>
    <row r="4" s="1" customFormat="1" ht="24.96" customHeight="1">
      <c r="B4" s="17"/>
      <c r="D4" s="135" t="s">
        <v>95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Demolice a novostavba zázemí cestářství Slaný na pozemku p. č. 391/1, 391/2 a p. č. st. 3473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96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374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29. 5. 2023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31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34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140" t="s">
        <v>98</v>
      </c>
      <c r="E30" s="35"/>
      <c r="F30" s="35"/>
      <c r="G30" s="35"/>
      <c r="H30" s="35"/>
      <c r="I30" s="35"/>
      <c r="J30" s="147">
        <f>J96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8" t="s">
        <v>99</v>
      </c>
      <c r="E31" s="35"/>
      <c r="F31" s="35"/>
      <c r="G31" s="35"/>
      <c r="H31" s="35"/>
      <c r="I31" s="35"/>
      <c r="J31" s="147">
        <f>J115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49" t="s">
        <v>35</v>
      </c>
      <c r="E32" s="35"/>
      <c r="F32" s="35"/>
      <c r="G32" s="35"/>
      <c r="H32" s="35"/>
      <c r="I32" s="35"/>
      <c r="J32" s="150">
        <f>ROUND(J30 + J31,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46"/>
      <c r="E33" s="146"/>
      <c r="F33" s="146"/>
      <c r="G33" s="146"/>
      <c r="H33" s="146"/>
      <c r="I33" s="146"/>
      <c r="J33" s="146"/>
      <c r="K33" s="14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1" t="s">
        <v>37</v>
      </c>
      <c r="G34" s="35"/>
      <c r="H34" s="35"/>
      <c r="I34" s="151" t="s">
        <v>36</v>
      </c>
      <c r="J34" s="151" t="s">
        <v>38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2" t="s">
        <v>39</v>
      </c>
      <c r="E35" s="137" t="s">
        <v>40</v>
      </c>
      <c r="F35" s="153">
        <f>ROUND((SUM(BE115:BE122) + SUM(BE142:BE238)),  2)</f>
        <v>0</v>
      </c>
      <c r="G35" s="35"/>
      <c r="H35" s="35"/>
      <c r="I35" s="154">
        <v>0.20999999999999999</v>
      </c>
      <c r="J35" s="153">
        <f>ROUND(((SUM(BE115:BE122) + SUM(BE142:BE238))*I35),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37" t="s">
        <v>41</v>
      </c>
      <c r="F36" s="153">
        <f>ROUND((SUM(BF115:BF122) + SUM(BF142:BF238)),  2)</f>
        <v>0</v>
      </c>
      <c r="G36" s="35"/>
      <c r="H36" s="35"/>
      <c r="I36" s="154">
        <v>0.14999999999999999</v>
      </c>
      <c r="J36" s="153">
        <f>ROUND(((SUM(BF115:BF122) + SUM(BF142:BF238))*I36),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3">
        <f>ROUND((SUM(BG115:BG122) + SUM(BG142:BG238)),  2)</f>
        <v>0</v>
      </c>
      <c r="G37" s="35"/>
      <c r="H37" s="35"/>
      <c r="I37" s="154">
        <v>0.20999999999999999</v>
      </c>
      <c r="J37" s="153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37" t="s">
        <v>43</v>
      </c>
      <c r="F38" s="153">
        <f>ROUND((SUM(BH115:BH122) + SUM(BH142:BH238)),  2)</f>
        <v>0</v>
      </c>
      <c r="G38" s="35"/>
      <c r="H38" s="35"/>
      <c r="I38" s="154">
        <v>0.14999999999999999</v>
      </c>
      <c r="J38" s="153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37" t="s">
        <v>44</v>
      </c>
      <c r="F39" s="153">
        <f>ROUND((SUM(BI115:BI122) + SUM(BI142:BI238)),  2)</f>
        <v>0</v>
      </c>
      <c r="G39" s="35"/>
      <c r="H39" s="35"/>
      <c r="I39" s="154">
        <v>0</v>
      </c>
      <c r="J39" s="153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55"/>
      <c r="D41" s="156" t="s">
        <v>45</v>
      </c>
      <c r="E41" s="157"/>
      <c r="F41" s="157"/>
      <c r="G41" s="158" t="s">
        <v>46</v>
      </c>
      <c r="H41" s="159" t="s">
        <v>47</v>
      </c>
      <c r="I41" s="157"/>
      <c r="J41" s="160">
        <f>SUM(J32:J39)</f>
        <v>0</v>
      </c>
      <c r="K41" s="161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3" t="str">
        <f>E7</f>
        <v>Demolice a novostavba zázemí cestářství Slaný na pozemku p. č. 391/1, 391/2 a p. č. st. 3473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96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02 - Základové konstrukce, schodiště a okapový chodník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p.č. 391/1 a 391/2 a p.č. st. 3473</v>
      </c>
      <c r="G89" s="37"/>
      <c r="H89" s="37"/>
      <c r="I89" s="29" t="s">
        <v>22</v>
      </c>
      <c r="J89" s="76" t="str">
        <f>IF(J12="","",J12)</f>
        <v>29. 5. 2023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Středočeský kraj, Zborovská 81/11, Smíchov</v>
      </c>
      <c r="G91" s="37"/>
      <c r="H91" s="37"/>
      <c r="I91" s="29" t="s">
        <v>30</v>
      </c>
      <c r="J91" s="33" t="str">
        <f>E21</f>
        <v>KFJ project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KFJ project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4" t="s">
        <v>101</v>
      </c>
      <c r="D94" s="175"/>
      <c r="E94" s="175"/>
      <c r="F94" s="175"/>
      <c r="G94" s="175"/>
      <c r="H94" s="175"/>
      <c r="I94" s="175"/>
      <c r="J94" s="176" t="s">
        <v>102</v>
      </c>
      <c r="K94" s="175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7" t="s">
        <v>103</v>
      </c>
      <c r="D96" s="37"/>
      <c r="E96" s="37"/>
      <c r="F96" s="37"/>
      <c r="G96" s="37"/>
      <c r="H96" s="37"/>
      <c r="I96" s="37"/>
      <c r="J96" s="107">
        <f>J142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104</v>
      </c>
    </row>
    <row r="97" s="9" customFormat="1" ht="24.96" customHeight="1">
      <c r="A97" s="9"/>
      <c r="B97" s="178"/>
      <c r="C97" s="179"/>
      <c r="D97" s="180" t="s">
        <v>105</v>
      </c>
      <c r="E97" s="181"/>
      <c r="F97" s="181"/>
      <c r="G97" s="181"/>
      <c r="H97" s="181"/>
      <c r="I97" s="181"/>
      <c r="J97" s="182">
        <f>J143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106</v>
      </c>
      <c r="E98" s="187"/>
      <c r="F98" s="187"/>
      <c r="G98" s="187"/>
      <c r="H98" s="187"/>
      <c r="I98" s="187"/>
      <c r="J98" s="188">
        <f>J144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375</v>
      </c>
      <c r="E99" s="187"/>
      <c r="F99" s="187"/>
      <c r="G99" s="187"/>
      <c r="H99" s="187"/>
      <c r="I99" s="187"/>
      <c r="J99" s="188">
        <f>J156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376</v>
      </c>
      <c r="E100" s="187"/>
      <c r="F100" s="187"/>
      <c r="G100" s="187"/>
      <c r="H100" s="187"/>
      <c r="I100" s="187"/>
      <c r="J100" s="188">
        <f>J164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377</v>
      </c>
      <c r="E101" s="187"/>
      <c r="F101" s="187"/>
      <c r="G101" s="187"/>
      <c r="H101" s="187"/>
      <c r="I101" s="187"/>
      <c r="J101" s="188">
        <f>J168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107</v>
      </c>
      <c r="E102" s="187"/>
      <c r="F102" s="187"/>
      <c r="G102" s="187"/>
      <c r="H102" s="187"/>
      <c r="I102" s="187"/>
      <c r="J102" s="188">
        <f>J187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108</v>
      </c>
      <c r="E103" s="187"/>
      <c r="F103" s="187"/>
      <c r="G103" s="187"/>
      <c r="H103" s="187"/>
      <c r="I103" s="187"/>
      <c r="J103" s="188">
        <f>J194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378</v>
      </c>
      <c r="E104" s="187"/>
      <c r="F104" s="187"/>
      <c r="G104" s="187"/>
      <c r="H104" s="187"/>
      <c r="I104" s="187"/>
      <c r="J104" s="188">
        <f>J199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8"/>
      <c r="C105" s="179"/>
      <c r="D105" s="180" t="s">
        <v>109</v>
      </c>
      <c r="E105" s="181"/>
      <c r="F105" s="181"/>
      <c r="G105" s="181"/>
      <c r="H105" s="181"/>
      <c r="I105" s="181"/>
      <c r="J105" s="182">
        <f>J201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4"/>
      <c r="C106" s="185"/>
      <c r="D106" s="186" t="s">
        <v>110</v>
      </c>
      <c r="E106" s="187"/>
      <c r="F106" s="187"/>
      <c r="G106" s="187"/>
      <c r="H106" s="187"/>
      <c r="I106" s="187"/>
      <c r="J106" s="188">
        <f>J202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379</v>
      </c>
      <c r="E107" s="187"/>
      <c r="F107" s="187"/>
      <c r="G107" s="187"/>
      <c r="H107" s="187"/>
      <c r="I107" s="187"/>
      <c r="J107" s="188">
        <f>J208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380</v>
      </c>
      <c r="E108" s="187"/>
      <c r="F108" s="187"/>
      <c r="G108" s="187"/>
      <c r="H108" s="187"/>
      <c r="I108" s="187"/>
      <c r="J108" s="188">
        <f>J211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123</v>
      </c>
      <c r="E109" s="187"/>
      <c r="F109" s="187"/>
      <c r="G109" s="187"/>
      <c r="H109" s="187"/>
      <c r="I109" s="187"/>
      <c r="J109" s="188">
        <f>J217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381</v>
      </c>
      <c r="E110" s="187"/>
      <c r="F110" s="187"/>
      <c r="G110" s="187"/>
      <c r="H110" s="187"/>
      <c r="I110" s="187"/>
      <c r="J110" s="188">
        <f>J227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8"/>
      <c r="C111" s="179"/>
      <c r="D111" s="180" t="s">
        <v>382</v>
      </c>
      <c r="E111" s="181"/>
      <c r="F111" s="181"/>
      <c r="G111" s="181"/>
      <c r="H111" s="181"/>
      <c r="I111" s="181"/>
      <c r="J111" s="182">
        <f>J231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4"/>
      <c r="C112" s="185"/>
      <c r="D112" s="186" t="s">
        <v>383</v>
      </c>
      <c r="E112" s="187"/>
      <c r="F112" s="187"/>
      <c r="G112" s="187"/>
      <c r="H112" s="187"/>
      <c r="I112" s="187"/>
      <c r="J112" s="188">
        <f>J232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9.28" customHeight="1">
      <c r="A115" s="35"/>
      <c r="B115" s="36"/>
      <c r="C115" s="177" t="s">
        <v>126</v>
      </c>
      <c r="D115" s="37"/>
      <c r="E115" s="37"/>
      <c r="F115" s="37"/>
      <c r="G115" s="37"/>
      <c r="H115" s="37"/>
      <c r="I115" s="37"/>
      <c r="J115" s="190">
        <f>ROUND(J116 + J117 + J118 + J119 + J120 + J121,2)</f>
        <v>0</v>
      </c>
      <c r="K115" s="37"/>
      <c r="L115" s="60"/>
      <c r="N115" s="191" t="s">
        <v>39</v>
      </c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8" customHeight="1">
      <c r="A116" s="35"/>
      <c r="B116" s="36"/>
      <c r="C116" s="37"/>
      <c r="D116" s="192" t="s">
        <v>127</v>
      </c>
      <c r="E116" s="193"/>
      <c r="F116" s="193"/>
      <c r="G116" s="37"/>
      <c r="H116" s="37"/>
      <c r="I116" s="37"/>
      <c r="J116" s="194">
        <v>0</v>
      </c>
      <c r="K116" s="37"/>
      <c r="L116" s="195"/>
      <c r="M116" s="196"/>
      <c r="N116" s="197" t="s">
        <v>40</v>
      </c>
      <c r="O116" s="196"/>
      <c r="P116" s="196"/>
      <c r="Q116" s="196"/>
      <c r="R116" s="196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6"/>
      <c r="AG116" s="196"/>
      <c r="AH116" s="196"/>
      <c r="AI116" s="196"/>
      <c r="AJ116" s="196"/>
      <c r="AK116" s="196"/>
      <c r="AL116" s="196"/>
      <c r="AM116" s="196"/>
      <c r="AN116" s="196"/>
      <c r="AO116" s="196"/>
      <c r="AP116" s="196"/>
      <c r="AQ116" s="196"/>
      <c r="AR116" s="196"/>
      <c r="AS116" s="196"/>
      <c r="AT116" s="196"/>
      <c r="AU116" s="196"/>
      <c r="AV116" s="196"/>
      <c r="AW116" s="196"/>
      <c r="AX116" s="196"/>
      <c r="AY116" s="199" t="s">
        <v>93</v>
      </c>
      <c r="AZ116" s="196"/>
      <c r="BA116" s="196"/>
      <c r="BB116" s="196"/>
      <c r="BC116" s="196"/>
      <c r="BD116" s="196"/>
      <c r="BE116" s="200">
        <f>IF(N116="základní",J116,0)</f>
        <v>0</v>
      </c>
      <c r="BF116" s="200">
        <f>IF(N116="snížená",J116,0)</f>
        <v>0</v>
      </c>
      <c r="BG116" s="200">
        <f>IF(N116="zákl. přenesená",J116,0)</f>
        <v>0</v>
      </c>
      <c r="BH116" s="200">
        <f>IF(N116="sníž. přenesená",J116,0)</f>
        <v>0</v>
      </c>
      <c r="BI116" s="200">
        <f>IF(N116="nulová",J116,0)</f>
        <v>0</v>
      </c>
      <c r="BJ116" s="199" t="s">
        <v>83</v>
      </c>
      <c r="BK116" s="196"/>
      <c r="BL116" s="196"/>
      <c r="BM116" s="196"/>
    </row>
    <row r="117" s="2" customFormat="1" ht="18" customHeight="1">
      <c r="A117" s="35"/>
      <c r="B117" s="36"/>
      <c r="C117" s="37"/>
      <c r="D117" s="192" t="s">
        <v>128</v>
      </c>
      <c r="E117" s="193"/>
      <c r="F117" s="193"/>
      <c r="G117" s="37"/>
      <c r="H117" s="37"/>
      <c r="I117" s="37"/>
      <c r="J117" s="194">
        <v>0</v>
      </c>
      <c r="K117" s="37"/>
      <c r="L117" s="195"/>
      <c r="M117" s="196"/>
      <c r="N117" s="197" t="s">
        <v>40</v>
      </c>
      <c r="O117" s="196"/>
      <c r="P117" s="196"/>
      <c r="Q117" s="196"/>
      <c r="R117" s="196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6"/>
      <c r="AG117" s="196"/>
      <c r="AH117" s="196"/>
      <c r="AI117" s="196"/>
      <c r="AJ117" s="196"/>
      <c r="AK117" s="196"/>
      <c r="AL117" s="196"/>
      <c r="AM117" s="196"/>
      <c r="AN117" s="196"/>
      <c r="AO117" s="196"/>
      <c r="AP117" s="196"/>
      <c r="AQ117" s="196"/>
      <c r="AR117" s="196"/>
      <c r="AS117" s="196"/>
      <c r="AT117" s="196"/>
      <c r="AU117" s="196"/>
      <c r="AV117" s="196"/>
      <c r="AW117" s="196"/>
      <c r="AX117" s="196"/>
      <c r="AY117" s="199" t="s">
        <v>93</v>
      </c>
      <c r="AZ117" s="196"/>
      <c r="BA117" s="196"/>
      <c r="BB117" s="196"/>
      <c r="BC117" s="196"/>
      <c r="BD117" s="196"/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99" t="s">
        <v>83</v>
      </c>
      <c r="BK117" s="196"/>
      <c r="BL117" s="196"/>
      <c r="BM117" s="196"/>
    </row>
    <row r="118" s="2" customFormat="1" ht="18" customHeight="1">
      <c r="A118" s="35"/>
      <c r="B118" s="36"/>
      <c r="C118" s="37"/>
      <c r="D118" s="192" t="s">
        <v>129</v>
      </c>
      <c r="E118" s="193"/>
      <c r="F118" s="193"/>
      <c r="G118" s="37"/>
      <c r="H118" s="37"/>
      <c r="I118" s="37"/>
      <c r="J118" s="194">
        <v>0</v>
      </c>
      <c r="K118" s="37"/>
      <c r="L118" s="195"/>
      <c r="M118" s="196"/>
      <c r="N118" s="197" t="s">
        <v>40</v>
      </c>
      <c r="O118" s="196"/>
      <c r="P118" s="196"/>
      <c r="Q118" s="196"/>
      <c r="R118" s="196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6"/>
      <c r="AG118" s="196"/>
      <c r="AH118" s="196"/>
      <c r="AI118" s="196"/>
      <c r="AJ118" s="196"/>
      <c r="AK118" s="196"/>
      <c r="AL118" s="196"/>
      <c r="AM118" s="196"/>
      <c r="AN118" s="196"/>
      <c r="AO118" s="196"/>
      <c r="AP118" s="196"/>
      <c r="AQ118" s="196"/>
      <c r="AR118" s="196"/>
      <c r="AS118" s="196"/>
      <c r="AT118" s="196"/>
      <c r="AU118" s="196"/>
      <c r="AV118" s="196"/>
      <c r="AW118" s="196"/>
      <c r="AX118" s="196"/>
      <c r="AY118" s="199" t="s">
        <v>93</v>
      </c>
      <c r="AZ118" s="196"/>
      <c r="BA118" s="196"/>
      <c r="BB118" s="196"/>
      <c r="BC118" s="196"/>
      <c r="BD118" s="196"/>
      <c r="BE118" s="200">
        <f>IF(N118="základní",J118,0)</f>
        <v>0</v>
      </c>
      <c r="BF118" s="200">
        <f>IF(N118="snížená",J118,0)</f>
        <v>0</v>
      </c>
      <c r="BG118" s="200">
        <f>IF(N118="zákl. přenesená",J118,0)</f>
        <v>0</v>
      </c>
      <c r="BH118" s="200">
        <f>IF(N118="sníž. přenesená",J118,0)</f>
        <v>0</v>
      </c>
      <c r="BI118" s="200">
        <f>IF(N118="nulová",J118,0)</f>
        <v>0</v>
      </c>
      <c r="BJ118" s="199" t="s">
        <v>83</v>
      </c>
      <c r="BK118" s="196"/>
      <c r="BL118" s="196"/>
      <c r="BM118" s="196"/>
    </row>
    <row r="119" s="2" customFormat="1" ht="18" customHeight="1">
      <c r="A119" s="35"/>
      <c r="B119" s="36"/>
      <c r="C119" s="37"/>
      <c r="D119" s="192" t="s">
        <v>130</v>
      </c>
      <c r="E119" s="193"/>
      <c r="F119" s="193"/>
      <c r="G119" s="37"/>
      <c r="H119" s="37"/>
      <c r="I119" s="37"/>
      <c r="J119" s="194">
        <v>0</v>
      </c>
      <c r="K119" s="37"/>
      <c r="L119" s="195"/>
      <c r="M119" s="196"/>
      <c r="N119" s="197" t="s">
        <v>40</v>
      </c>
      <c r="O119" s="196"/>
      <c r="P119" s="196"/>
      <c r="Q119" s="196"/>
      <c r="R119" s="196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9" t="s">
        <v>93</v>
      </c>
      <c r="AZ119" s="196"/>
      <c r="BA119" s="196"/>
      <c r="BB119" s="196"/>
      <c r="BC119" s="196"/>
      <c r="BD119" s="196"/>
      <c r="BE119" s="200">
        <f>IF(N119="základní",J119,0)</f>
        <v>0</v>
      </c>
      <c r="BF119" s="200">
        <f>IF(N119="snížená",J119,0)</f>
        <v>0</v>
      </c>
      <c r="BG119" s="200">
        <f>IF(N119="zákl. přenesená",J119,0)</f>
        <v>0</v>
      </c>
      <c r="BH119" s="200">
        <f>IF(N119="sníž. přenesená",J119,0)</f>
        <v>0</v>
      </c>
      <c r="BI119" s="200">
        <f>IF(N119="nulová",J119,0)</f>
        <v>0</v>
      </c>
      <c r="BJ119" s="199" t="s">
        <v>83</v>
      </c>
      <c r="BK119" s="196"/>
      <c r="BL119" s="196"/>
      <c r="BM119" s="196"/>
    </row>
    <row r="120" s="2" customFormat="1" ht="18" customHeight="1">
      <c r="A120" s="35"/>
      <c r="B120" s="36"/>
      <c r="C120" s="37"/>
      <c r="D120" s="192" t="s">
        <v>131</v>
      </c>
      <c r="E120" s="193"/>
      <c r="F120" s="193"/>
      <c r="G120" s="37"/>
      <c r="H120" s="37"/>
      <c r="I120" s="37"/>
      <c r="J120" s="194">
        <v>0</v>
      </c>
      <c r="K120" s="37"/>
      <c r="L120" s="195"/>
      <c r="M120" s="196"/>
      <c r="N120" s="197" t="s">
        <v>40</v>
      </c>
      <c r="O120" s="196"/>
      <c r="P120" s="196"/>
      <c r="Q120" s="196"/>
      <c r="R120" s="196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6"/>
      <c r="AG120" s="196"/>
      <c r="AH120" s="196"/>
      <c r="AI120" s="196"/>
      <c r="AJ120" s="196"/>
      <c r="AK120" s="196"/>
      <c r="AL120" s="196"/>
      <c r="AM120" s="196"/>
      <c r="AN120" s="196"/>
      <c r="AO120" s="196"/>
      <c r="AP120" s="196"/>
      <c r="AQ120" s="196"/>
      <c r="AR120" s="196"/>
      <c r="AS120" s="196"/>
      <c r="AT120" s="196"/>
      <c r="AU120" s="196"/>
      <c r="AV120" s="196"/>
      <c r="AW120" s="196"/>
      <c r="AX120" s="196"/>
      <c r="AY120" s="199" t="s">
        <v>93</v>
      </c>
      <c r="AZ120" s="196"/>
      <c r="BA120" s="196"/>
      <c r="BB120" s="196"/>
      <c r="BC120" s="196"/>
      <c r="BD120" s="196"/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99" t="s">
        <v>83</v>
      </c>
      <c r="BK120" s="196"/>
      <c r="BL120" s="196"/>
      <c r="BM120" s="196"/>
    </row>
    <row r="121" s="2" customFormat="1" ht="18" customHeight="1">
      <c r="A121" s="35"/>
      <c r="B121" s="36"/>
      <c r="C121" s="37"/>
      <c r="D121" s="193" t="s">
        <v>132</v>
      </c>
      <c r="E121" s="37"/>
      <c r="F121" s="37"/>
      <c r="G121" s="37"/>
      <c r="H121" s="37"/>
      <c r="I121" s="37"/>
      <c r="J121" s="194">
        <f>ROUND(J30*T121,2)</f>
        <v>0</v>
      </c>
      <c r="K121" s="37"/>
      <c r="L121" s="195"/>
      <c r="M121" s="196"/>
      <c r="N121" s="197" t="s">
        <v>40</v>
      </c>
      <c r="O121" s="196"/>
      <c r="P121" s="196"/>
      <c r="Q121" s="196"/>
      <c r="R121" s="196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9" t="s">
        <v>133</v>
      </c>
      <c r="AZ121" s="196"/>
      <c r="BA121" s="196"/>
      <c r="BB121" s="196"/>
      <c r="BC121" s="196"/>
      <c r="BD121" s="196"/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99" t="s">
        <v>83</v>
      </c>
      <c r="BK121" s="196"/>
      <c r="BL121" s="196"/>
      <c r="BM121" s="196"/>
    </row>
    <row r="122" s="2" customForma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29.28" customHeight="1">
      <c r="A123" s="35"/>
      <c r="B123" s="36"/>
      <c r="C123" s="201" t="s">
        <v>134</v>
      </c>
      <c r="D123" s="175"/>
      <c r="E123" s="175"/>
      <c r="F123" s="175"/>
      <c r="G123" s="175"/>
      <c r="H123" s="175"/>
      <c r="I123" s="175"/>
      <c r="J123" s="202">
        <f>ROUND(J96+J115,2)</f>
        <v>0</v>
      </c>
      <c r="K123" s="175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63"/>
      <c r="C124" s="64"/>
      <c r="D124" s="64"/>
      <c r="E124" s="64"/>
      <c r="F124" s="64"/>
      <c r="G124" s="64"/>
      <c r="H124" s="64"/>
      <c r="I124" s="64"/>
      <c r="J124" s="64"/>
      <c r="K124" s="64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8" s="2" customFormat="1" ht="6.96" customHeight="1">
      <c r="A128" s="35"/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24.96" customHeight="1">
      <c r="A129" s="35"/>
      <c r="B129" s="36"/>
      <c r="C129" s="20" t="s">
        <v>135</v>
      </c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16</v>
      </c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26.25" customHeight="1">
      <c r="A132" s="35"/>
      <c r="B132" s="36"/>
      <c r="C132" s="37"/>
      <c r="D132" s="37"/>
      <c r="E132" s="173" t="str">
        <f>E7</f>
        <v>Demolice a novostavba zázemí cestářství Slaný na pozemku p. č. 391/1, 391/2 a p. č. st. 3473</v>
      </c>
      <c r="F132" s="29"/>
      <c r="G132" s="29"/>
      <c r="H132" s="29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2" customHeight="1">
      <c r="A133" s="35"/>
      <c r="B133" s="36"/>
      <c r="C133" s="29" t="s">
        <v>96</v>
      </c>
      <c r="D133" s="37"/>
      <c r="E133" s="37"/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6.5" customHeight="1">
      <c r="A134" s="35"/>
      <c r="B134" s="36"/>
      <c r="C134" s="37"/>
      <c r="D134" s="37"/>
      <c r="E134" s="73" t="str">
        <f>E9</f>
        <v>02 - Základové konstrukce, schodiště a okapový chodník</v>
      </c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6.96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2" customHeight="1">
      <c r="A136" s="35"/>
      <c r="B136" s="36"/>
      <c r="C136" s="29" t="s">
        <v>20</v>
      </c>
      <c r="D136" s="37"/>
      <c r="E136" s="37"/>
      <c r="F136" s="24" t="str">
        <f>F12</f>
        <v>p.č. 391/1 a 391/2 a p.č. st. 3473</v>
      </c>
      <c r="G136" s="37"/>
      <c r="H136" s="37"/>
      <c r="I136" s="29" t="s">
        <v>22</v>
      </c>
      <c r="J136" s="76" t="str">
        <f>IF(J12="","",J12)</f>
        <v>29. 5. 2023</v>
      </c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6.96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5.15" customHeight="1">
      <c r="A138" s="35"/>
      <c r="B138" s="36"/>
      <c r="C138" s="29" t="s">
        <v>24</v>
      </c>
      <c r="D138" s="37"/>
      <c r="E138" s="37"/>
      <c r="F138" s="24" t="str">
        <f>E15</f>
        <v>Středočeský kraj, Zborovská 81/11, Smíchov</v>
      </c>
      <c r="G138" s="37"/>
      <c r="H138" s="37"/>
      <c r="I138" s="29" t="s">
        <v>30</v>
      </c>
      <c r="J138" s="33" t="str">
        <f>E21</f>
        <v>KFJ project s.r.o.</v>
      </c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5.15" customHeight="1">
      <c r="A139" s="35"/>
      <c r="B139" s="36"/>
      <c r="C139" s="29" t="s">
        <v>28</v>
      </c>
      <c r="D139" s="37"/>
      <c r="E139" s="37"/>
      <c r="F139" s="24" t="str">
        <f>IF(E18="","",E18)</f>
        <v>Vyplň údaj</v>
      </c>
      <c r="G139" s="37"/>
      <c r="H139" s="37"/>
      <c r="I139" s="29" t="s">
        <v>33</v>
      </c>
      <c r="J139" s="33" t="str">
        <f>E24</f>
        <v>KFJ project s.r.o.</v>
      </c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0.32" customHeight="1">
      <c r="A140" s="35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11" customFormat="1" ht="29.28" customHeight="1">
      <c r="A141" s="203"/>
      <c r="B141" s="204"/>
      <c r="C141" s="205" t="s">
        <v>136</v>
      </c>
      <c r="D141" s="206" t="s">
        <v>60</v>
      </c>
      <c r="E141" s="206" t="s">
        <v>56</v>
      </c>
      <c r="F141" s="206" t="s">
        <v>57</v>
      </c>
      <c r="G141" s="206" t="s">
        <v>137</v>
      </c>
      <c r="H141" s="206" t="s">
        <v>138</v>
      </c>
      <c r="I141" s="206" t="s">
        <v>139</v>
      </c>
      <c r="J141" s="207" t="s">
        <v>102</v>
      </c>
      <c r="K141" s="208" t="s">
        <v>140</v>
      </c>
      <c r="L141" s="209"/>
      <c r="M141" s="97" t="s">
        <v>1</v>
      </c>
      <c r="N141" s="98" t="s">
        <v>39</v>
      </c>
      <c r="O141" s="98" t="s">
        <v>141</v>
      </c>
      <c r="P141" s="98" t="s">
        <v>142</v>
      </c>
      <c r="Q141" s="98" t="s">
        <v>143</v>
      </c>
      <c r="R141" s="98" t="s">
        <v>144</v>
      </c>
      <c r="S141" s="98" t="s">
        <v>145</v>
      </c>
      <c r="T141" s="99" t="s">
        <v>146</v>
      </c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</row>
    <row r="142" s="2" customFormat="1" ht="22.8" customHeight="1">
      <c r="A142" s="35"/>
      <c r="B142" s="36"/>
      <c r="C142" s="104" t="s">
        <v>147</v>
      </c>
      <c r="D142" s="37"/>
      <c r="E142" s="37"/>
      <c r="F142" s="37"/>
      <c r="G142" s="37"/>
      <c r="H142" s="37"/>
      <c r="I142" s="37"/>
      <c r="J142" s="210">
        <f>BK142</f>
        <v>0</v>
      </c>
      <c r="K142" s="37"/>
      <c r="L142" s="41"/>
      <c r="M142" s="100"/>
      <c r="N142" s="211"/>
      <c r="O142" s="101"/>
      <c r="P142" s="212">
        <f>P143+P201+P231</f>
        <v>0</v>
      </c>
      <c r="Q142" s="101"/>
      <c r="R142" s="212">
        <f>R143+R201+R231</f>
        <v>428.28253637265601</v>
      </c>
      <c r="S142" s="101"/>
      <c r="T142" s="213">
        <f>T143+T201+T231</f>
        <v>10.418999999999999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74</v>
      </c>
      <c r="AU142" s="14" t="s">
        <v>104</v>
      </c>
      <c r="BK142" s="214">
        <f>BK143+BK201+BK231</f>
        <v>0</v>
      </c>
    </row>
    <row r="143" s="12" customFormat="1" ht="25.92" customHeight="1">
      <c r="A143" s="12"/>
      <c r="B143" s="215"/>
      <c r="C143" s="216"/>
      <c r="D143" s="217" t="s">
        <v>74</v>
      </c>
      <c r="E143" s="218" t="s">
        <v>148</v>
      </c>
      <c r="F143" s="218" t="s">
        <v>149</v>
      </c>
      <c r="G143" s="216"/>
      <c r="H143" s="216"/>
      <c r="I143" s="219"/>
      <c r="J143" s="220">
        <f>BK143</f>
        <v>0</v>
      </c>
      <c r="K143" s="216"/>
      <c r="L143" s="221"/>
      <c r="M143" s="222"/>
      <c r="N143" s="223"/>
      <c r="O143" s="223"/>
      <c r="P143" s="224">
        <f>P144+P156+P164+P168+P187+P194+P199</f>
        <v>0</v>
      </c>
      <c r="Q143" s="223"/>
      <c r="R143" s="224">
        <f>R144+R156+R164+R168+R187+R194+R199</f>
        <v>423.89127148265601</v>
      </c>
      <c r="S143" s="223"/>
      <c r="T143" s="225">
        <f>T144+T156+T164+T168+T187+T194+T199</f>
        <v>10.418999999999999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6" t="s">
        <v>83</v>
      </c>
      <c r="AT143" s="227" t="s">
        <v>74</v>
      </c>
      <c r="AU143" s="227" t="s">
        <v>75</v>
      </c>
      <c r="AY143" s="226" t="s">
        <v>150</v>
      </c>
      <c r="BK143" s="228">
        <f>BK144+BK156+BK164+BK168+BK187+BK194+BK199</f>
        <v>0</v>
      </c>
    </row>
    <row r="144" s="12" customFormat="1" ht="22.8" customHeight="1">
      <c r="A144" s="12"/>
      <c r="B144" s="215"/>
      <c r="C144" s="216"/>
      <c r="D144" s="217" t="s">
        <v>74</v>
      </c>
      <c r="E144" s="229" t="s">
        <v>83</v>
      </c>
      <c r="F144" s="229" t="s">
        <v>151</v>
      </c>
      <c r="G144" s="216"/>
      <c r="H144" s="216"/>
      <c r="I144" s="219"/>
      <c r="J144" s="230">
        <f>BK144</f>
        <v>0</v>
      </c>
      <c r="K144" s="216"/>
      <c r="L144" s="221"/>
      <c r="M144" s="222"/>
      <c r="N144" s="223"/>
      <c r="O144" s="223"/>
      <c r="P144" s="224">
        <f>SUM(P145:P155)</f>
        <v>0</v>
      </c>
      <c r="Q144" s="223"/>
      <c r="R144" s="224">
        <f>SUM(R145:R155)</f>
        <v>0</v>
      </c>
      <c r="S144" s="223"/>
      <c r="T144" s="225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6" t="s">
        <v>83</v>
      </c>
      <c r="AT144" s="227" t="s">
        <v>74</v>
      </c>
      <c r="AU144" s="227" t="s">
        <v>83</v>
      </c>
      <c r="AY144" s="226" t="s">
        <v>150</v>
      </c>
      <c r="BK144" s="228">
        <f>SUM(BK145:BK155)</f>
        <v>0</v>
      </c>
    </row>
    <row r="145" s="2" customFormat="1" ht="24.15" customHeight="1">
      <c r="A145" s="35"/>
      <c r="B145" s="36"/>
      <c r="C145" s="231" t="s">
        <v>83</v>
      </c>
      <c r="D145" s="231" t="s">
        <v>152</v>
      </c>
      <c r="E145" s="232" t="s">
        <v>384</v>
      </c>
      <c r="F145" s="233" t="s">
        <v>385</v>
      </c>
      <c r="G145" s="234" t="s">
        <v>155</v>
      </c>
      <c r="H145" s="235">
        <v>477.90100000000001</v>
      </c>
      <c r="I145" s="236"/>
      <c r="J145" s="237">
        <f>ROUND(I145*H145,2)</f>
        <v>0</v>
      </c>
      <c r="K145" s="238"/>
      <c r="L145" s="41"/>
      <c r="M145" s="239" t="s">
        <v>1</v>
      </c>
      <c r="N145" s="240" t="s">
        <v>40</v>
      </c>
      <c r="O145" s="88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3" t="s">
        <v>156</v>
      </c>
      <c r="AT145" s="243" t="s">
        <v>152</v>
      </c>
      <c r="AU145" s="243" t="s">
        <v>85</v>
      </c>
      <c r="AY145" s="14" t="s">
        <v>150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4" t="s">
        <v>83</v>
      </c>
      <c r="BK145" s="244">
        <f>ROUND(I145*H145,2)</f>
        <v>0</v>
      </c>
      <c r="BL145" s="14" t="s">
        <v>156</v>
      </c>
      <c r="BM145" s="243" t="s">
        <v>386</v>
      </c>
    </row>
    <row r="146" s="2" customFormat="1" ht="33" customHeight="1">
      <c r="A146" s="35"/>
      <c r="B146" s="36"/>
      <c r="C146" s="231" t="s">
        <v>85</v>
      </c>
      <c r="D146" s="231" t="s">
        <v>152</v>
      </c>
      <c r="E146" s="232" t="s">
        <v>387</v>
      </c>
      <c r="F146" s="233" t="s">
        <v>388</v>
      </c>
      <c r="G146" s="234" t="s">
        <v>162</v>
      </c>
      <c r="H146" s="235">
        <v>179.90100000000001</v>
      </c>
      <c r="I146" s="236"/>
      <c r="J146" s="237">
        <f>ROUND(I146*H146,2)</f>
        <v>0</v>
      </c>
      <c r="K146" s="238"/>
      <c r="L146" s="41"/>
      <c r="M146" s="239" t="s">
        <v>1</v>
      </c>
      <c r="N146" s="240" t="s">
        <v>40</v>
      </c>
      <c r="O146" s="88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3" t="s">
        <v>156</v>
      </c>
      <c r="AT146" s="243" t="s">
        <v>152</v>
      </c>
      <c r="AU146" s="243" t="s">
        <v>85</v>
      </c>
      <c r="AY146" s="14" t="s">
        <v>150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4" t="s">
        <v>83</v>
      </c>
      <c r="BK146" s="244">
        <f>ROUND(I146*H146,2)</f>
        <v>0</v>
      </c>
      <c r="BL146" s="14" t="s">
        <v>156</v>
      </c>
      <c r="BM146" s="243" t="s">
        <v>389</v>
      </c>
    </row>
    <row r="147" s="2" customFormat="1" ht="37.8" customHeight="1">
      <c r="A147" s="35"/>
      <c r="B147" s="36"/>
      <c r="C147" s="231" t="s">
        <v>164</v>
      </c>
      <c r="D147" s="231" t="s">
        <v>152</v>
      </c>
      <c r="E147" s="232" t="s">
        <v>390</v>
      </c>
      <c r="F147" s="233" t="s">
        <v>391</v>
      </c>
      <c r="G147" s="234" t="s">
        <v>162</v>
      </c>
      <c r="H147" s="235">
        <v>179.90100000000001</v>
      </c>
      <c r="I147" s="236"/>
      <c r="J147" s="237">
        <f>ROUND(I147*H147,2)</f>
        <v>0</v>
      </c>
      <c r="K147" s="238"/>
      <c r="L147" s="41"/>
      <c r="M147" s="239" t="s">
        <v>1</v>
      </c>
      <c r="N147" s="240" t="s">
        <v>40</v>
      </c>
      <c r="O147" s="88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3" t="s">
        <v>156</v>
      </c>
      <c r="AT147" s="243" t="s">
        <v>152</v>
      </c>
      <c r="AU147" s="243" t="s">
        <v>85</v>
      </c>
      <c r="AY147" s="14" t="s">
        <v>150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4" t="s">
        <v>83</v>
      </c>
      <c r="BK147" s="244">
        <f>ROUND(I147*H147,2)</f>
        <v>0</v>
      </c>
      <c r="BL147" s="14" t="s">
        <v>156</v>
      </c>
      <c r="BM147" s="243" t="s">
        <v>392</v>
      </c>
    </row>
    <row r="148" s="2" customFormat="1" ht="37.8" customHeight="1">
      <c r="A148" s="35"/>
      <c r="B148" s="36"/>
      <c r="C148" s="231" t="s">
        <v>156</v>
      </c>
      <c r="D148" s="231" t="s">
        <v>152</v>
      </c>
      <c r="E148" s="232" t="s">
        <v>393</v>
      </c>
      <c r="F148" s="233" t="s">
        <v>394</v>
      </c>
      <c r="G148" s="234" t="s">
        <v>162</v>
      </c>
      <c r="H148" s="235">
        <v>104.693</v>
      </c>
      <c r="I148" s="236"/>
      <c r="J148" s="237">
        <f>ROUND(I148*H148,2)</f>
        <v>0</v>
      </c>
      <c r="K148" s="238"/>
      <c r="L148" s="41"/>
      <c r="M148" s="239" t="s">
        <v>1</v>
      </c>
      <c r="N148" s="240" t="s">
        <v>40</v>
      </c>
      <c r="O148" s="88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3" t="s">
        <v>156</v>
      </c>
      <c r="AT148" s="243" t="s">
        <v>152</v>
      </c>
      <c r="AU148" s="243" t="s">
        <v>85</v>
      </c>
      <c r="AY148" s="14" t="s">
        <v>150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4" t="s">
        <v>83</v>
      </c>
      <c r="BK148" s="244">
        <f>ROUND(I148*H148,2)</f>
        <v>0</v>
      </c>
      <c r="BL148" s="14" t="s">
        <v>156</v>
      </c>
      <c r="BM148" s="243" t="s">
        <v>395</v>
      </c>
    </row>
    <row r="149" s="2" customFormat="1" ht="37.8" customHeight="1">
      <c r="A149" s="35"/>
      <c r="B149" s="36"/>
      <c r="C149" s="231" t="s">
        <v>171</v>
      </c>
      <c r="D149" s="231" t="s">
        <v>152</v>
      </c>
      <c r="E149" s="232" t="s">
        <v>396</v>
      </c>
      <c r="F149" s="233" t="s">
        <v>397</v>
      </c>
      <c r="G149" s="234" t="s">
        <v>162</v>
      </c>
      <c r="H149" s="235">
        <v>2093.8600000000001</v>
      </c>
      <c r="I149" s="236"/>
      <c r="J149" s="237">
        <f>ROUND(I149*H149,2)</f>
        <v>0</v>
      </c>
      <c r="K149" s="238"/>
      <c r="L149" s="41"/>
      <c r="M149" s="239" t="s">
        <v>1</v>
      </c>
      <c r="N149" s="240" t="s">
        <v>40</v>
      </c>
      <c r="O149" s="88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3" t="s">
        <v>156</v>
      </c>
      <c r="AT149" s="243" t="s">
        <v>152</v>
      </c>
      <c r="AU149" s="243" t="s">
        <v>85</v>
      </c>
      <c r="AY149" s="14" t="s">
        <v>150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4" t="s">
        <v>83</v>
      </c>
      <c r="BK149" s="244">
        <f>ROUND(I149*H149,2)</f>
        <v>0</v>
      </c>
      <c r="BL149" s="14" t="s">
        <v>156</v>
      </c>
      <c r="BM149" s="243" t="s">
        <v>398</v>
      </c>
    </row>
    <row r="150" s="2" customFormat="1">
      <c r="A150" s="35"/>
      <c r="B150" s="36"/>
      <c r="C150" s="37"/>
      <c r="D150" s="245" t="s">
        <v>193</v>
      </c>
      <c r="E150" s="37"/>
      <c r="F150" s="246" t="s">
        <v>399</v>
      </c>
      <c r="G150" s="37"/>
      <c r="H150" s="37"/>
      <c r="I150" s="198"/>
      <c r="J150" s="37"/>
      <c r="K150" s="37"/>
      <c r="L150" s="41"/>
      <c r="M150" s="247"/>
      <c r="N150" s="248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193</v>
      </c>
      <c r="AU150" s="14" t="s">
        <v>85</v>
      </c>
    </row>
    <row r="151" s="2" customFormat="1" ht="24.15" customHeight="1">
      <c r="A151" s="35"/>
      <c r="B151" s="36"/>
      <c r="C151" s="231" t="s">
        <v>175</v>
      </c>
      <c r="D151" s="231" t="s">
        <v>152</v>
      </c>
      <c r="E151" s="232" t="s">
        <v>400</v>
      </c>
      <c r="F151" s="233" t="s">
        <v>401</v>
      </c>
      <c r="G151" s="234" t="s">
        <v>162</v>
      </c>
      <c r="H151" s="235">
        <v>179.90100000000001</v>
      </c>
      <c r="I151" s="236"/>
      <c r="J151" s="237">
        <f>ROUND(I151*H151,2)</f>
        <v>0</v>
      </c>
      <c r="K151" s="238"/>
      <c r="L151" s="41"/>
      <c r="M151" s="239" t="s">
        <v>1</v>
      </c>
      <c r="N151" s="240" t="s">
        <v>40</v>
      </c>
      <c r="O151" s="88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3" t="s">
        <v>156</v>
      </c>
      <c r="AT151" s="243" t="s">
        <v>152</v>
      </c>
      <c r="AU151" s="243" t="s">
        <v>85</v>
      </c>
      <c r="AY151" s="14" t="s">
        <v>150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4" t="s">
        <v>83</v>
      </c>
      <c r="BK151" s="244">
        <f>ROUND(I151*H151,2)</f>
        <v>0</v>
      </c>
      <c r="BL151" s="14" t="s">
        <v>156</v>
      </c>
      <c r="BM151" s="243" t="s">
        <v>402</v>
      </c>
    </row>
    <row r="152" s="2" customFormat="1" ht="33" customHeight="1">
      <c r="A152" s="35"/>
      <c r="B152" s="36"/>
      <c r="C152" s="231" t="s">
        <v>181</v>
      </c>
      <c r="D152" s="231" t="s">
        <v>152</v>
      </c>
      <c r="E152" s="232" t="s">
        <v>403</v>
      </c>
      <c r="F152" s="233" t="s">
        <v>404</v>
      </c>
      <c r="G152" s="234" t="s">
        <v>184</v>
      </c>
      <c r="H152" s="235">
        <v>188.447</v>
      </c>
      <c r="I152" s="236"/>
      <c r="J152" s="237">
        <f>ROUND(I152*H152,2)</f>
        <v>0</v>
      </c>
      <c r="K152" s="238"/>
      <c r="L152" s="41"/>
      <c r="M152" s="239" t="s">
        <v>1</v>
      </c>
      <c r="N152" s="240" t="s">
        <v>40</v>
      </c>
      <c r="O152" s="88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3" t="s">
        <v>156</v>
      </c>
      <c r="AT152" s="243" t="s">
        <v>152</v>
      </c>
      <c r="AU152" s="243" t="s">
        <v>85</v>
      </c>
      <c r="AY152" s="14" t="s">
        <v>150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4" t="s">
        <v>83</v>
      </c>
      <c r="BK152" s="244">
        <f>ROUND(I152*H152,2)</f>
        <v>0</v>
      </c>
      <c r="BL152" s="14" t="s">
        <v>156</v>
      </c>
      <c r="BM152" s="243" t="s">
        <v>405</v>
      </c>
    </row>
    <row r="153" s="2" customFormat="1" ht="16.5" customHeight="1">
      <c r="A153" s="35"/>
      <c r="B153" s="36"/>
      <c r="C153" s="231" t="s">
        <v>186</v>
      </c>
      <c r="D153" s="231" t="s">
        <v>152</v>
      </c>
      <c r="E153" s="232" t="s">
        <v>406</v>
      </c>
      <c r="F153" s="233" t="s">
        <v>407</v>
      </c>
      <c r="G153" s="234" t="s">
        <v>162</v>
      </c>
      <c r="H153" s="235">
        <v>179.90100000000001</v>
      </c>
      <c r="I153" s="236"/>
      <c r="J153" s="237">
        <f>ROUND(I153*H153,2)</f>
        <v>0</v>
      </c>
      <c r="K153" s="238"/>
      <c r="L153" s="41"/>
      <c r="M153" s="239" t="s">
        <v>1</v>
      </c>
      <c r="N153" s="240" t="s">
        <v>40</v>
      </c>
      <c r="O153" s="88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156</v>
      </c>
      <c r="AT153" s="243" t="s">
        <v>152</v>
      </c>
      <c r="AU153" s="243" t="s">
        <v>85</v>
      </c>
      <c r="AY153" s="14" t="s">
        <v>150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83</v>
      </c>
      <c r="BK153" s="244">
        <f>ROUND(I153*H153,2)</f>
        <v>0</v>
      </c>
      <c r="BL153" s="14" t="s">
        <v>156</v>
      </c>
      <c r="BM153" s="243" t="s">
        <v>408</v>
      </c>
    </row>
    <row r="154" s="2" customFormat="1" ht="24.15" customHeight="1">
      <c r="A154" s="35"/>
      <c r="B154" s="36"/>
      <c r="C154" s="231" t="s">
        <v>158</v>
      </c>
      <c r="D154" s="231" t="s">
        <v>152</v>
      </c>
      <c r="E154" s="232" t="s">
        <v>409</v>
      </c>
      <c r="F154" s="233" t="s">
        <v>410</v>
      </c>
      <c r="G154" s="234" t="s">
        <v>162</v>
      </c>
      <c r="H154" s="235">
        <v>75.207999999999998</v>
      </c>
      <c r="I154" s="236"/>
      <c r="J154" s="237">
        <f>ROUND(I154*H154,2)</f>
        <v>0</v>
      </c>
      <c r="K154" s="238"/>
      <c r="L154" s="41"/>
      <c r="M154" s="239" t="s">
        <v>1</v>
      </c>
      <c r="N154" s="240" t="s">
        <v>40</v>
      </c>
      <c r="O154" s="88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3" t="s">
        <v>156</v>
      </c>
      <c r="AT154" s="243" t="s">
        <v>152</v>
      </c>
      <c r="AU154" s="243" t="s">
        <v>85</v>
      </c>
      <c r="AY154" s="14" t="s">
        <v>150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4" t="s">
        <v>83</v>
      </c>
      <c r="BK154" s="244">
        <f>ROUND(I154*H154,2)</f>
        <v>0</v>
      </c>
      <c r="BL154" s="14" t="s">
        <v>156</v>
      </c>
      <c r="BM154" s="243" t="s">
        <v>411</v>
      </c>
    </row>
    <row r="155" s="2" customFormat="1" ht="33" customHeight="1">
      <c r="A155" s="35"/>
      <c r="B155" s="36"/>
      <c r="C155" s="231" t="s">
        <v>195</v>
      </c>
      <c r="D155" s="231" t="s">
        <v>152</v>
      </c>
      <c r="E155" s="232" t="s">
        <v>412</v>
      </c>
      <c r="F155" s="233" t="s">
        <v>413</v>
      </c>
      <c r="G155" s="234" t="s">
        <v>155</v>
      </c>
      <c r="H155" s="235">
        <v>477.90100000000001</v>
      </c>
      <c r="I155" s="236"/>
      <c r="J155" s="237">
        <f>ROUND(I155*H155,2)</f>
        <v>0</v>
      </c>
      <c r="K155" s="238"/>
      <c r="L155" s="41"/>
      <c r="M155" s="239" t="s">
        <v>1</v>
      </c>
      <c r="N155" s="240" t="s">
        <v>40</v>
      </c>
      <c r="O155" s="88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156</v>
      </c>
      <c r="AT155" s="243" t="s">
        <v>152</v>
      </c>
      <c r="AU155" s="243" t="s">
        <v>85</v>
      </c>
      <c r="AY155" s="14" t="s">
        <v>150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83</v>
      </c>
      <c r="BK155" s="244">
        <f>ROUND(I155*H155,2)</f>
        <v>0</v>
      </c>
      <c r="BL155" s="14" t="s">
        <v>156</v>
      </c>
      <c r="BM155" s="243" t="s">
        <v>414</v>
      </c>
    </row>
    <row r="156" s="12" customFormat="1" ht="22.8" customHeight="1">
      <c r="A156" s="12"/>
      <c r="B156" s="215"/>
      <c r="C156" s="216"/>
      <c r="D156" s="217" t="s">
        <v>74</v>
      </c>
      <c r="E156" s="229" t="s">
        <v>85</v>
      </c>
      <c r="F156" s="229" t="s">
        <v>415</v>
      </c>
      <c r="G156" s="216"/>
      <c r="H156" s="216"/>
      <c r="I156" s="219"/>
      <c r="J156" s="230">
        <f>BK156</f>
        <v>0</v>
      </c>
      <c r="K156" s="216"/>
      <c r="L156" s="221"/>
      <c r="M156" s="222"/>
      <c r="N156" s="223"/>
      <c r="O156" s="223"/>
      <c r="P156" s="224">
        <f>SUM(P157:P163)</f>
        <v>0</v>
      </c>
      <c r="Q156" s="223"/>
      <c r="R156" s="224">
        <f>SUM(R157:R163)</f>
        <v>382.66987125265598</v>
      </c>
      <c r="S156" s="223"/>
      <c r="T156" s="225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6" t="s">
        <v>83</v>
      </c>
      <c r="AT156" s="227" t="s">
        <v>74</v>
      </c>
      <c r="AU156" s="227" t="s">
        <v>83</v>
      </c>
      <c r="AY156" s="226" t="s">
        <v>150</v>
      </c>
      <c r="BK156" s="228">
        <f>SUM(BK157:BK163)</f>
        <v>0</v>
      </c>
    </row>
    <row r="157" s="2" customFormat="1" ht="24.15" customHeight="1">
      <c r="A157" s="35"/>
      <c r="B157" s="36"/>
      <c r="C157" s="231" t="s">
        <v>199</v>
      </c>
      <c r="D157" s="231" t="s">
        <v>152</v>
      </c>
      <c r="E157" s="232" t="s">
        <v>416</v>
      </c>
      <c r="F157" s="233" t="s">
        <v>417</v>
      </c>
      <c r="G157" s="234" t="s">
        <v>162</v>
      </c>
      <c r="H157" s="235">
        <v>18.079000000000001</v>
      </c>
      <c r="I157" s="236"/>
      <c r="J157" s="237">
        <f>ROUND(I157*H157,2)</f>
        <v>0</v>
      </c>
      <c r="K157" s="238"/>
      <c r="L157" s="41"/>
      <c r="M157" s="239" t="s">
        <v>1</v>
      </c>
      <c r="N157" s="240" t="s">
        <v>40</v>
      </c>
      <c r="O157" s="88"/>
      <c r="P157" s="241">
        <f>O157*H157</f>
        <v>0</v>
      </c>
      <c r="Q157" s="241">
        <v>2.1600000000000001</v>
      </c>
      <c r="R157" s="241">
        <f>Q157*H157</f>
        <v>39.050640000000001</v>
      </c>
      <c r="S157" s="241">
        <v>0</v>
      </c>
      <c r="T157" s="24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3" t="s">
        <v>156</v>
      </c>
      <c r="AT157" s="243" t="s">
        <v>152</v>
      </c>
      <c r="AU157" s="243" t="s">
        <v>85</v>
      </c>
      <c r="AY157" s="14" t="s">
        <v>150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4" t="s">
        <v>83</v>
      </c>
      <c r="BK157" s="244">
        <f>ROUND(I157*H157,2)</f>
        <v>0</v>
      </c>
      <c r="BL157" s="14" t="s">
        <v>156</v>
      </c>
      <c r="BM157" s="243" t="s">
        <v>418</v>
      </c>
    </row>
    <row r="158" s="2" customFormat="1" ht="16.5" customHeight="1">
      <c r="A158" s="35"/>
      <c r="B158" s="36"/>
      <c r="C158" s="231" t="s">
        <v>203</v>
      </c>
      <c r="D158" s="231" t="s">
        <v>152</v>
      </c>
      <c r="E158" s="232" t="s">
        <v>419</v>
      </c>
      <c r="F158" s="233" t="s">
        <v>420</v>
      </c>
      <c r="G158" s="234" t="s">
        <v>162</v>
      </c>
      <c r="H158" s="235">
        <v>3.6000000000000001</v>
      </c>
      <c r="I158" s="236"/>
      <c r="J158" s="237">
        <f>ROUND(I158*H158,2)</f>
        <v>0</v>
      </c>
      <c r="K158" s="238"/>
      <c r="L158" s="41"/>
      <c r="M158" s="239" t="s">
        <v>1</v>
      </c>
      <c r="N158" s="240" t="s">
        <v>40</v>
      </c>
      <c r="O158" s="88"/>
      <c r="P158" s="241">
        <f>O158*H158</f>
        <v>0</v>
      </c>
      <c r="Q158" s="241">
        <v>2.5018722040000001</v>
      </c>
      <c r="R158" s="241">
        <f>Q158*H158</f>
        <v>9.0067399344000005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156</v>
      </c>
      <c r="AT158" s="243" t="s">
        <v>152</v>
      </c>
      <c r="AU158" s="243" t="s">
        <v>85</v>
      </c>
      <c r="AY158" s="14" t="s">
        <v>150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83</v>
      </c>
      <c r="BK158" s="244">
        <f>ROUND(I158*H158,2)</f>
        <v>0</v>
      </c>
      <c r="BL158" s="14" t="s">
        <v>156</v>
      </c>
      <c r="BM158" s="243" t="s">
        <v>421</v>
      </c>
    </row>
    <row r="159" s="2" customFormat="1" ht="16.5" customHeight="1">
      <c r="A159" s="35"/>
      <c r="B159" s="36"/>
      <c r="C159" s="231" t="s">
        <v>211</v>
      </c>
      <c r="D159" s="231" t="s">
        <v>152</v>
      </c>
      <c r="E159" s="232" t="s">
        <v>422</v>
      </c>
      <c r="F159" s="233" t="s">
        <v>423</v>
      </c>
      <c r="G159" s="234" t="s">
        <v>155</v>
      </c>
      <c r="H159" s="235">
        <v>3.4980000000000002</v>
      </c>
      <c r="I159" s="236"/>
      <c r="J159" s="237">
        <f>ROUND(I159*H159,2)</f>
        <v>0</v>
      </c>
      <c r="K159" s="238"/>
      <c r="L159" s="41"/>
      <c r="M159" s="239" t="s">
        <v>1</v>
      </c>
      <c r="N159" s="240" t="s">
        <v>40</v>
      </c>
      <c r="O159" s="88"/>
      <c r="P159" s="241">
        <f>O159*H159</f>
        <v>0</v>
      </c>
      <c r="Q159" s="241">
        <v>0.00247</v>
      </c>
      <c r="R159" s="241">
        <f>Q159*H159</f>
        <v>0.0086400599999999998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156</v>
      </c>
      <c r="AT159" s="243" t="s">
        <v>152</v>
      </c>
      <c r="AU159" s="243" t="s">
        <v>85</v>
      </c>
      <c r="AY159" s="14" t="s">
        <v>150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83</v>
      </c>
      <c r="BK159" s="244">
        <f>ROUND(I159*H159,2)</f>
        <v>0</v>
      </c>
      <c r="BL159" s="14" t="s">
        <v>156</v>
      </c>
      <c r="BM159" s="243" t="s">
        <v>424</v>
      </c>
    </row>
    <row r="160" s="2" customFormat="1" ht="16.5" customHeight="1">
      <c r="A160" s="35"/>
      <c r="B160" s="36"/>
      <c r="C160" s="231" t="s">
        <v>218</v>
      </c>
      <c r="D160" s="231" t="s">
        <v>152</v>
      </c>
      <c r="E160" s="232" t="s">
        <v>425</v>
      </c>
      <c r="F160" s="233" t="s">
        <v>426</v>
      </c>
      <c r="G160" s="234" t="s">
        <v>155</v>
      </c>
      <c r="H160" s="235">
        <v>3.4980000000000002</v>
      </c>
      <c r="I160" s="236"/>
      <c r="J160" s="237">
        <f>ROUND(I160*H160,2)</f>
        <v>0</v>
      </c>
      <c r="K160" s="238"/>
      <c r="L160" s="41"/>
      <c r="M160" s="239" t="s">
        <v>1</v>
      </c>
      <c r="N160" s="240" t="s">
        <v>40</v>
      </c>
      <c r="O160" s="88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156</v>
      </c>
      <c r="AT160" s="243" t="s">
        <v>152</v>
      </c>
      <c r="AU160" s="243" t="s">
        <v>85</v>
      </c>
      <c r="AY160" s="14" t="s">
        <v>150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83</v>
      </c>
      <c r="BK160" s="244">
        <f>ROUND(I160*H160,2)</f>
        <v>0</v>
      </c>
      <c r="BL160" s="14" t="s">
        <v>156</v>
      </c>
      <c r="BM160" s="243" t="s">
        <v>427</v>
      </c>
    </row>
    <row r="161" s="2" customFormat="1" ht="16.5" customHeight="1">
      <c r="A161" s="35"/>
      <c r="B161" s="36"/>
      <c r="C161" s="231" t="s">
        <v>8</v>
      </c>
      <c r="D161" s="231" t="s">
        <v>152</v>
      </c>
      <c r="E161" s="232" t="s">
        <v>428</v>
      </c>
      <c r="F161" s="233" t="s">
        <v>429</v>
      </c>
      <c r="G161" s="234" t="s">
        <v>162</v>
      </c>
      <c r="H161" s="235">
        <v>64.884</v>
      </c>
      <c r="I161" s="236"/>
      <c r="J161" s="237">
        <f>ROUND(I161*H161,2)</f>
        <v>0</v>
      </c>
      <c r="K161" s="238"/>
      <c r="L161" s="41"/>
      <c r="M161" s="239" t="s">
        <v>1</v>
      </c>
      <c r="N161" s="240" t="s">
        <v>40</v>
      </c>
      <c r="O161" s="88"/>
      <c r="P161" s="241">
        <f>O161*H161</f>
        <v>0</v>
      </c>
      <c r="Q161" s="241">
        <v>2.5018722040000001</v>
      </c>
      <c r="R161" s="241">
        <f>Q161*H161</f>
        <v>162.331476084336</v>
      </c>
      <c r="S161" s="241">
        <v>0</v>
      </c>
      <c r="T161" s="24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156</v>
      </c>
      <c r="AT161" s="243" t="s">
        <v>152</v>
      </c>
      <c r="AU161" s="243" t="s">
        <v>85</v>
      </c>
      <c r="AY161" s="14" t="s">
        <v>150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83</v>
      </c>
      <c r="BK161" s="244">
        <f>ROUND(I161*H161,2)</f>
        <v>0</v>
      </c>
      <c r="BL161" s="14" t="s">
        <v>156</v>
      </c>
      <c r="BM161" s="243" t="s">
        <v>430</v>
      </c>
    </row>
    <row r="162" s="2" customFormat="1" ht="37.8" customHeight="1">
      <c r="A162" s="35"/>
      <c r="B162" s="36"/>
      <c r="C162" s="231" t="s">
        <v>214</v>
      </c>
      <c r="D162" s="231" t="s">
        <v>152</v>
      </c>
      <c r="E162" s="232" t="s">
        <v>431</v>
      </c>
      <c r="F162" s="233" t="s">
        <v>432</v>
      </c>
      <c r="G162" s="234" t="s">
        <v>155</v>
      </c>
      <c r="H162" s="235">
        <v>232.80799999999999</v>
      </c>
      <c r="I162" s="236"/>
      <c r="J162" s="237">
        <f>ROUND(I162*H162,2)</f>
        <v>0</v>
      </c>
      <c r="K162" s="238"/>
      <c r="L162" s="41"/>
      <c r="M162" s="239" t="s">
        <v>1</v>
      </c>
      <c r="N162" s="240" t="s">
        <v>40</v>
      </c>
      <c r="O162" s="88"/>
      <c r="P162" s="241">
        <f>O162*H162</f>
        <v>0</v>
      </c>
      <c r="Q162" s="241">
        <v>0.73403773999999999</v>
      </c>
      <c r="R162" s="241">
        <f>Q162*H162</f>
        <v>170.88985817392</v>
      </c>
      <c r="S162" s="241">
        <v>0</v>
      </c>
      <c r="T162" s="24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3" t="s">
        <v>156</v>
      </c>
      <c r="AT162" s="243" t="s">
        <v>152</v>
      </c>
      <c r="AU162" s="243" t="s">
        <v>85</v>
      </c>
      <c r="AY162" s="14" t="s">
        <v>150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4" t="s">
        <v>83</v>
      </c>
      <c r="BK162" s="244">
        <f>ROUND(I162*H162,2)</f>
        <v>0</v>
      </c>
      <c r="BL162" s="14" t="s">
        <v>156</v>
      </c>
      <c r="BM162" s="243" t="s">
        <v>433</v>
      </c>
    </row>
    <row r="163" s="2" customFormat="1" ht="24.15" customHeight="1">
      <c r="A163" s="35"/>
      <c r="B163" s="36"/>
      <c r="C163" s="231" t="s">
        <v>235</v>
      </c>
      <c r="D163" s="231" t="s">
        <v>152</v>
      </c>
      <c r="E163" s="232" t="s">
        <v>434</v>
      </c>
      <c r="F163" s="233" t="s">
        <v>435</v>
      </c>
      <c r="G163" s="234" t="s">
        <v>184</v>
      </c>
      <c r="H163" s="235">
        <v>1.3049999999999999</v>
      </c>
      <c r="I163" s="236"/>
      <c r="J163" s="237">
        <f>ROUND(I163*H163,2)</f>
        <v>0</v>
      </c>
      <c r="K163" s="238"/>
      <c r="L163" s="41"/>
      <c r="M163" s="239" t="s">
        <v>1</v>
      </c>
      <c r="N163" s="240" t="s">
        <v>40</v>
      </c>
      <c r="O163" s="88"/>
      <c r="P163" s="241">
        <f>O163*H163</f>
        <v>0</v>
      </c>
      <c r="Q163" s="241">
        <v>1.0593999999999999</v>
      </c>
      <c r="R163" s="241">
        <f>Q163*H163</f>
        <v>1.3825169999999998</v>
      </c>
      <c r="S163" s="241">
        <v>0</v>
      </c>
      <c r="T163" s="24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156</v>
      </c>
      <c r="AT163" s="243" t="s">
        <v>152</v>
      </c>
      <c r="AU163" s="243" t="s">
        <v>85</v>
      </c>
      <c r="AY163" s="14" t="s">
        <v>150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83</v>
      </c>
      <c r="BK163" s="244">
        <f>ROUND(I163*H163,2)</f>
        <v>0</v>
      </c>
      <c r="BL163" s="14" t="s">
        <v>156</v>
      </c>
      <c r="BM163" s="243" t="s">
        <v>436</v>
      </c>
    </row>
    <row r="164" s="12" customFormat="1" ht="22.8" customHeight="1">
      <c r="A164" s="12"/>
      <c r="B164" s="215"/>
      <c r="C164" s="216"/>
      <c r="D164" s="217" t="s">
        <v>74</v>
      </c>
      <c r="E164" s="229" t="s">
        <v>175</v>
      </c>
      <c r="F164" s="229" t="s">
        <v>437</v>
      </c>
      <c r="G164" s="216"/>
      <c r="H164" s="216"/>
      <c r="I164" s="219"/>
      <c r="J164" s="230">
        <f>BK164</f>
        <v>0</v>
      </c>
      <c r="K164" s="216"/>
      <c r="L164" s="221"/>
      <c r="M164" s="222"/>
      <c r="N164" s="223"/>
      <c r="O164" s="223"/>
      <c r="P164" s="224">
        <f>SUM(P165:P167)</f>
        <v>0</v>
      </c>
      <c r="Q164" s="223"/>
      <c r="R164" s="224">
        <f>SUM(R165:R167)</f>
        <v>23.619199560000002</v>
      </c>
      <c r="S164" s="223"/>
      <c r="T164" s="225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6" t="s">
        <v>83</v>
      </c>
      <c r="AT164" s="227" t="s">
        <v>74</v>
      </c>
      <c r="AU164" s="227" t="s">
        <v>83</v>
      </c>
      <c r="AY164" s="226" t="s">
        <v>150</v>
      </c>
      <c r="BK164" s="228">
        <f>SUM(BK165:BK167)</f>
        <v>0</v>
      </c>
    </row>
    <row r="165" s="2" customFormat="1" ht="33" customHeight="1">
      <c r="A165" s="35"/>
      <c r="B165" s="36"/>
      <c r="C165" s="231" t="s">
        <v>239</v>
      </c>
      <c r="D165" s="231" t="s">
        <v>152</v>
      </c>
      <c r="E165" s="232" t="s">
        <v>438</v>
      </c>
      <c r="F165" s="233" t="s">
        <v>439</v>
      </c>
      <c r="G165" s="234" t="s">
        <v>162</v>
      </c>
      <c r="H165" s="235">
        <v>7.218</v>
      </c>
      <c r="I165" s="236"/>
      <c r="J165" s="237">
        <f>ROUND(I165*H165,2)</f>
        <v>0</v>
      </c>
      <c r="K165" s="238"/>
      <c r="L165" s="41"/>
      <c r="M165" s="239" t="s">
        <v>1</v>
      </c>
      <c r="N165" s="240" t="s">
        <v>40</v>
      </c>
      <c r="O165" s="88"/>
      <c r="P165" s="241">
        <f>O165*H165</f>
        <v>0</v>
      </c>
      <c r="Q165" s="241">
        <v>2.3010199999999998</v>
      </c>
      <c r="R165" s="241">
        <f>Q165*H165</f>
        <v>16.60876236</v>
      </c>
      <c r="S165" s="241">
        <v>0</v>
      </c>
      <c r="T165" s="24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3" t="s">
        <v>156</v>
      </c>
      <c r="AT165" s="243" t="s">
        <v>152</v>
      </c>
      <c r="AU165" s="243" t="s">
        <v>85</v>
      </c>
      <c r="AY165" s="14" t="s">
        <v>150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4" t="s">
        <v>83</v>
      </c>
      <c r="BK165" s="244">
        <f>ROUND(I165*H165,2)</f>
        <v>0</v>
      </c>
      <c r="BL165" s="14" t="s">
        <v>156</v>
      </c>
      <c r="BM165" s="243" t="s">
        <v>440</v>
      </c>
    </row>
    <row r="166" s="2" customFormat="1">
      <c r="A166" s="35"/>
      <c r="B166" s="36"/>
      <c r="C166" s="37"/>
      <c r="D166" s="245" t="s">
        <v>193</v>
      </c>
      <c r="E166" s="37"/>
      <c r="F166" s="246" t="s">
        <v>441</v>
      </c>
      <c r="G166" s="37"/>
      <c r="H166" s="37"/>
      <c r="I166" s="198"/>
      <c r="J166" s="37"/>
      <c r="K166" s="37"/>
      <c r="L166" s="41"/>
      <c r="M166" s="247"/>
      <c r="N166" s="248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193</v>
      </c>
      <c r="AU166" s="14" t="s">
        <v>85</v>
      </c>
    </row>
    <row r="167" s="2" customFormat="1" ht="21.75" customHeight="1">
      <c r="A167" s="35"/>
      <c r="B167" s="36"/>
      <c r="C167" s="231" t="s">
        <v>243</v>
      </c>
      <c r="D167" s="231" t="s">
        <v>152</v>
      </c>
      <c r="E167" s="232" t="s">
        <v>442</v>
      </c>
      <c r="F167" s="233" t="s">
        <v>443</v>
      </c>
      <c r="G167" s="234" t="s">
        <v>155</v>
      </c>
      <c r="H167" s="235">
        <v>25.437000000000001</v>
      </c>
      <c r="I167" s="236"/>
      <c r="J167" s="237">
        <f>ROUND(I167*H167,2)</f>
        <v>0</v>
      </c>
      <c r="K167" s="238"/>
      <c r="L167" s="41"/>
      <c r="M167" s="239" t="s">
        <v>1</v>
      </c>
      <c r="N167" s="240" t="s">
        <v>40</v>
      </c>
      <c r="O167" s="88"/>
      <c r="P167" s="241">
        <f>O167*H167</f>
        <v>0</v>
      </c>
      <c r="Q167" s="241">
        <v>0.27560000000000001</v>
      </c>
      <c r="R167" s="241">
        <f>Q167*H167</f>
        <v>7.010437200000001</v>
      </c>
      <c r="S167" s="241">
        <v>0</v>
      </c>
      <c r="T167" s="24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3" t="s">
        <v>156</v>
      </c>
      <c r="AT167" s="243" t="s">
        <v>152</v>
      </c>
      <c r="AU167" s="243" t="s">
        <v>85</v>
      </c>
      <c r="AY167" s="14" t="s">
        <v>150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4" t="s">
        <v>83</v>
      </c>
      <c r="BK167" s="244">
        <f>ROUND(I167*H167,2)</f>
        <v>0</v>
      </c>
      <c r="BL167" s="14" t="s">
        <v>156</v>
      </c>
      <c r="BM167" s="243" t="s">
        <v>444</v>
      </c>
    </row>
    <row r="168" s="12" customFormat="1" ht="22.8" customHeight="1">
      <c r="A168" s="12"/>
      <c r="B168" s="215"/>
      <c r="C168" s="216"/>
      <c r="D168" s="217" t="s">
        <v>74</v>
      </c>
      <c r="E168" s="229" t="s">
        <v>186</v>
      </c>
      <c r="F168" s="229" t="s">
        <v>445</v>
      </c>
      <c r="G168" s="216"/>
      <c r="H168" s="216"/>
      <c r="I168" s="219"/>
      <c r="J168" s="230">
        <f>BK168</f>
        <v>0</v>
      </c>
      <c r="K168" s="216"/>
      <c r="L168" s="221"/>
      <c r="M168" s="222"/>
      <c r="N168" s="223"/>
      <c r="O168" s="223"/>
      <c r="P168" s="224">
        <f>SUM(P169:P186)</f>
        <v>0</v>
      </c>
      <c r="Q168" s="223"/>
      <c r="R168" s="224">
        <f>SUM(R169:R186)</f>
        <v>0.73703281999999992</v>
      </c>
      <c r="S168" s="223"/>
      <c r="T168" s="225">
        <f>SUM(T169:T186)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6" t="s">
        <v>83</v>
      </c>
      <c r="AT168" s="227" t="s">
        <v>74</v>
      </c>
      <c r="AU168" s="227" t="s">
        <v>83</v>
      </c>
      <c r="AY168" s="226" t="s">
        <v>150</v>
      </c>
      <c r="BK168" s="228">
        <f>SUM(BK169:BK186)</f>
        <v>0</v>
      </c>
    </row>
    <row r="169" s="2" customFormat="1" ht="24.15" customHeight="1">
      <c r="A169" s="35"/>
      <c r="B169" s="36"/>
      <c r="C169" s="231" t="s">
        <v>247</v>
      </c>
      <c r="D169" s="231" t="s">
        <v>152</v>
      </c>
      <c r="E169" s="232" t="s">
        <v>446</v>
      </c>
      <c r="F169" s="233" t="s">
        <v>447</v>
      </c>
      <c r="G169" s="234" t="s">
        <v>278</v>
      </c>
      <c r="H169" s="235">
        <v>25.818000000000001</v>
      </c>
      <c r="I169" s="236"/>
      <c r="J169" s="237">
        <f>ROUND(I169*H169,2)</f>
        <v>0</v>
      </c>
      <c r="K169" s="238"/>
      <c r="L169" s="41"/>
      <c r="M169" s="239" t="s">
        <v>1</v>
      </c>
      <c r="N169" s="240" t="s">
        <v>40</v>
      </c>
      <c r="O169" s="88"/>
      <c r="P169" s="241">
        <f>O169*H169</f>
        <v>0</v>
      </c>
      <c r="Q169" s="241">
        <v>0.00131</v>
      </c>
      <c r="R169" s="241">
        <f>Q169*H169</f>
        <v>0.033821580000000004</v>
      </c>
      <c r="S169" s="241">
        <v>0</v>
      </c>
      <c r="T169" s="24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3" t="s">
        <v>156</v>
      </c>
      <c r="AT169" s="243" t="s">
        <v>152</v>
      </c>
      <c r="AU169" s="243" t="s">
        <v>85</v>
      </c>
      <c r="AY169" s="14" t="s">
        <v>150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4" t="s">
        <v>83</v>
      </c>
      <c r="BK169" s="244">
        <f>ROUND(I169*H169,2)</f>
        <v>0</v>
      </c>
      <c r="BL169" s="14" t="s">
        <v>156</v>
      </c>
      <c r="BM169" s="243" t="s">
        <v>448</v>
      </c>
    </row>
    <row r="170" s="2" customFormat="1" ht="24.15" customHeight="1">
      <c r="A170" s="35"/>
      <c r="B170" s="36"/>
      <c r="C170" s="231" t="s">
        <v>7</v>
      </c>
      <c r="D170" s="231" t="s">
        <v>152</v>
      </c>
      <c r="E170" s="232" t="s">
        <v>449</v>
      </c>
      <c r="F170" s="233" t="s">
        <v>450</v>
      </c>
      <c r="G170" s="234" t="s">
        <v>278</v>
      </c>
      <c r="H170" s="235">
        <v>56.283999999999999</v>
      </c>
      <c r="I170" s="236"/>
      <c r="J170" s="237">
        <f>ROUND(I170*H170,2)</f>
        <v>0</v>
      </c>
      <c r="K170" s="238"/>
      <c r="L170" s="41"/>
      <c r="M170" s="239" t="s">
        <v>1</v>
      </c>
      <c r="N170" s="240" t="s">
        <v>40</v>
      </c>
      <c r="O170" s="88"/>
      <c r="P170" s="241">
        <f>O170*H170</f>
        <v>0</v>
      </c>
      <c r="Q170" s="241">
        <v>0.0074599999999999996</v>
      </c>
      <c r="R170" s="241">
        <f>Q170*H170</f>
        <v>0.41987863999999997</v>
      </c>
      <c r="S170" s="241">
        <v>0</v>
      </c>
      <c r="T170" s="24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3" t="s">
        <v>156</v>
      </c>
      <c r="AT170" s="243" t="s">
        <v>152</v>
      </c>
      <c r="AU170" s="243" t="s">
        <v>85</v>
      </c>
      <c r="AY170" s="14" t="s">
        <v>150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4" t="s">
        <v>83</v>
      </c>
      <c r="BK170" s="244">
        <f>ROUND(I170*H170,2)</f>
        <v>0</v>
      </c>
      <c r="BL170" s="14" t="s">
        <v>156</v>
      </c>
      <c r="BM170" s="243" t="s">
        <v>451</v>
      </c>
    </row>
    <row r="171" s="2" customFormat="1" ht="24.15" customHeight="1">
      <c r="A171" s="35"/>
      <c r="B171" s="36"/>
      <c r="C171" s="231" t="s">
        <v>255</v>
      </c>
      <c r="D171" s="231" t="s">
        <v>152</v>
      </c>
      <c r="E171" s="232" t="s">
        <v>452</v>
      </c>
      <c r="F171" s="233" t="s">
        <v>453</v>
      </c>
      <c r="G171" s="234" t="s">
        <v>278</v>
      </c>
      <c r="H171" s="235">
        <v>21.515999999999998</v>
      </c>
      <c r="I171" s="236"/>
      <c r="J171" s="237">
        <f>ROUND(I171*H171,2)</f>
        <v>0</v>
      </c>
      <c r="K171" s="238"/>
      <c r="L171" s="41"/>
      <c r="M171" s="239" t="s">
        <v>1</v>
      </c>
      <c r="N171" s="240" t="s">
        <v>40</v>
      </c>
      <c r="O171" s="88"/>
      <c r="P171" s="241">
        <f>O171*H171</f>
        <v>0</v>
      </c>
      <c r="Q171" s="241">
        <v>0.01235</v>
      </c>
      <c r="R171" s="241">
        <f>Q171*H171</f>
        <v>0.26572259999999998</v>
      </c>
      <c r="S171" s="241">
        <v>0</v>
      </c>
      <c r="T171" s="24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3" t="s">
        <v>156</v>
      </c>
      <c r="AT171" s="243" t="s">
        <v>152</v>
      </c>
      <c r="AU171" s="243" t="s">
        <v>85</v>
      </c>
      <c r="AY171" s="14" t="s">
        <v>150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4" t="s">
        <v>83</v>
      </c>
      <c r="BK171" s="244">
        <f>ROUND(I171*H171,2)</f>
        <v>0</v>
      </c>
      <c r="BL171" s="14" t="s">
        <v>156</v>
      </c>
      <c r="BM171" s="243" t="s">
        <v>454</v>
      </c>
    </row>
    <row r="172" s="2" customFormat="1" ht="33" customHeight="1">
      <c r="A172" s="35"/>
      <c r="B172" s="36"/>
      <c r="C172" s="231" t="s">
        <v>259</v>
      </c>
      <c r="D172" s="231" t="s">
        <v>152</v>
      </c>
      <c r="E172" s="232" t="s">
        <v>455</v>
      </c>
      <c r="F172" s="233" t="s">
        <v>456</v>
      </c>
      <c r="G172" s="234" t="s">
        <v>253</v>
      </c>
      <c r="H172" s="235">
        <v>16</v>
      </c>
      <c r="I172" s="236"/>
      <c r="J172" s="237">
        <f>ROUND(I172*H172,2)</f>
        <v>0</v>
      </c>
      <c r="K172" s="238"/>
      <c r="L172" s="41"/>
      <c r="M172" s="239" t="s">
        <v>1</v>
      </c>
      <c r="N172" s="240" t="s">
        <v>40</v>
      </c>
      <c r="O172" s="88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3" t="s">
        <v>156</v>
      </c>
      <c r="AT172" s="243" t="s">
        <v>152</v>
      </c>
      <c r="AU172" s="243" t="s">
        <v>85</v>
      </c>
      <c r="AY172" s="14" t="s">
        <v>150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4" t="s">
        <v>83</v>
      </c>
      <c r="BK172" s="244">
        <f>ROUND(I172*H172,2)</f>
        <v>0</v>
      </c>
      <c r="BL172" s="14" t="s">
        <v>156</v>
      </c>
      <c r="BM172" s="243" t="s">
        <v>457</v>
      </c>
    </row>
    <row r="173" s="2" customFormat="1" ht="16.5" customHeight="1">
      <c r="A173" s="35"/>
      <c r="B173" s="36"/>
      <c r="C173" s="254" t="s">
        <v>263</v>
      </c>
      <c r="D173" s="254" t="s">
        <v>458</v>
      </c>
      <c r="E173" s="255" t="s">
        <v>459</v>
      </c>
      <c r="F173" s="256" t="s">
        <v>460</v>
      </c>
      <c r="G173" s="257" t="s">
        <v>253</v>
      </c>
      <c r="H173" s="258">
        <v>16</v>
      </c>
      <c r="I173" s="259"/>
      <c r="J173" s="260">
        <f>ROUND(I173*H173,2)</f>
        <v>0</v>
      </c>
      <c r="K173" s="261"/>
      <c r="L173" s="262"/>
      <c r="M173" s="263" t="s">
        <v>1</v>
      </c>
      <c r="N173" s="264" t="s">
        <v>40</v>
      </c>
      <c r="O173" s="88"/>
      <c r="P173" s="241">
        <f>O173*H173</f>
        <v>0</v>
      </c>
      <c r="Q173" s="241">
        <v>0.00027999999999999998</v>
      </c>
      <c r="R173" s="241">
        <f>Q173*H173</f>
        <v>0.0044799999999999996</v>
      </c>
      <c r="S173" s="241">
        <v>0</v>
      </c>
      <c r="T173" s="24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3" t="s">
        <v>186</v>
      </c>
      <c r="AT173" s="243" t="s">
        <v>458</v>
      </c>
      <c r="AU173" s="243" t="s">
        <v>85</v>
      </c>
      <c r="AY173" s="14" t="s">
        <v>150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4" t="s">
        <v>83</v>
      </c>
      <c r="BK173" s="244">
        <f>ROUND(I173*H173,2)</f>
        <v>0</v>
      </c>
      <c r="BL173" s="14" t="s">
        <v>156</v>
      </c>
      <c r="BM173" s="243" t="s">
        <v>461</v>
      </c>
    </row>
    <row r="174" s="2" customFormat="1" ht="16.5" customHeight="1">
      <c r="A174" s="35"/>
      <c r="B174" s="36"/>
      <c r="C174" s="231" t="s">
        <v>269</v>
      </c>
      <c r="D174" s="231" t="s">
        <v>152</v>
      </c>
      <c r="E174" s="232" t="s">
        <v>462</v>
      </c>
      <c r="F174" s="233" t="s">
        <v>463</v>
      </c>
      <c r="G174" s="234" t="s">
        <v>253</v>
      </c>
      <c r="H174" s="235">
        <v>14</v>
      </c>
      <c r="I174" s="236"/>
      <c r="J174" s="237">
        <f>ROUND(I174*H174,2)</f>
        <v>0</v>
      </c>
      <c r="K174" s="238"/>
      <c r="L174" s="41"/>
      <c r="M174" s="239" t="s">
        <v>1</v>
      </c>
      <c r="N174" s="240" t="s">
        <v>40</v>
      </c>
      <c r="O174" s="88"/>
      <c r="P174" s="241">
        <f>O174*H174</f>
        <v>0</v>
      </c>
      <c r="Q174" s="241">
        <v>0</v>
      </c>
      <c r="R174" s="241">
        <f>Q174*H174</f>
        <v>0</v>
      </c>
      <c r="S174" s="241">
        <v>0</v>
      </c>
      <c r="T174" s="24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3" t="s">
        <v>156</v>
      </c>
      <c r="AT174" s="243" t="s">
        <v>152</v>
      </c>
      <c r="AU174" s="243" t="s">
        <v>85</v>
      </c>
      <c r="AY174" s="14" t="s">
        <v>150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4" t="s">
        <v>83</v>
      </c>
      <c r="BK174" s="244">
        <f>ROUND(I174*H174,2)</f>
        <v>0</v>
      </c>
      <c r="BL174" s="14" t="s">
        <v>156</v>
      </c>
      <c r="BM174" s="243" t="s">
        <v>464</v>
      </c>
    </row>
    <row r="175" s="2" customFormat="1" ht="16.5" customHeight="1">
      <c r="A175" s="35"/>
      <c r="B175" s="36"/>
      <c r="C175" s="254" t="s">
        <v>275</v>
      </c>
      <c r="D175" s="254" t="s">
        <v>458</v>
      </c>
      <c r="E175" s="255" t="s">
        <v>465</v>
      </c>
      <c r="F175" s="256" t="s">
        <v>466</v>
      </c>
      <c r="G175" s="257" t="s">
        <v>253</v>
      </c>
      <c r="H175" s="258">
        <v>14</v>
      </c>
      <c r="I175" s="259"/>
      <c r="J175" s="260">
        <f>ROUND(I175*H175,2)</f>
        <v>0</v>
      </c>
      <c r="K175" s="261"/>
      <c r="L175" s="262"/>
      <c r="M175" s="263" t="s">
        <v>1</v>
      </c>
      <c r="N175" s="264" t="s">
        <v>40</v>
      </c>
      <c r="O175" s="88"/>
      <c r="P175" s="241">
        <f>O175*H175</f>
        <v>0</v>
      </c>
      <c r="Q175" s="241">
        <v>0.00010000000000000001</v>
      </c>
      <c r="R175" s="241">
        <f>Q175*H175</f>
        <v>0.0014</v>
      </c>
      <c r="S175" s="241">
        <v>0</v>
      </c>
      <c r="T175" s="24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3" t="s">
        <v>186</v>
      </c>
      <c r="AT175" s="243" t="s">
        <v>458</v>
      </c>
      <c r="AU175" s="243" t="s">
        <v>85</v>
      </c>
      <c r="AY175" s="14" t="s">
        <v>150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4" t="s">
        <v>83</v>
      </c>
      <c r="BK175" s="244">
        <f>ROUND(I175*H175,2)</f>
        <v>0</v>
      </c>
      <c r="BL175" s="14" t="s">
        <v>156</v>
      </c>
      <c r="BM175" s="243" t="s">
        <v>467</v>
      </c>
    </row>
    <row r="176" s="2" customFormat="1" ht="33" customHeight="1">
      <c r="A176" s="35"/>
      <c r="B176" s="36"/>
      <c r="C176" s="231" t="s">
        <v>282</v>
      </c>
      <c r="D176" s="231" t="s">
        <v>152</v>
      </c>
      <c r="E176" s="232" t="s">
        <v>468</v>
      </c>
      <c r="F176" s="233" t="s">
        <v>469</v>
      </c>
      <c r="G176" s="234" t="s">
        <v>253</v>
      </c>
      <c r="H176" s="235">
        <v>12</v>
      </c>
      <c r="I176" s="236"/>
      <c r="J176" s="237">
        <f>ROUND(I176*H176,2)</f>
        <v>0</v>
      </c>
      <c r="K176" s="238"/>
      <c r="L176" s="41"/>
      <c r="M176" s="239" t="s">
        <v>1</v>
      </c>
      <c r="N176" s="240" t="s">
        <v>40</v>
      </c>
      <c r="O176" s="88"/>
      <c r="P176" s="241">
        <f>O176*H176</f>
        <v>0</v>
      </c>
      <c r="Q176" s="241">
        <v>0</v>
      </c>
      <c r="R176" s="241">
        <f>Q176*H176</f>
        <v>0</v>
      </c>
      <c r="S176" s="241">
        <v>0</v>
      </c>
      <c r="T176" s="24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3" t="s">
        <v>156</v>
      </c>
      <c r="AT176" s="243" t="s">
        <v>152</v>
      </c>
      <c r="AU176" s="243" t="s">
        <v>85</v>
      </c>
      <c r="AY176" s="14" t="s">
        <v>150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4" t="s">
        <v>83</v>
      </c>
      <c r="BK176" s="244">
        <f>ROUND(I176*H176,2)</f>
        <v>0</v>
      </c>
      <c r="BL176" s="14" t="s">
        <v>156</v>
      </c>
      <c r="BM176" s="243" t="s">
        <v>470</v>
      </c>
    </row>
    <row r="177" s="2" customFormat="1" ht="16.5" customHeight="1">
      <c r="A177" s="35"/>
      <c r="B177" s="36"/>
      <c r="C177" s="254" t="s">
        <v>286</v>
      </c>
      <c r="D177" s="254" t="s">
        <v>458</v>
      </c>
      <c r="E177" s="255" t="s">
        <v>471</v>
      </c>
      <c r="F177" s="256" t="s">
        <v>472</v>
      </c>
      <c r="G177" s="257" t="s">
        <v>253</v>
      </c>
      <c r="H177" s="258">
        <v>9</v>
      </c>
      <c r="I177" s="259"/>
      <c r="J177" s="260">
        <f>ROUND(I177*H177,2)</f>
        <v>0</v>
      </c>
      <c r="K177" s="261"/>
      <c r="L177" s="262"/>
      <c r="M177" s="263" t="s">
        <v>1</v>
      </c>
      <c r="N177" s="264" t="s">
        <v>40</v>
      </c>
      <c r="O177" s="88"/>
      <c r="P177" s="241">
        <f>O177*H177</f>
        <v>0</v>
      </c>
      <c r="Q177" s="241">
        <v>0.00035</v>
      </c>
      <c r="R177" s="241">
        <f>Q177*H177</f>
        <v>0.00315</v>
      </c>
      <c r="S177" s="241">
        <v>0</v>
      </c>
      <c r="T177" s="24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3" t="s">
        <v>186</v>
      </c>
      <c r="AT177" s="243" t="s">
        <v>458</v>
      </c>
      <c r="AU177" s="243" t="s">
        <v>85</v>
      </c>
      <c r="AY177" s="14" t="s">
        <v>150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4" t="s">
        <v>83</v>
      </c>
      <c r="BK177" s="244">
        <f>ROUND(I177*H177,2)</f>
        <v>0</v>
      </c>
      <c r="BL177" s="14" t="s">
        <v>156</v>
      </c>
      <c r="BM177" s="243" t="s">
        <v>473</v>
      </c>
    </row>
    <row r="178" s="2" customFormat="1" ht="16.5" customHeight="1">
      <c r="A178" s="35"/>
      <c r="B178" s="36"/>
      <c r="C178" s="254" t="s">
        <v>292</v>
      </c>
      <c r="D178" s="254" t="s">
        <v>458</v>
      </c>
      <c r="E178" s="255" t="s">
        <v>474</v>
      </c>
      <c r="F178" s="256" t="s">
        <v>475</v>
      </c>
      <c r="G178" s="257" t="s">
        <v>253</v>
      </c>
      <c r="H178" s="258">
        <v>3</v>
      </c>
      <c r="I178" s="259"/>
      <c r="J178" s="260">
        <f>ROUND(I178*H178,2)</f>
        <v>0</v>
      </c>
      <c r="K178" s="261"/>
      <c r="L178" s="262"/>
      <c r="M178" s="263" t="s">
        <v>1</v>
      </c>
      <c r="N178" s="264" t="s">
        <v>40</v>
      </c>
      <c r="O178" s="88"/>
      <c r="P178" s="241">
        <f>O178*H178</f>
        <v>0</v>
      </c>
      <c r="Q178" s="241">
        <v>0.00025999999999999998</v>
      </c>
      <c r="R178" s="241">
        <f>Q178*H178</f>
        <v>0.00077999999999999988</v>
      </c>
      <c r="S178" s="241">
        <v>0</v>
      </c>
      <c r="T178" s="24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3" t="s">
        <v>186</v>
      </c>
      <c r="AT178" s="243" t="s">
        <v>458</v>
      </c>
      <c r="AU178" s="243" t="s">
        <v>85</v>
      </c>
      <c r="AY178" s="14" t="s">
        <v>150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4" t="s">
        <v>83</v>
      </c>
      <c r="BK178" s="244">
        <f>ROUND(I178*H178,2)</f>
        <v>0</v>
      </c>
      <c r="BL178" s="14" t="s">
        <v>156</v>
      </c>
      <c r="BM178" s="243" t="s">
        <v>476</v>
      </c>
    </row>
    <row r="179" s="2" customFormat="1" ht="33" customHeight="1">
      <c r="A179" s="35"/>
      <c r="B179" s="36"/>
      <c r="C179" s="231" t="s">
        <v>298</v>
      </c>
      <c r="D179" s="231" t="s">
        <v>152</v>
      </c>
      <c r="E179" s="232" t="s">
        <v>477</v>
      </c>
      <c r="F179" s="233" t="s">
        <v>478</v>
      </c>
      <c r="G179" s="234" t="s">
        <v>253</v>
      </c>
      <c r="H179" s="235">
        <v>2</v>
      </c>
      <c r="I179" s="236"/>
      <c r="J179" s="237">
        <f>ROUND(I179*H179,2)</f>
        <v>0</v>
      </c>
      <c r="K179" s="238"/>
      <c r="L179" s="41"/>
      <c r="M179" s="239" t="s">
        <v>1</v>
      </c>
      <c r="N179" s="240" t="s">
        <v>40</v>
      </c>
      <c r="O179" s="88"/>
      <c r="P179" s="241">
        <f>O179*H179</f>
        <v>0</v>
      </c>
      <c r="Q179" s="241">
        <v>1.0000000000000001E-05</v>
      </c>
      <c r="R179" s="241">
        <f>Q179*H179</f>
        <v>2.0000000000000002E-05</v>
      </c>
      <c r="S179" s="241">
        <v>0</v>
      </c>
      <c r="T179" s="24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3" t="s">
        <v>156</v>
      </c>
      <c r="AT179" s="243" t="s">
        <v>152</v>
      </c>
      <c r="AU179" s="243" t="s">
        <v>85</v>
      </c>
      <c r="AY179" s="14" t="s">
        <v>150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4" t="s">
        <v>83</v>
      </c>
      <c r="BK179" s="244">
        <f>ROUND(I179*H179,2)</f>
        <v>0</v>
      </c>
      <c r="BL179" s="14" t="s">
        <v>156</v>
      </c>
      <c r="BM179" s="243" t="s">
        <v>479</v>
      </c>
    </row>
    <row r="180" s="2" customFormat="1" ht="16.5" customHeight="1">
      <c r="A180" s="35"/>
      <c r="B180" s="36"/>
      <c r="C180" s="254" t="s">
        <v>304</v>
      </c>
      <c r="D180" s="254" t="s">
        <v>458</v>
      </c>
      <c r="E180" s="255" t="s">
        <v>480</v>
      </c>
      <c r="F180" s="256" t="s">
        <v>481</v>
      </c>
      <c r="G180" s="257" t="s">
        <v>253</v>
      </c>
      <c r="H180" s="258">
        <v>1</v>
      </c>
      <c r="I180" s="259"/>
      <c r="J180" s="260">
        <f>ROUND(I180*H180,2)</f>
        <v>0</v>
      </c>
      <c r="K180" s="261"/>
      <c r="L180" s="262"/>
      <c r="M180" s="263" t="s">
        <v>1</v>
      </c>
      <c r="N180" s="264" t="s">
        <v>40</v>
      </c>
      <c r="O180" s="88"/>
      <c r="P180" s="241">
        <f>O180*H180</f>
        <v>0</v>
      </c>
      <c r="Q180" s="241">
        <v>0.00088000000000000003</v>
      </c>
      <c r="R180" s="241">
        <f>Q180*H180</f>
        <v>0.00088000000000000003</v>
      </c>
      <c r="S180" s="241">
        <v>0</v>
      </c>
      <c r="T180" s="24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3" t="s">
        <v>186</v>
      </c>
      <c r="AT180" s="243" t="s">
        <v>458</v>
      </c>
      <c r="AU180" s="243" t="s">
        <v>85</v>
      </c>
      <c r="AY180" s="14" t="s">
        <v>150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4" t="s">
        <v>83</v>
      </c>
      <c r="BK180" s="244">
        <f>ROUND(I180*H180,2)</f>
        <v>0</v>
      </c>
      <c r="BL180" s="14" t="s">
        <v>156</v>
      </c>
      <c r="BM180" s="243" t="s">
        <v>482</v>
      </c>
    </row>
    <row r="181" s="2" customFormat="1" ht="16.5" customHeight="1">
      <c r="A181" s="35"/>
      <c r="B181" s="36"/>
      <c r="C181" s="254" t="s">
        <v>308</v>
      </c>
      <c r="D181" s="254" t="s">
        <v>458</v>
      </c>
      <c r="E181" s="255" t="s">
        <v>483</v>
      </c>
      <c r="F181" s="256" t="s">
        <v>484</v>
      </c>
      <c r="G181" s="257" t="s">
        <v>253</v>
      </c>
      <c r="H181" s="258">
        <v>1</v>
      </c>
      <c r="I181" s="259"/>
      <c r="J181" s="260">
        <f>ROUND(I181*H181,2)</f>
        <v>0</v>
      </c>
      <c r="K181" s="261"/>
      <c r="L181" s="262"/>
      <c r="M181" s="263" t="s">
        <v>1</v>
      </c>
      <c r="N181" s="264" t="s">
        <v>40</v>
      </c>
      <c r="O181" s="88"/>
      <c r="P181" s="241">
        <f>O181*H181</f>
        <v>0</v>
      </c>
      <c r="Q181" s="241">
        <v>0.00072000000000000005</v>
      </c>
      <c r="R181" s="241">
        <f>Q181*H181</f>
        <v>0.00072000000000000005</v>
      </c>
      <c r="S181" s="241">
        <v>0</v>
      </c>
      <c r="T181" s="24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3" t="s">
        <v>186</v>
      </c>
      <c r="AT181" s="243" t="s">
        <v>458</v>
      </c>
      <c r="AU181" s="243" t="s">
        <v>85</v>
      </c>
      <c r="AY181" s="14" t="s">
        <v>150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4" t="s">
        <v>83</v>
      </c>
      <c r="BK181" s="244">
        <f>ROUND(I181*H181,2)</f>
        <v>0</v>
      </c>
      <c r="BL181" s="14" t="s">
        <v>156</v>
      </c>
      <c r="BM181" s="243" t="s">
        <v>485</v>
      </c>
    </row>
    <row r="182" s="2" customFormat="1" ht="33" customHeight="1">
      <c r="A182" s="35"/>
      <c r="B182" s="36"/>
      <c r="C182" s="231" t="s">
        <v>312</v>
      </c>
      <c r="D182" s="231" t="s">
        <v>152</v>
      </c>
      <c r="E182" s="232" t="s">
        <v>486</v>
      </c>
      <c r="F182" s="233" t="s">
        <v>487</v>
      </c>
      <c r="G182" s="234" t="s">
        <v>253</v>
      </c>
      <c r="H182" s="235">
        <v>1</v>
      </c>
      <c r="I182" s="236"/>
      <c r="J182" s="237">
        <f>ROUND(I182*H182,2)</f>
        <v>0</v>
      </c>
      <c r="K182" s="238"/>
      <c r="L182" s="41"/>
      <c r="M182" s="239" t="s">
        <v>1</v>
      </c>
      <c r="N182" s="240" t="s">
        <v>40</v>
      </c>
      <c r="O182" s="88"/>
      <c r="P182" s="241">
        <f>O182*H182</f>
        <v>0</v>
      </c>
      <c r="Q182" s="241">
        <v>0</v>
      </c>
      <c r="R182" s="241">
        <f>Q182*H182</f>
        <v>0</v>
      </c>
      <c r="S182" s="241">
        <v>0</v>
      </c>
      <c r="T182" s="24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3" t="s">
        <v>156</v>
      </c>
      <c r="AT182" s="243" t="s">
        <v>152</v>
      </c>
      <c r="AU182" s="243" t="s">
        <v>85</v>
      </c>
      <c r="AY182" s="14" t="s">
        <v>150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14" t="s">
        <v>83</v>
      </c>
      <c r="BK182" s="244">
        <f>ROUND(I182*H182,2)</f>
        <v>0</v>
      </c>
      <c r="BL182" s="14" t="s">
        <v>156</v>
      </c>
      <c r="BM182" s="243" t="s">
        <v>488</v>
      </c>
    </row>
    <row r="183" s="2" customFormat="1" ht="16.5" customHeight="1">
      <c r="A183" s="35"/>
      <c r="B183" s="36"/>
      <c r="C183" s="254" t="s">
        <v>318</v>
      </c>
      <c r="D183" s="254" t="s">
        <v>458</v>
      </c>
      <c r="E183" s="255" t="s">
        <v>489</v>
      </c>
      <c r="F183" s="256" t="s">
        <v>490</v>
      </c>
      <c r="G183" s="257" t="s">
        <v>253</v>
      </c>
      <c r="H183" s="258">
        <v>1</v>
      </c>
      <c r="I183" s="259"/>
      <c r="J183" s="260">
        <f>ROUND(I183*H183,2)</f>
        <v>0</v>
      </c>
      <c r="K183" s="261"/>
      <c r="L183" s="262"/>
      <c r="M183" s="263" t="s">
        <v>1</v>
      </c>
      <c r="N183" s="264" t="s">
        <v>40</v>
      </c>
      <c r="O183" s="88"/>
      <c r="P183" s="241">
        <f>O183*H183</f>
        <v>0</v>
      </c>
      <c r="Q183" s="241">
        <v>0.00046000000000000001</v>
      </c>
      <c r="R183" s="241">
        <f>Q183*H183</f>
        <v>0.00046000000000000001</v>
      </c>
      <c r="S183" s="241">
        <v>0</v>
      </c>
      <c r="T183" s="24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3" t="s">
        <v>186</v>
      </c>
      <c r="AT183" s="243" t="s">
        <v>458</v>
      </c>
      <c r="AU183" s="243" t="s">
        <v>85</v>
      </c>
      <c r="AY183" s="14" t="s">
        <v>150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4" t="s">
        <v>83</v>
      </c>
      <c r="BK183" s="244">
        <f>ROUND(I183*H183,2)</f>
        <v>0</v>
      </c>
      <c r="BL183" s="14" t="s">
        <v>156</v>
      </c>
      <c r="BM183" s="243" t="s">
        <v>491</v>
      </c>
    </row>
    <row r="184" s="2" customFormat="1" ht="33" customHeight="1">
      <c r="A184" s="35"/>
      <c r="B184" s="36"/>
      <c r="C184" s="231" t="s">
        <v>322</v>
      </c>
      <c r="D184" s="231" t="s">
        <v>152</v>
      </c>
      <c r="E184" s="232" t="s">
        <v>492</v>
      </c>
      <c r="F184" s="233" t="s">
        <v>493</v>
      </c>
      <c r="G184" s="234" t="s">
        <v>253</v>
      </c>
      <c r="H184" s="235">
        <v>5</v>
      </c>
      <c r="I184" s="236"/>
      <c r="J184" s="237">
        <f>ROUND(I184*H184,2)</f>
        <v>0</v>
      </c>
      <c r="K184" s="238"/>
      <c r="L184" s="41"/>
      <c r="M184" s="239" t="s">
        <v>1</v>
      </c>
      <c r="N184" s="240" t="s">
        <v>40</v>
      </c>
      <c r="O184" s="88"/>
      <c r="P184" s="241">
        <f>O184*H184</f>
        <v>0</v>
      </c>
      <c r="Q184" s="241">
        <v>1.0000000000000001E-05</v>
      </c>
      <c r="R184" s="241">
        <f>Q184*H184</f>
        <v>5.0000000000000002E-05</v>
      </c>
      <c r="S184" s="241">
        <v>0</v>
      </c>
      <c r="T184" s="24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3" t="s">
        <v>156</v>
      </c>
      <c r="AT184" s="243" t="s">
        <v>152</v>
      </c>
      <c r="AU184" s="243" t="s">
        <v>85</v>
      </c>
      <c r="AY184" s="14" t="s">
        <v>150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4" t="s">
        <v>83</v>
      </c>
      <c r="BK184" s="244">
        <f>ROUND(I184*H184,2)</f>
        <v>0</v>
      </c>
      <c r="BL184" s="14" t="s">
        <v>156</v>
      </c>
      <c r="BM184" s="243" t="s">
        <v>494</v>
      </c>
    </row>
    <row r="185" s="2" customFormat="1" ht="16.5" customHeight="1">
      <c r="A185" s="35"/>
      <c r="B185" s="36"/>
      <c r="C185" s="254" t="s">
        <v>326</v>
      </c>
      <c r="D185" s="254" t="s">
        <v>458</v>
      </c>
      <c r="E185" s="255" t="s">
        <v>495</v>
      </c>
      <c r="F185" s="256" t="s">
        <v>496</v>
      </c>
      <c r="G185" s="257" t="s">
        <v>253</v>
      </c>
      <c r="H185" s="258">
        <v>2</v>
      </c>
      <c r="I185" s="259"/>
      <c r="J185" s="260">
        <f>ROUND(I185*H185,2)</f>
        <v>0</v>
      </c>
      <c r="K185" s="261"/>
      <c r="L185" s="262"/>
      <c r="M185" s="263" t="s">
        <v>1</v>
      </c>
      <c r="N185" s="264" t="s">
        <v>40</v>
      </c>
      <c r="O185" s="88"/>
      <c r="P185" s="241">
        <f>O185*H185</f>
        <v>0</v>
      </c>
      <c r="Q185" s="241">
        <v>0.00108</v>
      </c>
      <c r="R185" s="241">
        <f>Q185*H185</f>
        <v>0.00216</v>
      </c>
      <c r="S185" s="241">
        <v>0</v>
      </c>
      <c r="T185" s="24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3" t="s">
        <v>186</v>
      </c>
      <c r="AT185" s="243" t="s">
        <v>458</v>
      </c>
      <c r="AU185" s="243" t="s">
        <v>85</v>
      </c>
      <c r="AY185" s="14" t="s">
        <v>150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4" t="s">
        <v>83</v>
      </c>
      <c r="BK185" s="244">
        <f>ROUND(I185*H185,2)</f>
        <v>0</v>
      </c>
      <c r="BL185" s="14" t="s">
        <v>156</v>
      </c>
      <c r="BM185" s="243" t="s">
        <v>497</v>
      </c>
    </row>
    <row r="186" s="2" customFormat="1" ht="16.5" customHeight="1">
      <c r="A186" s="35"/>
      <c r="B186" s="36"/>
      <c r="C186" s="254" t="s">
        <v>330</v>
      </c>
      <c r="D186" s="254" t="s">
        <v>458</v>
      </c>
      <c r="E186" s="255" t="s">
        <v>498</v>
      </c>
      <c r="F186" s="256" t="s">
        <v>499</v>
      </c>
      <c r="G186" s="257" t="s">
        <v>253</v>
      </c>
      <c r="H186" s="258">
        <v>3</v>
      </c>
      <c r="I186" s="259"/>
      <c r="J186" s="260">
        <f>ROUND(I186*H186,2)</f>
        <v>0</v>
      </c>
      <c r="K186" s="261"/>
      <c r="L186" s="262"/>
      <c r="M186" s="263" t="s">
        <v>1</v>
      </c>
      <c r="N186" s="264" t="s">
        <v>40</v>
      </c>
      <c r="O186" s="88"/>
      <c r="P186" s="241">
        <f>O186*H186</f>
        <v>0</v>
      </c>
      <c r="Q186" s="241">
        <v>0.00117</v>
      </c>
      <c r="R186" s="241">
        <f>Q186*H186</f>
        <v>0.0035100000000000001</v>
      </c>
      <c r="S186" s="241">
        <v>0</v>
      </c>
      <c r="T186" s="24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3" t="s">
        <v>186</v>
      </c>
      <c r="AT186" s="243" t="s">
        <v>458</v>
      </c>
      <c r="AU186" s="243" t="s">
        <v>85</v>
      </c>
      <c r="AY186" s="14" t="s">
        <v>150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4" t="s">
        <v>83</v>
      </c>
      <c r="BK186" s="244">
        <f>ROUND(I186*H186,2)</f>
        <v>0</v>
      </c>
      <c r="BL186" s="14" t="s">
        <v>156</v>
      </c>
      <c r="BM186" s="243" t="s">
        <v>500</v>
      </c>
    </row>
    <row r="187" s="12" customFormat="1" ht="22.8" customHeight="1">
      <c r="A187" s="12"/>
      <c r="B187" s="215"/>
      <c r="C187" s="216"/>
      <c r="D187" s="217" t="s">
        <v>74</v>
      </c>
      <c r="E187" s="229" t="s">
        <v>158</v>
      </c>
      <c r="F187" s="229" t="s">
        <v>159</v>
      </c>
      <c r="G187" s="216"/>
      <c r="H187" s="216"/>
      <c r="I187" s="219"/>
      <c r="J187" s="230">
        <f>BK187</f>
        <v>0</v>
      </c>
      <c r="K187" s="216"/>
      <c r="L187" s="221"/>
      <c r="M187" s="222"/>
      <c r="N187" s="223"/>
      <c r="O187" s="223"/>
      <c r="P187" s="224">
        <f>SUM(P188:P193)</f>
        <v>0</v>
      </c>
      <c r="Q187" s="223"/>
      <c r="R187" s="224">
        <f>SUM(R188:R193)</f>
        <v>16.865167849999999</v>
      </c>
      <c r="S187" s="223"/>
      <c r="T187" s="225">
        <f>SUM(T188:T193)</f>
        <v>10.418999999999999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6" t="s">
        <v>83</v>
      </c>
      <c r="AT187" s="227" t="s">
        <v>74</v>
      </c>
      <c r="AU187" s="227" t="s">
        <v>83</v>
      </c>
      <c r="AY187" s="226" t="s">
        <v>150</v>
      </c>
      <c r="BK187" s="228">
        <f>SUM(BK188:BK193)</f>
        <v>0</v>
      </c>
    </row>
    <row r="188" s="2" customFormat="1" ht="24.15" customHeight="1">
      <c r="A188" s="35"/>
      <c r="B188" s="36"/>
      <c r="C188" s="231" t="s">
        <v>334</v>
      </c>
      <c r="D188" s="231" t="s">
        <v>152</v>
      </c>
      <c r="E188" s="232" t="s">
        <v>501</v>
      </c>
      <c r="F188" s="233" t="s">
        <v>502</v>
      </c>
      <c r="G188" s="234" t="s">
        <v>278</v>
      </c>
      <c r="H188" s="235">
        <v>85.156999999999996</v>
      </c>
      <c r="I188" s="236"/>
      <c r="J188" s="237">
        <f>ROUND(I188*H188,2)</f>
        <v>0</v>
      </c>
      <c r="K188" s="238"/>
      <c r="L188" s="41"/>
      <c r="M188" s="239" t="s">
        <v>1</v>
      </c>
      <c r="N188" s="240" t="s">
        <v>40</v>
      </c>
      <c r="O188" s="88"/>
      <c r="P188" s="241">
        <f>O188*H188</f>
        <v>0</v>
      </c>
      <c r="Q188" s="241">
        <v>0.10095</v>
      </c>
      <c r="R188" s="241">
        <f>Q188*H188</f>
        <v>8.5965991499999994</v>
      </c>
      <c r="S188" s="241">
        <v>0</v>
      </c>
      <c r="T188" s="24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3" t="s">
        <v>156</v>
      </c>
      <c r="AT188" s="243" t="s">
        <v>152</v>
      </c>
      <c r="AU188" s="243" t="s">
        <v>85</v>
      </c>
      <c r="AY188" s="14" t="s">
        <v>150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14" t="s">
        <v>83</v>
      </c>
      <c r="BK188" s="244">
        <f>ROUND(I188*H188,2)</f>
        <v>0</v>
      </c>
      <c r="BL188" s="14" t="s">
        <v>156</v>
      </c>
      <c r="BM188" s="243" t="s">
        <v>503</v>
      </c>
    </row>
    <row r="189" s="2" customFormat="1" ht="16.5" customHeight="1">
      <c r="A189" s="35"/>
      <c r="B189" s="36"/>
      <c r="C189" s="254" t="s">
        <v>338</v>
      </c>
      <c r="D189" s="254" t="s">
        <v>458</v>
      </c>
      <c r="E189" s="255" t="s">
        <v>504</v>
      </c>
      <c r="F189" s="256" t="s">
        <v>505</v>
      </c>
      <c r="G189" s="257" t="s">
        <v>278</v>
      </c>
      <c r="H189" s="258">
        <v>89.415000000000006</v>
      </c>
      <c r="I189" s="259"/>
      <c r="J189" s="260">
        <f>ROUND(I189*H189,2)</f>
        <v>0</v>
      </c>
      <c r="K189" s="261"/>
      <c r="L189" s="262"/>
      <c r="M189" s="263" t="s">
        <v>1</v>
      </c>
      <c r="N189" s="264" t="s">
        <v>40</v>
      </c>
      <c r="O189" s="88"/>
      <c r="P189" s="241">
        <f>O189*H189</f>
        <v>0</v>
      </c>
      <c r="Q189" s="241">
        <v>0.028000000000000001</v>
      </c>
      <c r="R189" s="241">
        <f>Q189*H189</f>
        <v>2.5036200000000002</v>
      </c>
      <c r="S189" s="241">
        <v>0</v>
      </c>
      <c r="T189" s="24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3" t="s">
        <v>186</v>
      </c>
      <c r="AT189" s="243" t="s">
        <v>458</v>
      </c>
      <c r="AU189" s="243" t="s">
        <v>85</v>
      </c>
      <c r="AY189" s="14" t="s">
        <v>150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4" t="s">
        <v>83</v>
      </c>
      <c r="BK189" s="244">
        <f>ROUND(I189*H189,2)</f>
        <v>0</v>
      </c>
      <c r="BL189" s="14" t="s">
        <v>156</v>
      </c>
      <c r="BM189" s="243" t="s">
        <v>506</v>
      </c>
    </row>
    <row r="190" s="2" customFormat="1" ht="24.15" customHeight="1">
      <c r="A190" s="35"/>
      <c r="B190" s="36"/>
      <c r="C190" s="231" t="s">
        <v>344</v>
      </c>
      <c r="D190" s="231" t="s">
        <v>152</v>
      </c>
      <c r="E190" s="232" t="s">
        <v>507</v>
      </c>
      <c r="F190" s="233" t="s">
        <v>508</v>
      </c>
      <c r="G190" s="234" t="s">
        <v>162</v>
      </c>
      <c r="H190" s="235">
        <v>2.5550000000000002</v>
      </c>
      <c r="I190" s="236"/>
      <c r="J190" s="237">
        <f>ROUND(I190*H190,2)</f>
        <v>0</v>
      </c>
      <c r="K190" s="238"/>
      <c r="L190" s="41"/>
      <c r="M190" s="239" t="s">
        <v>1</v>
      </c>
      <c r="N190" s="240" t="s">
        <v>40</v>
      </c>
      <c r="O190" s="88"/>
      <c r="P190" s="241">
        <f>O190*H190</f>
        <v>0</v>
      </c>
      <c r="Q190" s="241">
        <v>2.2563399999999998</v>
      </c>
      <c r="R190" s="241">
        <f>Q190*H190</f>
        <v>5.7649486999999997</v>
      </c>
      <c r="S190" s="241">
        <v>0</v>
      </c>
      <c r="T190" s="24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3" t="s">
        <v>156</v>
      </c>
      <c r="AT190" s="243" t="s">
        <v>152</v>
      </c>
      <c r="AU190" s="243" t="s">
        <v>85</v>
      </c>
      <c r="AY190" s="14" t="s">
        <v>150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14" t="s">
        <v>83</v>
      </c>
      <c r="BK190" s="244">
        <f>ROUND(I190*H190,2)</f>
        <v>0</v>
      </c>
      <c r="BL190" s="14" t="s">
        <v>156</v>
      </c>
      <c r="BM190" s="243" t="s">
        <v>509</v>
      </c>
    </row>
    <row r="191" s="2" customFormat="1" ht="24.15" customHeight="1">
      <c r="A191" s="35"/>
      <c r="B191" s="36"/>
      <c r="C191" s="231" t="s">
        <v>348</v>
      </c>
      <c r="D191" s="231" t="s">
        <v>152</v>
      </c>
      <c r="E191" s="232" t="s">
        <v>510</v>
      </c>
      <c r="F191" s="233" t="s">
        <v>511</v>
      </c>
      <c r="G191" s="234" t="s">
        <v>253</v>
      </c>
      <c r="H191" s="235">
        <v>6</v>
      </c>
      <c r="I191" s="236"/>
      <c r="J191" s="237">
        <f>ROUND(I191*H191,2)</f>
        <v>0</v>
      </c>
      <c r="K191" s="238"/>
      <c r="L191" s="41"/>
      <c r="M191" s="239" t="s">
        <v>1</v>
      </c>
      <c r="N191" s="240" t="s">
        <v>40</v>
      </c>
      <c r="O191" s="88"/>
      <c r="P191" s="241">
        <f>O191*H191</f>
        <v>0</v>
      </c>
      <c r="Q191" s="241">
        <v>0</v>
      </c>
      <c r="R191" s="241">
        <f>Q191*H191</f>
        <v>0</v>
      </c>
      <c r="S191" s="241">
        <v>0.034000000000000002</v>
      </c>
      <c r="T191" s="242">
        <f>S191*H191</f>
        <v>0.20400000000000002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3" t="s">
        <v>156</v>
      </c>
      <c r="AT191" s="243" t="s">
        <v>152</v>
      </c>
      <c r="AU191" s="243" t="s">
        <v>85</v>
      </c>
      <c r="AY191" s="14" t="s">
        <v>150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14" t="s">
        <v>83</v>
      </c>
      <c r="BK191" s="244">
        <f>ROUND(I191*H191,2)</f>
        <v>0</v>
      </c>
      <c r="BL191" s="14" t="s">
        <v>156</v>
      </c>
      <c r="BM191" s="243" t="s">
        <v>512</v>
      </c>
    </row>
    <row r="192" s="2" customFormat="1" ht="24.15" customHeight="1">
      <c r="A192" s="35"/>
      <c r="B192" s="36"/>
      <c r="C192" s="231" t="s">
        <v>354</v>
      </c>
      <c r="D192" s="231" t="s">
        <v>152</v>
      </c>
      <c r="E192" s="232" t="s">
        <v>513</v>
      </c>
      <c r="F192" s="233" t="s">
        <v>514</v>
      </c>
      <c r="G192" s="234" t="s">
        <v>253</v>
      </c>
      <c r="H192" s="235">
        <v>21</v>
      </c>
      <c r="I192" s="236"/>
      <c r="J192" s="237">
        <f>ROUND(I192*H192,2)</f>
        <v>0</v>
      </c>
      <c r="K192" s="238"/>
      <c r="L192" s="41"/>
      <c r="M192" s="239" t="s">
        <v>1</v>
      </c>
      <c r="N192" s="240" t="s">
        <v>40</v>
      </c>
      <c r="O192" s="88"/>
      <c r="P192" s="241">
        <f>O192*H192</f>
        <v>0</v>
      </c>
      <c r="Q192" s="241">
        <v>0</v>
      </c>
      <c r="R192" s="241">
        <f>Q192*H192</f>
        <v>0</v>
      </c>
      <c r="S192" s="241">
        <v>0.058999999999999997</v>
      </c>
      <c r="T192" s="242">
        <f>S192*H192</f>
        <v>1.2389999999999999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3" t="s">
        <v>156</v>
      </c>
      <c r="AT192" s="243" t="s">
        <v>152</v>
      </c>
      <c r="AU192" s="243" t="s">
        <v>85</v>
      </c>
      <c r="AY192" s="14" t="s">
        <v>150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14" t="s">
        <v>83</v>
      </c>
      <c r="BK192" s="244">
        <f>ROUND(I192*H192,2)</f>
        <v>0</v>
      </c>
      <c r="BL192" s="14" t="s">
        <v>156</v>
      </c>
      <c r="BM192" s="243" t="s">
        <v>515</v>
      </c>
    </row>
    <row r="193" s="2" customFormat="1" ht="24.15" customHeight="1">
      <c r="A193" s="35"/>
      <c r="B193" s="36"/>
      <c r="C193" s="231" t="s">
        <v>360</v>
      </c>
      <c r="D193" s="231" t="s">
        <v>152</v>
      </c>
      <c r="E193" s="232" t="s">
        <v>516</v>
      </c>
      <c r="F193" s="233" t="s">
        <v>517</v>
      </c>
      <c r="G193" s="234" t="s">
        <v>253</v>
      </c>
      <c r="H193" s="235">
        <v>48</v>
      </c>
      <c r="I193" s="236"/>
      <c r="J193" s="237">
        <f>ROUND(I193*H193,2)</f>
        <v>0</v>
      </c>
      <c r="K193" s="238"/>
      <c r="L193" s="41"/>
      <c r="M193" s="239" t="s">
        <v>1</v>
      </c>
      <c r="N193" s="240" t="s">
        <v>40</v>
      </c>
      <c r="O193" s="88"/>
      <c r="P193" s="241">
        <f>O193*H193</f>
        <v>0</v>
      </c>
      <c r="Q193" s="241">
        <v>0</v>
      </c>
      <c r="R193" s="241">
        <f>Q193*H193</f>
        <v>0</v>
      </c>
      <c r="S193" s="241">
        <v>0.187</v>
      </c>
      <c r="T193" s="242">
        <f>S193*H193</f>
        <v>8.9759999999999991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3" t="s">
        <v>156</v>
      </c>
      <c r="AT193" s="243" t="s">
        <v>152</v>
      </c>
      <c r="AU193" s="243" t="s">
        <v>85</v>
      </c>
      <c r="AY193" s="14" t="s">
        <v>150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14" t="s">
        <v>83</v>
      </c>
      <c r="BK193" s="244">
        <f>ROUND(I193*H193,2)</f>
        <v>0</v>
      </c>
      <c r="BL193" s="14" t="s">
        <v>156</v>
      </c>
      <c r="BM193" s="243" t="s">
        <v>518</v>
      </c>
    </row>
    <row r="194" s="12" customFormat="1" ht="22.8" customHeight="1">
      <c r="A194" s="12"/>
      <c r="B194" s="215"/>
      <c r="C194" s="216"/>
      <c r="D194" s="217" t="s">
        <v>74</v>
      </c>
      <c r="E194" s="229" t="s">
        <v>179</v>
      </c>
      <c r="F194" s="229" t="s">
        <v>180</v>
      </c>
      <c r="G194" s="216"/>
      <c r="H194" s="216"/>
      <c r="I194" s="219"/>
      <c r="J194" s="230">
        <f>BK194</f>
        <v>0</v>
      </c>
      <c r="K194" s="216"/>
      <c r="L194" s="221"/>
      <c r="M194" s="222"/>
      <c r="N194" s="223"/>
      <c r="O194" s="223"/>
      <c r="P194" s="224">
        <f>SUM(P195:P198)</f>
        <v>0</v>
      </c>
      <c r="Q194" s="223"/>
      <c r="R194" s="224">
        <f>SUM(R195:R198)</f>
        <v>0</v>
      </c>
      <c r="S194" s="223"/>
      <c r="T194" s="225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6" t="s">
        <v>83</v>
      </c>
      <c r="AT194" s="227" t="s">
        <v>74</v>
      </c>
      <c r="AU194" s="227" t="s">
        <v>83</v>
      </c>
      <c r="AY194" s="226" t="s">
        <v>150</v>
      </c>
      <c r="BK194" s="228">
        <f>SUM(BK195:BK198)</f>
        <v>0</v>
      </c>
    </row>
    <row r="195" s="2" customFormat="1" ht="24.15" customHeight="1">
      <c r="A195" s="35"/>
      <c r="B195" s="36"/>
      <c r="C195" s="231" t="s">
        <v>364</v>
      </c>
      <c r="D195" s="231" t="s">
        <v>152</v>
      </c>
      <c r="E195" s="232" t="s">
        <v>187</v>
      </c>
      <c r="F195" s="233" t="s">
        <v>188</v>
      </c>
      <c r="G195" s="234" t="s">
        <v>184</v>
      </c>
      <c r="H195" s="235">
        <v>10.419000000000001</v>
      </c>
      <c r="I195" s="236"/>
      <c r="J195" s="237">
        <f>ROUND(I195*H195,2)</f>
        <v>0</v>
      </c>
      <c r="K195" s="238"/>
      <c r="L195" s="41"/>
      <c r="M195" s="239" t="s">
        <v>1</v>
      </c>
      <c r="N195" s="240" t="s">
        <v>40</v>
      </c>
      <c r="O195" s="88"/>
      <c r="P195" s="241">
        <f>O195*H195</f>
        <v>0</v>
      </c>
      <c r="Q195" s="241">
        <v>0</v>
      </c>
      <c r="R195" s="241">
        <f>Q195*H195</f>
        <v>0</v>
      </c>
      <c r="S195" s="241">
        <v>0</v>
      </c>
      <c r="T195" s="24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3" t="s">
        <v>156</v>
      </c>
      <c r="AT195" s="243" t="s">
        <v>152</v>
      </c>
      <c r="AU195" s="243" t="s">
        <v>85</v>
      </c>
      <c r="AY195" s="14" t="s">
        <v>150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14" t="s">
        <v>83</v>
      </c>
      <c r="BK195" s="244">
        <f>ROUND(I195*H195,2)</f>
        <v>0</v>
      </c>
      <c r="BL195" s="14" t="s">
        <v>156</v>
      </c>
      <c r="BM195" s="243" t="s">
        <v>519</v>
      </c>
    </row>
    <row r="196" s="2" customFormat="1" ht="24.15" customHeight="1">
      <c r="A196" s="35"/>
      <c r="B196" s="36"/>
      <c r="C196" s="231" t="s">
        <v>370</v>
      </c>
      <c r="D196" s="231" t="s">
        <v>152</v>
      </c>
      <c r="E196" s="232" t="s">
        <v>190</v>
      </c>
      <c r="F196" s="233" t="s">
        <v>191</v>
      </c>
      <c r="G196" s="234" t="s">
        <v>184</v>
      </c>
      <c r="H196" s="235">
        <v>302.15100000000001</v>
      </c>
      <c r="I196" s="236"/>
      <c r="J196" s="237">
        <f>ROUND(I196*H196,2)</f>
        <v>0</v>
      </c>
      <c r="K196" s="238"/>
      <c r="L196" s="41"/>
      <c r="M196" s="239" t="s">
        <v>1</v>
      </c>
      <c r="N196" s="240" t="s">
        <v>40</v>
      </c>
      <c r="O196" s="88"/>
      <c r="P196" s="241">
        <f>O196*H196</f>
        <v>0</v>
      </c>
      <c r="Q196" s="241">
        <v>0</v>
      </c>
      <c r="R196" s="241">
        <f>Q196*H196</f>
        <v>0</v>
      </c>
      <c r="S196" s="241">
        <v>0</v>
      </c>
      <c r="T196" s="24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3" t="s">
        <v>156</v>
      </c>
      <c r="AT196" s="243" t="s">
        <v>152</v>
      </c>
      <c r="AU196" s="243" t="s">
        <v>85</v>
      </c>
      <c r="AY196" s="14" t="s">
        <v>150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14" t="s">
        <v>83</v>
      </c>
      <c r="BK196" s="244">
        <f>ROUND(I196*H196,2)</f>
        <v>0</v>
      </c>
      <c r="BL196" s="14" t="s">
        <v>156</v>
      </c>
      <c r="BM196" s="243" t="s">
        <v>520</v>
      </c>
    </row>
    <row r="197" s="2" customFormat="1">
      <c r="A197" s="35"/>
      <c r="B197" s="36"/>
      <c r="C197" s="37"/>
      <c r="D197" s="245" t="s">
        <v>193</v>
      </c>
      <c r="E197" s="37"/>
      <c r="F197" s="246" t="s">
        <v>521</v>
      </c>
      <c r="G197" s="37"/>
      <c r="H197" s="37"/>
      <c r="I197" s="198"/>
      <c r="J197" s="37"/>
      <c r="K197" s="37"/>
      <c r="L197" s="41"/>
      <c r="M197" s="247"/>
      <c r="N197" s="248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193</v>
      </c>
      <c r="AU197" s="14" t="s">
        <v>85</v>
      </c>
    </row>
    <row r="198" s="2" customFormat="1" ht="37.8" customHeight="1">
      <c r="A198" s="35"/>
      <c r="B198" s="36"/>
      <c r="C198" s="231" t="s">
        <v>522</v>
      </c>
      <c r="D198" s="231" t="s">
        <v>152</v>
      </c>
      <c r="E198" s="232" t="s">
        <v>523</v>
      </c>
      <c r="F198" s="233" t="s">
        <v>524</v>
      </c>
      <c r="G198" s="234" t="s">
        <v>184</v>
      </c>
      <c r="H198" s="235">
        <v>10.419000000000001</v>
      </c>
      <c r="I198" s="236"/>
      <c r="J198" s="237">
        <f>ROUND(I198*H198,2)</f>
        <v>0</v>
      </c>
      <c r="K198" s="238"/>
      <c r="L198" s="41"/>
      <c r="M198" s="239" t="s">
        <v>1</v>
      </c>
      <c r="N198" s="240" t="s">
        <v>40</v>
      </c>
      <c r="O198" s="88"/>
      <c r="P198" s="241">
        <f>O198*H198</f>
        <v>0</v>
      </c>
      <c r="Q198" s="241">
        <v>0</v>
      </c>
      <c r="R198" s="241">
        <f>Q198*H198</f>
        <v>0</v>
      </c>
      <c r="S198" s="241">
        <v>0</v>
      </c>
      <c r="T198" s="24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3" t="s">
        <v>156</v>
      </c>
      <c r="AT198" s="243" t="s">
        <v>152</v>
      </c>
      <c r="AU198" s="243" t="s">
        <v>85</v>
      </c>
      <c r="AY198" s="14" t="s">
        <v>150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14" t="s">
        <v>83</v>
      </c>
      <c r="BK198" s="244">
        <f>ROUND(I198*H198,2)</f>
        <v>0</v>
      </c>
      <c r="BL198" s="14" t="s">
        <v>156</v>
      </c>
      <c r="BM198" s="243" t="s">
        <v>525</v>
      </c>
    </row>
    <row r="199" s="12" customFormat="1" ht="22.8" customHeight="1">
      <c r="A199" s="12"/>
      <c r="B199" s="215"/>
      <c r="C199" s="216"/>
      <c r="D199" s="217" t="s">
        <v>74</v>
      </c>
      <c r="E199" s="229" t="s">
        <v>526</v>
      </c>
      <c r="F199" s="229" t="s">
        <v>527</v>
      </c>
      <c r="G199" s="216"/>
      <c r="H199" s="216"/>
      <c r="I199" s="219"/>
      <c r="J199" s="230">
        <f>BK199</f>
        <v>0</v>
      </c>
      <c r="K199" s="216"/>
      <c r="L199" s="221"/>
      <c r="M199" s="222"/>
      <c r="N199" s="223"/>
      <c r="O199" s="223"/>
      <c r="P199" s="224">
        <f>P200</f>
        <v>0</v>
      </c>
      <c r="Q199" s="223"/>
      <c r="R199" s="224">
        <f>R200</f>
        <v>0</v>
      </c>
      <c r="S199" s="223"/>
      <c r="T199" s="225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6" t="s">
        <v>83</v>
      </c>
      <c r="AT199" s="227" t="s">
        <v>74</v>
      </c>
      <c r="AU199" s="227" t="s">
        <v>83</v>
      </c>
      <c r="AY199" s="226" t="s">
        <v>150</v>
      </c>
      <c r="BK199" s="228">
        <f>BK200</f>
        <v>0</v>
      </c>
    </row>
    <row r="200" s="2" customFormat="1" ht="16.5" customHeight="1">
      <c r="A200" s="35"/>
      <c r="B200" s="36"/>
      <c r="C200" s="231" t="s">
        <v>528</v>
      </c>
      <c r="D200" s="231" t="s">
        <v>152</v>
      </c>
      <c r="E200" s="232" t="s">
        <v>529</v>
      </c>
      <c r="F200" s="233" t="s">
        <v>530</v>
      </c>
      <c r="G200" s="234" t="s">
        <v>184</v>
      </c>
      <c r="H200" s="235">
        <v>423.89100000000002</v>
      </c>
      <c r="I200" s="236"/>
      <c r="J200" s="237">
        <f>ROUND(I200*H200,2)</f>
        <v>0</v>
      </c>
      <c r="K200" s="238"/>
      <c r="L200" s="41"/>
      <c r="M200" s="239" t="s">
        <v>1</v>
      </c>
      <c r="N200" s="240" t="s">
        <v>40</v>
      </c>
      <c r="O200" s="88"/>
      <c r="P200" s="241">
        <f>O200*H200</f>
        <v>0</v>
      </c>
      <c r="Q200" s="241">
        <v>0</v>
      </c>
      <c r="R200" s="241">
        <f>Q200*H200</f>
        <v>0</v>
      </c>
      <c r="S200" s="241">
        <v>0</v>
      </c>
      <c r="T200" s="24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3" t="s">
        <v>156</v>
      </c>
      <c r="AT200" s="243" t="s">
        <v>152</v>
      </c>
      <c r="AU200" s="243" t="s">
        <v>85</v>
      </c>
      <c r="AY200" s="14" t="s">
        <v>150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14" t="s">
        <v>83</v>
      </c>
      <c r="BK200" s="244">
        <f>ROUND(I200*H200,2)</f>
        <v>0</v>
      </c>
      <c r="BL200" s="14" t="s">
        <v>156</v>
      </c>
      <c r="BM200" s="243" t="s">
        <v>531</v>
      </c>
    </row>
    <row r="201" s="12" customFormat="1" ht="25.92" customHeight="1">
      <c r="A201" s="12"/>
      <c r="B201" s="215"/>
      <c r="C201" s="216"/>
      <c r="D201" s="217" t="s">
        <v>74</v>
      </c>
      <c r="E201" s="218" t="s">
        <v>207</v>
      </c>
      <c r="F201" s="218" t="s">
        <v>208</v>
      </c>
      <c r="G201" s="216"/>
      <c r="H201" s="216"/>
      <c r="I201" s="219"/>
      <c r="J201" s="220">
        <f>BK201</f>
        <v>0</v>
      </c>
      <c r="K201" s="216"/>
      <c r="L201" s="221"/>
      <c r="M201" s="222"/>
      <c r="N201" s="223"/>
      <c r="O201" s="223"/>
      <c r="P201" s="224">
        <f>P202+P208+P211+P217+P227</f>
        <v>0</v>
      </c>
      <c r="Q201" s="223"/>
      <c r="R201" s="224">
        <f>R202+R208+R211+R217+R227</f>
        <v>4.3841438899999998</v>
      </c>
      <c r="S201" s="223"/>
      <c r="T201" s="225">
        <f>T202+T208+T211+T217+T227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6" t="s">
        <v>85</v>
      </c>
      <c r="AT201" s="227" t="s">
        <v>74</v>
      </c>
      <c r="AU201" s="227" t="s">
        <v>75</v>
      </c>
      <c r="AY201" s="226" t="s">
        <v>150</v>
      </c>
      <c r="BK201" s="228">
        <f>BK202+BK208+BK211+BK217+BK227</f>
        <v>0</v>
      </c>
    </row>
    <row r="202" s="12" customFormat="1" ht="22.8" customHeight="1">
      <c r="A202" s="12"/>
      <c r="B202" s="215"/>
      <c r="C202" s="216"/>
      <c r="D202" s="217" t="s">
        <v>74</v>
      </c>
      <c r="E202" s="229" t="s">
        <v>209</v>
      </c>
      <c r="F202" s="229" t="s">
        <v>210</v>
      </c>
      <c r="G202" s="216"/>
      <c r="H202" s="216"/>
      <c r="I202" s="219"/>
      <c r="J202" s="230">
        <f>BK202</f>
        <v>0</v>
      </c>
      <c r="K202" s="216"/>
      <c r="L202" s="221"/>
      <c r="M202" s="222"/>
      <c r="N202" s="223"/>
      <c r="O202" s="223"/>
      <c r="P202" s="224">
        <f>SUM(P203:P207)</f>
        <v>0</v>
      </c>
      <c r="Q202" s="223"/>
      <c r="R202" s="224">
        <f>SUM(R203:R207)</f>
        <v>0.51822880000000004</v>
      </c>
      <c r="S202" s="223"/>
      <c r="T202" s="225">
        <f>SUM(T203:T207)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6" t="s">
        <v>85</v>
      </c>
      <c r="AT202" s="227" t="s">
        <v>74</v>
      </c>
      <c r="AU202" s="227" t="s">
        <v>83</v>
      </c>
      <c r="AY202" s="226" t="s">
        <v>150</v>
      </c>
      <c r="BK202" s="228">
        <f>SUM(BK203:BK207)</f>
        <v>0</v>
      </c>
    </row>
    <row r="203" s="2" customFormat="1" ht="24.15" customHeight="1">
      <c r="A203" s="35"/>
      <c r="B203" s="36"/>
      <c r="C203" s="231" t="s">
        <v>532</v>
      </c>
      <c r="D203" s="231" t="s">
        <v>152</v>
      </c>
      <c r="E203" s="232" t="s">
        <v>533</v>
      </c>
      <c r="F203" s="233" t="s">
        <v>534</v>
      </c>
      <c r="G203" s="234" t="s">
        <v>155</v>
      </c>
      <c r="H203" s="235">
        <v>73.087999999999994</v>
      </c>
      <c r="I203" s="236"/>
      <c r="J203" s="237">
        <f>ROUND(I203*H203,2)</f>
        <v>0</v>
      </c>
      <c r="K203" s="238"/>
      <c r="L203" s="41"/>
      <c r="M203" s="239" t="s">
        <v>1</v>
      </c>
      <c r="N203" s="240" t="s">
        <v>40</v>
      </c>
      <c r="O203" s="88"/>
      <c r="P203" s="241">
        <f>O203*H203</f>
        <v>0</v>
      </c>
      <c r="Q203" s="241">
        <v>0</v>
      </c>
      <c r="R203" s="241">
        <f>Q203*H203</f>
        <v>0</v>
      </c>
      <c r="S203" s="241">
        <v>0</v>
      </c>
      <c r="T203" s="24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3" t="s">
        <v>214</v>
      </c>
      <c r="AT203" s="243" t="s">
        <v>152</v>
      </c>
      <c r="AU203" s="243" t="s">
        <v>85</v>
      </c>
      <c r="AY203" s="14" t="s">
        <v>150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4" t="s">
        <v>83</v>
      </c>
      <c r="BK203" s="244">
        <f>ROUND(I203*H203,2)</f>
        <v>0</v>
      </c>
      <c r="BL203" s="14" t="s">
        <v>214</v>
      </c>
      <c r="BM203" s="243" t="s">
        <v>535</v>
      </c>
    </row>
    <row r="204" s="2" customFormat="1" ht="16.5" customHeight="1">
      <c r="A204" s="35"/>
      <c r="B204" s="36"/>
      <c r="C204" s="254" t="s">
        <v>536</v>
      </c>
      <c r="D204" s="254" t="s">
        <v>458</v>
      </c>
      <c r="E204" s="255" t="s">
        <v>537</v>
      </c>
      <c r="F204" s="256" t="s">
        <v>538</v>
      </c>
      <c r="G204" s="257" t="s">
        <v>184</v>
      </c>
      <c r="H204" s="258">
        <v>0.029000000000000001</v>
      </c>
      <c r="I204" s="259"/>
      <c r="J204" s="260">
        <f>ROUND(I204*H204,2)</f>
        <v>0</v>
      </c>
      <c r="K204" s="261"/>
      <c r="L204" s="262"/>
      <c r="M204" s="263" t="s">
        <v>1</v>
      </c>
      <c r="N204" s="264" t="s">
        <v>40</v>
      </c>
      <c r="O204" s="88"/>
      <c r="P204" s="241">
        <f>O204*H204</f>
        <v>0</v>
      </c>
      <c r="Q204" s="241">
        <v>1</v>
      </c>
      <c r="R204" s="241">
        <f>Q204*H204</f>
        <v>0.029000000000000001</v>
      </c>
      <c r="S204" s="241">
        <v>0</v>
      </c>
      <c r="T204" s="24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3" t="s">
        <v>308</v>
      </c>
      <c r="AT204" s="243" t="s">
        <v>458</v>
      </c>
      <c r="AU204" s="243" t="s">
        <v>85</v>
      </c>
      <c r="AY204" s="14" t="s">
        <v>150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14" t="s">
        <v>83</v>
      </c>
      <c r="BK204" s="244">
        <f>ROUND(I204*H204,2)</f>
        <v>0</v>
      </c>
      <c r="BL204" s="14" t="s">
        <v>214</v>
      </c>
      <c r="BM204" s="243" t="s">
        <v>539</v>
      </c>
    </row>
    <row r="205" s="2" customFormat="1" ht="24.15" customHeight="1">
      <c r="A205" s="35"/>
      <c r="B205" s="36"/>
      <c r="C205" s="231" t="s">
        <v>540</v>
      </c>
      <c r="D205" s="231" t="s">
        <v>152</v>
      </c>
      <c r="E205" s="232" t="s">
        <v>541</v>
      </c>
      <c r="F205" s="233" t="s">
        <v>542</v>
      </c>
      <c r="G205" s="234" t="s">
        <v>155</v>
      </c>
      <c r="H205" s="235">
        <v>73.087999999999994</v>
      </c>
      <c r="I205" s="236"/>
      <c r="J205" s="237">
        <f>ROUND(I205*H205,2)</f>
        <v>0</v>
      </c>
      <c r="K205" s="238"/>
      <c r="L205" s="41"/>
      <c r="M205" s="239" t="s">
        <v>1</v>
      </c>
      <c r="N205" s="240" t="s">
        <v>40</v>
      </c>
      <c r="O205" s="88"/>
      <c r="P205" s="241">
        <f>O205*H205</f>
        <v>0</v>
      </c>
      <c r="Q205" s="241">
        <v>0.00040000000000000002</v>
      </c>
      <c r="R205" s="241">
        <f>Q205*H205</f>
        <v>0.029235199999999999</v>
      </c>
      <c r="S205" s="241">
        <v>0</v>
      </c>
      <c r="T205" s="24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3" t="s">
        <v>214</v>
      </c>
      <c r="AT205" s="243" t="s">
        <v>152</v>
      </c>
      <c r="AU205" s="243" t="s">
        <v>85</v>
      </c>
      <c r="AY205" s="14" t="s">
        <v>150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4" t="s">
        <v>83</v>
      </c>
      <c r="BK205" s="244">
        <f>ROUND(I205*H205,2)</f>
        <v>0</v>
      </c>
      <c r="BL205" s="14" t="s">
        <v>214</v>
      </c>
      <c r="BM205" s="243" t="s">
        <v>543</v>
      </c>
    </row>
    <row r="206" s="2" customFormat="1" ht="44.25" customHeight="1">
      <c r="A206" s="35"/>
      <c r="B206" s="36"/>
      <c r="C206" s="254" t="s">
        <v>544</v>
      </c>
      <c r="D206" s="254" t="s">
        <v>458</v>
      </c>
      <c r="E206" s="255" t="s">
        <v>545</v>
      </c>
      <c r="F206" s="256" t="s">
        <v>546</v>
      </c>
      <c r="G206" s="257" t="s">
        <v>155</v>
      </c>
      <c r="H206" s="258">
        <v>85.183999999999998</v>
      </c>
      <c r="I206" s="259"/>
      <c r="J206" s="260">
        <f>ROUND(I206*H206,2)</f>
        <v>0</v>
      </c>
      <c r="K206" s="261"/>
      <c r="L206" s="262"/>
      <c r="M206" s="263" t="s">
        <v>1</v>
      </c>
      <c r="N206" s="264" t="s">
        <v>40</v>
      </c>
      <c r="O206" s="88"/>
      <c r="P206" s="241">
        <f>O206*H206</f>
        <v>0</v>
      </c>
      <c r="Q206" s="241">
        <v>0.0054000000000000003</v>
      </c>
      <c r="R206" s="241">
        <f>Q206*H206</f>
        <v>0.4599936</v>
      </c>
      <c r="S206" s="241">
        <v>0</v>
      </c>
      <c r="T206" s="24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3" t="s">
        <v>308</v>
      </c>
      <c r="AT206" s="243" t="s">
        <v>458</v>
      </c>
      <c r="AU206" s="243" t="s">
        <v>85</v>
      </c>
      <c r="AY206" s="14" t="s">
        <v>150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14" t="s">
        <v>83</v>
      </c>
      <c r="BK206" s="244">
        <f>ROUND(I206*H206,2)</f>
        <v>0</v>
      </c>
      <c r="BL206" s="14" t="s">
        <v>214</v>
      </c>
      <c r="BM206" s="243" t="s">
        <v>547</v>
      </c>
    </row>
    <row r="207" s="2" customFormat="1" ht="24.15" customHeight="1">
      <c r="A207" s="35"/>
      <c r="B207" s="36"/>
      <c r="C207" s="231" t="s">
        <v>548</v>
      </c>
      <c r="D207" s="231" t="s">
        <v>152</v>
      </c>
      <c r="E207" s="232" t="s">
        <v>549</v>
      </c>
      <c r="F207" s="233" t="s">
        <v>550</v>
      </c>
      <c r="G207" s="234" t="s">
        <v>184</v>
      </c>
      <c r="H207" s="235">
        <v>0.51800000000000002</v>
      </c>
      <c r="I207" s="236"/>
      <c r="J207" s="237">
        <f>ROUND(I207*H207,2)</f>
        <v>0</v>
      </c>
      <c r="K207" s="238"/>
      <c r="L207" s="41"/>
      <c r="M207" s="239" t="s">
        <v>1</v>
      </c>
      <c r="N207" s="240" t="s">
        <v>40</v>
      </c>
      <c r="O207" s="88"/>
      <c r="P207" s="241">
        <f>O207*H207</f>
        <v>0</v>
      </c>
      <c r="Q207" s="241">
        <v>0</v>
      </c>
      <c r="R207" s="241">
        <f>Q207*H207</f>
        <v>0</v>
      </c>
      <c r="S207" s="241">
        <v>0</v>
      </c>
      <c r="T207" s="24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3" t="s">
        <v>214</v>
      </c>
      <c r="AT207" s="243" t="s">
        <v>152</v>
      </c>
      <c r="AU207" s="243" t="s">
        <v>85</v>
      </c>
      <c r="AY207" s="14" t="s">
        <v>150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14" t="s">
        <v>83</v>
      </c>
      <c r="BK207" s="244">
        <f>ROUND(I207*H207,2)</f>
        <v>0</v>
      </c>
      <c r="BL207" s="14" t="s">
        <v>214</v>
      </c>
      <c r="BM207" s="243" t="s">
        <v>551</v>
      </c>
    </row>
    <row r="208" s="12" customFormat="1" ht="22.8" customHeight="1">
      <c r="A208" s="12"/>
      <c r="B208" s="215"/>
      <c r="C208" s="216"/>
      <c r="D208" s="217" t="s">
        <v>74</v>
      </c>
      <c r="E208" s="229" t="s">
        <v>552</v>
      </c>
      <c r="F208" s="229" t="s">
        <v>553</v>
      </c>
      <c r="G208" s="216"/>
      <c r="H208" s="216"/>
      <c r="I208" s="219"/>
      <c r="J208" s="230">
        <f>BK208</f>
        <v>0</v>
      </c>
      <c r="K208" s="216"/>
      <c r="L208" s="221"/>
      <c r="M208" s="222"/>
      <c r="N208" s="223"/>
      <c r="O208" s="223"/>
      <c r="P208" s="224">
        <f>SUM(P209:P210)</f>
        <v>0</v>
      </c>
      <c r="Q208" s="223"/>
      <c r="R208" s="224">
        <f>SUM(R209:R210)</f>
        <v>2.6827200000000002</v>
      </c>
      <c r="S208" s="223"/>
      <c r="T208" s="225">
        <f>SUM(T209:T210)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6" t="s">
        <v>85</v>
      </c>
      <c r="AT208" s="227" t="s">
        <v>74</v>
      </c>
      <c r="AU208" s="227" t="s">
        <v>83</v>
      </c>
      <c r="AY208" s="226" t="s">
        <v>150</v>
      </c>
      <c r="BK208" s="228">
        <f>SUM(BK209:BK210)</f>
        <v>0</v>
      </c>
    </row>
    <row r="209" s="2" customFormat="1" ht="24.15" customHeight="1">
      <c r="A209" s="35"/>
      <c r="B209" s="36"/>
      <c r="C209" s="231" t="s">
        <v>554</v>
      </c>
      <c r="D209" s="231" t="s">
        <v>152</v>
      </c>
      <c r="E209" s="232" t="s">
        <v>555</v>
      </c>
      <c r="F209" s="233" t="s">
        <v>556</v>
      </c>
      <c r="G209" s="234" t="s">
        <v>155</v>
      </c>
      <c r="H209" s="235">
        <v>388.80000000000001</v>
      </c>
      <c r="I209" s="236"/>
      <c r="J209" s="237">
        <f>ROUND(I209*H209,2)</f>
        <v>0</v>
      </c>
      <c r="K209" s="238"/>
      <c r="L209" s="41"/>
      <c r="M209" s="239" t="s">
        <v>1</v>
      </c>
      <c r="N209" s="240" t="s">
        <v>40</v>
      </c>
      <c r="O209" s="88"/>
      <c r="P209" s="241">
        <f>O209*H209</f>
        <v>0</v>
      </c>
      <c r="Q209" s="241">
        <v>0.0060000000000000001</v>
      </c>
      <c r="R209" s="241">
        <f>Q209*H209</f>
        <v>2.3328000000000002</v>
      </c>
      <c r="S209" s="241">
        <v>0</v>
      </c>
      <c r="T209" s="24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3" t="s">
        <v>214</v>
      </c>
      <c r="AT209" s="243" t="s">
        <v>152</v>
      </c>
      <c r="AU209" s="243" t="s">
        <v>85</v>
      </c>
      <c r="AY209" s="14" t="s">
        <v>150</v>
      </c>
      <c r="BE209" s="244">
        <f>IF(N209="základní",J209,0)</f>
        <v>0</v>
      </c>
      <c r="BF209" s="244">
        <f>IF(N209="snížená",J209,0)</f>
        <v>0</v>
      </c>
      <c r="BG209" s="244">
        <f>IF(N209="zákl. přenesená",J209,0)</f>
        <v>0</v>
      </c>
      <c r="BH209" s="244">
        <f>IF(N209="sníž. přenesená",J209,0)</f>
        <v>0</v>
      </c>
      <c r="BI209" s="244">
        <f>IF(N209="nulová",J209,0)</f>
        <v>0</v>
      </c>
      <c r="BJ209" s="14" t="s">
        <v>83</v>
      </c>
      <c r="BK209" s="244">
        <f>ROUND(I209*H209,2)</f>
        <v>0</v>
      </c>
      <c r="BL209" s="14" t="s">
        <v>214</v>
      </c>
      <c r="BM209" s="243" t="s">
        <v>557</v>
      </c>
    </row>
    <row r="210" s="2" customFormat="1" ht="24.15" customHeight="1">
      <c r="A210" s="35"/>
      <c r="B210" s="36"/>
      <c r="C210" s="254" t="s">
        <v>558</v>
      </c>
      <c r="D210" s="254" t="s">
        <v>458</v>
      </c>
      <c r="E210" s="255" t="s">
        <v>559</v>
      </c>
      <c r="F210" s="256" t="s">
        <v>560</v>
      </c>
      <c r="G210" s="257" t="s">
        <v>155</v>
      </c>
      <c r="H210" s="258">
        <v>388.80000000000001</v>
      </c>
      <c r="I210" s="259"/>
      <c r="J210" s="260">
        <f>ROUND(I210*H210,2)</f>
        <v>0</v>
      </c>
      <c r="K210" s="261"/>
      <c r="L210" s="262"/>
      <c r="M210" s="263" t="s">
        <v>1</v>
      </c>
      <c r="N210" s="264" t="s">
        <v>40</v>
      </c>
      <c r="O210" s="88"/>
      <c r="P210" s="241">
        <f>O210*H210</f>
        <v>0</v>
      </c>
      <c r="Q210" s="241">
        <v>0.00089999999999999998</v>
      </c>
      <c r="R210" s="241">
        <f>Q210*H210</f>
        <v>0.34992000000000001</v>
      </c>
      <c r="S210" s="241">
        <v>0</v>
      </c>
      <c r="T210" s="24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3" t="s">
        <v>308</v>
      </c>
      <c r="AT210" s="243" t="s">
        <v>458</v>
      </c>
      <c r="AU210" s="243" t="s">
        <v>85</v>
      </c>
      <c r="AY210" s="14" t="s">
        <v>150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14" t="s">
        <v>83</v>
      </c>
      <c r="BK210" s="244">
        <f>ROUND(I210*H210,2)</f>
        <v>0</v>
      </c>
      <c r="BL210" s="14" t="s">
        <v>214</v>
      </c>
      <c r="BM210" s="243" t="s">
        <v>561</v>
      </c>
    </row>
    <row r="211" s="12" customFormat="1" ht="22.8" customHeight="1">
      <c r="A211" s="12"/>
      <c r="B211" s="215"/>
      <c r="C211" s="216"/>
      <c r="D211" s="217" t="s">
        <v>74</v>
      </c>
      <c r="E211" s="229" t="s">
        <v>562</v>
      </c>
      <c r="F211" s="229" t="s">
        <v>563</v>
      </c>
      <c r="G211" s="216"/>
      <c r="H211" s="216"/>
      <c r="I211" s="219"/>
      <c r="J211" s="230">
        <f>BK211</f>
        <v>0</v>
      </c>
      <c r="K211" s="216"/>
      <c r="L211" s="221"/>
      <c r="M211" s="222"/>
      <c r="N211" s="223"/>
      <c r="O211" s="223"/>
      <c r="P211" s="224">
        <f>SUM(P212:P216)</f>
        <v>0</v>
      </c>
      <c r="Q211" s="223"/>
      <c r="R211" s="224">
        <f>SUM(R212:R216)</f>
        <v>0.23295783000000001</v>
      </c>
      <c r="S211" s="223"/>
      <c r="T211" s="225">
        <f>SUM(T212:T216)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6" t="s">
        <v>85</v>
      </c>
      <c r="AT211" s="227" t="s">
        <v>74</v>
      </c>
      <c r="AU211" s="227" t="s">
        <v>83</v>
      </c>
      <c r="AY211" s="226" t="s">
        <v>150</v>
      </c>
      <c r="BK211" s="228">
        <f>SUM(BK212:BK216)</f>
        <v>0</v>
      </c>
    </row>
    <row r="212" s="2" customFormat="1" ht="24.15" customHeight="1">
      <c r="A212" s="35"/>
      <c r="B212" s="36"/>
      <c r="C212" s="231" t="s">
        <v>564</v>
      </c>
      <c r="D212" s="231" t="s">
        <v>152</v>
      </c>
      <c r="E212" s="232" t="s">
        <v>565</v>
      </c>
      <c r="F212" s="233" t="s">
        <v>566</v>
      </c>
      <c r="G212" s="234" t="s">
        <v>278</v>
      </c>
      <c r="H212" s="235">
        <v>23.253</v>
      </c>
      <c r="I212" s="236"/>
      <c r="J212" s="237">
        <f>ROUND(I212*H212,2)</f>
        <v>0</v>
      </c>
      <c r="K212" s="238"/>
      <c r="L212" s="41"/>
      <c r="M212" s="239" t="s">
        <v>1</v>
      </c>
      <c r="N212" s="240" t="s">
        <v>40</v>
      </c>
      <c r="O212" s="88"/>
      <c r="P212" s="241">
        <f>O212*H212</f>
        <v>0</v>
      </c>
      <c r="Q212" s="241">
        <v>0.00011</v>
      </c>
      <c r="R212" s="241">
        <f>Q212*H212</f>
        <v>0.0025578300000000001</v>
      </c>
      <c r="S212" s="241">
        <v>0</v>
      </c>
      <c r="T212" s="24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3" t="s">
        <v>214</v>
      </c>
      <c r="AT212" s="243" t="s">
        <v>152</v>
      </c>
      <c r="AU212" s="243" t="s">
        <v>85</v>
      </c>
      <c r="AY212" s="14" t="s">
        <v>150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4" t="s">
        <v>83</v>
      </c>
      <c r="BK212" s="244">
        <f>ROUND(I212*H212,2)</f>
        <v>0</v>
      </c>
      <c r="BL212" s="14" t="s">
        <v>214</v>
      </c>
      <c r="BM212" s="243" t="s">
        <v>567</v>
      </c>
    </row>
    <row r="213" s="2" customFormat="1" ht="16.5" customHeight="1">
      <c r="A213" s="35"/>
      <c r="B213" s="36"/>
      <c r="C213" s="254" t="s">
        <v>568</v>
      </c>
      <c r="D213" s="254" t="s">
        <v>458</v>
      </c>
      <c r="E213" s="255" t="s">
        <v>569</v>
      </c>
      <c r="F213" s="256" t="s">
        <v>570</v>
      </c>
      <c r="G213" s="257" t="s">
        <v>278</v>
      </c>
      <c r="H213" s="258">
        <v>23.253</v>
      </c>
      <c r="I213" s="259"/>
      <c r="J213" s="260">
        <f>ROUND(I213*H213,2)</f>
        <v>0</v>
      </c>
      <c r="K213" s="261"/>
      <c r="L213" s="262"/>
      <c r="M213" s="263" t="s">
        <v>1</v>
      </c>
      <c r="N213" s="264" t="s">
        <v>40</v>
      </c>
      <c r="O213" s="88"/>
      <c r="P213" s="241">
        <f>O213*H213</f>
        <v>0</v>
      </c>
      <c r="Q213" s="241">
        <v>0</v>
      </c>
      <c r="R213" s="241">
        <f>Q213*H213</f>
        <v>0</v>
      </c>
      <c r="S213" s="241">
        <v>0</v>
      </c>
      <c r="T213" s="24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3" t="s">
        <v>308</v>
      </c>
      <c r="AT213" s="243" t="s">
        <v>458</v>
      </c>
      <c r="AU213" s="243" t="s">
        <v>85</v>
      </c>
      <c r="AY213" s="14" t="s">
        <v>150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14" t="s">
        <v>83</v>
      </c>
      <c r="BK213" s="244">
        <f>ROUND(I213*H213,2)</f>
        <v>0</v>
      </c>
      <c r="BL213" s="14" t="s">
        <v>214</v>
      </c>
      <c r="BM213" s="243" t="s">
        <v>571</v>
      </c>
    </row>
    <row r="214" s="2" customFormat="1" ht="24.15" customHeight="1">
      <c r="A214" s="35"/>
      <c r="B214" s="36"/>
      <c r="C214" s="231" t="s">
        <v>572</v>
      </c>
      <c r="D214" s="231" t="s">
        <v>152</v>
      </c>
      <c r="E214" s="232" t="s">
        <v>573</v>
      </c>
      <c r="F214" s="233" t="s">
        <v>574</v>
      </c>
      <c r="G214" s="234" t="s">
        <v>253</v>
      </c>
      <c r="H214" s="235">
        <v>48</v>
      </c>
      <c r="I214" s="236"/>
      <c r="J214" s="237">
        <f>ROUND(I214*H214,2)</f>
        <v>0</v>
      </c>
      <c r="K214" s="238"/>
      <c r="L214" s="41"/>
      <c r="M214" s="239" t="s">
        <v>1</v>
      </c>
      <c r="N214" s="240" t="s">
        <v>40</v>
      </c>
      <c r="O214" s="88"/>
      <c r="P214" s="241">
        <f>O214*H214</f>
        <v>0</v>
      </c>
      <c r="Q214" s="241">
        <v>0</v>
      </c>
      <c r="R214" s="241">
        <f>Q214*H214</f>
        <v>0</v>
      </c>
      <c r="S214" s="241">
        <v>0</v>
      </c>
      <c r="T214" s="24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3" t="s">
        <v>214</v>
      </c>
      <c r="AT214" s="243" t="s">
        <v>152</v>
      </c>
      <c r="AU214" s="243" t="s">
        <v>85</v>
      </c>
      <c r="AY214" s="14" t="s">
        <v>150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4" t="s">
        <v>83</v>
      </c>
      <c r="BK214" s="244">
        <f>ROUND(I214*H214,2)</f>
        <v>0</v>
      </c>
      <c r="BL214" s="14" t="s">
        <v>214</v>
      </c>
      <c r="BM214" s="243" t="s">
        <v>575</v>
      </c>
    </row>
    <row r="215" s="2" customFormat="1" ht="16.5" customHeight="1">
      <c r="A215" s="35"/>
      <c r="B215" s="36"/>
      <c r="C215" s="254" t="s">
        <v>576</v>
      </c>
      <c r="D215" s="254" t="s">
        <v>458</v>
      </c>
      <c r="E215" s="255" t="s">
        <v>577</v>
      </c>
      <c r="F215" s="256" t="s">
        <v>578</v>
      </c>
      <c r="G215" s="257" t="s">
        <v>253</v>
      </c>
      <c r="H215" s="258">
        <v>48</v>
      </c>
      <c r="I215" s="259"/>
      <c r="J215" s="260">
        <f>ROUND(I215*H215,2)</f>
        <v>0</v>
      </c>
      <c r="K215" s="261"/>
      <c r="L215" s="262"/>
      <c r="M215" s="263" t="s">
        <v>1</v>
      </c>
      <c r="N215" s="264" t="s">
        <v>40</v>
      </c>
      <c r="O215" s="88"/>
      <c r="P215" s="241">
        <f>O215*H215</f>
        <v>0</v>
      </c>
      <c r="Q215" s="241">
        <v>0.0047999999999999996</v>
      </c>
      <c r="R215" s="241">
        <f>Q215*H215</f>
        <v>0.23039999999999999</v>
      </c>
      <c r="S215" s="241">
        <v>0</v>
      </c>
      <c r="T215" s="24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3" t="s">
        <v>308</v>
      </c>
      <c r="AT215" s="243" t="s">
        <v>458</v>
      </c>
      <c r="AU215" s="243" t="s">
        <v>85</v>
      </c>
      <c r="AY215" s="14" t="s">
        <v>150</v>
      </c>
      <c r="BE215" s="244">
        <f>IF(N215="základní",J215,0)</f>
        <v>0</v>
      </c>
      <c r="BF215" s="244">
        <f>IF(N215="snížená",J215,0)</f>
        <v>0</v>
      </c>
      <c r="BG215" s="244">
        <f>IF(N215="zákl. přenesená",J215,0)</f>
        <v>0</v>
      </c>
      <c r="BH215" s="244">
        <f>IF(N215="sníž. přenesená",J215,0)</f>
        <v>0</v>
      </c>
      <c r="BI215" s="244">
        <f>IF(N215="nulová",J215,0)</f>
        <v>0</v>
      </c>
      <c r="BJ215" s="14" t="s">
        <v>83</v>
      </c>
      <c r="BK215" s="244">
        <f>ROUND(I215*H215,2)</f>
        <v>0</v>
      </c>
      <c r="BL215" s="14" t="s">
        <v>214</v>
      </c>
      <c r="BM215" s="243" t="s">
        <v>579</v>
      </c>
    </row>
    <row r="216" s="2" customFormat="1" ht="24.15" customHeight="1">
      <c r="A216" s="35"/>
      <c r="B216" s="36"/>
      <c r="C216" s="231" t="s">
        <v>580</v>
      </c>
      <c r="D216" s="231" t="s">
        <v>152</v>
      </c>
      <c r="E216" s="232" t="s">
        <v>581</v>
      </c>
      <c r="F216" s="233" t="s">
        <v>582</v>
      </c>
      <c r="G216" s="234" t="s">
        <v>184</v>
      </c>
      <c r="H216" s="235">
        <v>0.23300000000000001</v>
      </c>
      <c r="I216" s="236"/>
      <c r="J216" s="237">
        <f>ROUND(I216*H216,2)</f>
        <v>0</v>
      </c>
      <c r="K216" s="238"/>
      <c r="L216" s="41"/>
      <c r="M216" s="239" t="s">
        <v>1</v>
      </c>
      <c r="N216" s="240" t="s">
        <v>40</v>
      </c>
      <c r="O216" s="88"/>
      <c r="P216" s="241">
        <f>O216*H216</f>
        <v>0</v>
      </c>
      <c r="Q216" s="241">
        <v>0</v>
      </c>
      <c r="R216" s="241">
        <f>Q216*H216</f>
        <v>0</v>
      </c>
      <c r="S216" s="241">
        <v>0</v>
      </c>
      <c r="T216" s="24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3" t="s">
        <v>214</v>
      </c>
      <c r="AT216" s="243" t="s">
        <v>152</v>
      </c>
      <c r="AU216" s="243" t="s">
        <v>85</v>
      </c>
      <c r="AY216" s="14" t="s">
        <v>150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14" t="s">
        <v>83</v>
      </c>
      <c r="BK216" s="244">
        <f>ROUND(I216*H216,2)</f>
        <v>0</v>
      </c>
      <c r="BL216" s="14" t="s">
        <v>214</v>
      </c>
      <c r="BM216" s="243" t="s">
        <v>583</v>
      </c>
    </row>
    <row r="217" s="12" customFormat="1" ht="22.8" customHeight="1">
      <c r="A217" s="12"/>
      <c r="B217" s="215"/>
      <c r="C217" s="216"/>
      <c r="D217" s="217" t="s">
        <v>74</v>
      </c>
      <c r="E217" s="229" t="s">
        <v>352</v>
      </c>
      <c r="F217" s="229" t="s">
        <v>353</v>
      </c>
      <c r="G217" s="216"/>
      <c r="H217" s="216"/>
      <c r="I217" s="219"/>
      <c r="J217" s="230">
        <f>BK217</f>
        <v>0</v>
      </c>
      <c r="K217" s="216"/>
      <c r="L217" s="221"/>
      <c r="M217" s="222"/>
      <c r="N217" s="223"/>
      <c r="O217" s="223"/>
      <c r="P217" s="224">
        <f>SUM(P218:P226)</f>
        <v>0</v>
      </c>
      <c r="Q217" s="223"/>
      <c r="R217" s="224">
        <f>SUM(R218:R226)</f>
        <v>0.95020139999999997</v>
      </c>
      <c r="S217" s="223"/>
      <c r="T217" s="225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6" t="s">
        <v>85</v>
      </c>
      <c r="AT217" s="227" t="s">
        <v>74</v>
      </c>
      <c r="AU217" s="227" t="s">
        <v>83</v>
      </c>
      <c r="AY217" s="226" t="s">
        <v>150</v>
      </c>
      <c r="BK217" s="228">
        <f>SUM(BK218:BK226)</f>
        <v>0</v>
      </c>
    </row>
    <row r="218" s="2" customFormat="1" ht="16.5" customHeight="1">
      <c r="A218" s="35"/>
      <c r="B218" s="36"/>
      <c r="C218" s="231" t="s">
        <v>584</v>
      </c>
      <c r="D218" s="231" t="s">
        <v>152</v>
      </c>
      <c r="E218" s="232" t="s">
        <v>585</v>
      </c>
      <c r="F218" s="233" t="s">
        <v>586</v>
      </c>
      <c r="G218" s="234" t="s">
        <v>155</v>
      </c>
      <c r="H218" s="235">
        <v>22.859000000000002</v>
      </c>
      <c r="I218" s="236"/>
      <c r="J218" s="237">
        <f>ROUND(I218*H218,2)</f>
        <v>0</v>
      </c>
      <c r="K218" s="238"/>
      <c r="L218" s="41"/>
      <c r="M218" s="239" t="s">
        <v>1</v>
      </c>
      <c r="N218" s="240" t="s">
        <v>40</v>
      </c>
      <c r="O218" s="88"/>
      <c r="P218" s="241">
        <f>O218*H218</f>
        <v>0</v>
      </c>
      <c r="Q218" s="241">
        <v>0</v>
      </c>
      <c r="R218" s="241">
        <f>Q218*H218</f>
        <v>0</v>
      </c>
      <c r="S218" s="241">
        <v>0</v>
      </c>
      <c r="T218" s="24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3" t="s">
        <v>214</v>
      </c>
      <c r="AT218" s="243" t="s">
        <v>152</v>
      </c>
      <c r="AU218" s="243" t="s">
        <v>85</v>
      </c>
      <c r="AY218" s="14" t="s">
        <v>150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14" t="s">
        <v>83</v>
      </c>
      <c r="BK218" s="244">
        <f>ROUND(I218*H218,2)</f>
        <v>0</v>
      </c>
      <c r="BL218" s="14" t="s">
        <v>214</v>
      </c>
      <c r="BM218" s="243" t="s">
        <v>587</v>
      </c>
    </row>
    <row r="219" s="2" customFormat="1" ht="16.5" customHeight="1">
      <c r="A219" s="35"/>
      <c r="B219" s="36"/>
      <c r="C219" s="231" t="s">
        <v>588</v>
      </c>
      <c r="D219" s="231" t="s">
        <v>152</v>
      </c>
      <c r="E219" s="232" t="s">
        <v>589</v>
      </c>
      <c r="F219" s="233" t="s">
        <v>590</v>
      </c>
      <c r="G219" s="234" t="s">
        <v>155</v>
      </c>
      <c r="H219" s="235">
        <v>22.859000000000002</v>
      </c>
      <c r="I219" s="236"/>
      <c r="J219" s="237">
        <f>ROUND(I219*H219,2)</f>
        <v>0</v>
      </c>
      <c r="K219" s="238"/>
      <c r="L219" s="41"/>
      <c r="M219" s="239" t="s">
        <v>1</v>
      </c>
      <c r="N219" s="240" t="s">
        <v>40</v>
      </c>
      <c r="O219" s="88"/>
      <c r="P219" s="241">
        <f>O219*H219</f>
        <v>0</v>
      </c>
      <c r="Q219" s="241">
        <v>0.00029999999999999997</v>
      </c>
      <c r="R219" s="241">
        <f>Q219*H219</f>
        <v>0.0068576999999999996</v>
      </c>
      <c r="S219" s="241">
        <v>0</v>
      </c>
      <c r="T219" s="24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3" t="s">
        <v>214</v>
      </c>
      <c r="AT219" s="243" t="s">
        <v>152</v>
      </c>
      <c r="AU219" s="243" t="s">
        <v>85</v>
      </c>
      <c r="AY219" s="14" t="s">
        <v>150</v>
      </c>
      <c r="BE219" s="244">
        <f>IF(N219="základní",J219,0)</f>
        <v>0</v>
      </c>
      <c r="BF219" s="244">
        <f>IF(N219="snížená",J219,0)</f>
        <v>0</v>
      </c>
      <c r="BG219" s="244">
        <f>IF(N219="zákl. přenesená",J219,0)</f>
        <v>0</v>
      </c>
      <c r="BH219" s="244">
        <f>IF(N219="sníž. přenesená",J219,0)</f>
        <v>0</v>
      </c>
      <c r="BI219" s="244">
        <f>IF(N219="nulová",J219,0)</f>
        <v>0</v>
      </c>
      <c r="BJ219" s="14" t="s">
        <v>83</v>
      </c>
      <c r="BK219" s="244">
        <f>ROUND(I219*H219,2)</f>
        <v>0</v>
      </c>
      <c r="BL219" s="14" t="s">
        <v>214</v>
      </c>
      <c r="BM219" s="243" t="s">
        <v>591</v>
      </c>
    </row>
    <row r="220" s="2" customFormat="1" ht="24.15" customHeight="1">
      <c r="A220" s="35"/>
      <c r="B220" s="36"/>
      <c r="C220" s="231" t="s">
        <v>592</v>
      </c>
      <c r="D220" s="231" t="s">
        <v>152</v>
      </c>
      <c r="E220" s="232" t="s">
        <v>593</v>
      </c>
      <c r="F220" s="233" t="s">
        <v>594</v>
      </c>
      <c r="G220" s="234" t="s">
        <v>278</v>
      </c>
      <c r="H220" s="235">
        <v>57.351999999999997</v>
      </c>
      <c r="I220" s="236"/>
      <c r="J220" s="237">
        <f>ROUND(I220*H220,2)</f>
        <v>0</v>
      </c>
      <c r="K220" s="238"/>
      <c r="L220" s="41"/>
      <c r="M220" s="239" t="s">
        <v>1</v>
      </c>
      <c r="N220" s="240" t="s">
        <v>40</v>
      </c>
      <c r="O220" s="88"/>
      <c r="P220" s="241">
        <f>O220*H220</f>
        <v>0</v>
      </c>
      <c r="Q220" s="241">
        <v>0.0015299999999999999</v>
      </c>
      <c r="R220" s="241">
        <f>Q220*H220</f>
        <v>0.087748559999999989</v>
      </c>
      <c r="S220" s="241">
        <v>0</v>
      </c>
      <c r="T220" s="24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3" t="s">
        <v>214</v>
      </c>
      <c r="AT220" s="243" t="s">
        <v>152</v>
      </c>
      <c r="AU220" s="243" t="s">
        <v>85</v>
      </c>
      <c r="AY220" s="14" t="s">
        <v>150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14" t="s">
        <v>83</v>
      </c>
      <c r="BK220" s="244">
        <f>ROUND(I220*H220,2)</f>
        <v>0</v>
      </c>
      <c r="BL220" s="14" t="s">
        <v>214</v>
      </c>
      <c r="BM220" s="243" t="s">
        <v>595</v>
      </c>
    </row>
    <row r="221" s="2" customFormat="1" ht="24.15" customHeight="1">
      <c r="A221" s="35"/>
      <c r="B221" s="36"/>
      <c r="C221" s="254" t="s">
        <v>596</v>
      </c>
      <c r="D221" s="254" t="s">
        <v>458</v>
      </c>
      <c r="E221" s="255" t="s">
        <v>597</v>
      </c>
      <c r="F221" s="256" t="s">
        <v>598</v>
      </c>
      <c r="G221" s="257" t="s">
        <v>155</v>
      </c>
      <c r="H221" s="258">
        <v>17.16</v>
      </c>
      <c r="I221" s="259"/>
      <c r="J221" s="260">
        <f>ROUND(I221*H221,2)</f>
        <v>0</v>
      </c>
      <c r="K221" s="261"/>
      <c r="L221" s="262"/>
      <c r="M221" s="263" t="s">
        <v>1</v>
      </c>
      <c r="N221" s="264" t="s">
        <v>40</v>
      </c>
      <c r="O221" s="88"/>
      <c r="P221" s="241">
        <f>O221*H221</f>
        <v>0</v>
      </c>
      <c r="Q221" s="241">
        <v>0.017999999999999999</v>
      </c>
      <c r="R221" s="241">
        <f>Q221*H221</f>
        <v>0.30887999999999999</v>
      </c>
      <c r="S221" s="241">
        <v>0</v>
      </c>
      <c r="T221" s="24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3" t="s">
        <v>308</v>
      </c>
      <c r="AT221" s="243" t="s">
        <v>458</v>
      </c>
      <c r="AU221" s="243" t="s">
        <v>85</v>
      </c>
      <c r="AY221" s="14" t="s">
        <v>150</v>
      </c>
      <c r="BE221" s="244">
        <f>IF(N221="základní",J221,0)</f>
        <v>0</v>
      </c>
      <c r="BF221" s="244">
        <f>IF(N221="snížená",J221,0)</f>
        <v>0</v>
      </c>
      <c r="BG221" s="244">
        <f>IF(N221="zákl. přenesená",J221,0)</f>
        <v>0</v>
      </c>
      <c r="BH221" s="244">
        <f>IF(N221="sníž. přenesená",J221,0)</f>
        <v>0</v>
      </c>
      <c r="BI221" s="244">
        <f>IF(N221="nulová",J221,0)</f>
        <v>0</v>
      </c>
      <c r="BJ221" s="14" t="s">
        <v>83</v>
      </c>
      <c r="BK221" s="244">
        <f>ROUND(I221*H221,2)</f>
        <v>0</v>
      </c>
      <c r="BL221" s="14" t="s">
        <v>214</v>
      </c>
      <c r="BM221" s="243" t="s">
        <v>599</v>
      </c>
    </row>
    <row r="222" s="2" customFormat="1" ht="33" customHeight="1">
      <c r="A222" s="35"/>
      <c r="B222" s="36"/>
      <c r="C222" s="231" t="s">
        <v>600</v>
      </c>
      <c r="D222" s="231" t="s">
        <v>152</v>
      </c>
      <c r="E222" s="232" t="s">
        <v>601</v>
      </c>
      <c r="F222" s="233" t="s">
        <v>602</v>
      </c>
      <c r="G222" s="234" t="s">
        <v>278</v>
      </c>
      <c r="H222" s="235">
        <v>71.341999999999999</v>
      </c>
      <c r="I222" s="236"/>
      <c r="J222" s="237">
        <f>ROUND(I222*H222,2)</f>
        <v>0</v>
      </c>
      <c r="K222" s="238"/>
      <c r="L222" s="41"/>
      <c r="M222" s="239" t="s">
        <v>1</v>
      </c>
      <c r="N222" s="240" t="s">
        <v>40</v>
      </c>
      <c r="O222" s="88"/>
      <c r="P222" s="241">
        <f>O222*H222</f>
        <v>0</v>
      </c>
      <c r="Q222" s="241">
        <v>0.0010200000000000001</v>
      </c>
      <c r="R222" s="241">
        <f>Q222*H222</f>
        <v>0.072768840000000001</v>
      </c>
      <c r="S222" s="241">
        <v>0</v>
      </c>
      <c r="T222" s="24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3" t="s">
        <v>214</v>
      </c>
      <c r="AT222" s="243" t="s">
        <v>152</v>
      </c>
      <c r="AU222" s="243" t="s">
        <v>85</v>
      </c>
      <c r="AY222" s="14" t="s">
        <v>150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14" t="s">
        <v>83</v>
      </c>
      <c r="BK222" s="244">
        <f>ROUND(I222*H222,2)</f>
        <v>0</v>
      </c>
      <c r="BL222" s="14" t="s">
        <v>214</v>
      </c>
      <c r="BM222" s="243" t="s">
        <v>603</v>
      </c>
    </row>
    <row r="223" s="2" customFormat="1" ht="24.15" customHeight="1">
      <c r="A223" s="35"/>
      <c r="B223" s="36"/>
      <c r="C223" s="254" t="s">
        <v>604</v>
      </c>
      <c r="D223" s="254" t="s">
        <v>458</v>
      </c>
      <c r="E223" s="255" t="s">
        <v>597</v>
      </c>
      <c r="F223" s="256" t="s">
        <v>598</v>
      </c>
      <c r="G223" s="257" t="s">
        <v>155</v>
      </c>
      <c r="H223" s="258">
        <v>14.090999999999999</v>
      </c>
      <c r="I223" s="259"/>
      <c r="J223" s="260">
        <f>ROUND(I223*H223,2)</f>
        <v>0</v>
      </c>
      <c r="K223" s="261"/>
      <c r="L223" s="262"/>
      <c r="M223" s="263" t="s">
        <v>1</v>
      </c>
      <c r="N223" s="264" t="s">
        <v>40</v>
      </c>
      <c r="O223" s="88"/>
      <c r="P223" s="241">
        <f>O223*H223</f>
        <v>0</v>
      </c>
      <c r="Q223" s="241">
        <v>0.017999999999999999</v>
      </c>
      <c r="R223" s="241">
        <f>Q223*H223</f>
        <v>0.25363799999999997</v>
      </c>
      <c r="S223" s="241">
        <v>0</v>
      </c>
      <c r="T223" s="24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3" t="s">
        <v>308</v>
      </c>
      <c r="AT223" s="243" t="s">
        <v>458</v>
      </c>
      <c r="AU223" s="243" t="s">
        <v>85</v>
      </c>
      <c r="AY223" s="14" t="s">
        <v>150</v>
      </c>
      <c r="BE223" s="244">
        <f>IF(N223="základní",J223,0)</f>
        <v>0</v>
      </c>
      <c r="BF223" s="244">
        <f>IF(N223="snížená",J223,0)</f>
        <v>0</v>
      </c>
      <c r="BG223" s="244">
        <f>IF(N223="zákl. přenesená",J223,0)</f>
        <v>0</v>
      </c>
      <c r="BH223" s="244">
        <f>IF(N223="sníž. přenesená",J223,0)</f>
        <v>0</v>
      </c>
      <c r="BI223" s="244">
        <f>IF(N223="nulová",J223,0)</f>
        <v>0</v>
      </c>
      <c r="BJ223" s="14" t="s">
        <v>83</v>
      </c>
      <c r="BK223" s="244">
        <f>ROUND(I223*H223,2)</f>
        <v>0</v>
      </c>
      <c r="BL223" s="14" t="s">
        <v>214</v>
      </c>
      <c r="BM223" s="243" t="s">
        <v>605</v>
      </c>
    </row>
    <row r="224" s="2" customFormat="1" ht="24.15" customHeight="1">
      <c r="A224" s="35"/>
      <c r="B224" s="36"/>
      <c r="C224" s="231" t="s">
        <v>606</v>
      </c>
      <c r="D224" s="231" t="s">
        <v>152</v>
      </c>
      <c r="E224" s="232" t="s">
        <v>607</v>
      </c>
      <c r="F224" s="233" t="s">
        <v>608</v>
      </c>
      <c r="G224" s="234" t="s">
        <v>155</v>
      </c>
      <c r="H224" s="235">
        <v>8.4410000000000007</v>
      </c>
      <c r="I224" s="236"/>
      <c r="J224" s="237">
        <f>ROUND(I224*H224,2)</f>
        <v>0</v>
      </c>
      <c r="K224" s="238"/>
      <c r="L224" s="41"/>
      <c r="M224" s="239" t="s">
        <v>1</v>
      </c>
      <c r="N224" s="240" t="s">
        <v>40</v>
      </c>
      <c r="O224" s="88"/>
      <c r="P224" s="241">
        <f>O224*H224</f>
        <v>0</v>
      </c>
      <c r="Q224" s="241">
        <v>0.0063</v>
      </c>
      <c r="R224" s="241">
        <f>Q224*H224</f>
        <v>0.053178300000000005</v>
      </c>
      <c r="S224" s="241">
        <v>0</v>
      </c>
      <c r="T224" s="24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3" t="s">
        <v>214</v>
      </c>
      <c r="AT224" s="243" t="s">
        <v>152</v>
      </c>
      <c r="AU224" s="243" t="s">
        <v>85</v>
      </c>
      <c r="AY224" s="14" t="s">
        <v>150</v>
      </c>
      <c r="BE224" s="244">
        <f>IF(N224="základní",J224,0)</f>
        <v>0</v>
      </c>
      <c r="BF224" s="244">
        <f>IF(N224="snížená",J224,0)</f>
        <v>0</v>
      </c>
      <c r="BG224" s="244">
        <f>IF(N224="zákl. přenesená",J224,0)</f>
        <v>0</v>
      </c>
      <c r="BH224" s="244">
        <f>IF(N224="sníž. přenesená",J224,0)</f>
        <v>0</v>
      </c>
      <c r="BI224" s="244">
        <f>IF(N224="nulová",J224,0)</f>
        <v>0</v>
      </c>
      <c r="BJ224" s="14" t="s">
        <v>83</v>
      </c>
      <c r="BK224" s="244">
        <f>ROUND(I224*H224,2)</f>
        <v>0</v>
      </c>
      <c r="BL224" s="14" t="s">
        <v>214</v>
      </c>
      <c r="BM224" s="243" t="s">
        <v>609</v>
      </c>
    </row>
    <row r="225" s="2" customFormat="1" ht="24.15" customHeight="1">
      <c r="A225" s="35"/>
      <c r="B225" s="36"/>
      <c r="C225" s="254" t="s">
        <v>610</v>
      </c>
      <c r="D225" s="254" t="s">
        <v>458</v>
      </c>
      <c r="E225" s="255" t="s">
        <v>597</v>
      </c>
      <c r="F225" s="256" t="s">
        <v>598</v>
      </c>
      <c r="G225" s="257" t="s">
        <v>155</v>
      </c>
      <c r="H225" s="258">
        <v>9.2850000000000001</v>
      </c>
      <c r="I225" s="259"/>
      <c r="J225" s="260">
        <f>ROUND(I225*H225,2)</f>
        <v>0</v>
      </c>
      <c r="K225" s="261"/>
      <c r="L225" s="262"/>
      <c r="M225" s="263" t="s">
        <v>1</v>
      </c>
      <c r="N225" s="264" t="s">
        <v>40</v>
      </c>
      <c r="O225" s="88"/>
      <c r="P225" s="241">
        <f>O225*H225</f>
        <v>0</v>
      </c>
      <c r="Q225" s="241">
        <v>0.017999999999999999</v>
      </c>
      <c r="R225" s="241">
        <f>Q225*H225</f>
        <v>0.16713</v>
      </c>
      <c r="S225" s="241">
        <v>0</v>
      </c>
      <c r="T225" s="24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3" t="s">
        <v>308</v>
      </c>
      <c r="AT225" s="243" t="s">
        <v>458</v>
      </c>
      <c r="AU225" s="243" t="s">
        <v>85</v>
      </c>
      <c r="AY225" s="14" t="s">
        <v>150</v>
      </c>
      <c r="BE225" s="244">
        <f>IF(N225="základní",J225,0)</f>
        <v>0</v>
      </c>
      <c r="BF225" s="244">
        <f>IF(N225="snížená",J225,0)</f>
        <v>0</v>
      </c>
      <c r="BG225" s="244">
        <f>IF(N225="zákl. přenesená",J225,0)</f>
        <v>0</v>
      </c>
      <c r="BH225" s="244">
        <f>IF(N225="sníž. přenesená",J225,0)</f>
        <v>0</v>
      </c>
      <c r="BI225" s="244">
        <f>IF(N225="nulová",J225,0)</f>
        <v>0</v>
      </c>
      <c r="BJ225" s="14" t="s">
        <v>83</v>
      </c>
      <c r="BK225" s="244">
        <f>ROUND(I225*H225,2)</f>
        <v>0</v>
      </c>
      <c r="BL225" s="14" t="s">
        <v>214</v>
      </c>
      <c r="BM225" s="243" t="s">
        <v>611</v>
      </c>
    </row>
    <row r="226" s="2" customFormat="1" ht="24.15" customHeight="1">
      <c r="A226" s="35"/>
      <c r="B226" s="36"/>
      <c r="C226" s="231" t="s">
        <v>612</v>
      </c>
      <c r="D226" s="231" t="s">
        <v>152</v>
      </c>
      <c r="E226" s="232" t="s">
        <v>613</v>
      </c>
      <c r="F226" s="233" t="s">
        <v>614</v>
      </c>
      <c r="G226" s="234" t="s">
        <v>184</v>
      </c>
      <c r="H226" s="235">
        <v>0.94999999999999996</v>
      </c>
      <c r="I226" s="236"/>
      <c r="J226" s="237">
        <f>ROUND(I226*H226,2)</f>
        <v>0</v>
      </c>
      <c r="K226" s="238"/>
      <c r="L226" s="41"/>
      <c r="M226" s="239" t="s">
        <v>1</v>
      </c>
      <c r="N226" s="240" t="s">
        <v>40</v>
      </c>
      <c r="O226" s="88"/>
      <c r="P226" s="241">
        <f>O226*H226</f>
        <v>0</v>
      </c>
      <c r="Q226" s="241">
        <v>0</v>
      </c>
      <c r="R226" s="241">
        <f>Q226*H226</f>
        <v>0</v>
      </c>
      <c r="S226" s="241">
        <v>0</v>
      </c>
      <c r="T226" s="24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3" t="s">
        <v>214</v>
      </c>
      <c r="AT226" s="243" t="s">
        <v>152</v>
      </c>
      <c r="AU226" s="243" t="s">
        <v>85</v>
      </c>
      <c r="AY226" s="14" t="s">
        <v>150</v>
      </c>
      <c r="BE226" s="244">
        <f>IF(N226="základní",J226,0)</f>
        <v>0</v>
      </c>
      <c r="BF226" s="244">
        <f>IF(N226="snížená",J226,0)</f>
        <v>0</v>
      </c>
      <c r="BG226" s="244">
        <f>IF(N226="zákl. přenesená",J226,0)</f>
        <v>0</v>
      </c>
      <c r="BH226" s="244">
        <f>IF(N226="sníž. přenesená",J226,0)</f>
        <v>0</v>
      </c>
      <c r="BI226" s="244">
        <f>IF(N226="nulová",J226,0)</f>
        <v>0</v>
      </c>
      <c r="BJ226" s="14" t="s">
        <v>83</v>
      </c>
      <c r="BK226" s="244">
        <f>ROUND(I226*H226,2)</f>
        <v>0</v>
      </c>
      <c r="BL226" s="14" t="s">
        <v>214</v>
      </c>
      <c r="BM226" s="243" t="s">
        <v>615</v>
      </c>
    </row>
    <row r="227" s="12" customFormat="1" ht="22.8" customHeight="1">
      <c r="A227" s="12"/>
      <c r="B227" s="215"/>
      <c r="C227" s="216"/>
      <c r="D227" s="217" t="s">
        <v>74</v>
      </c>
      <c r="E227" s="229" t="s">
        <v>616</v>
      </c>
      <c r="F227" s="229" t="s">
        <v>617</v>
      </c>
      <c r="G227" s="216"/>
      <c r="H227" s="216"/>
      <c r="I227" s="219"/>
      <c r="J227" s="230">
        <f>BK227</f>
        <v>0</v>
      </c>
      <c r="K227" s="216"/>
      <c r="L227" s="221"/>
      <c r="M227" s="222"/>
      <c r="N227" s="223"/>
      <c r="O227" s="223"/>
      <c r="P227" s="224">
        <f>SUM(P228:P230)</f>
        <v>0</v>
      </c>
      <c r="Q227" s="223"/>
      <c r="R227" s="224">
        <f>SUM(R228:R230)</f>
        <v>3.5859999999999999E-05</v>
      </c>
      <c r="S227" s="223"/>
      <c r="T227" s="225">
        <f>SUM(T228:T230)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6" t="s">
        <v>85</v>
      </c>
      <c r="AT227" s="227" t="s">
        <v>74</v>
      </c>
      <c r="AU227" s="227" t="s">
        <v>83</v>
      </c>
      <c r="AY227" s="226" t="s">
        <v>150</v>
      </c>
      <c r="BK227" s="228">
        <f>SUM(BK228:BK230)</f>
        <v>0</v>
      </c>
    </row>
    <row r="228" s="2" customFormat="1" ht="24.15" customHeight="1">
      <c r="A228" s="35"/>
      <c r="B228" s="36"/>
      <c r="C228" s="231" t="s">
        <v>618</v>
      </c>
      <c r="D228" s="231" t="s">
        <v>152</v>
      </c>
      <c r="E228" s="232" t="s">
        <v>619</v>
      </c>
      <c r="F228" s="233" t="s">
        <v>620</v>
      </c>
      <c r="G228" s="234" t="s">
        <v>155</v>
      </c>
      <c r="H228" s="235">
        <v>0.16300000000000001</v>
      </c>
      <c r="I228" s="236"/>
      <c r="J228" s="237">
        <f>ROUND(I228*H228,2)</f>
        <v>0</v>
      </c>
      <c r="K228" s="238"/>
      <c r="L228" s="41"/>
      <c r="M228" s="239" t="s">
        <v>1</v>
      </c>
      <c r="N228" s="240" t="s">
        <v>40</v>
      </c>
      <c r="O228" s="88"/>
      <c r="P228" s="241">
        <f>O228*H228</f>
        <v>0</v>
      </c>
      <c r="Q228" s="241">
        <v>8.0000000000000007E-05</v>
      </c>
      <c r="R228" s="241">
        <f>Q228*H228</f>
        <v>1.3040000000000002E-05</v>
      </c>
      <c r="S228" s="241">
        <v>0</v>
      </c>
      <c r="T228" s="24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3" t="s">
        <v>214</v>
      </c>
      <c r="AT228" s="243" t="s">
        <v>152</v>
      </c>
      <c r="AU228" s="243" t="s">
        <v>85</v>
      </c>
      <c r="AY228" s="14" t="s">
        <v>150</v>
      </c>
      <c r="BE228" s="244">
        <f>IF(N228="základní",J228,0)</f>
        <v>0</v>
      </c>
      <c r="BF228" s="244">
        <f>IF(N228="snížená",J228,0)</f>
        <v>0</v>
      </c>
      <c r="BG228" s="244">
        <f>IF(N228="zákl. přenesená",J228,0)</f>
        <v>0</v>
      </c>
      <c r="BH228" s="244">
        <f>IF(N228="sníž. přenesená",J228,0)</f>
        <v>0</v>
      </c>
      <c r="BI228" s="244">
        <f>IF(N228="nulová",J228,0)</f>
        <v>0</v>
      </c>
      <c r="BJ228" s="14" t="s">
        <v>83</v>
      </c>
      <c r="BK228" s="244">
        <f>ROUND(I228*H228,2)</f>
        <v>0</v>
      </c>
      <c r="BL228" s="14" t="s">
        <v>214</v>
      </c>
      <c r="BM228" s="243" t="s">
        <v>621</v>
      </c>
    </row>
    <row r="229" s="2" customFormat="1">
      <c r="A229" s="35"/>
      <c r="B229" s="36"/>
      <c r="C229" s="37"/>
      <c r="D229" s="245" t="s">
        <v>193</v>
      </c>
      <c r="E229" s="37"/>
      <c r="F229" s="246" t="s">
        <v>622</v>
      </c>
      <c r="G229" s="37"/>
      <c r="H229" s="37"/>
      <c r="I229" s="198"/>
      <c r="J229" s="37"/>
      <c r="K229" s="37"/>
      <c r="L229" s="41"/>
      <c r="M229" s="247"/>
      <c r="N229" s="248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193</v>
      </c>
      <c r="AU229" s="14" t="s">
        <v>85</v>
      </c>
    </row>
    <row r="230" s="2" customFormat="1" ht="24.15" customHeight="1">
      <c r="A230" s="35"/>
      <c r="B230" s="36"/>
      <c r="C230" s="231" t="s">
        <v>623</v>
      </c>
      <c r="D230" s="231" t="s">
        <v>152</v>
      </c>
      <c r="E230" s="232" t="s">
        <v>624</v>
      </c>
      <c r="F230" s="233" t="s">
        <v>625</v>
      </c>
      <c r="G230" s="234" t="s">
        <v>155</v>
      </c>
      <c r="H230" s="235">
        <v>0.16300000000000001</v>
      </c>
      <c r="I230" s="236"/>
      <c r="J230" s="237">
        <f>ROUND(I230*H230,2)</f>
        <v>0</v>
      </c>
      <c r="K230" s="238"/>
      <c r="L230" s="41"/>
      <c r="M230" s="239" t="s">
        <v>1</v>
      </c>
      <c r="N230" s="240" t="s">
        <v>40</v>
      </c>
      <c r="O230" s="88"/>
      <c r="P230" s="241">
        <f>O230*H230</f>
        <v>0</v>
      </c>
      <c r="Q230" s="241">
        <v>0.00013999999999999999</v>
      </c>
      <c r="R230" s="241">
        <f>Q230*H230</f>
        <v>2.2819999999999998E-05</v>
      </c>
      <c r="S230" s="241">
        <v>0</v>
      </c>
      <c r="T230" s="24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3" t="s">
        <v>214</v>
      </c>
      <c r="AT230" s="243" t="s">
        <v>152</v>
      </c>
      <c r="AU230" s="243" t="s">
        <v>85</v>
      </c>
      <c r="AY230" s="14" t="s">
        <v>150</v>
      </c>
      <c r="BE230" s="244">
        <f>IF(N230="základní",J230,0)</f>
        <v>0</v>
      </c>
      <c r="BF230" s="244">
        <f>IF(N230="snížená",J230,0)</f>
        <v>0</v>
      </c>
      <c r="BG230" s="244">
        <f>IF(N230="zákl. přenesená",J230,0)</f>
        <v>0</v>
      </c>
      <c r="BH230" s="244">
        <f>IF(N230="sníž. přenesená",J230,0)</f>
        <v>0</v>
      </c>
      <c r="BI230" s="244">
        <f>IF(N230="nulová",J230,0)</f>
        <v>0</v>
      </c>
      <c r="BJ230" s="14" t="s">
        <v>83</v>
      </c>
      <c r="BK230" s="244">
        <f>ROUND(I230*H230,2)</f>
        <v>0</v>
      </c>
      <c r="BL230" s="14" t="s">
        <v>214</v>
      </c>
      <c r="BM230" s="243" t="s">
        <v>626</v>
      </c>
    </row>
    <row r="231" s="12" customFormat="1" ht="25.92" customHeight="1">
      <c r="A231" s="12"/>
      <c r="B231" s="215"/>
      <c r="C231" s="216"/>
      <c r="D231" s="217" t="s">
        <v>74</v>
      </c>
      <c r="E231" s="218" t="s">
        <v>458</v>
      </c>
      <c r="F231" s="218" t="s">
        <v>627</v>
      </c>
      <c r="G231" s="216"/>
      <c r="H231" s="216"/>
      <c r="I231" s="219"/>
      <c r="J231" s="220">
        <f>BK231</f>
        <v>0</v>
      </c>
      <c r="K231" s="216"/>
      <c r="L231" s="221"/>
      <c r="M231" s="222"/>
      <c r="N231" s="223"/>
      <c r="O231" s="223"/>
      <c r="P231" s="224">
        <f>P232</f>
        <v>0</v>
      </c>
      <c r="Q231" s="223"/>
      <c r="R231" s="224">
        <f>R232</f>
        <v>0.0071210000000000006</v>
      </c>
      <c r="S231" s="223"/>
      <c r="T231" s="225">
        <f>T232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6" t="s">
        <v>164</v>
      </c>
      <c r="AT231" s="227" t="s">
        <v>74</v>
      </c>
      <c r="AU231" s="227" t="s">
        <v>75</v>
      </c>
      <c r="AY231" s="226" t="s">
        <v>150</v>
      </c>
      <c r="BK231" s="228">
        <f>BK232</f>
        <v>0</v>
      </c>
    </row>
    <row r="232" s="12" customFormat="1" ht="22.8" customHeight="1">
      <c r="A232" s="12"/>
      <c r="B232" s="215"/>
      <c r="C232" s="216"/>
      <c r="D232" s="217" t="s">
        <v>74</v>
      </c>
      <c r="E232" s="229" t="s">
        <v>628</v>
      </c>
      <c r="F232" s="229" t="s">
        <v>629</v>
      </c>
      <c r="G232" s="216"/>
      <c r="H232" s="216"/>
      <c r="I232" s="219"/>
      <c r="J232" s="230">
        <f>BK232</f>
        <v>0</v>
      </c>
      <c r="K232" s="216"/>
      <c r="L232" s="221"/>
      <c r="M232" s="222"/>
      <c r="N232" s="223"/>
      <c r="O232" s="223"/>
      <c r="P232" s="224">
        <f>SUM(P233:P238)</f>
        <v>0</v>
      </c>
      <c r="Q232" s="223"/>
      <c r="R232" s="224">
        <f>SUM(R233:R238)</f>
        <v>0.0071210000000000006</v>
      </c>
      <c r="S232" s="223"/>
      <c r="T232" s="225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6" t="s">
        <v>164</v>
      </c>
      <c r="AT232" s="227" t="s">
        <v>74</v>
      </c>
      <c r="AU232" s="227" t="s">
        <v>83</v>
      </c>
      <c r="AY232" s="226" t="s">
        <v>150</v>
      </c>
      <c r="BK232" s="228">
        <f>SUM(BK233:BK238)</f>
        <v>0</v>
      </c>
    </row>
    <row r="233" s="2" customFormat="1" ht="37.8" customHeight="1">
      <c r="A233" s="35"/>
      <c r="B233" s="36"/>
      <c r="C233" s="231" t="s">
        <v>630</v>
      </c>
      <c r="D233" s="231" t="s">
        <v>152</v>
      </c>
      <c r="E233" s="232" t="s">
        <v>631</v>
      </c>
      <c r="F233" s="233" t="s">
        <v>632</v>
      </c>
      <c r="G233" s="234" t="s">
        <v>278</v>
      </c>
      <c r="H233" s="235">
        <v>117.92</v>
      </c>
      <c r="I233" s="236"/>
      <c r="J233" s="237">
        <f>ROUND(I233*H233,2)</f>
        <v>0</v>
      </c>
      <c r="K233" s="238"/>
      <c r="L233" s="41"/>
      <c r="M233" s="239" t="s">
        <v>1</v>
      </c>
      <c r="N233" s="240" t="s">
        <v>40</v>
      </c>
      <c r="O233" s="88"/>
      <c r="P233" s="241">
        <f>O233*H233</f>
        <v>0</v>
      </c>
      <c r="Q233" s="241">
        <v>0</v>
      </c>
      <c r="R233" s="241">
        <f>Q233*H233</f>
        <v>0</v>
      </c>
      <c r="S233" s="241">
        <v>0</v>
      </c>
      <c r="T233" s="24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3" t="s">
        <v>600</v>
      </c>
      <c r="AT233" s="243" t="s">
        <v>152</v>
      </c>
      <c r="AU233" s="243" t="s">
        <v>85</v>
      </c>
      <c r="AY233" s="14" t="s">
        <v>150</v>
      </c>
      <c r="BE233" s="244">
        <f>IF(N233="základní",J233,0)</f>
        <v>0</v>
      </c>
      <c r="BF233" s="244">
        <f>IF(N233="snížená",J233,0)</f>
        <v>0</v>
      </c>
      <c r="BG233" s="244">
        <f>IF(N233="zákl. přenesená",J233,0)</f>
        <v>0</v>
      </c>
      <c r="BH233" s="244">
        <f>IF(N233="sníž. přenesená",J233,0)</f>
        <v>0</v>
      </c>
      <c r="BI233" s="244">
        <f>IF(N233="nulová",J233,0)</f>
        <v>0</v>
      </c>
      <c r="BJ233" s="14" t="s">
        <v>83</v>
      </c>
      <c r="BK233" s="244">
        <f>ROUND(I233*H233,2)</f>
        <v>0</v>
      </c>
      <c r="BL233" s="14" t="s">
        <v>600</v>
      </c>
      <c r="BM233" s="243" t="s">
        <v>633</v>
      </c>
    </row>
    <row r="234" s="2" customFormat="1" ht="24.15" customHeight="1">
      <c r="A234" s="35"/>
      <c r="B234" s="36"/>
      <c r="C234" s="254" t="s">
        <v>634</v>
      </c>
      <c r="D234" s="254" t="s">
        <v>458</v>
      </c>
      <c r="E234" s="255" t="s">
        <v>635</v>
      </c>
      <c r="F234" s="256" t="s">
        <v>636</v>
      </c>
      <c r="G234" s="257" t="s">
        <v>278</v>
      </c>
      <c r="H234" s="258">
        <v>117.92</v>
      </c>
      <c r="I234" s="259"/>
      <c r="J234" s="260">
        <f>ROUND(I234*H234,2)</f>
        <v>0</v>
      </c>
      <c r="K234" s="261"/>
      <c r="L234" s="262"/>
      <c r="M234" s="263" t="s">
        <v>1</v>
      </c>
      <c r="N234" s="264" t="s">
        <v>40</v>
      </c>
      <c r="O234" s="88"/>
      <c r="P234" s="241">
        <f>O234*H234</f>
        <v>0</v>
      </c>
      <c r="Q234" s="241">
        <v>0</v>
      </c>
      <c r="R234" s="241">
        <f>Q234*H234</f>
        <v>0</v>
      </c>
      <c r="S234" s="241">
        <v>0</v>
      </c>
      <c r="T234" s="24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3" t="s">
        <v>637</v>
      </c>
      <c r="AT234" s="243" t="s">
        <v>458</v>
      </c>
      <c r="AU234" s="243" t="s">
        <v>85</v>
      </c>
      <c r="AY234" s="14" t="s">
        <v>150</v>
      </c>
      <c r="BE234" s="244">
        <f>IF(N234="základní",J234,0)</f>
        <v>0</v>
      </c>
      <c r="BF234" s="244">
        <f>IF(N234="snížená",J234,0)</f>
        <v>0</v>
      </c>
      <c r="BG234" s="244">
        <f>IF(N234="zákl. přenesená",J234,0)</f>
        <v>0</v>
      </c>
      <c r="BH234" s="244">
        <f>IF(N234="sníž. přenesená",J234,0)</f>
        <v>0</v>
      </c>
      <c r="BI234" s="244">
        <f>IF(N234="nulová",J234,0)</f>
        <v>0</v>
      </c>
      <c r="BJ234" s="14" t="s">
        <v>83</v>
      </c>
      <c r="BK234" s="244">
        <f>ROUND(I234*H234,2)</f>
        <v>0</v>
      </c>
      <c r="BL234" s="14" t="s">
        <v>637</v>
      </c>
      <c r="BM234" s="243" t="s">
        <v>638</v>
      </c>
    </row>
    <row r="235" s="2" customFormat="1" ht="24.15" customHeight="1">
      <c r="A235" s="35"/>
      <c r="B235" s="36"/>
      <c r="C235" s="254" t="s">
        <v>639</v>
      </c>
      <c r="D235" s="254" t="s">
        <v>458</v>
      </c>
      <c r="E235" s="255" t="s">
        <v>640</v>
      </c>
      <c r="F235" s="256" t="s">
        <v>641</v>
      </c>
      <c r="G235" s="257" t="s">
        <v>253</v>
      </c>
      <c r="H235" s="258">
        <v>8</v>
      </c>
      <c r="I235" s="259"/>
      <c r="J235" s="260">
        <f>ROUND(I235*H235,2)</f>
        <v>0</v>
      </c>
      <c r="K235" s="261"/>
      <c r="L235" s="262"/>
      <c r="M235" s="263" t="s">
        <v>1</v>
      </c>
      <c r="N235" s="264" t="s">
        <v>40</v>
      </c>
      <c r="O235" s="88"/>
      <c r="P235" s="241">
        <f>O235*H235</f>
        <v>0</v>
      </c>
      <c r="Q235" s="241">
        <v>0.00025999999999999998</v>
      </c>
      <c r="R235" s="241">
        <f>Q235*H235</f>
        <v>0.0020799999999999998</v>
      </c>
      <c r="S235" s="241">
        <v>0</v>
      </c>
      <c r="T235" s="24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3" t="s">
        <v>637</v>
      </c>
      <c r="AT235" s="243" t="s">
        <v>458</v>
      </c>
      <c r="AU235" s="243" t="s">
        <v>85</v>
      </c>
      <c r="AY235" s="14" t="s">
        <v>150</v>
      </c>
      <c r="BE235" s="244">
        <f>IF(N235="základní",J235,0)</f>
        <v>0</v>
      </c>
      <c r="BF235" s="244">
        <f>IF(N235="snížená",J235,0)</f>
        <v>0</v>
      </c>
      <c r="BG235" s="244">
        <f>IF(N235="zákl. přenesená",J235,0)</f>
        <v>0</v>
      </c>
      <c r="BH235" s="244">
        <f>IF(N235="sníž. přenesená",J235,0)</f>
        <v>0</v>
      </c>
      <c r="BI235" s="244">
        <f>IF(N235="nulová",J235,0)</f>
        <v>0</v>
      </c>
      <c r="BJ235" s="14" t="s">
        <v>83</v>
      </c>
      <c r="BK235" s="244">
        <f>ROUND(I235*H235,2)</f>
        <v>0</v>
      </c>
      <c r="BL235" s="14" t="s">
        <v>637</v>
      </c>
      <c r="BM235" s="243" t="s">
        <v>642</v>
      </c>
    </row>
    <row r="236" s="2" customFormat="1" ht="37.8" customHeight="1">
      <c r="A236" s="35"/>
      <c r="B236" s="36"/>
      <c r="C236" s="231" t="s">
        <v>643</v>
      </c>
      <c r="D236" s="231" t="s">
        <v>152</v>
      </c>
      <c r="E236" s="232" t="s">
        <v>644</v>
      </c>
      <c r="F236" s="233" t="s">
        <v>645</v>
      </c>
      <c r="G236" s="234" t="s">
        <v>278</v>
      </c>
      <c r="H236" s="235">
        <v>5.8730000000000002</v>
      </c>
      <c r="I236" s="236"/>
      <c r="J236" s="237">
        <f>ROUND(I236*H236,2)</f>
        <v>0</v>
      </c>
      <c r="K236" s="238"/>
      <c r="L236" s="41"/>
      <c r="M236" s="239" t="s">
        <v>1</v>
      </c>
      <c r="N236" s="240" t="s">
        <v>40</v>
      </c>
      <c r="O236" s="88"/>
      <c r="P236" s="241">
        <f>O236*H236</f>
        <v>0</v>
      </c>
      <c r="Q236" s="241">
        <v>0</v>
      </c>
      <c r="R236" s="241">
        <f>Q236*H236</f>
        <v>0</v>
      </c>
      <c r="S236" s="241">
        <v>0</v>
      </c>
      <c r="T236" s="24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3" t="s">
        <v>600</v>
      </c>
      <c r="AT236" s="243" t="s">
        <v>152</v>
      </c>
      <c r="AU236" s="243" t="s">
        <v>85</v>
      </c>
      <c r="AY236" s="14" t="s">
        <v>150</v>
      </c>
      <c r="BE236" s="244">
        <f>IF(N236="základní",J236,0)</f>
        <v>0</v>
      </c>
      <c r="BF236" s="244">
        <f>IF(N236="snížená",J236,0)</f>
        <v>0</v>
      </c>
      <c r="BG236" s="244">
        <f>IF(N236="zákl. přenesená",J236,0)</f>
        <v>0</v>
      </c>
      <c r="BH236" s="244">
        <f>IF(N236="sníž. přenesená",J236,0)</f>
        <v>0</v>
      </c>
      <c r="BI236" s="244">
        <f>IF(N236="nulová",J236,0)</f>
        <v>0</v>
      </c>
      <c r="BJ236" s="14" t="s">
        <v>83</v>
      </c>
      <c r="BK236" s="244">
        <f>ROUND(I236*H236,2)</f>
        <v>0</v>
      </c>
      <c r="BL236" s="14" t="s">
        <v>600</v>
      </c>
      <c r="BM236" s="243" t="s">
        <v>646</v>
      </c>
    </row>
    <row r="237" s="2" customFormat="1" ht="16.5" customHeight="1">
      <c r="A237" s="35"/>
      <c r="B237" s="36"/>
      <c r="C237" s="254" t="s">
        <v>647</v>
      </c>
      <c r="D237" s="254" t="s">
        <v>458</v>
      </c>
      <c r="E237" s="255" t="s">
        <v>648</v>
      </c>
      <c r="F237" s="256" t="s">
        <v>649</v>
      </c>
      <c r="G237" s="257" t="s">
        <v>650</v>
      </c>
      <c r="H237" s="258">
        <v>3.641</v>
      </c>
      <c r="I237" s="259"/>
      <c r="J237" s="260">
        <f>ROUND(I237*H237,2)</f>
        <v>0</v>
      </c>
      <c r="K237" s="261"/>
      <c r="L237" s="262"/>
      <c r="M237" s="263" t="s">
        <v>1</v>
      </c>
      <c r="N237" s="264" t="s">
        <v>40</v>
      </c>
      <c r="O237" s="88"/>
      <c r="P237" s="241">
        <f>O237*H237</f>
        <v>0</v>
      </c>
      <c r="Q237" s="241">
        <v>0.001</v>
      </c>
      <c r="R237" s="241">
        <f>Q237*H237</f>
        <v>0.0036410000000000001</v>
      </c>
      <c r="S237" s="241">
        <v>0</v>
      </c>
      <c r="T237" s="24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3" t="s">
        <v>637</v>
      </c>
      <c r="AT237" s="243" t="s">
        <v>458</v>
      </c>
      <c r="AU237" s="243" t="s">
        <v>85</v>
      </c>
      <c r="AY237" s="14" t="s">
        <v>150</v>
      </c>
      <c r="BE237" s="244">
        <f>IF(N237="základní",J237,0)</f>
        <v>0</v>
      </c>
      <c r="BF237" s="244">
        <f>IF(N237="snížená",J237,0)</f>
        <v>0</v>
      </c>
      <c r="BG237" s="244">
        <f>IF(N237="zákl. přenesená",J237,0)</f>
        <v>0</v>
      </c>
      <c r="BH237" s="244">
        <f>IF(N237="sníž. přenesená",J237,0)</f>
        <v>0</v>
      </c>
      <c r="BI237" s="244">
        <f>IF(N237="nulová",J237,0)</f>
        <v>0</v>
      </c>
      <c r="BJ237" s="14" t="s">
        <v>83</v>
      </c>
      <c r="BK237" s="244">
        <f>ROUND(I237*H237,2)</f>
        <v>0</v>
      </c>
      <c r="BL237" s="14" t="s">
        <v>637</v>
      </c>
      <c r="BM237" s="243" t="s">
        <v>651</v>
      </c>
    </row>
    <row r="238" s="2" customFormat="1" ht="24.15" customHeight="1">
      <c r="A238" s="35"/>
      <c r="B238" s="36"/>
      <c r="C238" s="254" t="s">
        <v>652</v>
      </c>
      <c r="D238" s="254" t="s">
        <v>458</v>
      </c>
      <c r="E238" s="255" t="s">
        <v>653</v>
      </c>
      <c r="F238" s="256" t="s">
        <v>654</v>
      </c>
      <c r="G238" s="257" t="s">
        <v>253</v>
      </c>
      <c r="H238" s="258">
        <v>2</v>
      </c>
      <c r="I238" s="259"/>
      <c r="J238" s="260">
        <f>ROUND(I238*H238,2)</f>
        <v>0</v>
      </c>
      <c r="K238" s="261"/>
      <c r="L238" s="262"/>
      <c r="M238" s="265" t="s">
        <v>1</v>
      </c>
      <c r="N238" s="266" t="s">
        <v>40</v>
      </c>
      <c r="O238" s="251"/>
      <c r="P238" s="252">
        <f>O238*H238</f>
        <v>0</v>
      </c>
      <c r="Q238" s="252">
        <v>0.00069999999999999999</v>
      </c>
      <c r="R238" s="252">
        <f>Q238*H238</f>
        <v>0.0014</v>
      </c>
      <c r="S238" s="252">
        <v>0</v>
      </c>
      <c r="T238" s="25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3" t="s">
        <v>637</v>
      </c>
      <c r="AT238" s="243" t="s">
        <v>458</v>
      </c>
      <c r="AU238" s="243" t="s">
        <v>85</v>
      </c>
      <c r="AY238" s="14" t="s">
        <v>150</v>
      </c>
      <c r="BE238" s="244">
        <f>IF(N238="základní",J238,0)</f>
        <v>0</v>
      </c>
      <c r="BF238" s="244">
        <f>IF(N238="snížená",J238,0)</f>
        <v>0</v>
      </c>
      <c r="BG238" s="244">
        <f>IF(N238="zákl. přenesená",J238,0)</f>
        <v>0</v>
      </c>
      <c r="BH238" s="244">
        <f>IF(N238="sníž. přenesená",J238,0)</f>
        <v>0</v>
      </c>
      <c r="BI238" s="244">
        <f>IF(N238="nulová",J238,0)</f>
        <v>0</v>
      </c>
      <c r="BJ238" s="14" t="s">
        <v>83</v>
      </c>
      <c r="BK238" s="244">
        <f>ROUND(I238*H238,2)</f>
        <v>0</v>
      </c>
      <c r="BL238" s="14" t="s">
        <v>637</v>
      </c>
      <c r="BM238" s="243" t="s">
        <v>655</v>
      </c>
    </row>
    <row r="239" s="2" customFormat="1" ht="6.96" customHeight="1">
      <c r="A239" s="35"/>
      <c r="B239" s="63"/>
      <c r="C239" s="64"/>
      <c r="D239" s="64"/>
      <c r="E239" s="64"/>
      <c r="F239" s="64"/>
      <c r="G239" s="64"/>
      <c r="H239" s="64"/>
      <c r="I239" s="64"/>
      <c r="J239" s="64"/>
      <c r="K239" s="64"/>
      <c r="L239" s="41"/>
      <c r="M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</row>
  </sheetData>
  <sheetProtection sheet="1" autoFilter="0" formatColumns="0" formatRows="0" objects="1" scenarios="1" spinCount="100000" saltValue="b+JFzp5DrWGvBka6BQuIs+xCYdIiw0HauonsFLIxedy2U3QMjHLpzdpgtEvVlYtHjNZUfgoQnKarNB5WuLgkow==" hashValue="+ZzUmE8ygnw0TcrBxklnRXDK+aihb6WaZYqFHjLUN2wR3Qn5pm3BvZ8O5edeOZvaZGnj+chp3o7aZAjaRXLvbA==" algorithmName="SHA-512" password="CC35"/>
  <autoFilter ref="C141:K238"/>
  <mergeCells count="14">
    <mergeCell ref="E7:H7"/>
    <mergeCell ref="E9:H9"/>
    <mergeCell ref="E18:H18"/>
    <mergeCell ref="E27:H27"/>
    <mergeCell ref="E85:H85"/>
    <mergeCell ref="E87:H87"/>
    <mergeCell ref="D116:F116"/>
    <mergeCell ref="D117:F117"/>
    <mergeCell ref="D118:F118"/>
    <mergeCell ref="D119:F119"/>
    <mergeCell ref="D120:F12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85</v>
      </c>
    </row>
    <row r="4" s="1" customFormat="1" ht="24.96" customHeight="1">
      <c r="B4" s="17"/>
      <c r="D4" s="135" t="s">
        <v>95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Demolice a novostavba zázemí cestářství Slaný na pozemku p. č. 391/1, 391/2 a p. č. st. 3473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96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656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29. 5. 2023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31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34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140" t="s">
        <v>98</v>
      </c>
      <c r="E30" s="35"/>
      <c r="F30" s="35"/>
      <c r="G30" s="35"/>
      <c r="H30" s="35"/>
      <c r="I30" s="35"/>
      <c r="J30" s="147">
        <f>J96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8" t="s">
        <v>99</v>
      </c>
      <c r="E31" s="35"/>
      <c r="F31" s="35"/>
      <c r="G31" s="35"/>
      <c r="H31" s="35"/>
      <c r="I31" s="35"/>
      <c r="J31" s="147">
        <f>J102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49" t="s">
        <v>35</v>
      </c>
      <c r="E32" s="35"/>
      <c r="F32" s="35"/>
      <c r="G32" s="35"/>
      <c r="H32" s="35"/>
      <c r="I32" s="35"/>
      <c r="J32" s="150">
        <f>ROUND(J30 + J31,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46"/>
      <c r="E33" s="146"/>
      <c r="F33" s="146"/>
      <c r="G33" s="146"/>
      <c r="H33" s="146"/>
      <c r="I33" s="146"/>
      <c r="J33" s="146"/>
      <c r="K33" s="14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1" t="s">
        <v>37</v>
      </c>
      <c r="G34" s="35"/>
      <c r="H34" s="35"/>
      <c r="I34" s="151" t="s">
        <v>36</v>
      </c>
      <c r="J34" s="151" t="s">
        <v>38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2" t="s">
        <v>39</v>
      </c>
      <c r="E35" s="137" t="s">
        <v>40</v>
      </c>
      <c r="F35" s="153">
        <f>ROUND((SUM(BE102:BE109) + SUM(BE129:BE256)),  2)</f>
        <v>0</v>
      </c>
      <c r="G35" s="35"/>
      <c r="H35" s="35"/>
      <c r="I35" s="154">
        <v>0.20999999999999999</v>
      </c>
      <c r="J35" s="153">
        <f>ROUND(((SUM(BE102:BE109) + SUM(BE129:BE256))*I35),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37" t="s">
        <v>41</v>
      </c>
      <c r="F36" s="153">
        <f>ROUND((SUM(BF102:BF109) + SUM(BF129:BF256)),  2)</f>
        <v>0</v>
      </c>
      <c r="G36" s="35"/>
      <c r="H36" s="35"/>
      <c r="I36" s="154">
        <v>0.14999999999999999</v>
      </c>
      <c r="J36" s="153">
        <f>ROUND(((SUM(BF102:BF109) + SUM(BF129:BF256))*I36),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3">
        <f>ROUND((SUM(BG102:BG109) + SUM(BG129:BG256)),  2)</f>
        <v>0</v>
      </c>
      <c r="G37" s="35"/>
      <c r="H37" s="35"/>
      <c r="I37" s="154">
        <v>0.20999999999999999</v>
      </c>
      <c r="J37" s="153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37" t="s">
        <v>43</v>
      </c>
      <c r="F38" s="153">
        <f>ROUND((SUM(BH102:BH109) + SUM(BH129:BH256)),  2)</f>
        <v>0</v>
      </c>
      <c r="G38" s="35"/>
      <c r="H38" s="35"/>
      <c r="I38" s="154">
        <v>0.14999999999999999</v>
      </c>
      <c r="J38" s="153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37" t="s">
        <v>44</v>
      </c>
      <c r="F39" s="153">
        <f>ROUND((SUM(BI102:BI109) + SUM(BI129:BI256)),  2)</f>
        <v>0</v>
      </c>
      <c r="G39" s="35"/>
      <c r="H39" s="35"/>
      <c r="I39" s="154">
        <v>0</v>
      </c>
      <c r="J39" s="153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55"/>
      <c r="D41" s="156" t="s">
        <v>45</v>
      </c>
      <c r="E41" s="157"/>
      <c r="F41" s="157"/>
      <c r="G41" s="158" t="s">
        <v>46</v>
      </c>
      <c r="H41" s="159" t="s">
        <v>47</v>
      </c>
      <c r="I41" s="157"/>
      <c r="J41" s="160">
        <f>SUM(J32:J39)</f>
        <v>0</v>
      </c>
      <c r="K41" s="161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3" t="str">
        <f>E7</f>
        <v>Demolice a novostavba zázemí cestářství Slaný na pozemku p. č. 391/1, 391/2 a p. č. st. 3473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96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03 - Kontejnerová stavba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p.č. 391/1 a 391/2 a p.č. st. 3473</v>
      </c>
      <c r="G89" s="37"/>
      <c r="H89" s="37"/>
      <c r="I89" s="29" t="s">
        <v>22</v>
      </c>
      <c r="J89" s="76" t="str">
        <f>IF(J12="","",J12)</f>
        <v>29. 5. 2023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Středočeský kraj, Zborovská 81/11, Smíchov</v>
      </c>
      <c r="G91" s="37"/>
      <c r="H91" s="37"/>
      <c r="I91" s="29" t="s">
        <v>30</v>
      </c>
      <c r="J91" s="33" t="str">
        <f>E21</f>
        <v>KFJ project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KFJ project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4" t="s">
        <v>101</v>
      </c>
      <c r="D94" s="175"/>
      <c r="E94" s="175"/>
      <c r="F94" s="175"/>
      <c r="G94" s="175"/>
      <c r="H94" s="175"/>
      <c r="I94" s="175"/>
      <c r="J94" s="176" t="s">
        <v>102</v>
      </c>
      <c r="K94" s="175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7" t="s">
        <v>103</v>
      </c>
      <c r="D96" s="37"/>
      <c r="E96" s="37"/>
      <c r="F96" s="37"/>
      <c r="G96" s="37"/>
      <c r="H96" s="37"/>
      <c r="I96" s="37"/>
      <c r="J96" s="107">
        <f>J129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104</v>
      </c>
    </row>
    <row r="97" s="9" customFormat="1" ht="24.96" customHeight="1">
      <c r="A97" s="9"/>
      <c r="B97" s="178"/>
      <c r="C97" s="179"/>
      <c r="D97" s="180" t="s">
        <v>657</v>
      </c>
      <c r="E97" s="181"/>
      <c r="F97" s="181"/>
      <c r="G97" s="181"/>
      <c r="H97" s="181"/>
      <c r="I97" s="181"/>
      <c r="J97" s="182">
        <f>J130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658</v>
      </c>
      <c r="E98" s="181"/>
      <c r="F98" s="181"/>
      <c r="G98" s="181"/>
      <c r="H98" s="181"/>
      <c r="I98" s="181"/>
      <c r="J98" s="182">
        <f>J237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84"/>
      <c r="C99" s="185"/>
      <c r="D99" s="186" t="s">
        <v>659</v>
      </c>
      <c r="E99" s="187"/>
      <c r="F99" s="187"/>
      <c r="G99" s="187"/>
      <c r="H99" s="187"/>
      <c r="I99" s="187"/>
      <c r="J99" s="188">
        <f>J238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29.28" customHeight="1">
      <c r="A102" s="35"/>
      <c r="B102" s="36"/>
      <c r="C102" s="177" t="s">
        <v>126</v>
      </c>
      <c r="D102" s="37"/>
      <c r="E102" s="37"/>
      <c r="F102" s="37"/>
      <c r="G102" s="37"/>
      <c r="H102" s="37"/>
      <c r="I102" s="37"/>
      <c r="J102" s="190">
        <f>ROUND(J103 + J104 + J105 + J106 + J107 + J108,2)</f>
        <v>0</v>
      </c>
      <c r="K102" s="37"/>
      <c r="L102" s="60"/>
      <c r="N102" s="191" t="s">
        <v>39</v>
      </c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18" customHeight="1">
      <c r="A103" s="35"/>
      <c r="B103" s="36"/>
      <c r="C103" s="37"/>
      <c r="D103" s="192" t="s">
        <v>127</v>
      </c>
      <c r="E103" s="193"/>
      <c r="F103" s="193"/>
      <c r="G103" s="37"/>
      <c r="H103" s="37"/>
      <c r="I103" s="37"/>
      <c r="J103" s="194">
        <v>0</v>
      </c>
      <c r="K103" s="37"/>
      <c r="L103" s="195"/>
      <c r="M103" s="196"/>
      <c r="N103" s="197" t="s">
        <v>40</v>
      </c>
      <c r="O103" s="196"/>
      <c r="P103" s="196"/>
      <c r="Q103" s="196"/>
      <c r="R103" s="196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6"/>
      <c r="AG103" s="196"/>
      <c r="AH103" s="196"/>
      <c r="AI103" s="196"/>
      <c r="AJ103" s="196"/>
      <c r="AK103" s="196"/>
      <c r="AL103" s="196"/>
      <c r="AM103" s="196"/>
      <c r="AN103" s="196"/>
      <c r="AO103" s="196"/>
      <c r="AP103" s="196"/>
      <c r="AQ103" s="196"/>
      <c r="AR103" s="196"/>
      <c r="AS103" s="196"/>
      <c r="AT103" s="196"/>
      <c r="AU103" s="196"/>
      <c r="AV103" s="196"/>
      <c r="AW103" s="196"/>
      <c r="AX103" s="196"/>
      <c r="AY103" s="199" t="s">
        <v>93</v>
      </c>
      <c r="AZ103" s="196"/>
      <c r="BA103" s="196"/>
      <c r="BB103" s="196"/>
      <c r="BC103" s="196"/>
      <c r="BD103" s="196"/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199" t="s">
        <v>83</v>
      </c>
      <c r="BK103" s="196"/>
      <c r="BL103" s="196"/>
      <c r="BM103" s="196"/>
    </row>
    <row r="104" s="2" customFormat="1" ht="18" customHeight="1">
      <c r="A104" s="35"/>
      <c r="B104" s="36"/>
      <c r="C104" s="37"/>
      <c r="D104" s="192" t="s">
        <v>128</v>
      </c>
      <c r="E104" s="193"/>
      <c r="F104" s="193"/>
      <c r="G104" s="37"/>
      <c r="H104" s="37"/>
      <c r="I104" s="37"/>
      <c r="J104" s="194">
        <v>0</v>
      </c>
      <c r="K104" s="37"/>
      <c r="L104" s="195"/>
      <c r="M104" s="196"/>
      <c r="N104" s="197" t="s">
        <v>40</v>
      </c>
      <c r="O104" s="196"/>
      <c r="P104" s="196"/>
      <c r="Q104" s="196"/>
      <c r="R104" s="196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196"/>
      <c r="AS104" s="196"/>
      <c r="AT104" s="196"/>
      <c r="AU104" s="196"/>
      <c r="AV104" s="196"/>
      <c r="AW104" s="196"/>
      <c r="AX104" s="196"/>
      <c r="AY104" s="199" t="s">
        <v>93</v>
      </c>
      <c r="AZ104" s="196"/>
      <c r="BA104" s="196"/>
      <c r="BB104" s="196"/>
      <c r="BC104" s="196"/>
      <c r="BD104" s="196"/>
      <c r="BE104" s="200">
        <f>IF(N104="základní",J104,0)</f>
        <v>0</v>
      </c>
      <c r="BF104" s="200">
        <f>IF(N104="snížená",J104,0)</f>
        <v>0</v>
      </c>
      <c r="BG104" s="200">
        <f>IF(N104="zákl. přenesená",J104,0)</f>
        <v>0</v>
      </c>
      <c r="BH104" s="200">
        <f>IF(N104="sníž. přenesená",J104,0)</f>
        <v>0</v>
      </c>
      <c r="BI104" s="200">
        <f>IF(N104="nulová",J104,0)</f>
        <v>0</v>
      </c>
      <c r="BJ104" s="199" t="s">
        <v>83</v>
      </c>
      <c r="BK104" s="196"/>
      <c r="BL104" s="196"/>
      <c r="BM104" s="196"/>
    </row>
    <row r="105" s="2" customFormat="1" ht="18" customHeight="1">
      <c r="A105" s="35"/>
      <c r="B105" s="36"/>
      <c r="C105" s="37"/>
      <c r="D105" s="192" t="s">
        <v>129</v>
      </c>
      <c r="E105" s="193"/>
      <c r="F105" s="193"/>
      <c r="G105" s="37"/>
      <c r="H105" s="37"/>
      <c r="I105" s="37"/>
      <c r="J105" s="194">
        <v>0</v>
      </c>
      <c r="K105" s="37"/>
      <c r="L105" s="195"/>
      <c r="M105" s="196"/>
      <c r="N105" s="197" t="s">
        <v>40</v>
      </c>
      <c r="O105" s="196"/>
      <c r="P105" s="196"/>
      <c r="Q105" s="196"/>
      <c r="R105" s="196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96"/>
      <c r="AR105" s="196"/>
      <c r="AS105" s="196"/>
      <c r="AT105" s="196"/>
      <c r="AU105" s="196"/>
      <c r="AV105" s="196"/>
      <c r="AW105" s="196"/>
      <c r="AX105" s="196"/>
      <c r="AY105" s="199" t="s">
        <v>93</v>
      </c>
      <c r="AZ105" s="196"/>
      <c r="BA105" s="196"/>
      <c r="BB105" s="196"/>
      <c r="BC105" s="196"/>
      <c r="BD105" s="196"/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99" t="s">
        <v>83</v>
      </c>
      <c r="BK105" s="196"/>
      <c r="BL105" s="196"/>
      <c r="BM105" s="196"/>
    </row>
    <row r="106" s="2" customFormat="1" ht="18" customHeight="1">
      <c r="A106" s="35"/>
      <c r="B106" s="36"/>
      <c r="C106" s="37"/>
      <c r="D106" s="192" t="s">
        <v>130</v>
      </c>
      <c r="E106" s="193"/>
      <c r="F106" s="193"/>
      <c r="G106" s="37"/>
      <c r="H106" s="37"/>
      <c r="I106" s="37"/>
      <c r="J106" s="194">
        <v>0</v>
      </c>
      <c r="K106" s="37"/>
      <c r="L106" s="195"/>
      <c r="M106" s="196"/>
      <c r="N106" s="197" t="s">
        <v>40</v>
      </c>
      <c r="O106" s="196"/>
      <c r="P106" s="196"/>
      <c r="Q106" s="196"/>
      <c r="R106" s="196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196"/>
      <c r="AV106" s="196"/>
      <c r="AW106" s="196"/>
      <c r="AX106" s="196"/>
      <c r="AY106" s="199" t="s">
        <v>93</v>
      </c>
      <c r="AZ106" s="196"/>
      <c r="BA106" s="196"/>
      <c r="BB106" s="196"/>
      <c r="BC106" s="196"/>
      <c r="BD106" s="196"/>
      <c r="BE106" s="200">
        <f>IF(N106="základní",J106,0)</f>
        <v>0</v>
      </c>
      <c r="BF106" s="200">
        <f>IF(N106="snížená",J106,0)</f>
        <v>0</v>
      </c>
      <c r="BG106" s="200">
        <f>IF(N106="zákl. přenesená",J106,0)</f>
        <v>0</v>
      </c>
      <c r="BH106" s="200">
        <f>IF(N106="sníž. přenesená",J106,0)</f>
        <v>0</v>
      </c>
      <c r="BI106" s="200">
        <f>IF(N106="nulová",J106,0)</f>
        <v>0</v>
      </c>
      <c r="BJ106" s="199" t="s">
        <v>83</v>
      </c>
      <c r="BK106" s="196"/>
      <c r="BL106" s="196"/>
      <c r="BM106" s="196"/>
    </row>
    <row r="107" s="2" customFormat="1" ht="18" customHeight="1">
      <c r="A107" s="35"/>
      <c r="B107" s="36"/>
      <c r="C107" s="37"/>
      <c r="D107" s="192" t="s">
        <v>131</v>
      </c>
      <c r="E107" s="193"/>
      <c r="F107" s="193"/>
      <c r="G107" s="37"/>
      <c r="H107" s="37"/>
      <c r="I107" s="37"/>
      <c r="J107" s="194">
        <v>0</v>
      </c>
      <c r="K107" s="37"/>
      <c r="L107" s="195"/>
      <c r="M107" s="196"/>
      <c r="N107" s="197" t="s">
        <v>40</v>
      </c>
      <c r="O107" s="196"/>
      <c r="P107" s="196"/>
      <c r="Q107" s="196"/>
      <c r="R107" s="196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196"/>
      <c r="AV107" s="196"/>
      <c r="AW107" s="196"/>
      <c r="AX107" s="196"/>
      <c r="AY107" s="199" t="s">
        <v>93</v>
      </c>
      <c r="AZ107" s="196"/>
      <c r="BA107" s="196"/>
      <c r="BB107" s="196"/>
      <c r="BC107" s="196"/>
      <c r="BD107" s="196"/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99" t="s">
        <v>83</v>
      </c>
      <c r="BK107" s="196"/>
      <c r="BL107" s="196"/>
      <c r="BM107" s="196"/>
    </row>
    <row r="108" s="2" customFormat="1" ht="18" customHeight="1">
      <c r="A108" s="35"/>
      <c r="B108" s="36"/>
      <c r="C108" s="37"/>
      <c r="D108" s="193" t="s">
        <v>132</v>
      </c>
      <c r="E108" s="37"/>
      <c r="F108" s="37"/>
      <c r="G108" s="37"/>
      <c r="H108" s="37"/>
      <c r="I108" s="37"/>
      <c r="J108" s="194">
        <f>ROUND(J30*T108,2)</f>
        <v>0</v>
      </c>
      <c r="K108" s="37"/>
      <c r="L108" s="195"/>
      <c r="M108" s="196"/>
      <c r="N108" s="197" t="s">
        <v>40</v>
      </c>
      <c r="O108" s="196"/>
      <c r="P108" s="196"/>
      <c r="Q108" s="196"/>
      <c r="R108" s="196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196"/>
      <c r="AV108" s="196"/>
      <c r="AW108" s="196"/>
      <c r="AX108" s="196"/>
      <c r="AY108" s="199" t="s">
        <v>133</v>
      </c>
      <c r="AZ108" s="196"/>
      <c r="BA108" s="196"/>
      <c r="BB108" s="196"/>
      <c r="BC108" s="196"/>
      <c r="BD108" s="196"/>
      <c r="BE108" s="200">
        <f>IF(N108="základní",J108,0)</f>
        <v>0</v>
      </c>
      <c r="BF108" s="200">
        <f>IF(N108="snížená",J108,0)</f>
        <v>0</v>
      </c>
      <c r="BG108" s="200">
        <f>IF(N108="zákl. přenesená",J108,0)</f>
        <v>0</v>
      </c>
      <c r="BH108" s="200">
        <f>IF(N108="sníž. přenesená",J108,0)</f>
        <v>0</v>
      </c>
      <c r="BI108" s="200">
        <f>IF(N108="nulová",J108,0)</f>
        <v>0</v>
      </c>
      <c r="BJ108" s="199" t="s">
        <v>83</v>
      </c>
      <c r="BK108" s="196"/>
      <c r="BL108" s="196"/>
      <c r="BM108" s="196"/>
    </row>
    <row r="109" s="2" customForma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9.28" customHeight="1">
      <c r="A110" s="35"/>
      <c r="B110" s="36"/>
      <c r="C110" s="201" t="s">
        <v>134</v>
      </c>
      <c r="D110" s="175"/>
      <c r="E110" s="175"/>
      <c r="F110" s="175"/>
      <c r="G110" s="175"/>
      <c r="H110" s="175"/>
      <c r="I110" s="175"/>
      <c r="J110" s="202">
        <f>ROUND(J96+J102,2)</f>
        <v>0</v>
      </c>
      <c r="K110" s="175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="2" customFormat="1" ht="6.96" customHeight="1">
      <c r="A115" s="35"/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135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16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6.25" customHeight="1">
      <c r="A119" s="35"/>
      <c r="B119" s="36"/>
      <c r="C119" s="37"/>
      <c r="D119" s="37"/>
      <c r="E119" s="173" t="str">
        <f>E7</f>
        <v>Demolice a novostavba zázemí cestářství Slaný na pozemku p. č. 391/1, 391/2 a p. č. st. 3473</v>
      </c>
      <c r="F119" s="29"/>
      <c r="G119" s="29"/>
      <c r="H119" s="29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96</v>
      </c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73" t="str">
        <f>E9</f>
        <v>03 - Kontejnerová stavba</v>
      </c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20</v>
      </c>
      <c r="D123" s="37"/>
      <c r="E123" s="37"/>
      <c r="F123" s="24" t="str">
        <f>F12</f>
        <v>p.č. 391/1 a 391/2 a p.č. st. 3473</v>
      </c>
      <c r="G123" s="37"/>
      <c r="H123" s="37"/>
      <c r="I123" s="29" t="s">
        <v>22</v>
      </c>
      <c r="J123" s="76" t="str">
        <f>IF(J12="","",J12)</f>
        <v>29. 5. 2023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24</v>
      </c>
      <c r="D125" s="37"/>
      <c r="E125" s="37"/>
      <c r="F125" s="24" t="str">
        <f>E15</f>
        <v>Středočeský kraj, Zborovská 81/11, Smíchov</v>
      </c>
      <c r="G125" s="37"/>
      <c r="H125" s="37"/>
      <c r="I125" s="29" t="s">
        <v>30</v>
      </c>
      <c r="J125" s="33" t="str">
        <f>E21</f>
        <v>KFJ project s.r.o.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28</v>
      </c>
      <c r="D126" s="37"/>
      <c r="E126" s="37"/>
      <c r="F126" s="24" t="str">
        <f>IF(E18="","",E18)</f>
        <v>Vyplň údaj</v>
      </c>
      <c r="G126" s="37"/>
      <c r="H126" s="37"/>
      <c r="I126" s="29" t="s">
        <v>33</v>
      </c>
      <c r="J126" s="33" t="str">
        <f>E24</f>
        <v>KFJ project s.r.o.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203"/>
      <c r="B128" s="204"/>
      <c r="C128" s="205" t="s">
        <v>136</v>
      </c>
      <c r="D128" s="206" t="s">
        <v>60</v>
      </c>
      <c r="E128" s="206" t="s">
        <v>56</v>
      </c>
      <c r="F128" s="206" t="s">
        <v>57</v>
      </c>
      <c r="G128" s="206" t="s">
        <v>137</v>
      </c>
      <c r="H128" s="206" t="s">
        <v>138</v>
      </c>
      <c r="I128" s="206" t="s">
        <v>139</v>
      </c>
      <c r="J128" s="207" t="s">
        <v>102</v>
      </c>
      <c r="K128" s="208" t="s">
        <v>140</v>
      </c>
      <c r="L128" s="209"/>
      <c r="M128" s="97" t="s">
        <v>1</v>
      </c>
      <c r="N128" s="98" t="s">
        <v>39</v>
      </c>
      <c r="O128" s="98" t="s">
        <v>141</v>
      </c>
      <c r="P128" s="98" t="s">
        <v>142</v>
      </c>
      <c r="Q128" s="98" t="s">
        <v>143</v>
      </c>
      <c r="R128" s="98" t="s">
        <v>144</v>
      </c>
      <c r="S128" s="98" t="s">
        <v>145</v>
      </c>
      <c r="T128" s="99" t="s">
        <v>146</v>
      </c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</row>
    <row r="129" s="2" customFormat="1" ht="22.8" customHeight="1">
      <c r="A129" s="35"/>
      <c r="B129" s="36"/>
      <c r="C129" s="104" t="s">
        <v>147</v>
      </c>
      <c r="D129" s="37"/>
      <c r="E129" s="37"/>
      <c r="F129" s="37"/>
      <c r="G129" s="37"/>
      <c r="H129" s="37"/>
      <c r="I129" s="37"/>
      <c r="J129" s="210">
        <f>BK129</f>
        <v>0</v>
      </c>
      <c r="K129" s="37"/>
      <c r="L129" s="41"/>
      <c r="M129" s="100"/>
      <c r="N129" s="211"/>
      <c r="O129" s="101"/>
      <c r="P129" s="212">
        <f>P130+P237</f>
        <v>0</v>
      </c>
      <c r="Q129" s="101"/>
      <c r="R129" s="212">
        <f>R130+R237</f>
        <v>0</v>
      </c>
      <c r="S129" s="101"/>
      <c r="T129" s="213">
        <f>T130+T237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74</v>
      </c>
      <c r="AU129" s="14" t="s">
        <v>104</v>
      </c>
      <c r="BK129" s="214">
        <f>BK130+BK237</f>
        <v>0</v>
      </c>
    </row>
    <row r="130" s="12" customFormat="1" ht="25.92" customHeight="1">
      <c r="A130" s="12"/>
      <c r="B130" s="215"/>
      <c r="C130" s="216"/>
      <c r="D130" s="217" t="s">
        <v>74</v>
      </c>
      <c r="E130" s="218" t="s">
        <v>660</v>
      </c>
      <c r="F130" s="218" t="s">
        <v>661</v>
      </c>
      <c r="G130" s="216"/>
      <c r="H130" s="216"/>
      <c r="I130" s="219"/>
      <c r="J130" s="220">
        <f>BK130</f>
        <v>0</v>
      </c>
      <c r="K130" s="216"/>
      <c r="L130" s="221"/>
      <c r="M130" s="222"/>
      <c r="N130" s="223"/>
      <c r="O130" s="223"/>
      <c r="P130" s="224">
        <f>SUM(P131:P236)</f>
        <v>0</v>
      </c>
      <c r="Q130" s="223"/>
      <c r="R130" s="224">
        <f>SUM(R131:R236)</f>
        <v>0</v>
      </c>
      <c r="S130" s="223"/>
      <c r="T130" s="225">
        <f>SUM(T131:T236)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6" t="s">
        <v>83</v>
      </c>
      <c r="AT130" s="227" t="s">
        <v>74</v>
      </c>
      <c r="AU130" s="227" t="s">
        <v>75</v>
      </c>
      <c r="AY130" s="226" t="s">
        <v>150</v>
      </c>
      <c r="BK130" s="228">
        <f>SUM(BK131:BK236)</f>
        <v>0</v>
      </c>
    </row>
    <row r="131" s="2" customFormat="1" ht="24.15" customHeight="1">
      <c r="A131" s="35"/>
      <c r="B131" s="36"/>
      <c r="C131" s="231" t="s">
        <v>83</v>
      </c>
      <c r="D131" s="231" t="s">
        <v>152</v>
      </c>
      <c r="E131" s="232" t="s">
        <v>662</v>
      </c>
      <c r="F131" s="233" t="s">
        <v>663</v>
      </c>
      <c r="G131" s="234" t="s">
        <v>664</v>
      </c>
      <c r="H131" s="235">
        <v>24</v>
      </c>
      <c r="I131" s="236"/>
      <c r="J131" s="237">
        <f>ROUND(I131*H131,2)</f>
        <v>0</v>
      </c>
      <c r="K131" s="238"/>
      <c r="L131" s="41"/>
      <c r="M131" s="239" t="s">
        <v>1</v>
      </c>
      <c r="N131" s="240" t="s">
        <v>40</v>
      </c>
      <c r="O131" s="88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3" t="s">
        <v>156</v>
      </c>
      <c r="AT131" s="243" t="s">
        <v>152</v>
      </c>
      <c r="AU131" s="243" t="s">
        <v>83</v>
      </c>
      <c r="AY131" s="14" t="s">
        <v>150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4" t="s">
        <v>83</v>
      </c>
      <c r="BK131" s="244">
        <f>ROUND(I131*H131,2)</f>
        <v>0</v>
      </c>
      <c r="BL131" s="14" t="s">
        <v>156</v>
      </c>
      <c r="BM131" s="243" t="s">
        <v>665</v>
      </c>
    </row>
    <row r="132" s="2" customFormat="1" ht="16.5" customHeight="1">
      <c r="A132" s="35"/>
      <c r="B132" s="36"/>
      <c r="C132" s="231" t="s">
        <v>195</v>
      </c>
      <c r="D132" s="231" t="s">
        <v>152</v>
      </c>
      <c r="E132" s="232" t="s">
        <v>666</v>
      </c>
      <c r="F132" s="233" t="s">
        <v>667</v>
      </c>
      <c r="G132" s="234" t="s">
        <v>155</v>
      </c>
      <c r="H132" s="235">
        <v>40</v>
      </c>
      <c r="I132" s="236"/>
      <c r="J132" s="237">
        <f>ROUND(I132*H132,2)</f>
        <v>0</v>
      </c>
      <c r="K132" s="238"/>
      <c r="L132" s="41"/>
      <c r="M132" s="239" t="s">
        <v>1</v>
      </c>
      <c r="N132" s="240" t="s">
        <v>40</v>
      </c>
      <c r="O132" s="88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3" t="s">
        <v>156</v>
      </c>
      <c r="AT132" s="243" t="s">
        <v>152</v>
      </c>
      <c r="AU132" s="243" t="s">
        <v>83</v>
      </c>
      <c r="AY132" s="14" t="s">
        <v>150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4" t="s">
        <v>83</v>
      </c>
      <c r="BK132" s="244">
        <f>ROUND(I132*H132,2)</f>
        <v>0</v>
      </c>
      <c r="BL132" s="14" t="s">
        <v>156</v>
      </c>
      <c r="BM132" s="243" t="s">
        <v>668</v>
      </c>
    </row>
    <row r="133" s="2" customFormat="1" ht="16.5" customHeight="1">
      <c r="A133" s="35"/>
      <c r="B133" s="36"/>
      <c r="C133" s="231" t="s">
        <v>199</v>
      </c>
      <c r="D133" s="231" t="s">
        <v>152</v>
      </c>
      <c r="E133" s="232" t="s">
        <v>669</v>
      </c>
      <c r="F133" s="233" t="s">
        <v>670</v>
      </c>
      <c r="G133" s="234" t="s">
        <v>664</v>
      </c>
      <c r="H133" s="235">
        <v>24</v>
      </c>
      <c r="I133" s="236"/>
      <c r="J133" s="237">
        <f>ROUND(I133*H133,2)</f>
        <v>0</v>
      </c>
      <c r="K133" s="238"/>
      <c r="L133" s="41"/>
      <c r="M133" s="239" t="s">
        <v>1</v>
      </c>
      <c r="N133" s="240" t="s">
        <v>40</v>
      </c>
      <c r="O133" s="88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3" t="s">
        <v>156</v>
      </c>
      <c r="AT133" s="243" t="s">
        <v>152</v>
      </c>
      <c r="AU133" s="243" t="s">
        <v>83</v>
      </c>
      <c r="AY133" s="14" t="s">
        <v>150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4" t="s">
        <v>83</v>
      </c>
      <c r="BK133" s="244">
        <f>ROUND(I133*H133,2)</f>
        <v>0</v>
      </c>
      <c r="BL133" s="14" t="s">
        <v>156</v>
      </c>
      <c r="BM133" s="243" t="s">
        <v>671</v>
      </c>
    </row>
    <row r="134" s="2" customFormat="1" ht="21.75" customHeight="1">
      <c r="A134" s="35"/>
      <c r="B134" s="36"/>
      <c r="C134" s="231" t="s">
        <v>203</v>
      </c>
      <c r="D134" s="231" t="s">
        <v>152</v>
      </c>
      <c r="E134" s="232" t="s">
        <v>672</v>
      </c>
      <c r="F134" s="233" t="s">
        <v>673</v>
      </c>
      <c r="G134" s="234" t="s">
        <v>664</v>
      </c>
      <c r="H134" s="235">
        <v>24</v>
      </c>
      <c r="I134" s="236"/>
      <c r="J134" s="237">
        <f>ROUND(I134*H134,2)</f>
        <v>0</v>
      </c>
      <c r="K134" s="238"/>
      <c r="L134" s="41"/>
      <c r="M134" s="239" t="s">
        <v>1</v>
      </c>
      <c r="N134" s="240" t="s">
        <v>40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156</v>
      </c>
      <c r="AT134" s="243" t="s">
        <v>152</v>
      </c>
      <c r="AU134" s="243" t="s">
        <v>83</v>
      </c>
      <c r="AY134" s="14" t="s">
        <v>150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83</v>
      </c>
      <c r="BK134" s="244">
        <f>ROUND(I134*H134,2)</f>
        <v>0</v>
      </c>
      <c r="BL134" s="14" t="s">
        <v>156</v>
      </c>
      <c r="BM134" s="243" t="s">
        <v>674</v>
      </c>
    </row>
    <row r="135" s="2" customFormat="1" ht="16.5" customHeight="1">
      <c r="A135" s="35"/>
      <c r="B135" s="36"/>
      <c r="C135" s="231" t="s">
        <v>211</v>
      </c>
      <c r="D135" s="231" t="s">
        <v>152</v>
      </c>
      <c r="E135" s="232" t="s">
        <v>675</v>
      </c>
      <c r="F135" s="233" t="s">
        <v>676</v>
      </c>
      <c r="G135" s="234" t="s">
        <v>155</v>
      </c>
      <c r="H135" s="235">
        <v>62</v>
      </c>
      <c r="I135" s="236"/>
      <c r="J135" s="237">
        <f>ROUND(I135*H135,2)</f>
        <v>0</v>
      </c>
      <c r="K135" s="238"/>
      <c r="L135" s="41"/>
      <c r="M135" s="239" t="s">
        <v>1</v>
      </c>
      <c r="N135" s="240" t="s">
        <v>40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156</v>
      </c>
      <c r="AT135" s="243" t="s">
        <v>152</v>
      </c>
      <c r="AU135" s="243" t="s">
        <v>83</v>
      </c>
      <c r="AY135" s="14" t="s">
        <v>150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83</v>
      </c>
      <c r="BK135" s="244">
        <f>ROUND(I135*H135,2)</f>
        <v>0</v>
      </c>
      <c r="BL135" s="14" t="s">
        <v>156</v>
      </c>
      <c r="BM135" s="243" t="s">
        <v>677</v>
      </c>
    </row>
    <row r="136" s="2" customFormat="1" ht="21.75" customHeight="1">
      <c r="A136" s="35"/>
      <c r="B136" s="36"/>
      <c r="C136" s="231" t="s">
        <v>218</v>
      </c>
      <c r="D136" s="231" t="s">
        <v>152</v>
      </c>
      <c r="E136" s="232" t="s">
        <v>678</v>
      </c>
      <c r="F136" s="233" t="s">
        <v>679</v>
      </c>
      <c r="G136" s="234" t="s">
        <v>155</v>
      </c>
      <c r="H136" s="235">
        <v>18</v>
      </c>
      <c r="I136" s="236"/>
      <c r="J136" s="237">
        <f>ROUND(I136*H136,2)</f>
        <v>0</v>
      </c>
      <c r="K136" s="238"/>
      <c r="L136" s="41"/>
      <c r="M136" s="239" t="s">
        <v>1</v>
      </c>
      <c r="N136" s="240" t="s">
        <v>40</v>
      </c>
      <c r="O136" s="88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3" t="s">
        <v>156</v>
      </c>
      <c r="AT136" s="243" t="s">
        <v>152</v>
      </c>
      <c r="AU136" s="243" t="s">
        <v>83</v>
      </c>
      <c r="AY136" s="14" t="s">
        <v>150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4" t="s">
        <v>83</v>
      </c>
      <c r="BK136" s="244">
        <f>ROUND(I136*H136,2)</f>
        <v>0</v>
      </c>
      <c r="BL136" s="14" t="s">
        <v>156</v>
      </c>
      <c r="BM136" s="243" t="s">
        <v>680</v>
      </c>
    </row>
    <row r="137" s="2" customFormat="1" ht="16.5" customHeight="1">
      <c r="A137" s="35"/>
      <c r="B137" s="36"/>
      <c r="C137" s="231" t="s">
        <v>8</v>
      </c>
      <c r="D137" s="231" t="s">
        <v>152</v>
      </c>
      <c r="E137" s="232" t="s">
        <v>681</v>
      </c>
      <c r="F137" s="233" t="s">
        <v>682</v>
      </c>
      <c r="G137" s="234" t="s">
        <v>155</v>
      </c>
      <c r="H137" s="235">
        <v>333</v>
      </c>
      <c r="I137" s="236"/>
      <c r="J137" s="237">
        <f>ROUND(I137*H137,2)</f>
        <v>0</v>
      </c>
      <c r="K137" s="238"/>
      <c r="L137" s="41"/>
      <c r="M137" s="239" t="s">
        <v>1</v>
      </c>
      <c r="N137" s="240" t="s">
        <v>40</v>
      </c>
      <c r="O137" s="88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3" t="s">
        <v>156</v>
      </c>
      <c r="AT137" s="243" t="s">
        <v>152</v>
      </c>
      <c r="AU137" s="243" t="s">
        <v>83</v>
      </c>
      <c r="AY137" s="14" t="s">
        <v>150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4" t="s">
        <v>83</v>
      </c>
      <c r="BK137" s="244">
        <f>ROUND(I137*H137,2)</f>
        <v>0</v>
      </c>
      <c r="BL137" s="14" t="s">
        <v>156</v>
      </c>
      <c r="BM137" s="243" t="s">
        <v>683</v>
      </c>
    </row>
    <row r="138" s="2" customFormat="1" ht="16.5" customHeight="1">
      <c r="A138" s="35"/>
      <c r="B138" s="36"/>
      <c r="C138" s="231" t="s">
        <v>214</v>
      </c>
      <c r="D138" s="231" t="s">
        <v>152</v>
      </c>
      <c r="E138" s="232" t="s">
        <v>684</v>
      </c>
      <c r="F138" s="233" t="s">
        <v>685</v>
      </c>
      <c r="G138" s="234" t="s">
        <v>155</v>
      </c>
      <c r="H138" s="235">
        <v>99</v>
      </c>
      <c r="I138" s="236"/>
      <c r="J138" s="237">
        <f>ROUND(I138*H138,2)</f>
        <v>0</v>
      </c>
      <c r="K138" s="238"/>
      <c r="L138" s="41"/>
      <c r="M138" s="239" t="s">
        <v>1</v>
      </c>
      <c r="N138" s="240" t="s">
        <v>40</v>
      </c>
      <c r="O138" s="88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3" t="s">
        <v>156</v>
      </c>
      <c r="AT138" s="243" t="s">
        <v>152</v>
      </c>
      <c r="AU138" s="243" t="s">
        <v>83</v>
      </c>
      <c r="AY138" s="14" t="s">
        <v>150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4" t="s">
        <v>83</v>
      </c>
      <c r="BK138" s="244">
        <f>ROUND(I138*H138,2)</f>
        <v>0</v>
      </c>
      <c r="BL138" s="14" t="s">
        <v>156</v>
      </c>
      <c r="BM138" s="243" t="s">
        <v>686</v>
      </c>
    </row>
    <row r="139" s="2" customFormat="1">
      <c r="A139" s="35"/>
      <c r="B139" s="36"/>
      <c r="C139" s="37"/>
      <c r="D139" s="245" t="s">
        <v>193</v>
      </c>
      <c r="E139" s="37"/>
      <c r="F139" s="246" t="s">
        <v>687</v>
      </c>
      <c r="G139" s="37"/>
      <c r="H139" s="37"/>
      <c r="I139" s="198"/>
      <c r="J139" s="37"/>
      <c r="K139" s="37"/>
      <c r="L139" s="41"/>
      <c r="M139" s="247"/>
      <c r="N139" s="248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193</v>
      </c>
      <c r="AU139" s="14" t="s">
        <v>83</v>
      </c>
    </row>
    <row r="140" s="2" customFormat="1" ht="16.5" customHeight="1">
      <c r="A140" s="35"/>
      <c r="B140" s="36"/>
      <c r="C140" s="231" t="s">
        <v>235</v>
      </c>
      <c r="D140" s="231" t="s">
        <v>152</v>
      </c>
      <c r="E140" s="232" t="s">
        <v>688</v>
      </c>
      <c r="F140" s="233" t="s">
        <v>689</v>
      </c>
      <c r="G140" s="234" t="s">
        <v>278</v>
      </c>
      <c r="H140" s="235">
        <v>110</v>
      </c>
      <c r="I140" s="236"/>
      <c r="J140" s="237">
        <f>ROUND(I140*H140,2)</f>
        <v>0</v>
      </c>
      <c r="K140" s="238"/>
      <c r="L140" s="41"/>
      <c r="M140" s="239" t="s">
        <v>1</v>
      </c>
      <c r="N140" s="240" t="s">
        <v>40</v>
      </c>
      <c r="O140" s="88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3" t="s">
        <v>156</v>
      </c>
      <c r="AT140" s="243" t="s">
        <v>152</v>
      </c>
      <c r="AU140" s="243" t="s">
        <v>83</v>
      </c>
      <c r="AY140" s="14" t="s">
        <v>150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4" t="s">
        <v>83</v>
      </c>
      <c r="BK140" s="244">
        <f>ROUND(I140*H140,2)</f>
        <v>0</v>
      </c>
      <c r="BL140" s="14" t="s">
        <v>156</v>
      </c>
      <c r="BM140" s="243" t="s">
        <v>690</v>
      </c>
    </row>
    <row r="141" s="2" customFormat="1" ht="24.15" customHeight="1">
      <c r="A141" s="35"/>
      <c r="B141" s="36"/>
      <c r="C141" s="231" t="s">
        <v>239</v>
      </c>
      <c r="D141" s="231" t="s">
        <v>152</v>
      </c>
      <c r="E141" s="232" t="s">
        <v>691</v>
      </c>
      <c r="F141" s="233" t="s">
        <v>692</v>
      </c>
      <c r="G141" s="234" t="s">
        <v>155</v>
      </c>
      <c r="H141" s="235">
        <v>432</v>
      </c>
      <c r="I141" s="236"/>
      <c r="J141" s="237">
        <f>ROUND(I141*H141,2)</f>
        <v>0</v>
      </c>
      <c r="K141" s="238"/>
      <c r="L141" s="41"/>
      <c r="M141" s="239" t="s">
        <v>1</v>
      </c>
      <c r="N141" s="240" t="s">
        <v>40</v>
      </c>
      <c r="O141" s="88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3" t="s">
        <v>156</v>
      </c>
      <c r="AT141" s="243" t="s">
        <v>152</v>
      </c>
      <c r="AU141" s="243" t="s">
        <v>83</v>
      </c>
      <c r="AY141" s="14" t="s">
        <v>150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4" t="s">
        <v>83</v>
      </c>
      <c r="BK141" s="244">
        <f>ROUND(I141*H141,2)</f>
        <v>0</v>
      </c>
      <c r="BL141" s="14" t="s">
        <v>156</v>
      </c>
      <c r="BM141" s="243" t="s">
        <v>693</v>
      </c>
    </row>
    <row r="142" s="2" customFormat="1" ht="37.8" customHeight="1">
      <c r="A142" s="35"/>
      <c r="B142" s="36"/>
      <c r="C142" s="231" t="s">
        <v>243</v>
      </c>
      <c r="D142" s="231" t="s">
        <v>152</v>
      </c>
      <c r="E142" s="232" t="s">
        <v>694</v>
      </c>
      <c r="F142" s="233" t="s">
        <v>695</v>
      </c>
      <c r="G142" s="234" t="s">
        <v>155</v>
      </c>
      <c r="H142" s="235">
        <v>432</v>
      </c>
      <c r="I142" s="236"/>
      <c r="J142" s="237">
        <f>ROUND(I142*H142,2)</f>
        <v>0</v>
      </c>
      <c r="K142" s="238"/>
      <c r="L142" s="41"/>
      <c r="M142" s="239" t="s">
        <v>1</v>
      </c>
      <c r="N142" s="240" t="s">
        <v>40</v>
      </c>
      <c r="O142" s="88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3" t="s">
        <v>156</v>
      </c>
      <c r="AT142" s="243" t="s">
        <v>152</v>
      </c>
      <c r="AU142" s="243" t="s">
        <v>83</v>
      </c>
      <c r="AY142" s="14" t="s">
        <v>150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4" t="s">
        <v>83</v>
      </c>
      <c r="BK142" s="244">
        <f>ROUND(I142*H142,2)</f>
        <v>0</v>
      </c>
      <c r="BL142" s="14" t="s">
        <v>156</v>
      </c>
      <c r="BM142" s="243" t="s">
        <v>696</v>
      </c>
    </row>
    <row r="143" s="2" customFormat="1" ht="24.15" customHeight="1">
      <c r="A143" s="35"/>
      <c r="B143" s="36"/>
      <c r="C143" s="231" t="s">
        <v>85</v>
      </c>
      <c r="D143" s="231" t="s">
        <v>152</v>
      </c>
      <c r="E143" s="232" t="s">
        <v>697</v>
      </c>
      <c r="F143" s="233" t="s">
        <v>698</v>
      </c>
      <c r="G143" s="234" t="s">
        <v>664</v>
      </c>
      <c r="H143" s="235">
        <v>68</v>
      </c>
      <c r="I143" s="236"/>
      <c r="J143" s="237">
        <f>ROUND(I143*H143,2)</f>
        <v>0</v>
      </c>
      <c r="K143" s="238"/>
      <c r="L143" s="41"/>
      <c r="M143" s="239" t="s">
        <v>1</v>
      </c>
      <c r="N143" s="240" t="s">
        <v>40</v>
      </c>
      <c r="O143" s="88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3" t="s">
        <v>156</v>
      </c>
      <c r="AT143" s="243" t="s">
        <v>152</v>
      </c>
      <c r="AU143" s="243" t="s">
        <v>83</v>
      </c>
      <c r="AY143" s="14" t="s">
        <v>150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4" t="s">
        <v>83</v>
      </c>
      <c r="BK143" s="244">
        <f>ROUND(I143*H143,2)</f>
        <v>0</v>
      </c>
      <c r="BL143" s="14" t="s">
        <v>156</v>
      </c>
      <c r="BM143" s="243" t="s">
        <v>699</v>
      </c>
    </row>
    <row r="144" s="2" customFormat="1" ht="21.75" customHeight="1">
      <c r="A144" s="35"/>
      <c r="B144" s="36"/>
      <c r="C144" s="231" t="s">
        <v>247</v>
      </c>
      <c r="D144" s="231" t="s">
        <v>152</v>
      </c>
      <c r="E144" s="232" t="s">
        <v>700</v>
      </c>
      <c r="F144" s="233" t="s">
        <v>701</v>
      </c>
      <c r="G144" s="234" t="s">
        <v>702</v>
      </c>
      <c r="H144" s="235">
        <v>10</v>
      </c>
      <c r="I144" s="236"/>
      <c r="J144" s="237">
        <f>ROUND(I144*H144,2)</f>
        <v>0</v>
      </c>
      <c r="K144" s="238"/>
      <c r="L144" s="41"/>
      <c r="M144" s="239" t="s">
        <v>1</v>
      </c>
      <c r="N144" s="240" t="s">
        <v>40</v>
      </c>
      <c r="O144" s="88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3" t="s">
        <v>156</v>
      </c>
      <c r="AT144" s="243" t="s">
        <v>152</v>
      </c>
      <c r="AU144" s="243" t="s">
        <v>83</v>
      </c>
      <c r="AY144" s="14" t="s">
        <v>150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4" t="s">
        <v>83</v>
      </c>
      <c r="BK144" s="244">
        <f>ROUND(I144*H144,2)</f>
        <v>0</v>
      </c>
      <c r="BL144" s="14" t="s">
        <v>156</v>
      </c>
      <c r="BM144" s="243" t="s">
        <v>703</v>
      </c>
    </row>
    <row r="145" s="2" customFormat="1" ht="16.5" customHeight="1">
      <c r="A145" s="35"/>
      <c r="B145" s="36"/>
      <c r="C145" s="231" t="s">
        <v>7</v>
      </c>
      <c r="D145" s="231" t="s">
        <v>152</v>
      </c>
      <c r="E145" s="232" t="s">
        <v>704</v>
      </c>
      <c r="F145" s="233" t="s">
        <v>705</v>
      </c>
      <c r="G145" s="234" t="s">
        <v>155</v>
      </c>
      <c r="H145" s="235">
        <v>1368</v>
      </c>
      <c r="I145" s="236"/>
      <c r="J145" s="237">
        <f>ROUND(I145*H145,2)</f>
        <v>0</v>
      </c>
      <c r="K145" s="238"/>
      <c r="L145" s="41"/>
      <c r="M145" s="239" t="s">
        <v>1</v>
      </c>
      <c r="N145" s="240" t="s">
        <v>40</v>
      </c>
      <c r="O145" s="88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3" t="s">
        <v>156</v>
      </c>
      <c r="AT145" s="243" t="s">
        <v>152</v>
      </c>
      <c r="AU145" s="243" t="s">
        <v>83</v>
      </c>
      <c r="AY145" s="14" t="s">
        <v>150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4" t="s">
        <v>83</v>
      </c>
      <c r="BK145" s="244">
        <f>ROUND(I145*H145,2)</f>
        <v>0</v>
      </c>
      <c r="BL145" s="14" t="s">
        <v>156</v>
      </c>
      <c r="BM145" s="243" t="s">
        <v>706</v>
      </c>
    </row>
    <row r="146" s="2" customFormat="1" ht="24.15" customHeight="1">
      <c r="A146" s="35"/>
      <c r="B146" s="36"/>
      <c r="C146" s="231" t="s">
        <v>255</v>
      </c>
      <c r="D146" s="231" t="s">
        <v>152</v>
      </c>
      <c r="E146" s="232" t="s">
        <v>707</v>
      </c>
      <c r="F146" s="233" t="s">
        <v>708</v>
      </c>
      <c r="G146" s="234" t="s">
        <v>155</v>
      </c>
      <c r="H146" s="235">
        <v>432</v>
      </c>
      <c r="I146" s="236"/>
      <c r="J146" s="237">
        <f>ROUND(I146*H146,2)</f>
        <v>0</v>
      </c>
      <c r="K146" s="238"/>
      <c r="L146" s="41"/>
      <c r="M146" s="239" t="s">
        <v>1</v>
      </c>
      <c r="N146" s="240" t="s">
        <v>40</v>
      </c>
      <c r="O146" s="88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3" t="s">
        <v>156</v>
      </c>
      <c r="AT146" s="243" t="s">
        <v>152</v>
      </c>
      <c r="AU146" s="243" t="s">
        <v>83</v>
      </c>
      <c r="AY146" s="14" t="s">
        <v>150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4" t="s">
        <v>83</v>
      </c>
      <c r="BK146" s="244">
        <f>ROUND(I146*H146,2)</f>
        <v>0</v>
      </c>
      <c r="BL146" s="14" t="s">
        <v>156</v>
      </c>
      <c r="BM146" s="243" t="s">
        <v>709</v>
      </c>
    </row>
    <row r="147" s="2" customFormat="1" ht="21.75" customHeight="1">
      <c r="A147" s="35"/>
      <c r="B147" s="36"/>
      <c r="C147" s="231" t="s">
        <v>259</v>
      </c>
      <c r="D147" s="231" t="s">
        <v>152</v>
      </c>
      <c r="E147" s="232" t="s">
        <v>710</v>
      </c>
      <c r="F147" s="233" t="s">
        <v>711</v>
      </c>
      <c r="G147" s="234" t="s">
        <v>664</v>
      </c>
      <c r="H147" s="235">
        <v>9</v>
      </c>
      <c r="I147" s="236"/>
      <c r="J147" s="237">
        <f>ROUND(I147*H147,2)</f>
        <v>0</v>
      </c>
      <c r="K147" s="238"/>
      <c r="L147" s="41"/>
      <c r="M147" s="239" t="s">
        <v>1</v>
      </c>
      <c r="N147" s="240" t="s">
        <v>40</v>
      </c>
      <c r="O147" s="88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3" t="s">
        <v>156</v>
      </c>
      <c r="AT147" s="243" t="s">
        <v>152</v>
      </c>
      <c r="AU147" s="243" t="s">
        <v>83</v>
      </c>
      <c r="AY147" s="14" t="s">
        <v>150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4" t="s">
        <v>83</v>
      </c>
      <c r="BK147" s="244">
        <f>ROUND(I147*H147,2)</f>
        <v>0</v>
      </c>
      <c r="BL147" s="14" t="s">
        <v>156</v>
      </c>
      <c r="BM147" s="243" t="s">
        <v>712</v>
      </c>
    </row>
    <row r="148" s="2" customFormat="1" ht="24.15" customHeight="1">
      <c r="A148" s="35"/>
      <c r="B148" s="36"/>
      <c r="C148" s="231" t="s">
        <v>263</v>
      </c>
      <c r="D148" s="231" t="s">
        <v>152</v>
      </c>
      <c r="E148" s="232" t="s">
        <v>713</v>
      </c>
      <c r="F148" s="233" t="s">
        <v>714</v>
      </c>
      <c r="G148" s="234" t="s">
        <v>702</v>
      </c>
      <c r="H148" s="235">
        <v>4</v>
      </c>
      <c r="I148" s="236"/>
      <c r="J148" s="237">
        <f>ROUND(I148*H148,2)</f>
        <v>0</v>
      </c>
      <c r="K148" s="238"/>
      <c r="L148" s="41"/>
      <c r="M148" s="239" t="s">
        <v>1</v>
      </c>
      <c r="N148" s="240" t="s">
        <v>40</v>
      </c>
      <c r="O148" s="88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3" t="s">
        <v>156</v>
      </c>
      <c r="AT148" s="243" t="s">
        <v>152</v>
      </c>
      <c r="AU148" s="243" t="s">
        <v>83</v>
      </c>
      <c r="AY148" s="14" t="s">
        <v>150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4" t="s">
        <v>83</v>
      </c>
      <c r="BK148" s="244">
        <f>ROUND(I148*H148,2)</f>
        <v>0</v>
      </c>
      <c r="BL148" s="14" t="s">
        <v>156</v>
      </c>
      <c r="BM148" s="243" t="s">
        <v>715</v>
      </c>
    </row>
    <row r="149" s="2" customFormat="1" ht="21.75" customHeight="1">
      <c r="A149" s="35"/>
      <c r="B149" s="36"/>
      <c r="C149" s="231" t="s">
        <v>269</v>
      </c>
      <c r="D149" s="231" t="s">
        <v>152</v>
      </c>
      <c r="E149" s="232" t="s">
        <v>716</v>
      </c>
      <c r="F149" s="233" t="s">
        <v>717</v>
      </c>
      <c r="G149" s="234" t="s">
        <v>664</v>
      </c>
      <c r="H149" s="235">
        <v>17</v>
      </c>
      <c r="I149" s="236"/>
      <c r="J149" s="237">
        <f>ROUND(I149*H149,2)</f>
        <v>0</v>
      </c>
      <c r="K149" s="238"/>
      <c r="L149" s="41"/>
      <c r="M149" s="239" t="s">
        <v>1</v>
      </c>
      <c r="N149" s="240" t="s">
        <v>40</v>
      </c>
      <c r="O149" s="88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3" t="s">
        <v>156</v>
      </c>
      <c r="AT149" s="243" t="s">
        <v>152</v>
      </c>
      <c r="AU149" s="243" t="s">
        <v>83</v>
      </c>
      <c r="AY149" s="14" t="s">
        <v>150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4" t="s">
        <v>83</v>
      </c>
      <c r="BK149" s="244">
        <f>ROUND(I149*H149,2)</f>
        <v>0</v>
      </c>
      <c r="BL149" s="14" t="s">
        <v>156</v>
      </c>
      <c r="BM149" s="243" t="s">
        <v>718</v>
      </c>
    </row>
    <row r="150" s="2" customFormat="1" ht="24.15" customHeight="1">
      <c r="A150" s="35"/>
      <c r="B150" s="36"/>
      <c r="C150" s="231" t="s">
        <v>275</v>
      </c>
      <c r="D150" s="231" t="s">
        <v>152</v>
      </c>
      <c r="E150" s="232" t="s">
        <v>719</v>
      </c>
      <c r="F150" s="233" t="s">
        <v>720</v>
      </c>
      <c r="G150" s="234" t="s">
        <v>664</v>
      </c>
      <c r="H150" s="235">
        <v>3</v>
      </c>
      <c r="I150" s="236"/>
      <c r="J150" s="237">
        <f>ROUND(I150*H150,2)</f>
        <v>0</v>
      </c>
      <c r="K150" s="238"/>
      <c r="L150" s="41"/>
      <c r="M150" s="239" t="s">
        <v>1</v>
      </c>
      <c r="N150" s="240" t="s">
        <v>40</v>
      </c>
      <c r="O150" s="88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3" t="s">
        <v>156</v>
      </c>
      <c r="AT150" s="243" t="s">
        <v>152</v>
      </c>
      <c r="AU150" s="243" t="s">
        <v>83</v>
      </c>
      <c r="AY150" s="14" t="s">
        <v>150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4" t="s">
        <v>83</v>
      </c>
      <c r="BK150" s="244">
        <f>ROUND(I150*H150,2)</f>
        <v>0</v>
      </c>
      <c r="BL150" s="14" t="s">
        <v>156</v>
      </c>
      <c r="BM150" s="243" t="s">
        <v>721</v>
      </c>
    </row>
    <row r="151" s="2" customFormat="1" ht="16.5" customHeight="1">
      <c r="A151" s="35"/>
      <c r="B151" s="36"/>
      <c r="C151" s="231" t="s">
        <v>282</v>
      </c>
      <c r="D151" s="231" t="s">
        <v>152</v>
      </c>
      <c r="E151" s="232" t="s">
        <v>722</v>
      </c>
      <c r="F151" s="233" t="s">
        <v>723</v>
      </c>
      <c r="G151" s="234" t="s">
        <v>664</v>
      </c>
      <c r="H151" s="235">
        <v>3</v>
      </c>
      <c r="I151" s="236"/>
      <c r="J151" s="237">
        <f>ROUND(I151*H151,2)</f>
        <v>0</v>
      </c>
      <c r="K151" s="238"/>
      <c r="L151" s="41"/>
      <c r="M151" s="239" t="s">
        <v>1</v>
      </c>
      <c r="N151" s="240" t="s">
        <v>40</v>
      </c>
      <c r="O151" s="88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3" t="s">
        <v>156</v>
      </c>
      <c r="AT151" s="243" t="s">
        <v>152</v>
      </c>
      <c r="AU151" s="243" t="s">
        <v>83</v>
      </c>
      <c r="AY151" s="14" t="s">
        <v>150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4" t="s">
        <v>83</v>
      </c>
      <c r="BK151" s="244">
        <f>ROUND(I151*H151,2)</f>
        <v>0</v>
      </c>
      <c r="BL151" s="14" t="s">
        <v>156</v>
      </c>
      <c r="BM151" s="243" t="s">
        <v>724</v>
      </c>
    </row>
    <row r="152" s="2" customFormat="1" ht="16.5" customHeight="1">
      <c r="A152" s="35"/>
      <c r="B152" s="36"/>
      <c r="C152" s="231" t="s">
        <v>286</v>
      </c>
      <c r="D152" s="231" t="s">
        <v>152</v>
      </c>
      <c r="E152" s="232" t="s">
        <v>725</v>
      </c>
      <c r="F152" s="233" t="s">
        <v>726</v>
      </c>
      <c r="G152" s="234" t="s">
        <v>664</v>
      </c>
      <c r="H152" s="235">
        <v>17</v>
      </c>
      <c r="I152" s="236"/>
      <c r="J152" s="237">
        <f>ROUND(I152*H152,2)</f>
        <v>0</v>
      </c>
      <c r="K152" s="238"/>
      <c r="L152" s="41"/>
      <c r="M152" s="239" t="s">
        <v>1</v>
      </c>
      <c r="N152" s="240" t="s">
        <v>40</v>
      </c>
      <c r="O152" s="88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3" t="s">
        <v>156</v>
      </c>
      <c r="AT152" s="243" t="s">
        <v>152</v>
      </c>
      <c r="AU152" s="243" t="s">
        <v>83</v>
      </c>
      <c r="AY152" s="14" t="s">
        <v>150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4" t="s">
        <v>83</v>
      </c>
      <c r="BK152" s="244">
        <f>ROUND(I152*H152,2)</f>
        <v>0</v>
      </c>
      <c r="BL152" s="14" t="s">
        <v>156</v>
      </c>
      <c r="BM152" s="243" t="s">
        <v>727</v>
      </c>
    </row>
    <row r="153" s="2" customFormat="1" ht="16.5" customHeight="1">
      <c r="A153" s="35"/>
      <c r="B153" s="36"/>
      <c r="C153" s="231" t="s">
        <v>292</v>
      </c>
      <c r="D153" s="231" t="s">
        <v>152</v>
      </c>
      <c r="E153" s="232" t="s">
        <v>728</v>
      </c>
      <c r="F153" s="233" t="s">
        <v>729</v>
      </c>
      <c r="G153" s="234" t="s">
        <v>664</v>
      </c>
      <c r="H153" s="235">
        <v>20</v>
      </c>
      <c r="I153" s="236"/>
      <c r="J153" s="237">
        <f>ROUND(I153*H153,2)</f>
        <v>0</v>
      </c>
      <c r="K153" s="238"/>
      <c r="L153" s="41"/>
      <c r="M153" s="239" t="s">
        <v>1</v>
      </c>
      <c r="N153" s="240" t="s">
        <v>40</v>
      </c>
      <c r="O153" s="88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156</v>
      </c>
      <c r="AT153" s="243" t="s">
        <v>152</v>
      </c>
      <c r="AU153" s="243" t="s">
        <v>83</v>
      </c>
      <c r="AY153" s="14" t="s">
        <v>150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83</v>
      </c>
      <c r="BK153" s="244">
        <f>ROUND(I153*H153,2)</f>
        <v>0</v>
      </c>
      <c r="BL153" s="14" t="s">
        <v>156</v>
      </c>
      <c r="BM153" s="243" t="s">
        <v>730</v>
      </c>
    </row>
    <row r="154" s="2" customFormat="1" ht="24.15" customHeight="1">
      <c r="A154" s="35"/>
      <c r="B154" s="36"/>
      <c r="C154" s="231" t="s">
        <v>164</v>
      </c>
      <c r="D154" s="231" t="s">
        <v>152</v>
      </c>
      <c r="E154" s="232" t="s">
        <v>731</v>
      </c>
      <c r="F154" s="233" t="s">
        <v>732</v>
      </c>
      <c r="G154" s="234" t="s">
        <v>155</v>
      </c>
      <c r="H154" s="235">
        <v>819</v>
      </c>
      <c r="I154" s="236"/>
      <c r="J154" s="237">
        <f>ROUND(I154*H154,2)</f>
        <v>0</v>
      </c>
      <c r="K154" s="238"/>
      <c r="L154" s="41"/>
      <c r="M154" s="239" t="s">
        <v>1</v>
      </c>
      <c r="N154" s="240" t="s">
        <v>40</v>
      </c>
      <c r="O154" s="88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3" t="s">
        <v>156</v>
      </c>
      <c r="AT154" s="243" t="s">
        <v>152</v>
      </c>
      <c r="AU154" s="243" t="s">
        <v>83</v>
      </c>
      <c r="AY154" s="14" t="s">
        <v>150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4" t="s">
        <v>83</v>
      </c>
      <c r="BK154" s="244">
        <f>ROUND(I154*H154,2)</f>
        <v>0</v>
      </c>
      <c r="BL154" s="14" t="s">
        <v>156</v>
      </c>
      <c r="BM154" s="243" t="s">
        <v>733</v>
      </c>
    </row>
    <row r="155" s="2" customFormat="1" ht="16.5" customHeight="1">
      <c r="A155" s="35"/>
      <c r="B155" s="36"/>
      <c r="C155" s="231" t="s">
        <v>298</v>
      </c>
      <c r="D155" s="231" t="s">
        <v>152</v>
      </c>
      <c r="E155" s="232" t="s">
        <v>734</v>
      </c>
      <c r="F155" s="233" t="s">
        <v>735</v>
      </c>
      <c r="G155" s="234" t="s">
        <v>664</v>
      </c>
      <c r="H155" s="235">
        <v>11</v>
      </c>
      <c r="I155" s="236"/>
      <c r="J155" s="237">
        <f>ROUND(I155*H155,2)</f>
        <v>0</v>
      </c>
      <c r="K155" s="238"/>
      <c r="L155" s="41"/>
      <c r="M155" s="239" t="s">
        <v>1</v>
      </c>
      <c r="N155" s="240" t="s">
        <v>40</v>
      </c>
      <c r="O155" s="88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156</v>
      </c>
      <c r="AT155" s="243" t="s">
        <v>152</v>
      </c>
      <c r="AU155" s="243" t="s">
        <v>83</v>
      </c>
      <c r="AY155" s="14" t="s">
        <v>150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83</v>
      </c>
      <c r="BK155" s="244">
        <f>ROUND(I155*H155,2)</f>
        <v>0</v>
      </c>
      <c r="BL155" s="14" t="s">
        <v>156</v>
      </c>
      <c r="BM155" s="243" t="s">
        <v>736</v>
      </c>
    </row>
    <row r="156" s="2" customFormat="1" ht="16.5" customHeight="1">
      <c r="A156" s="35"/>
      <c r="B156" s="36"/>
      <c r="C156" s="231" t="s">
        <v>304</v>
      </c>
      <c r="D156" s="231" t="s">
        <v>152</v>
      </c>
      <c r="E156" s="232" t="s">
        <v>737</v>
      </c>
      <c r="F156" s="233" t="s">
        <v>738</v>
      </c>
      <c r="G156" s="234" t="s">
        <v>664</v>
      </c>
      <c r="H156" s="235">
        <v>31</v>
      </c>
      <c r="I156" s="236"/>
      <c r="J156" s="237">
        <f>ROUND(I156*H156,2)</f>
        <v>0</v>
      </c>
      <c r="K156" s="238"/>
      <c r="L156" s="41"/>
      <c r="M156" s="239" t="s">
        <v>1</v>
      </c>
      <c r="N156" s="240" t="s">
        <v>40</v>
      </c>
      <c r="O156" s="88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3" t="s">
        <v>156</v>
      </c>
      <c r="AT156" s="243" t="s">
        <v>152</v>
      </c>
      <c r="AU156" s="243" t="s">
        <v>83</v>
      </c>
      <c r="AY156" s="14" t="s">
        <v>150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4" t="s">
        <v>83</v>
      </c>
      <c r="BK156" s="244">
        <f>ROUND(I156*H156,2)</f>
        <v>0</v>
      </c>
      <c r="BL156" s="14" t="s">
        <v>156</v>
      </c>
      <c r="BM156" s="243" t="s">
        <v>739</v>
      </c>
    </row>
    <row r="157" s="2" customFormat="1" ht="16.5" customHeight="1">
      <c r="A157" s="35"/>
      <c r="B157" s="36"/>
      <c r="C157" s="231" t="s">
        <v>308</v>
      </c>
      <c r="D157" s="231" t="s">
        <v>152</v>
      </c>
      <c r="E157" s="232" t="s">
        <v>740</v>
      </c>
      <c r="F157" s="233" t="s">
        <v>741</v>
      </c>
      <c r="G157" s="234" t="s">
        <v>664</v>
      </c>
      <c r="H157" s="235">
        <v>31</v>
      </c>
      <c r="I157" s="236"/>
      <c r="J157" s="237">
        <f>ROUND(I157*H157,2)</f>
        <v>0</v>
      </c>
      <c r="K157" s="238"/>
      <c r="L157" s="41"/>
      <c r="M157" s="239" t="s">
        <v>1</v>
      </c>
      <c r="N157" s="240" t="s">
        <v>40</v>
      </c>
      <c r="O157" s="88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3" t="s">
        <v>156</v>
      </c>
      <c r="AT157" s="243" t="s">
        <v>152</v>
      </c>
      <c r="AU157" s="243" t="s">
        <v>83</v>
      </c>
      <c r="AY157" s="14" t="s">
        <v>150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4" t="s">
        <v>83</v>
      </c>
      <c r="BK157" s="244">
        <f>ROUND(I157*H157,2)</f>
        <v>0</v>
      </c>
      <c r="BL157" s="14" t="s">
        <v>156</v>
      </c>
      <c r="BM157" s="243" t="s">
        <v>742</v>
      </c>
    </row>
    <row r="158" s="2" customFormat="1" ht="21.75" customHeight="1">
      <c r="A158" s="35"/>
      <c r="B158" s="36"/>
      <c r="C158" s="231" t="s">
        <v>312</v>
      </c>
      <c r="D158" s="231" t="s">
        <v>152</v>
      </c>
      <c r="E158" s="232" t="s">
        <v>743</v>
      </c>
      <c r="F158" s="233" t="s">
        <v>744</v>
      </c>
      <c r="G158" s="234" t="s">
        <v>664</v>
      </c>
      <c r="H158" s="235">
        <v>10</v>
      </c>
      <c r="I158" s="236"/>
      <c r="J158" s="237">
        <f>ROUND(I158*H158,2)</f>
        <v>0</v>
      </c>
      <c r="K158" s="238"/>
      <c r="L158" s="41"/>
      <c r="M158" s="239" t="s">
        <v>1</v>
      </c>
      <c r="N158" s="240" t="s">
        <v>40</v>
      </c>
      <c r="O158" s="88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156</v>
      </c>
      <c r="AT158" s="243" t="s">
        <v>152</v>
      </c>
      <c r="AU158" s="243" t="s">
        <v>83</v>
      </c>
      <c r="AY158" s="14" t="s">
        <v>150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83</v>
      </c>
      <c r="BK158" s="244">
        <f>ROUND(I158*H158,2)</f>
        <v>0</v>
      </c>
      <c r="BL158" s="14" t="s">
        <v>156</v>
      </c>
      <c r="BM158" s="243" t="s">
        <v>745</v>
      </c>
    </row>
    <row r="159" s="2" customFormat="1" ht="16.5" customHeight="1">
      <c r="A159" s="35"/>
      <c r="B159" s="36"/>
      <c r="C159" s="231" t="s">
        <v>318</v>
      </c>
      <c r="D159" s="231" t="s">
        <v>152</v>
      </c>
      <c r="E159" s="232" t="s">
        <v>746</v>
      </c>
      <c r="F159" s="233" t="s">
        <v>747</v>
      </c>
      <c r="G159" s="234" t="s">
        <v>664</v>
      </c>
      <c r="H159" s="235">
        <v>2</v>
      </c>
      <c r="I159" s="236"/>
      <c r="J159" s="237">
        <f>ROUND(I159*H159,2)</f>
        <v>0</v>
      </c>
      <c r="K159" s="238"/>
      <c r="L159" s="41"/>
      <c r="M159" s="239" t="s">
        <v>1</v>
      </c>
      <c r="N159" s="240" t="s">
        <v>40</v>
      </c>
      <c r="O159" s="88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156</v>
      </c>
      <c r="AT159" s="243" t="s">
        <v>152</v>
      </c>
      <c r="AU159" s="243" t="s">
        <v>83</v>
      </c>
      <c r="AY159" s="14" t="s">
        <v>150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83</v>
      </c>
      <c r="BK159" s="244">
        <f>ROUND(I159*H159,2)</f>
        <v>0</v>
      </c>
      <c r="BL159" s="14" t="s">
        <v>156</v>
      </c>
      <c r="BM159" s="243" t="s">
        <v>748</v>
      </c>
    </row>
    <row r="160" s="2" customFormat="1">
      <c r="A160" s="35"/>
      <c r="B160" s="36"/>
      <c r="C160" s="37"/>
      <c r="D160" s="245" t="s">
        <v>193</v>
      </c>
      <c r="E160" s="37"/>
      <c r="F160" s="246" t="s">
        <v>749</v>
      </c>
      <c r="G160" s="37"/>
      <c r="H160" s="37"/>
      <c r="I160" s="198"/>
      <c r="J160" s="37"/>
      <c r="K160" s="37"/>
      <c r="L160" s="41"/>
      <c r="M160" s="247"/>
      <c r="N160" s="248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193</v>
      </c>
      <c r="AU160" s="14" t="s">
        <v>83</v>
      </c>
    </row>
    <row r="161" s="2" customFormat="1" ht="16.5" customHeight="1">
      <c r="A161" s="35"/>
      <c r="B161" s="36"/>
      <c r="C161" s="231" t="s">
        <v>322</v>
      </c>
      <c r="D161" s="231" t="s">
        <v>152</v>
      </c>
      <c r="E161" s="232" t="s">
        <v>750</v>
      </c>
      <c r="F161" s="233" t="s">
        <v>751</v>
      </c>
      <c r="G161" s="234" t="s">
        <v>664</v>
      </c>
      <c r="H161" s="235">
        <v>1</v>
      </c>
      <c r="I161" s="236"/>
      <c r="J161" s="237">
        <f>ROUND(I161*H161,2)</f>
        <v>0</v>
      </c>
      <c r="K161" s="238"/>
      <c r="L161" s="41"/>
      <c r="M161" s="239" t="s">
        <v>1</v>
      </c>
      <c r="N161" s="240" t="s">
        <v>40</v>
      </c>
      <c r="O161" s="88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156</v>
      </c>
      <c r="AT161" s="243" t="s">
        <v>152</v>
      </c>
      <c r="AU161" s="243" t="s">
        <v>83</v>
      </c>
      <c r="AY161" s="14" t="s">
        <v>150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83</v>
      </c>
      <c r="BK161" s="244">
        <f>ROUND(I161*H161,2)</f>
        <v>0</v>
      </c>
      <c r="BL161" s="14" t="s">
        <v>156</v>
      </c>
      <c r="BM161" s="243" t="s">
        <v>752</v>
      </c>
    </row>
    <row r="162" s="2" customFormat="1">
      <c r="A162" s="35"/>
      <c r="B162" s="36"/>
      <c r="C162" s="37"/>
      <c r="D162" s="245" t="s">
        <v>193</v>
      </c>
      <c r="E162" s="37"/>
      <c r="F162" s="246" t="s">
        <v>749</v>
      </c>
      <c r="G162" s="37"/>
      <c r="H162" s="37"/>
      <c r="I162" s="198"/>
      <c r="J162" s="37"/>
      <c r="K162" s="37"/>
      <c r="L162" s="41"/>
      <c r="M162" s="247"/>
      <c r="N162" s="248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193</v>
      </c>
      <c r="AU162" s="14" t="s">
        <v>83</v>
      </c>
    </row>
    <row r="163" s="2" customFormat="1" ht="16.5" customHeight="1">
      <c r="A163" s="35"/>
      <c r="B163" s="36"/>
      <c r="C163" s="231" t="s">
        <v>326</v>
      </c>
      <c r="D163" s="231" t="s">
        <v>152</v>
      </c>
      <c r="E163" s="232" t="s">
        <v>753</v>
      </c>
      <c r="F163" s="233" t="s">
        <v>754</v>
      </c>
      <c r="G163" s="234" t="s">
        <v>664</v>
      </c>
      <c r="H163" s="235">
        <v>3</v>
      </c>
      <c r="I163" s="236"/>
      <c r="J163" s="237">
        <f>ROUND(I163*H163,2)</f>
        <v>0</v>
      </c>
      <c r="K163" s="238"/>
      <c r="L163" s="41"/>
      <c r="M163" s="239" t="s">
        <v>1</v>
      </c>
      <c r="N163" s="240" t="s">
        <v>40</v>
      </c>
      <c r="O163" s="88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156</v>
      </c>
      <c r="AT163" s="243" t="s">
        <v>152</v>
      </c>
      <c r="AU163" s="243" t="s">
        <v>83</v>
      </c>
      <c r="AY163" s="14" t="s">
        <v>150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83</v>
      </c>
      <c r="BK163" s="244">
        <f>ROUND(I163*H163,2)</f>
        <v>0</v>
      </c>
      <c r="BL163" s="14" t="s">
        <v>156</v>
      </c>
      <c r="BM163" s="243" t="s">
        <v>755</v>
      </c>
    </row>
    <row r="164" s="2" customFormat="1" ht="24.15" customHeight="1">
      <c r="A164" s="35"/>
      <c r="B164" s="36"/>
      <c r="C164" s="231" t="s">
        <v>330</v>
      </c>
      <c r="D164" s="231" t="s">
        <v>152</v>
      </c>
      <c r="E164" s="232" t="s">
        <v>756</v>
      </c>
      <c r="F164" s="233" t="s">
        <v>757</v>
      </c>
      <c r="G164" s="234" t="s">
        <v>664</v>
      </c>
      <c r="H164" s="235">
        <v>15</v>
      </c>
      <c r="I164" s="236"/>
      <c r="J164" s="237">
        <f>ROUND(I164*H164,2)</f>
        <v>0</v>
      </c>
      <c r="K164" s="238"/>
      <c r="L164" s="41"/>
      <c r="M164" s="239" t="s">
        <v>1</v>
      </c>
      <c r="N164" s="240" t="s">
        <v>40</v>
      </c>
      <c r="O164" s="88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3" t="s">
        <v>156</v>
      </c>
      <c r="AT164" s="243" t="s">
        <v>152</v>
      </c>
      <c r="AU164" s="243" t="s">
        <v>83</v>
      </c>
      <c r="AY164" s="14" t="s">
        <v>150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4" t="s">
        <v>83</v>
      </c>
      <c r="BK164" s="244">
        <f>ROUND(I164*H164,2)</f>
        <v>0</v>
      </c>
      <c r="BL164" s="14" t="s">
        <v>156</v>
      </c>
      <c r="BM164" s="243" t="s">
        <v>758</v>
      </c>
    </row>
    <row r="165" s="2" customFormat="1" ht="24.15" customHeight="1">
      <c r="A165" s="35"/>
      <c r="B165" s="36"/>
      <c r="C165" s="231" t="s">
        <v>334</v>
      </c>
      <c r="D165" s="231" t="s">
        <v>152</v>
      </c>
      <c r="E165" s="232" t="s">
        <v>759</v>
      </c>
      <c r="F165" s="233" t="s">
        <v>760</v>
      </c>
      <c r="G165" s="234" t="s">
        <v>664</v>
      </c>
      <c r="H165" s="235">
        <v>60</v>
      </c>
      <c r="I165" s="236"/>
      <c r="J165" s="237">
        <f>ROUND(I165*H165,2)</f>
        <v>0</v>
      </c>
      <c r="K165" s="238"/>
      <c r="L165" s="41"/>
      <c r="M165" s="239" t="s">
        <v>1</v>
      </c>
      <c r="N165" s="240" t="s">
        <v>40</v>
      </c>
      <c r="O165" s="88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3" t="s">
        <v>156</v>
      </c>
      <c r="AT165" s="243" t="s">
        <v>152</v>
      </c>
      <c r="AU165" s="243" t="s">
        <v>83</v>
      </c>
      <c r="AY165" s="14" t="s">
        <v>150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4" t="s">
        <v>83</v>
      </c>
      <c r="BK165" s="244">
        <f>ROUND(I165*H165,2)</f>
        <v>0</v>
      </c>
      <c r="BL165" s="14" t="s">
        <v>156</v>
      </c>
      <c r="BM165" s="243" t="s">
        <v>761</v>
      </c>
    </row>
    <row r="166" s="2" customFormat="1" ht="24.15" customHeight="1">
      <c r="A166" s="35"/>
      <c r="B166" s="36"/>
      <c r="C166" s="231" t="s">
        <v>338</v>
      </c>
      <c r="D166" s="231" t="s">
        <v>152</v>
      </c>
      <c r="E166" s="232" t="s">
        <v>762</v>
      </c>
      <c r="F166" s="233" t="s">
        <v>763</v>
      </c>
      <c r="G166" s="234" t="s">
        <v>664</v>
      </c>
      <c r="H166" s="235">
        <v>13</v>
      </c>
      <c r="I166" s="236"/>
      <c r="J166" s="237">
        <f>ROUND(I166*H166,2)</f>
        <v>0</v>
      </c>
      <c r="K166" s="238"/>
      <c r="L166" s="41"/>
      <c r="M166" s="239" t="s">
        <v>1</v>
      </c>
      <c r="N166" s="240" t="s">
        <v>40</v>
      </c>
      <c r="O166" s="88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3" t="s">
        <v>156</v>
      </c>
      <c r="AT166" s="243" t="s">
        <v>152</v>
      </c>
      <c r="AU166" s="243" t="s">
        <v>83</v>
      </c>
      <c r="AY166" s="14" t="s">
        <v>150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4" t="s">
        <v>83</v>
      </c>
      <c r="BK166" s="244">
        <f>ROUND(I166*H166,2)</f>
        <v>0</v>
      </c>
      <c r="BL166" s="14" t="s">
        <v>156</v>
      </c>
      <c r="BM166" s="243" t="s">
        <v>764</v>
      </c>
    </row>
    <row r="167" s="2" customFormat="1" ht="24.15" customHeight="1">
      <c r="A167" s="35"/>
      <c r="B167" s="36"/>
      <c r="C167" s="231" t="s">
        <v>156</v>
      </c>
      <c r="D167" s="231" t="s">
        <v>152</v>
      </c>
      <c r="E167" s="232" t="s">
        <v>765</v>
      </c>
      <c r="F167" s="233" t="s">
        <v>766</v>
      </c>
      <c r="G167" s="234" t="s">
        <v>155</v>
      </c>
      <c r="H167" s="235">
        <v>288</v>
      </c>
      <c r="I167" s="236"/>
      <c r="J167" s="237">
        <f>ROUND(I167*H167,2)</f>
        <v>0</v>
      </c>
      <c r="K167" s="238"/>
      <c r="L167" s="41"/>
      <c r="M167" s="239" t="s">
        <v>1</v>
      </c>
      <c r="N167" s="240" t="s">
        <v>40</v>
      </c>
      <c r="O167" s="88"/>
      <c r="P167" s="241">
        <f>O167*H167</f>
        <v>0</v>
      </c>
      <c r="Q167" s="241">
        <v>0</v>
      </c>
      <c r="R167" s="241">
        <f>Q167*H167</f>
        <v>0</v>
      </c>
      <c r="S167" s="241">
        <v>0</v>
      </c>
      <c r="T167" s="24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3" t="s">
        <v>156</v>
      </c>
      <c r="AT167" s="243" t="s">
        <v>152</v>
      </c>
      <c r="AU167" s="243" t="s">
        <v>83</v>
      </c>
      <c r="AY167" s="14" t="s">
        <v>150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4" t="s">
        <v>83</v>
      </c>
      <c r="BK167" s="244">
        <f>ROUND(I167*H167,2)</f>
        <v>0</v>
      </c>
      <c r="BL167" s="14" t="s">
        <v>156</v>
      </c>
      <c r="BM167" s="243" t="s">
        <v>767</v>
      </c>
    </row>
    <row r="168" s="2" customFormat="1" ht="16.5" customHeight="1">
      <c r="A168" s="35"/>
      <c r="B168" s="36"/>
      <c r="C168" s="231" t="s">
        <v>344</v>
      </c>
      <c r="D168" s="231" t="s">
        <v>152</v>
      </c>
      <c r="E168" s="232" t="s">
        <v>768</v>
      </c>
      <c r="F168" s="233" t="s">
        <v>769</v>
      </c>
      <c r="G168" s="234" t="s">
        <v>664</v>
      </c>
      <c r="H168" s="235">
        <v>3</v>
      </c>
      <c r="I168" s="236"/>
      <c r="J168" s="237">
        <f>ROUND(I168*H168,2)</f>
        <v>0</v>
      </c>
      <c r="K168" s="238"/>
      <c r="L168" s="41"/>
      <c r="M168" s="239" t="s">
        <v>1</v>
      </c>
      <c r="N168" s="240" t="s">
        <v>40</v>
      </c>
      <c r="O168" s="88"/>
      <c r="P168" s="241">
        <f>O168*H168</f>
        <v>0</v>
      </c>
      <c r="Q168" s="241">
        <v>0</v>
      </c>
      <c r="R168" s="241">
        <f>Q168*H168</f>
        <v>0</v>
      </c>
      <c r="S168" s="241">
        <v>0</v>
      </c>
      <c r="T168" s="24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3" t="s">
        <v>156</v>
      </c>
      <c r="AT168" s="243" t="s">
        <v>152</v>
      </c>
      <c r="AU168" s="243" t="s">
        <v>83</v>
      </c>
      <c r="AY168" s="14" t="s">
        <v>150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4" t="s">
        <v>83</v>
      </c>
      <c r="BK168" s="244">
        <f>ROUND(I168*H168,2)</f>
        <v>0</v>
      </c>
      <c r="BL168" s="14" t="s">
        <v>156</v>
      </c>
      <c r="BM168" s="243" t="s">
        <v>770</v>
      </c>
    </row>
    <row r="169" s="2" customFormat="1" ht="24.15" customHeight="1">
      <c r="A169" s="35"/>
      <c r="B169" s="36"/>
      <c r="C169" s="231" t="s">
        <v>348</v>
      </c>
      <c r="D169" s="231" t="s">
        <v>152</v>
      </c>
      <c r="E169" s="232" t="s">
        <v>771</v>
      </c>
      <c r="F169" s="233" t="s">
        <v>772</v>
      </c>
      <c r="G169" s="234" t="s">
        <v>664</v>
      </c>
      <c r="H169" s="235">
        <v>40</v>
      </c>
      <c r="I169" s="236"/>
      <c r="J169" s="237">
        <f>ROUND(I169*H169,2)</f>
        <v>0</v>
      </c>
      <c r="K169" s="238"/>
      <c r="L169" s="41"/>
      <c r="M169" s="239" t="s">
        <v>1</v>
      </c>
      <c r="N169" s="240" t="s">
        <v>40</v>
      </c>
      <c r="O169" s="88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3" t="s">
        <v>156</v>
      </c>
      <c r="AT169" s="243" t="s">
        <v>152</v>
      </c>
      <c r="AU169" s="243" t="s">
        <v>83</v>
      </c>
      <c r="AY169" s="14" t="s">
        <v>150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4" t="s">
        <v>83</v>
      </c>
      <c r="BK169" s="244">
        <f>ROUND(I169*H169,2)</f>
        <v>0</v>
      </c>
      <c r="BL169" s="14" t="s">
        <v>156</v>
      </c>
      <c r="BM169" s="243" t="s">
        <v>773</v>
      </c>
    </row>
    <row r="170" s="2" customFormat="1" ht="21.75" customHeight="1">
      <c r="A170" s="35"/>
      <c r="B170" s="36"/>
      <c r="C170" s="231" t="s">
        <v>354</v>
      </c>
      <c r="D170" s="231" t="s">
        <v>152</v>
      </c>
      <c r="E170" s="232" t="s">
        <v>774</v>
      </c>
      <c r="F170" s="233" t="s">
        <v>775</v>
      </c>
      <c r="G170" s="234" t="s">
        <v>664</v>
      </c>
      <c r="H170" s="235">
        <v>40</v>
      </c>
      <c r="I170" s="236"/>
      <c r="J170" s="237">
        <f>ROUND(I170*H170,2)</f>
        <v>0</v>
      </c>
      <c r="K170" s="238"/>
      <c r="L170" s="41"/>
      <c r="M170" s="239" t="s">
        <v>1</v>
      </c>
      <c r="N170" s="240" t="s">
        <v>40</v>
      </c>
      <c r="O170" s="88"/>
      <c r="P170" s="241">
        <f>O170*H170</f>
        <v>0</v>
      </c>
      <c r="Q170" s="241">
        <v>0</v>
      </c>
      <c r="R170" s="241">
        <f>Q170*H170</f>
        <v>0</v>
      </c>
      <c r="S170" s="241">
        <v>0</v>
      </c>
      <c r="T170" s="24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3" t="s">
        <v>156</v>
      </c>
      <c r="AT170" s="243" t="s">
        <v>152</v>
      </c>
      <c r="AU170" s="243" t="s">
        <v>83</v>
      </c>
      <c r="AY170" s="14" t="s">
        <v>150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4" t="s">
        <v>83</v>
      </c>
      <c r="BK170" s="244">
        <f>ROUND(I170*H170,2)</f>
        <v>0</v>
      </c>
      <c r="BL170" s="14" t="s">
        <v>156</v>
      </c>
      <c r="BM170" s="243" t="s">
        <v>776</v>
      </c>
    </row>
    <row r="171" s="2" customFormat="1">
      <c r="A171" s="35"/>
      <c r="B171" s="36"/>
      <c r="C171" s="37"/>
      <c r="D171" s="245" t="s">
        <v>193</v>
      </c>
      <c r="E171" s="37"/>
      <c r="F171" s="246" t="s">
        <v>777</v>
      </c>
      <c r="G171" s="37"/>
      <c r="H171" s="37"/>
      <c r="I171" s="198"/>
      <c r="J171" s="37"/>
      <c r="K171" s="37"/>
      <c r="L171" s="41"/>
      <c r="M171" s="247"/>
      <c r="N171" s="248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193</v>
      </c>
      <c r="AU171" s="14" t="s">
        <v>83</v>
      </c>
    </row>
    <row r="172" s="2" customFormat="1" ht="16.5" customHeight="1">
      <c r="A172" s="35"/>
      <c r="B172" s="36"/>
      <c r="C172" s="231" t="s">
        <v>360</v>
      </c>
      <c r="D172" s="231" t="s">
        <v>152</v>
      </c>
      <c r="E172" s="232" t="s">
        <v>778</v>
      </c>
      <c r="F172" s="233" t="s">
        <v>779</v>
      </c>
      <c r="G172" s="234" t="s">
        <v>664</v>
      </c>
      <c r="H172" s="235">
        <v>2</v>
      </c>
      <c r="I172" s="236"/>
      <c r="J172" s="237">
        <f>ROUND(I172*H172,2)</f>
        <v>0</v>
      </c>
      <c r="K172" s="238"/>
      <c r="L172" s="41"/>
      <c r="M172" s="239" t="s">
        <v>1</v>
      </c>
      <c r="N172" s="240" t="s">
        <v>40</v>
      </c>
      <c r="O172" s="88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3" t="s">
        <v>156</v>
      </c>
      <c r="AT172" s="243" t="s">
        <v>152</v>
      </c>
      <c r="AU172" s="243" t="s">
        <v>83</v>
      </c>
      <c r="AY172" s="14" t="s">
        <v>150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4" t="s">
        <v>83</v>
      </c>
      <c r="BK172" s="244">
        <f>ROUND(I172*H172,2)</f>
        <v>0</v>
      </c>
      <c r="BL172" s="14" t="s">
        <v>156</v>
      </c>
      <c r="BM172" s="243" t="s">
        <v>780</v>
      </c>
    </row>
    <row r="173" s="2" customFormat="1" ht="16.5" customHeight="1">
      <c r="A173" s="35"/>
      <c r="B173" s="36"/>
      <c r="C173" s="231" t="s">
        <v>364</v>
      </c>
      <c r="D173" s="231" t="s">
        <v>152</v>
      </c>
      <c r="E173" s="232" t="s">
        <v>781</v>
      </c>
      <c r="F173" s="233" t="s">
        <v>782</v>
      </c>
      <c r="G173" s="234" t="s">
        <v>664</v>
      </c>
      <c r="H173" s="235">
        <v>2</v>
      </c>
      <c r="I173" s="236"/>
      <c r="J173" s="237">
        <f>ROUND(I173*H173,2)</f>
        <v>0</v>
      </c>
      <c r="K173" s="238"/>
      <c r="L173" s="41"/>
      <c r="M173" s="239" t="s">
        <v>1</v>
      </c>
      <c r="N173" s="240" t="s">
        <v>40</v>
      </c>
      <c r="O173" s="88"/>
      <c r="P173" s="241">
        <f>O173*H173</f>
        <v>0</v>
      </c>
      <c r="Q173" s="241">
        <v>0</v>
      </c>
      <c r="R173" s="241">
        <f>Q173*H173</f>
        <v>0</v>
      </c>
      <c r="S173" s="241">
        <v>0</v>
      </c>
      <c r="T173" s="24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3" t="s">
        <v>156</v>
      </c>
      <c r="AT173" s="243" t="s">
        <v>152</v>
      </c>
      <c r="AU173" s="243" t="s">
        <v>83</v>
      </c>
      <c r="AY173" s="14" t="s">
        <v>150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4" t="s">
        <v>83</v>
      </c>
      <c r="BK173" s="244">
        <f>ROUND(I173*H173,2)</f>
        <v>0</v>
      </c>
      <c r="BL173" s="14" t="s">
        <v>156</v>
      </c>
      <c r="BM173" s="243" t="s">
        <v>783</v>
      </c>
    </row>
    <row r="174" s="2" customFormat="1" ht="16.5" customHeight="1">
      <c r="A174" s="35"/>
      <c r="B174" s="36"/>
      <c r="C174" s="231" t="s">
        <v>370</v>
      </c>
      <c r="D174" s="231" t="s">
        <v>152</v>
      </c>
      <c r="E174" s="232" t="s">
        <v>784</v>
      </c>
      <c r="F174" s="233" t="s">
        <v>785</v>
      </c>
      <c r="G174" s="234" t="s">
        <v>664</v>
      </c>
      <c r="H174" s="235">
        <v>6</v>
      </c>
      <c r="I174" s="236"/>
      <c r="J174" s="237">
        <f>ROUND(I174*H174,2)</f>
        <v>0</v>
      </c>
      <c r="K174" s="238"/>
      <c r="L174" s="41"/>
      <c r="M174" s="239" t="s">
        <v>1</v>
      </c>
      <c r="N174" s="240" t="s">
        <v>40</v>
      </c>
      <c r="O174" s="88"/>
      <c r="P174" s="241">
        <f>O174*H174</f>
        <v>0</v>
      </c>
      <c r="Q174" s="241">
        <v>0</v>
      </c>
      <c r="R174" s="241">
        <f>Q174*H174</f>
        <v>0</v>
      </c>
      <c r="S174" s="241">
        <v>0</v>
      </c>
      <c r="T174" s="24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3" t="s">
        <v>156</v>
      </c>
      <c r="AT174" s="243" t="s">
        <v>152</v>
      </c>
      <c r="AU174" s="243" t="s">
        <v>83</v>
      </c>
      <c r="AY174" s="14" t="s">
        <v>150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4" t="s">
        <v>83</v>
      </c>
      <c r="BK174" s="244">
        <f>ROUND(I174*H174,2)</f>
        <v>0</v>
      </c>
      <c r="BL174" s="14" t="s">
        <v>156</v>
      </c>
      <c r="BM174" s="243" t="s">
        <v>786</v>
      </c>
    </row>
    <row r="175" s="2" customFormat="1" ht="24.15" customHeight="1">
      <c r="A175" s="35"/>
      <c r="B175" s="36"/>
      <c r="C175" s="231" t="s">
        <v>522</v>
      </c>
      <c r="D175" s="231" t="s">
        <v>152</v>
      </c>
      <c r="E175" s="232" t="s">
        <v>787</v>
      </c>
      <c r="F175" s="233" t="s">
        <v>788</v>
      </c>
      <c r="G175" s="234" t="s">
        <v>664</v>
      </c>
      <c r="H175" s="235">
        <v>10</v>
      </c>
      <c r="I175" s="236"/>
      <c r="J175" s="237">
        <f>ROUND(I175*H175,2)</f>
        <v>0</v>
      </c>
      <c r="K175" s="238"/>
      <c r="L175" s="41"/>
      <c r="M175" s="239" t="s">
        <v>1</v>
      </c>
      <c r="N175" s="240" t="s">
        <v>40</v>
      </c>
      <c r="O175" s="88"/>
      <c r="P175" s="241">
        <f>O175*H175</f>
        <v>0</v>
      </c>
      <c r="Q175" s="241">
        <v>0</v>
      </c>
      <c r="R175" s="241">
        <f>Q175*H175</f>
        <v>0</v>
      </c>
      <c r="S175" s="241">
        <v>0</v>
      </c>
      <c r="T175" s="24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3" t="s">
        <v>156</v>
      </c>
      <c r="AT175" s="243" t="s">
        <v>152</v>
      </c>
      <c r="AU175" s="243" t="s">
        <v>83</v>
      </c>
      <c r="AY175" s="14" t="s">
        <v>150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4" t="s">
        <v>83</v>
      </c>
      <c r="BK175" s="244">
        <f>ROUND(I175*H175,2)</f>
        <v>0</v>
      </c>
      <c r="BL175" s="14" t="s">
        <v>156</v>
      </c>
      <c r="BM175" s="243" t="s">
        <v>789</v>
      </c>
    </row>
    <row r="176" s="2" customFormat="1" ht="24.15" customHeight="1">
      <c r="A176" s="35"/>
      <c r="B176" s="36"/>
      <c r="C176" s="231" t="s">
        <v>528</v>
      </c>
      <c r="D176" s="231" t="s">
        <v>152</v>
      </c>
      <c r="E176" s="232" t="s">
        <v>790</v>
      </c>
      <c r="F176" s="233" t="s">
        <v>791</v>
      </c>
      <c r="G176" s="234" t="s">
        <v>664</v>
      </c>
      <c r="H176" s="235">
        <v>1</v>
      </c>
      <c r="I176" s="236"/>
      <c r="J176" s="237">
        <f>ROUND(I176*H176,2)</f>
        <v>0</v>
      </c>
      <c r="K176" s="238"/>
      <c r="L176" s="41"/>
      <c r="M176" s="239" t="s">
        <v>1</v>
      </c>
      <c r="N176" s="240" t="s">
        <v>40</v>
      </c>
      <c r="O176" s="88"/>
      <c r="P176" s="241">
        <f>O176*H176</f>
        <v>0</v>
      </c>
      <c r="Q176" s="241">
        <v>0</v>
      </c>
      <c r="R176" s="241">
        <f>Q176*H176</f>
        <v>0</v>
      </c>
      <c r="S176" s="241">
        <v>0</v>
      </c>
      <c r="T176" s="24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3" t="s">
        <v>156</v>
      </c>
      <c r="AT176" s="243" t="s">
        <v>152</v>
      </c>
      <c r="AU176" s="243" t="s">
        <v>83</v>
      </c>
      <c r="AY176" s="14" t="s">
        <v>150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4" t="s">
        <v>83</v>
      </c>
      <c r="BK176" s="244">
        <f>ROUND(I176*H176,2)</f>
        <v>0</v>
      </c>
      <c r="BL176" s="14" t="s">
        <v>156</v>
      </c>
      <c r="BM176" s="243" t="s">
        <v>792</v>
      </c>
    </row>
    <row r="177" s="2" customFormat="1" ht="21.75" customHeight="1">
      <c r="A177" s="35"/>
      <c r="B177" s="36"/>
      <c r="C177" s="231" t="s">
        <v>532</v>
      </c>
      <c r="D177" s="231" t="s">
        <v>152</v>
      </c>
      <c r="E177" s="232" t="s">
        <v>793</v>
      </c>
      <c r="F177" s="233" t="s">
        <v>794</v>
      </c>
      <c r="G177" s="234" t="s">
        <v>702</v>
      </c>
      <c r="H177" s="235">
        <v>3</v>
      </c>
      <c r="I177" s="236"/>
      <c r="J177" s="237">
        <f>ROUND(I177*H177,2)</f>
        <v>0</v>
      </c>
      <c r="K177" s="238"/>
      <c r="L177" s="41"/>
      <c r="M177" s="239" t="s">
        <v>1</v>
      </c>
      <c r="N177" s="240" t="s">
        <v>40</v>
      </c>
      <c r="O177" s="88"/>
      <c r="P177" s="241">
        <f>O177*H177</f>
        <v>0</v>
      </c>
      <c r="Q177" s="241">
        <v>0</v>
      </c>
      <c r="R177" s="241">
        <f>Q177*H177</f>
        <v>0</v>
      </c>
      <c r="S177" s="241">
        <v>0</v>
      </c>
      <c r="T177" s="24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3" t="s">
        <v>156</v>
      </c>
      <c r="AT177" s="243" t="s">
        <v>152</v>
      </c>
      <c r="AU177" s="243" t="s">
        <v>83</v>
      </c>
      <c r="AY177" s="14" t="s">
        <v>150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4" t="s">
        <v>83</v>
      </c>
      <c r="BK177" s="244">
        <f>ROUND(I177*H177,2)</f>
        <v>0</v>
      </c>
      <c r="BL177" s="14" t="s">
        <v>156</v>
      </c>
      <c r="BM177" s="243" t="s">
        <v>795</v>
      </c>
    </row>
    <row r="178" s="2" customFormat="1" ht="16.5" customHeight="1">
      <c r="A178" s="35"/>
      <c r="B178" s="36"/>
      <c r="C178" s="231" t="s">
        <v>536</v>
      </c>
      <c r="D178" s="231" t="s">
        <v>152</v>
      </c>
      <c r="E178" s="232" t="s">
        <v>796</v>
      </c>
      <c r="F178" s="233" t="s">
        <v>797</v>
      </c>
      <c r="G178" s="234" t="s">
        <v>664</v>
      </c>
      <c r="H178" s="235">
        <v>5</v>
      </c>
      <c r="I178" s="236"/>
      <c r="J178" s="237">
        <f>ROUND(I178*H178,2)</f>
        <v>0</v>
      </c>
      <c r="K178" s="238"/>
      <c r="L178" s="41"/>
      <c r="M178" s="239" t="s">
        <v>1</v>
      </c>
      <c r="N178" s="240" t="s">
        <v>40</v>
      </c>
      <c r="O178" s="88"/>
      <c r="P178" s="241">
        <f>O178*H178</f>
        <v>0</v>
      </c>
      <c r="Q178" s="241">
        <v>0</v>
      </c>
      <c r="R178" s="241">
        <f>Q178*H178</f>
        <v>0</v>
      </c>
      <c r="S178" s="241">
        <v>0</v>
      </c>
      <c r="T178" s="24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3" t="s">
        <v>156</v>
      </c>
      <c r="AT178" s="243" t="s">
        <v>152</v>
      </c>
      <c r="AU178" s="243" t="s">
        <v>83</v>
      </c>
      <c r="AY178" s="14" t="s">
        <v>150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4" t="s">
        <v>83</v>
      </c>
      <c r="BK178" s="244">
        <f>ROUND(I178*H178,2)</f>
        <v>0</v>
      </c>
      <c r="BL178" s="14" t="s">
        <v>156</v>
      </c>
      <c r="BM178" s="243" t="s">
        <v>798</v>
      </c>
    </row>
    <row r="179" s="2" customFormat="1">
      <c r="A179" s="35"/>
      <c r="B179" s="36"/>
      <c r="C179" s="37"/>
      <c r="D179" s="245" t="s">
        <v>193</v>
      </c>
      <c r="E179" s="37"/>
      <c r="F179" s="246" t="s">
        <v>799</v>
      </c>
      <c r="G179" s="37"/>
      <c r="H179" s="37"/>
      <c r="I179" s="198"/>
      <c r="J179" s="37"/>
      <c r="K179" s="37"/>
      <c r="L179" s="41"/>
      <c r="M179" s="247"/>
      <c r="N179" s="248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193</v>
      </c>
      <c r="AU179" s="14" t="s">
        <v>83</v>
      </c>
    </row>
    <row r="180" s="2" customFormat="1" ht="16.5" customHeight="1">
      <c r="A180" s="35"/>
      <c r="B180" s="36"/>
      <c r="C180" s="231" t="s">
        <v>171</v>
      </c>
      <c r="D180" s="231" t="s">
        <v>152</v>
      </c>
      <c r="E180" s="232" t="s">
        <v>800</v>
      </c>
      <c r="F180" s="233" t="s">
        <v>801</v>
      </c>
      <c r="G180" s="234" t="s">
        <v>664</v>
      </c>
      <c r="H180" s="235">
        <v>3</v>
      </c>
      <c r="I180" s="236"/>
      <c r="J180" s="237">
        <f>ROUND(I180*H180,2)</f>
        <v>0</v>
      </c>
      <c r="K180" s="238"/>
      <c r="L180" s="41"/>
      <c r="M180" s="239" t="s">
        <v>1</v>
      </c>
      <c r="N180" s="240" t="s">
        <v>40</v>
      </c>
      <c r="O180" s="88"/>
      <c r="P180" s="241">
        <f>O180*H180</f>
        <v>0</v>
      </c>
      <c r="Q180" s="241">
        <v>0</v>
      </c>
      <c r="R180" s="241">
        <f>Q180*H180</f>
        <v>0</v>
      </c>
      <c r="S180" s="241">
        <v>0</v>
      </c>
      <c r="T180" s="24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3" t="s">
        <v>156</v>
      </c>
      <c r="AT180" s="243" t="s">
        <v>152</v>
      </c>
      <c r="AU180" s="243" t="s">
        <v>83</v>
      </c>
      <c r="AY180" s="14" t="s">
        <v>150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4" t="s">
        <v>83</v>
      </c>
      <c r="BK180" s="244">
        <f>ROUND(I180*H180,2)</f>
        <v>0</v>
      </c>
      <c r="BL180" s="14" t="s">
        <v>156</v>
      </c>
      <c r="BM180" s="243" t="s">
        <v>802</v>
      </c>
    </row>
    <row r="181" s="2" customFormat="1" ht="16.5" customHeight="1">
      <c r="A181" s="35"/>
      <c r="B181" s="36"/>
      <c r="C181" s="231" t="s">
        <v>540</v>
      </c>
      <c r="D181" s="231" t="s">
        <v>152</v>
      </c>
      <c r="E181" s="232" t="s">
        <v>803</v>
      </c>
      <c r="F181" s="233" t="s">
        <v>804</v>
      </c>
      <c r="G181" s="234" t="s">
        <v>278</v>
      </c>
      <c r="H181" s="235">
        <v>280</v>
      </c>
      <c r="I181" s="236"/>
      <c r="J181" s="237">
        <f>ROUND(I181*H181,2)</f>
        <v>0</v>
      </c>
      <c r="K181" s="238"/>
      <c r="L181" s="41"/>
      <c r="M181" s="239" t="s">
        <v>1</v>
      </c>
      <c r="N181" s="240" t="s">
        <v>40</v>
      </c>
      <c r="O181" s="88"/>
      <c r="P181" s="241">
        <f>O181*H181</f>
        <v>0</v>
      </c>
      <c r="Q181" s="241">
        <v>0</v>
      </c>
      <c r="R181" s="241">
        <f>Q181*H181</f>
        <v>0</v>
      </c>
      <c r="S181" s="241">
        <v>0</v>
      </c>
      <c r="T181" s="24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3" t="s">
        <v>156</v>
      </c>
      <c r="AT181" s="243" t="s">
        <v>152</v>
      </c>
      <c r="AU181" s="243" t="s">
        <v>83</v>
      </c>
      <c r="AY181" s="14" t="s">
        <v>150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4" t="s">
        <v>83</v>
      </c>
      <c r="BK181" s="244">
        <f>ROUND(I181*H181,2)</f>
        <v>0</v>
      </c>
      <c r="BL181" s="14" t="s">
        <v>156</v>
      </c>
      <c r="BM181" s="243" t="s">
        <v>805</v>
      </c>
    </row>
    <row r="182" s="2" customFormat="1" ht="16.5" customHeight="1">
      <c r="A182" s="35"/>
      <c r="B182" s="36"/>
      <c r="C182" s="231" t="s">
        <v>544</v>
      </c>
      <c r="D182" s="231" t="s">
        <v>152</v>
      </c>
      <c r="E182" s="232" t="s">
        <v>806</v>
      </c>
      <c r="F182" s="233" t="s">
        <v>807</v>
      </c>
      <c r="G182" s="234" t="s">
        <v>278</v>
      </c>
      <c r="H182" s="235">
        <v>140</v>
      </c>
      <c r="I182" s="236"/>
      <c r="J182" s="237">
        <f>ROUND(I182*H182,2)</f>
        <v>0</v>
      </c>
      <c r="K182" s="238"/>
      <c r="L182" s="41"/>
      <c r="M182" s="239" t="s">
        <v>1</v>
      </c>
      <c r="N182" s="240" t="s">
        <v>40</v>
      </c>
      <c r="O182" s="88"/>
      <c r="P182" s="241">
        <f>O182*H182</f>
        <v>0</v>
      </c>
      <c r="Q182" s="241">
        <v>0</v>
      </c>
      <c r="R182" s="241">
        <f>Q182*H182</f>
        <v>0</v>
      </c>
      <c r="S182" s="241">
        <v>0</v>
      </c>
      <c r="T182" s="24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3" t="s">
        <v>156</v>
      </c>
      <c r="AT182" s="243" t="s">
        <v>152</v>
      </c>
      <c r="AU182" s="243" t="s">
        <v>83</v>
      </c>
      <c r="AY182" s="14" t="s">
        <v>150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14" t="s">
        <v>83</v>
      </c>
      <c r="BK182" s="244">
        <f>ROUND(I182*H182,2)</f>
        <v>0</v>
      </c>
      <c r="BL182" s="14" t="s">
        <v>156</v>
      </c>
      <c r="BM182" s="243" t="s">
        <v>808</v>
      </c>
    </row>
    <row r="183" s="2" customFormat="1" ht="24.15" customHeight="1">
      <c r="A183" s="35"/>
      <c r="B183" s="36"/>
      <c r="C183" s="231" t="s">
        <v>548</v>
      </c>
      <c r="D183" s="231" t="s">
        <v>152</v>
      </c>
      <c r="E183" s="232" t="s">
        <v>809</v>
      </c>
      <c r="F183" s="233" t="s">
        <v>810</v>
      </c>
      <c r="G183" s="234" t="s">
        <v>702</v>
      </c>
      <c r="H183" s="235">
        <v>1</v>
      </c>
      <c r="I183" s="236"/>
      <c r="J183" s="237">
        <f>ROUND(I183*H183,2)</f>
        <v>0</v>
      </c>
      <c r="K183" s="238"/>
      <c r="L183" s="41"/>
      <c r="M183" s="239" t="s">
        <v>1</v>
      </c>
      <c r="N183" s="240" t="s">
        <v>40</v>
      </c>
      <c r="O183" s="88"/>
      <c r="P183" s="241">
        <f>O183*H183</f>
        <v>0</v>
      </c>
      <c r="Q183" s="241">
        <v>0</v>
      </c>
      <c r="R183" s="241">
        <f>Q183*H183</f>
        <v>0</v>
      </c>
      <c r="S183" s="241">
        <v>0</v>
      </c>
      <c r="T183" s="24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3" t="s">
        <v>156</v>
      </c>
      <c r="AT183" s="243" t="s">
        <v>152</v>
      </c>
      <c r="AU183" s="243" t="s">
        <v>83</v>
      </c>
      <c r="AY183" s="14" t="s">
        <v>150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4" t="s">
        <v>83</v>
      </c>
      <c r="BK183" s="244">
        <f>ROUND(I183*H183,2)</f>
        <v>0</v>
      </c>
      <c r="BL183" s="14" t="s">
        <v>156</v>
      </c>
      <c r="BM183" s="243" t="s">
        <v>811</v>
      </c>
    </row>
    <row r="184" s="2" customFormat="1" ht="24.15" customHeight="1">
      <c r="A184" s="35"/>
      <c r="B184" s="36"/>
      <c r="C184" s="231" t="s">
        <v>554</v>
      </c>
      <c r="D184" s="231" t="s">
        <v>152</v>
      </c>
      <c r="E184" s="232" t="s">
        <v>812</v>
      </c>
      <c r="F184" s="233" t="s">
        <v>813</v>
      </c>
      <c r="G184" s="234" t="s">
        <v>702</v>
      </c>
      <c r="H184" s="235">
        <v>2</v>
      </c>
      <c r="I184" s="236"/>
      <c r="J184" s="237">
        <f>ROUND(I184*H184,2)</f>
        <v>0</v>
      </c>
      <c r="K184" s="238"/>
      <c r="L184" s="41"/>
      <c r="M184" s="239" t="s">
        <v>1</v>
      </c>
      <c r="N184" s="240" t="s">
        <v>40</v>
      </c>
      <c r="O184" s="88"/>
      <c r="P184" s="241">
        <f>O184*H184</f>
        <v>0</v>
      </c>
      <c r="Q184" s="241">
        <v>0</v>
      </c>
      <c r="R184" s="241">
        <f>Q184*H184</f>
        <v>0</v>
      </c>
      <c r="S184" s="241">
        <v>0</v>
      </c>
      <c r="T184" s="24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3" t="s">
        <v>156</v>
      </c>
      <c r="AT184" s="243" t="s">
        <v>152</v>
      </c>
      <c r="AU184" s="243" t="s">
        <v>83</v>
      </c>
      <c r="AY184" s="14" t="s">
        <v>150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4" t="s">
        <v>83</v>
      </c>
      <c r="BK184" s="244">
        <f>ROUND(I184*H184,2)</f>
        <v>0</v>
      </c>
      <c r="BL184" s="14" t="s">
        <v>156</v>
      </c>
      <c r="BM184" s="243" t="s">
        <v>814</v>
      </c>
    </row>
    <row r="185" s="2" customFormat="1" ht="24.15" customHeight="1">
      <c r="A185" s="35"/>
      <c r="B185" s="36"/>
      <c r="C185" s="231" t="s">
        <v>558</v>
      </c>
      <c r="D185" s="231" t="s">
        <v>152</v>
      </c>
      <c r="E185" s="232" t="s">
        <v>815</v>
      </c>
      <c r="F185" s="233" t="s">
        <v>816</v>
      </c>
      <c r="G185" s="234" t="s">
        <v>664</v>
      </c>
      <c r="H185" s="235">
        <v>9</v>
      </c>
      <c r="I185" s="236"/>
      <c r="J185" s="237">
        <f>ROUND(I185*H185,2)</f>
        <v>0</v>
      </c>
      <c r="K185" s="238"/>
      <c r="L185" s="41"/>
      <c r="M185" s="239" t="s">
        <v>1</v>
      </c>
      <c r="N185" s="240" t="s">
        <v>40</v>
      </c>
      <c r="O185" s="88"/>
      <c r="P185" s="241">
        <f>O185*H185</f>
        <v>0</v>
      </c>
      <c r="Q185" s="241">
        <v>0</v>
      </c>
      <c r="R185" s="241">
        <f>Q185*H185</f>
        <v>0</v>
      </c>
      <c r="S185" s="241">
        <v>0</v>
      </c>
      <c r="T185" s="24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3" t="s">
        <v>156</v>
      </c>
      <c r="AT185" s="243" t="s">
        <v>152</v>
      </c>
      <c r="AU185" s="243" t="s">
        <v>83</v>
      </c>
      <c r="AY185" s="14" t="s">
        <v>150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4" t="s">
        <v>83</v>
      </c>
      <c r="BK185" s="244">
        <f>ROUND(I185*H185,2)</f>
        <v>0</v>
      </c>
      <c r="BL185" s="14" t="s">
        <v>156</v>
      </c>
      <c r="BM185" s="243" t="s">
        <v>817</v>
      </c>
    </row>
    <row r="186" s="2" customFormat="1" ht="24.15" customHeight="1">
      <c r="A186" s="35"/>
      <c r="B186" s="36"/>
      <c r="C186" s="231" t="s">
        <v>564</v>
      </c>
      <c r="D186" s="231" t="s">
        <v>152</v>
      </c>
      <c r="E186" s="232" t="s">
        <v>818</v>
      </c>
      <c r="F186" s="233" t="s">
        <v>819</v>
      </c>
      <c r="G186" s="234" t="s">
        <v>702</v>
      </c>
      <c r="H186" s="235">
        <v>1</v>
      </c>
      <c r="I186" s="236"/>
      <c r="J186" s="237">
        <f>ROUND(I186*H186,2)</f>
        <v>0</v>
      </c>
      <c r="K186" s="238"/>
      <c r="L186" s="41"/>
      <c r="M186" s="239" t="s">
        <v>1</v>
      </c>
      <c r="N186" s="240" t="s">
        <v>40</v>
      </c>
      <c r="O186" s="88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3" t="s">
        <v>156</v>
      </c>
      <c r="AT186" s="243" t="s">
        <v>152</v>
      </c>
      <c r="AU186" s="243" t="s">
        <v>83</v>
      </c>
      <c r="AY186" s="14" t="s">
        <v>150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4" t="s">
        <v>83</v>
      </c>
      <c r="BK186" s="244">
        <f>ROUND(I186*H186,2)</f>
        <v>0</v>
      </c>
      <c r="BL186" s="14" t="s">
        <v>156</v>
      </c>
      <c r="BM186" s="243" t="s">
        <v>820</v>
      </c>
    </row>
    <row r="187" s="2" customFormat="1" ht="16.5" customHeight="1">
      <c r="A187" s="35"/>
      <c r="B187" s="36"/>
      <c r="C187" s="231" t="s">
        <v>568</v>
      </c>
      <c r="D187" s="231" t="s">
        <v>152</v>
      </c>
      <c r="E187" s="232" t="s">
        <v>821</v>
      </c>
      <c r="F187" s="233" t="s">
        <v>822</v>
      </c>
      <c r="G187" s="234" t="s">
        <v>664</v>
      </c>
      <c r="H187" s="235">
        <v>70</v>
      </c>
      <c r="I187" s="236"/>
      <c r="J187" s="237">
        <f>ROUND(I187*H187,2)</f>
        <v>0</v>
      </c>
      <c r="K187" s="238"/>
      <c r="L187" s="41"/>
      <c r="M187" s="239" t="s">
        <v>1</v>
      </c>
      <c r="N187" s="240" t="s">
        <v>40</v>
      </c>
      <c r="O187" s="88"/>
      <c r="P187" s="241">
        <f>O187*H187</f>
        <v>0</v>
      </c>
      <c r="Q187" s="241">
        <v>0</v>
      </c>
      <c r="R187" s="241">
        <f>Q187*H187</f>
        <v>0</v>
      </c>
      <c r="S187" s="241">
        <v>0</v>
      </c>
      <c r="T187" s="24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3" t="s">
        <v>156</v>
      </c>
      <c r="AT187" s="243" t="s">
        <v>152</v>
      </c>
      <c r="AU187" s="243" t="s">
        <v>83</v>
      </c>
      <c r="AY187" s="14" t="s">
        <v>150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14" t="s">
        <v>83</v>
      </c>
      <c r="BK187" s="244">
        <f>ROUND(I187*H187,2)</f>
        <v>0</v>
      </c>
      <c r="BL187" s="14" t="s">
        <v>156</v>
      </c>
      <c r="BM187" s="243" t="s">
        <v>823</v>
      </c>
    </row>
    <row r="188" s="2" customFormat="1">
      <c r="A188" s="35"/>
      <c r="B188" s="36"/>
      <c r="C188" s="37"/>
      <c r="D188" s="245" t="s">
        <v>193</v>
      </c>
      <c r="E188" s="37"/>
      <c r="F188" s="246" t="s">
        <v>824</v>
      </c>
      <c r="G188" s="37"/>
      <c r="H188" s="37"/>
      <c r="I188" s="198"/>
      <c r="J188" s="37"/>
      <c r="K188" s="37"/>
      <c r="L188" s="41"/>
      <c r="M188" s="247"/>
      <c r="N188" s="248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193</v>
      </c>
      <c r="AU188" s="14" t="s">
        <v>83</v>
      </c>
    </row>
    <row r="189" s="2" customFormat="1" ht="16.5" customHeight="1">
      <c r="A189" s="35"/>
      <c r="B189" s="36"/>
      <c r="C189" s="231" t="s">
        <v>572</v>
      </c>
      <c r="D189" s="231" t="s">
        <v>152</v>
      </c>
      <c r="E189" s="232" t="s">
        <v>825</v>
      </c>
      <c r="F189" s="233" t="s">
        <v>826</v>
      </c>
      <c r="G189" s="234" t="s">
        <v>664</v>
      </c>
      <c r="H189" s="235">
        <v>40</v>
      </c>
      <c r="I189" s="236"/>
      <c r="J189" s="237">
        <f>ROUND(I189*H189,2)</f>
        <v>0</v>
      </c>
      <c r="K189" s="238"/>
      <c r="L189" s="41"/>
      <c r="M189" s="239" t="s">
        <v>1</v>
      </c>
      <c r="N189" s="240" t="s">
        <v>40</v>
      </c>
      <c r="O189" s="88"/>
      <c r="P189" s="241">
        <f>O189*H189</f>
        <v>0</v>
      </c>
      <c r="Q189" s="241">
        <v>0</v>
      </c>
      <c r="R189" s="241">
        <f>Q189*H189</f>
        <v>0</v>
      </c>
      <c r="S189" s="241">
        <v>0</v>
      </c>
      <c r="T189" s="24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3" t="s">
        <v>156</v>
      </c>
      <c r="AT189" s="243" t="s">
        <v>152</v>
      </c>
      <c r="AU189" s="243" t="s">
        <v>83</v>
      </c>
      <c r="AY189" s="14" t="s">
        <v>150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4" t="s">
        <v>83</v>
      </c>
      <c r="BK189" s="244">
        <f>ROUND(I189*H189,2)</f>
        <v>0</v>
      </c>
      <c r="BL189" s="14" t="s">
        <v>156</v>
      </c>
      <c r="BM189" s="243" t="s">
        <v>827</v>
      </c>
    </row>
    <row r="190" s="2" customFormat="1">
      <c r="A190" s="35"/>
      <c r="B190" s="36"/>
      <c r="C190" s="37"/>
      <c r="D190" s="245" t="s">
        <v>193</v>
      </c>
      <c r="E190" s="37"/>
      <c r="F190" s="246" t="s">
        <v>824</v>
      </c>
      <c r="G190" s="37"/>
      <c r="H190" s="37"/>
      <c r="I190" s="198"/>
      <c r="J190" s="37"/>
      <c r="K190" s="37"/>
      <c r="L190" s="41"/>
      <c r="M190" s="247"/>
      <c r="N190" s="248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193</v>
      </c>
      <c r="AU190" s="14" t="s">
        <v>83</v>
      </c>
    </row>
    <row r="191" s="2" customFormat="1" ht="16.5" customHeight="1">
      <c r="A191" s="35"/>
      <c r="B191" s="36"/>
      <c r="C191" s="231" t="s">
        <v>576</v>
      </c>
      <c r="D191" s="231" t="s">
        <v>152</v>
      </c>
      <c r="E191" s="232" t="s">
        <v>828</v>
      </c>
      <c r="F191" s="233" t="s">
        <v>829</v>
      </c>
      <c r="G191" s="234" t="s">
        <v>702</v>
      </c>
      <c r="H191" s="235">
        <v>2</v>
      </c>
      <c r="I191" s="236"/>
      <c r="J191" s="237">
        <f>ROUND(I191*H191,2)</f>
        <v>0</v>
      </c>
      <c r="K191" s="238"/>
      <c r="L191" s="41"/>
      <c r="M191" s="239" t="s">
        <v>1</v>
      </c>
      <c r="N191" s="240" t="s">
        <v>40</v>
      </c>
      <c r="O191" s="88"/>
      <c r="P191" s="241">
        <f>O191*H191</f>
        <v>0</v>
      </c>
      <c r="Q191" s="241">
        <v>0</v>
      </c>
      <c r="R191" s="241">
        <f>Q191*H191</f>
        <v>0</v>
      </c>
      <c r="S191" s="241">
        <v>0</v>
      </c>
      <c r="T191" s="24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3" t="s">
        <v>156</v>
      </c>
      <c r="AT191" s="243" t="s">
        <v>152</v>
      </c>
      <c r="AU191" s="243" t="s">
        <v>83</v>
      </c>
      <c r="AY191" s="14" t="s">
        <v>150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14" t="s">
        <v>83</v>
      </c>
      <c r="BK191" s="244">
        <f>ROUND(I191*H191,2)</f>
        <v>0</v>
      </c>
      <c r="BL191" s="14" t="s">
        <v>156</v>
      </c>
      <c r="BM191" s="243" t="s">
        <v>830</v>
      </c>
    </row>
    <row r="192" s="2" customFormat="1" ht="16.5" customHeight="1">
      <c r="A192" s="35"/>
      <c r="B192" s="36"/>
      <c r="C192" s="231" t="s">
        <v>580</v>
      </c>
      <c r="D192" s="231" t="s">
        <v>152</v>
      </c>
      <c r="E192" s="232" t="s">
        <v>831</v>
      </c>
      <c r="F192" s="233" t="s">
        <v>832</v>
      </c>
      <c r="G192" s="234" t="s">
        <v>664</v>
      </c>
      <c r="H192" s="235">
        <v>22</v>
      </c>
      <c r="I192" s="236"/>
      <c r="J192" s="237">
        <f>ROUND(I192*H192,2)</f>
        <v>0</v>
      </c>
      <c r="K192" s="238"/>
      <c r="L192" s="41"/>
      <c r="M192" s="239" t="s">
        <v>1</v>
      </c>
      <c r="N192" s="240" t="s">
        <v>40</v>
      </c>
      <c r="O192" s="88"/>
      <c r="P192" s="241">
        <f>O192*H192</f>
        <v>0</v>
      </c>
      <c r="Q192" s="241">
        <v>0</v>
      </c>
      <c r="R192" s="241">
        <f>Q192*H192</f>
        <v>0</v>
      </c>
      <c r="S192" s="241">
        <v>0</v>
      </c>
      <c r="T192" s="24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3" t="s">
        <v>156</v>
      </c>
      <c r="AT192" s="243" t="s">
        <v>152</v>
      </c>
      <c r="AU192" s="243" t="s">
        <v>83</v>
      </c>
      <c r="AY192" s="14" t="s">
        <v>150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14" t="s">
        <v>83</v>
      </c>
      <c r="BK192" s="244">
        <f>ROUND(I192*H192,2)</f>
        <v>0</v>
      </c>
      <c r="BL192" s="14" t="s">
        <v>156</v>
      </c>
      <c r="BM192" s="243" t="s">
        <v>833</v>
      </c>
    </row>
    <row r="193" s="2" customFormat="1">
      <c r="A193" s="35"/>
      <c r="B193" s="36"/>
      <c r="C193" s="37"/>
      <c r="D193" s="245" t="s">
        <v>193</v>
      </c>
      <c r="E193" s="37"/>
      <c r="F193" s="246" t="s">
        <v>824</v>
      </c>
      <c r="G193" s="37"/>
      <c r="H193" s="37"/>
      <c r="I193" s="198"/>
      <c r="J193" s="37"/>
      <c r="K193" s="37"/>
      <c r="L193" s="41"/>
      <c r="M193" s="247"/>
      <c r="N193" s="248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193</v>
      </c>
      <c r="AU193" s="14" t="s">
        <v>83</v>
      </c>
    </row>
    <row r="194" s="2" customFormat="1" ht="24.15" customHeight="1">
      <c r="A194" s="35"/>
      <c r="B194" s="36"/>
      <c r="C194" s="231" t="s">
        <v>175</v>
      </c>
      <c r="D194" s="231" t="s">
        <v>152</v>
      </c>
      <c r="E194" s="232" t="s">
        <v>834</v>
      </c>
      <c r="F194" s="233" t="s">
        <v>835</v>
      </c>
      <c r="G194" s="234" t="s">
        <v>664</v>
      </c>
      <c r="H194" s="235">
        <v>18</v>
      </c>
      <c r="I194" s="236"/>
      <c r="J194" s="237">
        <f>ROUND(I194*H194,2)</f>
        <v>0</v>
      </c>
      <c r="K194" s="238"/>
      <c r="L194" s="41"/>
      <c r="M194" s="239" t="s">
        <v>1</v>
      </c>
      <c r="N194" s="240" t="s">
        <v>40</v>
      </c>
      <c r="O194" s="88"/>
      <c r="P194" s="241">
        <f>O194*H194</f>
        <v>0</v>
      </c>
      <c r="Q194" s="241">
        <v>0</v>
      </c>
      <c r="R194" s="241">
        <f>Q194*H194</f>
        <v>0</v>
      </c>
      <c r="S194" s="241">
        <v>0</v>
      </c>
      <c r="T194" s="24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3" t="s">
        <v>156</v>
      </c>
      <c r="AT194" s="243" t="s">
        <v>152</v>
      </c>
      <c r="AU194" s="243" t="s">
        <v>83</v>
      </c>
      <c r="AY194" s="14" t="s">
        <v>150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14" t="s">
        <v>83</v>
      </c>
      <c r="BK194" s="244">
        <f>ROUND(I194*H194,2)</f>
        <v>0</v>
      </c>
      <c r="BL194" s="14" t="s">
        <v>156</v>
      </c>
      <c r="BM194" s="243" t="s">
        <v>836</v>
      </c>
    </row>
    <row r="195" s="2" customFormat="1" ht="16.5" customHeight="1">
      <c r="A195" s="35"/>
      <c r="B195" s="36"/>
      <c r="C195" s="231" t="s">
        <v>584</v>
      </c>
      <c r="D195" s="231" t="s">
        <v>152</v>
      </c>
      <c r="E195" s="232" t="s">
        <v>837</v>
      </c>
      <c r="F195" s="233" t="s">
        <v>838</v>
      </c>
      <c r="G195" s="234" t="s">
        <v>664</v>
      </c>
      <c r="H195" s="235">
        <v>6</v>
      </c>
      <c r="I195" s="236"/>
      <c r="J195" s="237">
        <f>ROUND(I195*H195,2)</f>
        <v>0</v>
      </c>
      <c r="K195" s="238"/>
      <c r="L195" s="41"/>
      <c r="M195" s="239" t="s">
        <v>1</v>
      </c>
      <c r="N195" s="240" t="s">
        <v>40</v>
      </c>
      <c r="O195" s="88"/>
      <c r="P195" s="241">
        <f>O195*H195</f>
        <v>0</v>
      </c>
      <c r="Q195" s="241">
        <v>0</v>
      </c>
      <c r="R195" s="241">
        <f>Q195*H195</f>
        <v>0</v>
      </c>
      <c r="S195" s="241">
        <v>0</v>
      </c>
      <c r="T195" s="24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3" t="s">
        <v>156</v>
      </c>
      <c r="AT195" s="243" t="s">
        <v>152</v>
      </c>
      <c r="AU195" s="243" t="s">
        <v>83</v>
      </c>
      <c r="AY195" s="14" t="s">
        <v>150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14" t="s">
        <v>83</v>
      </c>
      <c r="BK195" s="244">
        <f>ROUND(I195*H195,2)</f>
        <v>0</v>
      </c>
      <c r="BL195" s="14" t="s">
        <v>156</v>
      </c>
      <c r="BM195" s="243" t="s">
        <v>839</v>
      </c>
    </row>
    <row r="196" s="2" customFormat="1">
      <c r="A196" s="35"/>
      <c r="B196" s="36"/>
      <c r="C196" s="37"/>
      <c r="D196" s="245" t="s">
        <v>193</v>
      </c>
      <c r="E196" s="37"/>
      <c r="F196" s="246" t="s">
        <v>824</v>
      </c>
      <c r="G196" s="37"/>
      <c r="H196" s="37"/>
      <c r="I196" s="198"/>
      <c r="J196" s="37"/>
      <c r="K196" s="37"/>
      <c r="L196" s="41"/>
      <c r="M196" s="247"/>
      <c r="N196" s="248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193</v>
      </c>
      <c r="AU196" s="14" t="s">
        <v>83</v>
      </c>
    </row>
    <row r="197" s="2" customFormat="1" ht="16.5" customHeight="1">
      <c r="A197" s="35"/>
      <c r="B197" s="36"/>
      <c r="C197" s="231" t="s">
        <v>588</v>
      </c>
      <c r="D197" s="231" t="s">
        <v>152</v>
      </c>
      <c r="E197" s="232" t="s">
        <v>840</v>
      </c>
      <c r="F197" s="233" t="s">
        <v>841</v>
      </c>
      <c r="G197" s="234" t="s">
        <v>664</v>
      </c>
      <c r="H197" s="235">
        <v>10</v>
      </c>
      <c r="I197" s="236"/>
      <c r="J197" s="237">
        <f>ROUND(I197*H197,2)</f>
        <v>0</v>
      </c>
      <c r="K197" s="238"/>
      <c r="L197" s="41"/>
      <c r="M197" s="239" t="s">
        <v>1</v>
      </c>
      <c r="N197" s="240" t="s">
        <v>40</v>
      </c>
      <c r="O197" s="88"/>
      <c r="P197" s="241">
        <f>O197*H197</f>
        <v>0</v>
      </c>
      <c r="Q197" s="241">
        <v>0</v>
      </c>
      <c r="R197" s="241">
        <f>Q197*H197</f>
        <v>0</v>
      </c>
      <c r="S197" s="241">
        <v>0</v>
      </c>
      <c r="T197" s="24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3" t="s">
        <v>156</v>
      </c>
      <c r="AT197" s="243" t="s">
        <v>152</v>
      </c>
      <c r="AU197" s="243" t="s">
        <v>83</v>
      </c>
      <c r="AY197" s="14" t="s">
        <v>150</v>
      </c>
      <c r="BE197" s="244">
        <f>IF(N197="základní",J197,0)</f>
        <v>0</v>
      </c>
      <c r="BF197" s="244">
        <f>IF(N197="snížená",J197,0)</f>
        <v>0</v>
      </c>
      <c r="BG197" s="244">
        <f>IF(N197="zákl. přenesená",J197,0)</f>
        <v>0</v>
      </c>
      <c r="BH197" s="244">
        <f>IF(N197="sníž. přenesená",J197,0)</f>
        <v>0</v>
      </c>
      <c r="BI197" s="244">
        <f>IF(N197="nulová",J197,0)</f>
        <v>0</v>
      </c>
      <c r="BJ197" s="14" t="s">
        <v>83</v>
      </c>
      <c r="BK197" s="244">
        <f>ROUND(I197*H197,2)</f>
        <v>0</v>
      </c>
      <c r="BL197" s="14" t="s">
        <v>156</v>
      </c>
      <c r="BM197" s="243" t="s">
        <v>842</v>
      </c>
    </row>
    <row r="198" s="2" customFormat="1">
      <c r="A198" s="35"/>
      <c r="B198" s="36"/>
      <c r="C198" s="37"/>
      <c r="D198" s="245" t="s">
        <v>193</v>
      </c>
      <c r="E198" s="37"/>
      <c r="F198" s="246" t="s">
        <v>824</v>
      </c>
      <c r="G198" s="37"/>
      <c r="H198" s="37"/>
      <c r="I198" s="198"/>
      <c r="J198" s="37"/>
      <c r="K198" s="37"/>
      <c r="L198" s="41"/>
      <c r="M198" s="247"/>
      <c r="N198" s="248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193</v>
      </c>
      <c r="AU198" s="14" t="s">
        <v>83</v>
      </c>
    </row>
    <row r="199" s="2" customFormat="1" ht="16.5" customHeight="1">
      <c r="A199" s="35"/>
      <c r="B199" s="36"/>
      <c r="C199" s="231" t="s">
        <v>592</v>
      </c>
      <c r="D199" s="231" t="s">
        <v>152</v>
      </c>
      <c r="E199" s="232" t="s">
        <v>843</v>
      </c>
      <c r="F199" s="233" t="s">
        <v>844</v>
      </c>
      <c r="G199" s="234" t="s">
        <v>664</v>
      </c>
      <c r="H199" s="235">
        <v>8</v>
      </c>
      <c r="I199" s="236"/>
      <c r="J199" s="237">
        <f>ROUND(I199*H199,2)</f>
        <v>0</v>
      </c>
      <c r="K199" s="238"/>
      <c r="L199" s="41"/>
      <c r="M199" s="239" t="s">
        <v>1</v>
      </c>
      <c r="N199" s="240" t="s">
        <v>40</v>
      </c>
      <c r="O199" s="88"/>
      <c r="P199" s="241">
        <f>O199*H199</f>
        <v>0</v>
      </c>
      <c r="Q199" s="241">
        <v>0</v>
      </c>
      <c r="R199" s="241">
        <f>Q199*H199</f>
        <v>0</v>
      </c>
      <c r="S199" s="241">
        <v>0</v>
      </c>
      <c r="T199" s="24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3" t="s">
        <v>156</v>
      </c>
      <c r="AT199" s="243" t="s">
        <v>152</v>
      </c>
      <c r="AU199" s="243" t="s">
        <v>83</v>
      </c>
      <c r="AY199" s="14" t="s">
        <v>150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14" t="s">
        <v>83</v>
      </c>
      <c r="BK199" s="244">
        <f>ROUND(I199*H199,2)</f>
        <v>0</v>
      </c>
      <c r="BL199" s="14" t="s">
        <v>156</v>
      </c>
      <c r="BM199" s="243" t="s">
        <v>845</v>
      </c>
    </row>
    <row r="200" s="2" customFormat="1">
      <c r="A200" s="35"/>
      <c r="B200" s="36"/>
      <c r="C200" s="37"/>
      <c r="D200" s="245" t="s">
        <v>193</v>
      </c>
      <c r="E200" s="37"/>
      <c r="F200" s="246" t="s">
        <v>824</v>
      </c>
      <c r="G200" s="37"/>
      <c r="H200" s="37"/>
      <c r="I200" s="198"/>
      <c r="J200" s="37"/>
      <c r="K200" s="37"/>
      <c r="L200" s="41"/>
      <c r="M200" s="247"/>
      <c r="N200" s="248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193</v>
      </c>
      <c r="AU200" s="14" t="s">
        <v>83</v>
      </c>
    </row>
    <row r="201" s="2" customFormat="1" ht="16.5" customHeight="1">
      <c r="A201" s="35"/>
      <c r="B201" s="36"/>
      <c r="C201" s="231" t="s">
        <v>596</v>
      </c>
      <c r="D201" s="231" t="s">
        <v>152</v>
      </c>
      <c r="E201" s="232" t="s">
        <v>846</v>
      </c>
      <c r="F201" s="233" t="s">
        <v>847</v>
      </c>
      <c r="G201" s="234" t="s">
        <v>664</v>
      </c>
      <c r="H201" s="235">
        <v>14</v>
      </c>
      <c r="I201" s="236"/>
      <c r="J201" s="237">
        <f>ROUND(I201*H201,2)</f>
        <v>0</v>
      </c>
      <c r="K201" s="238"/>
      <c r="L201" s="41"/>
      <c r="M201" s="239" t="s">
        <v>1</v>
      </c>
      <c r="N201" s="240" t="s">
        <v>40</v>
      </c>
      <c r="O201" s="88"/>
      <c r="P201" s="241">
        <f>O201*H201</f>
        <v>0</v>
      </c>
      <c r="Q201" s="241">
        <v>0</v>
      </c>
      <c r="R201" s="241">
        <f>Q201*H201</f>
        <v>0</v>
      </c>
      <c r="S201" s="241">
        <v>0</v>
      </c>
      <c r="T201" s="24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3" t="s">
        <v>156</v>
      </c>
      <c r="AT201" s="243" t="s">
        <v>152</v>
      </c>
      <c r="AU201" s="243" t="s">
        <v>83</v>
      </c>
      <c r="AY201" s="14" t="s">
        <v>150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14" t="s">
        <v>83</v>
      </c>
      <c r="BK201" s="244">
        <f>ROUND(I201*H201,2)</f>
        <v>0</v>
      </c>
      <c r="BL201" s="14" t="s">
        <v>156</v>
      </c>
      <c r="BM201" s="243" t="s">
        <v>848</v>
      </c>
    </row>
    <row r="202" s="2" customFormat="1">
      <c r="A202" s="35"/>
      <c r="B202" s="36"/>
      <c r="C202" s="37"/>
      <c r="D202" s="245" t="s">
        <v>193</v>
      </c>
      <c r="E202" s="37"/>
      <c r="F202" s="246" t="s">
        <v>824</v>
      </c>
      <c r="G202" s="37"/>
      <c r="H202" s="37"/>
      <c r="I202" s="198"/>
      <c r="J202" s="37"/>
      <c r="K202" s="37"/>
      <c r="L202" s="41"/>
      <c r="M202" s="247"/>
      <c r="N202" s="248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193</v>
      </c>
      <c r="AU202" s="14" t="s">
        <v>83</v>
      </c>
    </row>
    <row r="203" s="2" customFormat="1" ht="16.5" customHeight="1">
      <c r="A203" s="35"/>
      <c r="B203" s="36"/>
      <c r="C203" s="231" t="s">
        <v>600</v>
      </c>
      <c r="D203" s="231" t="s">
        <v>152</v>
      </c>
      <c r="E203" s="232" t="s">
        <v>849</v>
      </c>
      <c r="F203" s="233" t="s">
        <v>850</v>
      </c>
      <c r="G203" s="234" t="s">
        <v>702</v>
      </c>
      <c r="H203" s="235">
        <v>1</v>
      </c>
      <c r="I203" s="236"/>
      <c r="J203" s="237">
        <f>ROUND(I203*H203,2)</f>
        <v>0</v>
      </c>
      <c r="K203" s="238"/>
      <c r="L203" s="41"/>
      <c r="M203" s="239" t="s">
        <v>1</v>
      </c>
      <c r="N203" s="240" t="s">
        <v>40</v>
      </c>
      <c r="O203" s="88"/>
      <c r="P203" s="241">
        <f>O203*H203</f>
        <v>0</v>
      </c>
      <c r="Q203" s="241">
        <v>0</v>
      </c>
      <c r="R203" s="241">
        <f>Q203*H203</f>
        <v>0</v>
      </c>
      <c r="S203" s="241">
        <v>0</v>
      </c>
      <c r="T203" s="24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3" t="s">
        <v>156</v>
      </c>
      <c r="AT203" s="243" t="s">
        <v>152</v>
      </c>
      <c r="AU203" s="243" t="s">
        <v>83</v>
      </c>
      <c r="AY203" s="14" t="s">
        <v>150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4" t="s">
        <v>83</v>
      </c>
      <c r="BK203" s="244">
        <f>ROUND(I203*H203,2)</f>
        <v>0</v>
      </c>
      <c r="BL203" s="14" t="s">
        <v>156</v>
      </c>
      <c r="BM203" s="243" t="s">
        <v>851</v>
      </c>
    </row>
    <row r="204" s="2" customFormat="1">
      <c r="A204" s="35"/>
      <c r="B204" s="36"/>
      <c r="C204" s="37"/>
      <c r="D204" s="245" t="s">
        <v>193</v>
      </c>
      <c r="E204" s="37"/>
      <c r="F204" s="246" t="s">
        <v>777</v>
      </c>
      <c r="G204" s="37"/>
      <c r="H204" s="37"/>
      <c r="I204" s="198"/>
      <c r="J204" s="37"/>
      <c r="K204" s="37"/>
      <c r="L204" s="41"/>
      <c r="M204" s="247"/>
      <c r="N204" s="248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193</v>
      </c>
      <c r="AU204" s="14" t="s">
        <v>83</v>
      </c>
    </row>
    <row r="205" s="2" customFormat="1" ht="16.5" customHeight="1">
      <c r="A205" s="35"/>
      <c r="B205" s="36"/>
      <c r="C205" s="231" t="s">
        <v>604</v>
      </c>
      <c r="D205" s="231" t="s">
        <v>152</v>
      </c>
      <c r="E205" s="232" t="s">
        <v>852</v>
      </c>
      <c r="F205" s="233" t="s">
        <v>853</v>
      </c>
      <c r="G205" s="234" t="s">
        <v>664</v>
      </c>
      <c r="H205" s="235">
        <v>1</v>
      </c>
      <c r="I205" s="236"/>
      <c r="J205" s="237">
        <f>ROUND(I205*H205,2)</f>
        <v>0</v>
      </c>
      <c r="K205" s="238"/>
      <c r="L205" s="41"/>
      <c r="M205" s="239" t="s">
        <v>1</v>
      </c>
      <c r="N205" s="240" t="s">
        <v>40</v>
      </c>
      <c r="O205" s="88"/>
      <c r="P205" s="241">
        <f>O205*H205</f>
        <v>0</v>
      </c>
      <c r="Q205" s="241">
        <v>0</v>
      </c>
      <c r="R205" s="241">
        <f>Q205*H205</f>
        <v>0</v>
      </c>
      <c r="S205" s="241">
        <v>0</v>
      </c>
      <c r="T205" s="24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3" t="s">
        <v>156</v>
      </c>
      <c r="AT205" s="243" t="s">
        <v>152</v>
      </c>
      <c r="AU205" s="243" t="s">
        <v>83</v>
      </c>
      <c r="AY205" s="14" t="s">
        <v>150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4" t="s">
        <v>83</v>
      </c>
      <c r="BK205" s="244">
        <f>ROUND(I205*H205,2)</f>
        <v>0</v>
      </c>
      <c r="BL205" s="14" t="s">
        <v>156</v>
      </c>
      <c r="BM205" s="243" t="s">
        <v>854</v>
      </c>
    </row>
    <row r="206" s="2" customFormat="1" ht="16.5" customHeight="1">
      <c r="A206" s="35"/>
      <c r="B206" s="36"/>
      <c r="C206" s="231" t="s">
        <v>606</v>
      </c>
      <c r="D206" s="231" t="s">
        <v>152</v>
      </c>
      <c r="E206" s="232" t="s">
        <v>855</v>
      </c>
      <c r="F206" s="233" t="s">
        <v>856</v>
      </c>
      <c r="G206" s="234" t="s">
        <v>278</v>
      </c>
      <c r="H206" s="235">
        <v>40</v>
      </c>
      <c r="I206" s="236"/>
      <c r="J206" s="237">
        <f>ROUND(I206*H206,2)</f>
        <v>0</v>
      </c>
      <c r="K206" s="238"/>
      <c r="L206" s="41"/>
      <c r="M206" s="239" t="s">
        <v>1</v>
      </c>
      <c r="N206" s="240" t="s">
        <v>40</v>
      </c>
      <c r="O206" s="88"/>
      <c r="P206" s="241">
        <f>O206*H206</f>
        <v>0</v>
      </c>
      <c r="Q206" s="241">
        <v>0</v>
      </c>
      <c r="R206" s="241">
        <f>Q206*H206</f>
        <v>0</v>
      </c>
      <c r="S206" s="241">
        <v>0</v>
      </c>
      <c r="T206" s="24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3" t="s">
        <v>156</v>
      </c>
      <c r="AT206" s="243" t="s">
        <v>152</v>
      </c>
      <c r="AU206" s="243" t="s">
        <v>83</v>
      </c>
      <c r="AY206" s="14" t="s">
        <v>150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14" t="s">
        <v>83</v>
      </c>
      <c r="BK206" s="244">
        <f>ROUND(I206*H206,2)</f>
        <v>0</v>
      </c>
      <c r="BL206" s="14" t="s">
        <v>156</v>
      </c>
      <c r="BM206" s="243" t="s">
        <v>857</v>
      </c>
    </row>
    <row r="207" s="2" customFormat="1" ht="16.5" customHeight="1">
      <c r="A207" s="35"/>
      <c r="B207" s="36"/>
      <c r="C207" s="231" t="s">
        <v>610</v>
      </c>
      <c r="D207" s="231" t="s">
        <v>152</v>
      </c>
      <c r="E207" s="232" t="s">
        <v>858</v>
      </c>
      <c r="F207" s="233" t="s">
        <v>859</v>
      </c>
      <c r="G207" s="234" t="s">
        <v>664</v>
      </c>
      <c r="H207" s="235">
        <v>1</v>
      </c>
      <c r="I207" s="236"/>
      <c r="J207" s="237">
        <f>ROUND(I207*H207,2)</f>
        <v>0</v>
      </c>
      <c r="K207" s="238"/>
      <c r="L207" s="41"/>
      <c r="M207" s="239" t="s">
        <v>1</v>
      </c>
      <c r="N207" s="240" t="s">
        <v>40</v>
      </c>
      <c r="O207" s="88"/>
      <c r="P207" s="241">
        <f>O207*H207</f>
        <v>0</v>
      </c>
      <c r="Q207" s="241">
        <v>0</v>
      </c>
      <c r="R207" s="241">
        <f>Q207*H207</f>
        <v>0</v>
      </c>
      <c r="S207" s="241">
        <v>0</v>
      </c>
      <c r="T207" s="24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3" t="s">
        <v>156</v>
      </c>
      <c r="AT207" s="243" t="s">
        <v>152</v>
      </c>
      <c r="AU207" s="243" t="s">
        <v>83</v>
      </c>
      <c r="AY207" s="14" t="s">
        <v>150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14" t="s">
        <v>83</v>
      </c>
      <c r="BK207" s="244">
        <f>ROUND(I207*H207,2)</f>
        <v>0</v>
      </c>
      <c r="BL207" s="14" t="s">
        <v>156</v>
      </c>
      <c r="BM207" s="243" t="s">
        <v>860</v>
      </c>
    </row>
    <row r="208" s="2" customFormat="1" ht="21.75" customHeight="1">
      <c r="A208" s="35"/>
      <c r="B208" s="36"/>
      <c r="C208" s="231" t="s">
        <v>612</v>
      </c>
      <c r="D208" s="231" t="s">
        <v>152</v>
      </c>
      <c r="E208" s="232" t="s">
        <v>861</v>
      </c>
      <c r="F208" s="233" t="s">
        <v>862</v>
      </c>
      <c r="G208" s="234" t="s">
        <v>278</v>
      </c>
      <c r="H208" s="235">
        <v>168</v>
      </c>
      <c r="I208" s="236"/>
      <c r="J208" s="237">
        <f>ROUND(I208*H208,2)</f>
        <v>0</v>
      </c>
      <c r="K208" s="238"/>
      <c r="L208" s="41"/>
      <c r="M208" s="239" t="s">
        <v>1</v>
      </c>
      <c r="N208" s="240" t="s">
        <v>40</v>
      </c>
      <c r="O208" s="88"/>
      <c r="P208" s="241">
        <f>O208*H208</f>
        <v>0</v>
      </c>
      <c r="Q208" s="241">
        <v>0</v>
      </c>
      <c r="R208" s="241">
        <f>Q208*H208</f>
        <v>0</v>
      </c>
      <c r="S208" s="241">
        <v>0</v>
      </c>
      <c r="T208" s="24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3" t="s">
        <v>156</v>
      </c>
      <c r="AT208" s="243" t="s">
        <v>152</v>
      </c>
      <c r="AU208" s="243" t="s">
        <v>83</v>
      </c>
      <c r="AY208" s="14" t="s">
        <v>150</v>
      </c>
      <c r="BE208" s="244">
        <f>IF(N208="základní",J208,0)</f>
        <v>0</v>
      </c>
      <c r="BF208" s="244">
        <f>IF(N208="snížená",J208,0)</f>
        <v>0</v>
      </c>
      <c r="BG208" s="244">
        <f>IF(N208="zákl. přenesená",J208,0)</f>
        <v>0</v>
      </c>
      <c r="BH208" s="244">
        <f>IF(N208="sníž. přenesená",J208,0)</f>
        <v>0</v>
      </c>
      <c r="BI208" s="244">
        <f>IF(N208="nulová",J208,0)</f>
        <v>0</v>
      </c>
      <c r="BJ208" s="14" t="s">
        <v>83</v>
      </c>
      <c r="BK208" s="244">
        <f>ROUND(I208*H208,2)</f>
        <v>0</v>
      </c>
      <c r="BL208" s="14" t="s">
        <v>156</v>
      </c>
      <c r="BM208" s="243" t="s">
        <v>863</v>
      </c>
    </row>
    <row r="209" s="2" customFormat="1" ht="24.15" customHeight="1">
      <c r="A209" s="35"/>
      <c r="B209" s="36"/>
      <c r="C209" s="231" t="s">
        <v>618</v>
      </c>
      <c r="D209" s="231" t="s">
        <v>152</v>
      </c>
      <c r="E209" s="232" t="s">
        <v>864</v>
      </c>
      <c r="F209" s="233" t="s">
        <v>865</v>
      </c>
      <c r="G209" s="234" t="s">
        <v>664</v>
      </c>
      <c r="H209" s="235">
        <v>10</v>
      </c>
      <c r="I209" s="236"/>
      <c r="J209" s="237">
        <f>ROUND(I209*H209,2)</f>
        <v>0</v>
      </c>
      <c r="K209" s="238"/>
      <c r="L209" s="41"/>
      <c r="M209" s="239" t="s">
        <v>1</v>
      </c>
      <c r="N209" s="240" t="s">
        <v>40</v>
      </c>
      <c r="O209" s="88"/>
      <c r="P209" s="241">
        <f>O209*H209</f>
        <v>0</v>
      </c>
      <c r="Q209" s="241">
        <v>0</v>
      </c>
      <c r="R209" s="241">
        <f>Q209*H209</f>
        <v>0</v>
      </c>
      <c r="S209" s="241">
        <v>0</v>
      </c>
      <c r="T209" s="24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3" t="s">
        <v>156</v>
      </c>
      <c r="AT209" s="243" t="s">
        <v>152</v>
      </c>
      <c r="AU209" s="243" t="s">
        <v>83</v>
      </c>
      <c r="AY209" s="14" t="s">
        <v>150</v>
      </c>
      <c r="BE209" s="244">
        <f>IF(N209="základní",J209,0)</f>
        <v>0</v>
      </c>
      <c r="BF209" s="244">
        <f>IF(N209="snížená",J209,0)</f>
        <v>0</v>
      </c>
      <c r="BG209" s="244">
        <f>IF(N209="zákl. přenesená",J209,0)</f>
        <v>0</v>
      </c>
      <c r="BH209" s="244">
        <f>IF(N209="sníž. přenesená",J209,0)</f>
        <v>0</v>
      </c>
      <c r="BI209" s="244">
        <f>IF(N209="nulová",J209,0)</f>
        <v>0</v>
      </c>
      <c r="BJ209" s="14" t="s">
        <v>83</v>
      </c>
      <c r="BK209" s="244">
        <f>ROUND(I209*H209,2)</f>
        <v>0</v>
      </c>
      <c r="BL209" s="14" t="s">
        <v>156</v>
      </c>
      <c r="BM209" s="243" t="s">
        <v>866</v>
      </c>
    </row>
    <row r="210" s="2" customFormat="1" ht="21.75" customHeight="1">
      <c r="A210" s="35"/>
      <c r="B210" s="36"/>
      <c r="C210" s="231" t="s">
        <v>181</v>
      </c>
      <c r="D210" s="231" t="s">
        <v>152</v>
      </c>
      <c r="E210" s="232" t="s">
        <v>867</v>
      </c>
      <c r="F210" s="233" t="s">
        <v>868</v>
      </c>
      <c r="G210" s="234" t="s">
        <v>664</v>
      </c>
      <c r="H210" s="235">
        <v>5</v>
      </c>
      <c r="I210" s="236"/>
      <c r="J210" s="237">
        <f>ROUND(I210*H210,2)</f>
        <v>0</v>
      </c>
      <c r="K210" s="238"/>
      <c r="L210" s="41"/>
      <c r="M210" s="239" t="s">
        <v>1</v>
      </c>
      <c r="N210" s="240" t="s">
        <v>40</v>
      </c>
      <c r="O210" s="88"/>
      <c r="P210" s="241">
        <f>O210*H210</f>
        <v>0</v>
      </c>
      <c r="Q210" s="241">
        <v>0</v>
      </c>
      <c r="R210" s="241">
        <f>Q210*H210</f>
        <v>0</v>
      </c>
      <c r="S210" s="241">
        <v>0</v>
      </c>
      <c r="T210" s="24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3" t="s">
        <v>156</v>
      </c>
      <c r="AT210" s="243" t="s">
        <v>152</v>
      </c>
      <c r="AU210" s="243" t="s">
        <v>83</v>
      </c>
      <c r="AY210" s="14" t="s">
        <v>150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14" t="s">
        <v>83</v>
      </c>
      <c r="BK210" s="244">
        <f>ROUND(I210*H210,2)</f>
        <v>0</v>
      </c>
      <c r="BL210" s="14" t="s">
        <v>156</v>
      </c>
      <c r="BM210" s="243" t="s">
        <v>869</v>
      </c>
    </row>
    <row r="211" s="2" customFormat="1" ht="16.5" customHeight="1">
      <c r="A211" s="35"/>
      <c r="B211" s="36"/>
      <c r="C211" s="231" t="s">
        <v>623</v>
      </c>
      <c r="D211" s="231" t="s">
        <v>152</v>
      </c>
      <c r="E211" s="232" t="s">
        <v>870</v>
      </c>
      <c r="F211" s="233" t="s">
        <v>871</v>
      </c>
      <c r="G211" s="234" t="s">
        <v>664</v>
      </c>
      <c r="H211" s="235">
        <v>28</v>
      </c>
      <c r="I211" s="236"/>
      <c r="J211" s="237">
        <f>ROUND(I211*H211,2)</f>
        <v>0</v>
      </c>
      <c r="K211" s="238"/>
      <c r="L211" s="41"/>
      <c r="M211" s="239" t="s">
        <v>1</v>
      </c>
      <c r="N211" s="240" t="s">
        <v>40</v>
      </c>
      <c r="O211" s="88"/>
      <c r="P211" s="241">
        <f>O211*H211</f>
        <v>0</v>
      </c>
      <c r="Q211" s="241">
        <v>0</v>
      </c>
      <c r="R211" s="241">
        <f>Q211*H211</f>
        <v>0</v>
      </c>
      <c r="S211" s="241">
        <v>0</v>
      </c>
      <c r="T211" s="24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3" t="s">
        <v>156</v>
      </c>
      <c r="AT211" s="243" t="s">
        <v>152</v>
      </c>
      <c r="AU211" s="243" t="s">
        <v>83</v>
      </c>
      <c r="AY211" s="14" t="s">
        <v>150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14" t="s">
        <v>83</v>
      </c>
      <c r="BK211" s="244">
        <f>ROUND(I211*H211,2)</f>
        <v>0</v>
      </c>
      <c r="BL211" s="14" t="s">
        <v>156</v>
      </c>
      <c r="BM211" s="243" t="s">
        <v>872</v>
      </c>
    </row>
    <row r="212" s="2" customFormat="1" ht="16.5" customHeight="1">
      <c r="A212" s="35"/>
      <c r="B212" s="36"/>
      <c r="C212" s="231" t="s">
        <v>630</v>
      </c>
      <c r="D212" s="231" t="s">
        <v>152</v>
      </c>
      <c r="E212" s="232" t="s">
        <v>873</v>
      </c>
      <c r="F212" s="233" t="s">
        <v>874</v>
      </c>
      <c r="G212" s="234" t="s">
        <v>278</v>
      </c>
      <c r="H212" s="235">
        <v>84</v>
      </c>
      <c r="I212" s="236"/>
      <c r="J212" s="237">
        <f>ROUND(I212*H212,2)</f>
        <v>0</v>
      </c>
      <c r="K212" s="238"/>
      <c r="L212" s="41"/>
      <c r="M212" s="239" t="s">
        <v>1</v>
      </c>
      <c r="N212" s="240" t="s">
        <v>40</v>
      </c>
      <c r="O212" s="88"/>
      <c r="P212" s="241">
        <f>O212*H212</f>
        <v>0</v>
      </c>
      <c r="Q212" s="241">
        <v>0</v>
      </c>
      <c r="R212" s="241">
        <f>Q212*H212</f>
        <v>0</v>
      </c>
      <c r="S212" s="241">
        <v>0</v>
      </c>
      <c r="T212" s="24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3" t="s">
        <v>156</v>
      </c>
      <c r="AT212" s="243" t="s">
        <v>152</v>
      </c>
      <c r="AU212" s="243" t="s">
        <v>83</v>
      </c>
      <c r="AY212" s="14" t="s">
        <v>150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4" t="s">
        <v>83</v>
      </c>
      <c r="BK212" s="244">
        <f>ROUND(I212*H212,2)</f>
        <v>0</v>
      </c>
      <c r="BL212" s="14" t="s">
        <v>156</v>
      </c>
      <c r="BM212" s="243" t="s">
        <v>875</v>
      </c>
    </row>
    <row r="213" s="2" customFormat="1" ht="21.75" customHeight="1">
      <c r="A213" s="35"/>
      <c r="B213" s="36"/>
      <c r="C213" s="231" t="s">
        <v>634</v>
      </c>
      <c r="D213" s="231" t="s">
        <v>152</v>
      </c>
      <c r="E213" s="232" t="s">
        <v>876</v>
      </c>
      <c r="F213" s="233" t="s">
        <v>877</v>
      </c>
      <c r="G213" s="234" t="s">
        <v>278</v>
      </c>
      <c r="H213" s="235">
        <v>33</v>
      </c>
      <c r="I213" s="236"/>
      <c r="J213" s="237">
        <f>ROUND(I213*H213,2)</f>
        <v>0</v>
      </c>
      <c r="K213" s="238"/>
      <c r="L213" s="41"/>
      <c r="M213" s="239" t="s">
        <v>1</v>
      </c>
      <c r="N213" s="240" t="s">
        <v>40</v>
      </c>
      <c r="O213" s="88"/>
      <c r="P213" s="241">
        <f>O213*H213</f>
        <v>0</v>
      </c>
      <c r="Q213" s="241">
        <v>0</v>
      </c>
      <c r="R213" s="241">
        <f>Q213*H213</f>
        <v>0</v>
      </c>
      <c r="S213" s="241">
        <v>0</v>
      </c>
      <c r="T213" s="24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3" t="s">
        <v>156</v>
      </c>
      <c r="AT213" s="243" t="s">
        <v>152</v>
      </c>
      <c r="AU213" s="243" t="s">
        <v>83</v>
      </c>
      <c r="AY213" s="14" t="s">
        <v>150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14" t="s">
        <v>83</v>
      </c>
      <c r="BK213" s="244">
        <f>ROUND(I213*H213,2)</f>
        <v>0</v>
      </c>
      <c r="BL213" s="14" t="s">
        <v>156</v>
      </c>
      <c r="BM213" s="243" t="s">
        <v>878</v>
      </c>
    </row>
    <row r="214" s="2" customFormat="1" ht="16.5" customHeight="1">
      <c r="A214" s="35"/>
      <c r="B214" s="36"/>
      <c r="C214" s="231" t="s">
        <v>639</v>
      </c>
      <c r="D214" s="231" t="s">
        <v>152</v>
      </c>
      <c r="E214" s="232" t="s">
        <v>879</v>
      </c>
      <c r="F214" s="233" t="s">
        <v>880</v>
      </c>
      <c r="G214" s="234" t="s">
        <v>278</v>
      </c>
      <c r="H214" s="235">
        <v>33</v>
      </c>
      <c r="I214" s="236"/>
      <c r="J214" s="237">
        <f>ROUND(I214*H214,2)</f>
        <v>0</v>
      </c>
      <c r="K214" s="238"/>
      <c r="L214" s="41"/>
      <c r="M214" s="239" t="s">
        <v>1</v>
      </c>
      <c r="N214" s="240" t="s">
        <v>40</v>
      </c>
      <c r="O214" s="88"/>
      <c r="P214" s="241">
        <f>O214*H214</f>
        <v>0</v>
      </c>
      <c r="Q214" s="241">
        <v>0</v>
      </c>
      <c r="R214" s="241">
        <f>Q214*H214</f>
        <v>0</v>
      </c>
      <c r="S214" s="241">
        <v>0</v>
      </c>
      <c r="T214" s="24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3" t="s">
        <v>156</v>
      </c>
      <c r="AT214" s="243" t="s">
        <v>152</v>
      </c>
      <c r="AU214" s="243" t="s">
        <v>83</v>
      </c>
      <c r="AY214" s="14" t="s">
        <v>150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4" t="s">
        <v>83</v>
      </c>
      <c r="BK214" s="244">
        <f>ROUND(I214*H214,2)</f>
        <v>0</v>
      </c>
      <c r="BL214" s="14" t="s">
        <v>156</v>
      </c>
      <c r="BM214" s="243" t="s">
        <v>881</v>
      </c>
    </row>
    <row r="215" s="2" customFormat="1" ht="16.5" customHeight="1">
      <c r="A215" s="35"/>
      <c r="B215" s="36"/>
      <c r="C215" s="231" t="s">
        <v>643</v>
      </c>
      <c r="D215" s="231" t="s">
        <v>152</v>
      </c>
      <c r="E215" s="232" t="s">
        <v>882</v>
      </c>
      <c r="F215" s="233" t="s">
        <v>883</v>
      </c>
      <c r="G215" s="234" t="s">
        <v>278</v>
      </c>
      <c r="H215" s="235">
        <v>10</v>
      </c>
      <c r="I215" s="236"/>
      <c r="J215" s="237">
        <f>ROUND(I215*H215,2)</f>
        <v>0</v>
      </c>
      <c r="K215" s="238"/>
      <c r="L215" s="41"/>
      <c r="M215" s="239" t="s">
        <v>1</v>
      </c>
      <c r="N215" s="240" t="s">
        <v>40</v>
      </c>
      <c r="O215" s="88"/>
      <c r="P215" s="241">
        <f>O215*H215</f>
        <v>0</v>
      </c>
      <c r="Q215" s="241">
        <v>0</v>
      </c>
      <c r="R215" s="241">
        <f>Q215*H215</f>
        <v>0</v>
      </c>
      <c r="S215" s="241">
        <v>0</v>
      </c>
      <c r="T215" s="24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3" t="s">
        <v>156</v>
      </c>
      <c r="AT215" s="243" t="s">
        <v>152</v>
      </c>
      <c r="AU215" s="243" t="s">
        <v>83</v>
      </c>
      <c r="AY215" s="14" t="s">
        <v>150</v>
      </c>
      <c r="BE215" s="244">
        <f>IF(N215="základní",J215,0)</f>
        <v>0</v>
      </c>
      <c r="BF215" s="244">
        <f>IF(N215="snížená",J215,0)</f>
        <v>0</v>
      </c>
      <c r="BG215" s="244">
        <f>IF(N215="zákl. přenesená",J215,0)</f>
        <v>0</v>
      </c>
      <c r="BH215" s="244">
        <f>IF(N215="sníž. přenesená",J215,0)</f>
        <v>0</v>
      </c>
      <c r="BI215" s="244">
        <f>IF(N215="nulová",J215,0)</f>
        <v>0</v>
      </c>
      <c r="BJ215" s="14" t="s">
        <v>83</v>
      </c>
      <c r="BK215" s="244">
        <f>ROUND(I215*H215,2)</f>
        <v>0</v>
      </c>
      <c r="BL215" s="14" t="s">
        <v>156</v>
      </c>
      <c r="BM215" s="243" t="s">
        <v>884</v>
      </c>
    </row>
    <row r="216" s="2" customFormat="1" ht="16.5" customHeight="1">
      <c r="A216" s="35"/>
      <c r="B216" s="36"/>
      <c r="C216" s="231" t="s">
        <v>647</v>
      </c>
      <c r="D216" s="231" t="s">
        <v>152</v>
      </c>
      <c r="E216" s="232" t="s">
        <v>885</v>
      </c>
      <c r="F216" s="233" t="s">
        <v>886</v>
      </c>
      <c r="G216" s="234" t="s">
        <v>278</v>
      </c>
      <c r="H216" s="235">
        <v>36</v>
      </c>
      <c r="I216" s="236"/>
      <c r="J216" s="237">
        <f>ROUND(I216*H216,2)</f>
        <v>0</v>
      </c>
      <c r="K216" s="238"/>
      <c r="L216" s="41"/>
      <c r="M216" s="239" t="s">
        <v>1</v>
      </c>
      <c r="N216" s="240" t="s">
        <v>40</v>
      </c>
      <c r="O216" s="88"/>
      <c r="P216" s="241">
        <f>O216*H216</f>
        <v>0</v>
      </c>
      <c r="Q216" s="241">
        <v>0</v>
      </c>
      <c r="R216" s="241">
        <f>Q216*H216</f>
        <v>0</v>
      </c>
      <c r="S216" s="241">
        <v>0</v>
      </c>
      <c r="T216" s="24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3" t="s">
        <v>156</v>
      </c>
      <c r="AT216" s="243" t="s">
        <v>152</v>
      </c>
      <c r="AU216" s="243" t="s">
        <v>83</v>
      </c>
      <c r="AY216" s="14" t="s">
        <v>150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14" t="s">
        <v>83</v>
      </c>
      <c r="BK216" s="244">
        <f>ROUND(I216*H216,2)</f>
        <v>0</v>
      </c>
      <c r="BL216" s="14" t="s">
        <v>156</v>
      </c>
      <c r="BM216" s="243" t="s">
        <v>887</v>
      </c>
    </row>
    <row r="217" s="2" customFormat="1">
      <c r="A217" s="35"/>
      <c r="B217" s="36"/>
      <c r="C217" s="37"/>
      <c r="D217" s="245" t="s">
        <v>193</v>
      </c>
      <c r="E217" s="37"/>
      <c r="F217" s="246" t="s">
        <v>888</v>
      </c>
      <c r="G217" s="37"/>
      <c r="H217" s="37"/>
      <c r="I217" s="198"/>
      <c r="J217" s="37"/>
      <c r="K217" s="37"/>
      <c r="L217" s="41"/>
      <c r="M217" s="247"/>
      <c r="N217" s="248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193</v>
      </c>
      <c r="AU217" s="14" t="s">
        <v>83</v>
      </c>
    </row>
    <row r="218" s="2" customFormat="1" ht="16.5" customHeight="1">
      <c r="A218" s="35"/>
      <c r="B218" s="36"/>
      <c r="C218" s="231" t="s">
        <v>652</v>
      </c>
      <c r="D218" s="231" t="s">
        <v>152</v>
      </c>
      <c r="E218" s="232" t="s">
        <v>889</v>
      </c>
      <c r="F218" s="233" t="s">
        <v>890</v>
      </c>
      <c r="G218" s="234" t="s">
        <v>278</v>
      </c>
      <c r="H218" s="235">
        <v>6</v>
      </c>
      <c r="I218" s="236"/>
      <c r="J218" s="237">
        <f>ROUND(I218*H218,2)</f>
        <v>0</v>
      </c>
      <c r="K218" s="238"/>
      <c r="L218" s="41"/>
      <c r="M218" s="239" t="s">
        <v>1</v>
      </c>
      <c r="N218" s="240" t="s">
        <v>40</v>
      </c>
      <c r="O218" s="88"/>
      <c r="P218" s="241">
        <f>O218*H218</f>
        <v>0</v>
      </c>
      <c r="Q218" s="241">
        <v>0</v>
      </c>
      <c r="R218" s="241">
        <f>Q218*H218</f>
        <v>0</v>
      </c>
      <c r="S218" s="241">
        <v>0</v>
      </c>
      <c r="T218" s="24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3" t="s">
        <v>156</v>
      </c>
      <c r="AT218" s="243" t="s">
        <v>152</v>
      </c>
      <c r="AU218" s="243" t="s">
        <v>83</v>
      </c>
      <c r="AY218" s="14" t="s">
        <v>150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14" t="s">
        <v>83</v>
      </c>
      <c r="BK218" s="244">
        <f>ROUND(I218*H218,2)</f>
        <v>0</v>
      </c>
      <c r="BL218" s="14" t="s">
        <v>156</v>
      </c>
      <c r="BM218" s="243" t="s">
        <v>891</v>
      </c>
    </row>
    <row r="219" s="2" customFormat="1">
      <c r="A219" s="35"/>
      <c r="B219" s="36"/>
      <c r="C219" s="37"/>
      <c r="D219" s="245" t="s">
        <v>193</v>
      </c>
      <c r="E219" s="37"/>
      <c r="F219" s="246" t="s">
        <v>888</v>
      </c>
      <c r="G219" s="37"/>
      <c r="H219" s="37"/>
      <c r="I219" s="198"/>
      <c r="J219" s="37"/>
      <c r="K219" s="37"/>
      <c r="L219" s="41"/>
      <c r="M219" s="247"/>
      <c r="N219" s="248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193</v>
      </c>
      <c r="AU219" s="14" t="s">
        <v>83</v>
      </c>
    </row>
    <row r="220" s="2" customFormat="1" ht="16.5" customHeight="1">
      <c r="A220" s="35"/>
      <c r="B220" s="36"/>
      <c r="C220" s="231" t="s">
        <v>892</v>
      </c>
      <c r="D220" s="231" t="s">
        <v>152</v>
      </c>
      <c r="E220" s="232" t="s">
        <v>893</v>
      </c>
      <c r="F220" s="233" t="s">
        <v>894</v>
      </c>
      <c r="G220" s="234" t="s">
        <v>664</v>
      </c>
      <c r="H220" s="235">
        <v>2</v>
      </c>
      <c r="I220" s="236"/>
      <c r="J220" s="237">
        <f>ROUND(I220*H220,2)</f>
        <v>0</v>
      </c>
      <c r="K220" s="238"/>
      <c r="L220" s="41"/>
      <c r="M220" s="239" t="s">
        <v>1</v>
      </c>
      <c r="N220" s="240" t="s">
        <v>40</v>
      </c>
      <c r="O220" s="88"/>
      <c r="P220" s="241">
        <f>O220*H220</f>
        <v>0</v>
      </c>
      <c r="Q220" s="241">
        <v>0</v>
      </c>
      <c r="R220" s="241">
        <f>Q220*H220</f>
        <v>0</v>
      </c>
      <c r="S220" s="241">
        <v>0</v>
      </c>
      <c r="T220" s="24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3" t="s">
        <v>156</v>
      </c>
      <c r="AT220" s="243" t="s">
        <v>152</v>
      </c>
      <c r="AU220" s="243" t="s">
        <v>83</v>
      </c>
      <c r="AY220" s="14" t="s">
        <v>150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14" t="s">
        <v>83</v>
      </c>
      <c r="BK220" s="244">
        <f>ROUND(I220*H220,2)</f>
        <v>0</v>
      </c>
      <c r="BL220" s="14" t="s">
        <v>156</v>
      </c>
      <c r="BM220" s="243" t="s">
        <v>895</v>
      </c>
    </row>
    <row r="221" s="2" customFormat="1">
      <c r="A221" s="35"/>
      <c r="B221" s="36"/>
      <c r="C221" s="37"/>
      <c r="D221" s="245" t="s">
        <v>193</v>
      </c>
      <c r="E221" s="37"/>
      <c r="F221" s="246" t="s">
        <v>888</v>
      </c>
      <c r="G221" s="37"/>
      <c r="H221" s="37"/>
      <c r="I221" s="198"/>
      <c r="J221" s="37"/>
      <c r="K221" s="37"/>
      <c r="L221" s="41"/>
      <c r="M221" s="247"/>
      <c r="N221" s="248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193</v>
      </c>
      <c r="AU221" s="14" t="s">
        <v>83</v>
      </c>
    </row>
    <row r="222" s="2" customFormat="1" ht="16.5" customHeight="1">
      <c r="A222" s="35"/>
      <c r="B222" s="36"/>
      <c r="C222" s="231" t="s">
        <v>896</v>
      </c>
      <c r="D222" s="231" t="s">
        <v>152</v>
      </c>
      <c r="E222" s="232" t="s">
        <v>897</v>
      </c>
      <c r="F222" s="233" t="s">
        <v>898</v>
      </c>
      <c r="G222" s="234" t="s">
        <v>702</v>
      </c>
      <c r="H222" s="235">
        <v>1</v>
      </c>
      <c r="I222" s="236"/>
      <c r="J222" s="237">
        <f>ROUND(I222*H222,2)</f>
        <v>0</v>
      </c>
      <c r="K222" s="238"/>
      <c r="L222" s="41"/>
      <c r="M222" s="239" t="s">
        <v>1</v>
      </c>
      <c r="N222" s="240" t="s">
        <v>40</v>
      </c>
      <c r="O222" s="88"/>
      <c r="P222" s="241">
        <f>O222*H222</f>
        <v>0</v>
      </c>
      <c r="Q222" s="241">
        <v>0</v>
      </c>
      <c r="R222" s="241">
        <f>Q222*H222</f>
        <v>0</v>
      </c>
      <c r="S222" s="241">
        <v>0</v>
      </c>
      <c r="T222" s="24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3" t="s">
        <v>156</v>
      </c>
      <c r="AT222" s="243" t="s">
        <v>152</v>
      </c>
      <c r="AU222" s="243" t="s">
        <v>83</v>
      </c>
      <c r="AY222" s="14" t="s">
        <v>150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14" t="s">
        <v>83</v>
      </c>
      <c r="BK222" s="244">
        <f>ROUND(I222*H222,2)</f>
        <v>0</v>
      </c>
      <c r="BL222" s="14" t="s">
        <v>156</v>
      </c>
      <c r="BM222" s="243" t="s">
        <v>899</v>
      </c>
    </row>
    <row r="223" s="2" customFormat="1">
      <c r="A223" s="35"/>
      <c r="B223" s="36"/>
      <c r="C223" s="37"/>
      <c r="D223" s="245" t="s">
        <v>193</v>
      </c>
      <c r="E223" s="37"/>
      <c r="F223" s="246" t="s">
        <v>900</v>
      </c>
      <c r="G223" s="37"/>
      <c r="H223" s="37"/>
      <c r="I223" s="198"/>
      <c r="J223" s="37"/>
      <c r="K223" s="37"/>
      <c r="L223" s="41"/>
      <c r="M223" s="247"/>
      <c r="N223" s="248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193</v>
      </c>
      <c r="AU223" s="14" t="s">
        <v>83</v>
      </c>
    </row>
    <row r="224" s="2" customFormat="1" ht="16.5" customHeight="1">
      <c r="A224" s="35"/>
      <c r="B224" s="36"/>
      <c r="C224" s="231" t="s">
        <v>901</v>
      </c>
      <c r="D224" s="231" t="s">
        <v>152</v>
      </c>
      <c r="E224" s="232" t="s">
        <v>902</v>
      </c>
      <c r="F224" s="233" t="s">
        <v>903</v>
      </c>
      <c r="G224" s="234" t="s">
        <v>278</v>
      </c>
      <c r="H224" s="235">
        <v>1920</v>
      </c>
      <c r="I224" s="236"/>
      <c r="J224" s="237">
        <f>ROUND(I224*H224,2)</f>
        <v>0</v>
      </c>
      <c r="K224" s="238"/>
      <c r="L224" s="41"/>
      <c r="M224" s="239" t="s">
        <v>1</v>
      </c>
      <c r="N224" s="240" t="s">
        <v>40</v>
      </c>
      <c r="O224" s="88"/>
      <c r="P224" s="241">
        <f>O224*H224</f>
        <v>0</v>
      </c>
      <c r="Q224" s="241">
        <v>0</v>
      </c>
      <c r="R224" s="241">
        <f>Q224*H224</f>
        <v>0</v>
      </c>
      <c r="S224" s="241">
        <v>0</v>
      </c>
      <c r="T224" s="24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3" t="s">
        <v>156</v>
      </c>
      <c r="AT224" s="243" t="s">
        <v>152</v>
      </c>
      <c r="AU224" s="243" t="s">
        <v>83</v>
      </c>
      <c r="AY224" s="14" t="s">
        <v>150</v>
      </c>
      <c r="BE224" s="244">
        <f>IF(N224="základní",J224,0)</f>
        <v>0</v>
      </c>
      <c r="BF224" s="244">
        <f>IF(N224="snížená",J224,0)</f>
        <v>0</v>
      </c>
      <c r="BG224" s="244">
        <f>IF(N224="zákl. přenesená",J224,0)</f>
        <v>0</v>
      </c>
      <c r="BH224" s="244">
        <f>IF(N224="sníž. přenesená",J224,0)</f>
        <v>0</v>
      </c>
      <c r="BI224" s="244">
        <f>IF(N224="nulová",J224,0)</f>
        <v>0</v>
      </c>
      <c r="BJ224" s="14" t="s">
        <v>83</v>
      </c>
      <c r="BK224" s="244">
        <f>ROUND(I224*H224,2)</f>
        <v>0</v>
      </c>
      <c r="BL224" s="14" t="s">
        <v>156</v>
      </c>
      <c r="BM224" s="243" t="s">
        <v>904</v>
      </c>
    </row>
    <row r="225" s="2" customFormat="1" ht="16.5" customHeight="1">
      <c r="A225" s="35"/>
      <c r="B225" s="36"/>
      <c r="C225" s="231" t="s">
        <v>186</v>
      </c>
      <c r="D225" s="231" t="s">
        <v>152</v>
      </c>
      <c r="E225" s="232" t="s">
        <v>905</v>
      </c>
      <c r="F225" s="233" t="s">
        <v>906</v>
      </c>
      <c r="G225" s="234" t="s">
        <v>664</v>
      </c>
      <c r="H225" s="235">
        <v>3</v>
      </c>
      <c r="I225" s="236"/>
      <c r="J225" s="237">
        <f>ROUND(I225*H225,2)</f>
        <v>0</v>
      </c>
      <c r="K225" s="238"/>
      <c r="L225" s="41"/>
      <c r="M225" s="239" t="s">
        <v>1</v>
      </c>
      <c r="N225" s="240" t="s">
        <v>40</v>
      </c>
      <c r="O225" s="88"/>
      <c r="P225" s="241">
        <f>O225*H225</f>
        <v>0</v>
      </c>
      <c r="Q225" s="241">
        <v>0</v>
      </c>
      <c r="R225" s="241">
        <f>Q225*H225</f>
        <v>0</v>
      </c>
      <c r="S225" s="241">
        <v>0</v>
      </c>
      <c r="T225" s="24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3" t="s">
        <v>156</v>
      </c>
      <c r="AT225" s="243" t="s">
        <v>152</v>
      </c>
      <c r="AU225" s="243" t="s">
        <v>83</v>
      </c>
      <c r="AY225" s="14" t="s">
        <v>150</v>
      </c>
      <c r="BE225" s="244">
        <f>IF(N225="základní",J225,0)</f>
        <v>0</v>
      </c>
      <c r="BF225" s="244">
        <f>IF(N225="snížená",J225,0)</f>
        <v>0</v>
      </c>
      <c r="BG225" s="244">
        <f>IF(N225="zákl. přenesená",J225,0)</f>
        <v>0</v>
      </c>
      <c r="BH225" s="244">
        <f>IF(N225="sníž. přenesená",J225,0)</f>
        <v>0</v>
      </c>
      <c r="BI225" s="244">
        <f>IF(N225="nulová",J225,0)</f>
        <v>0</v>
      </c>
      <c r="BJ225" s="14" t="s">
        <v>83</v>
      </c>
      <c r="BK225" s="244">
        <f>ROUND(I225*H225,2)</f>
        <v>0</v>
      </c>
      <c r="BL225" s="14" t="s">
        <v>156</v>
      </c>
      <c r="BM225" s="243" t="s">
        <v>907</v>
      </c>
    </row>
    <row r="226" s="2" customFormat="1" ht="16.5" customHeight="1">
      <c r="A226" s="35"/>
      <c r="B226" s="36"/>
      <c r="C226" s="231" t="s">
        <v>908</v>
      </c>
      <c r="D226" s="231" t="s">
        <v>152</v>
      </c>
      <c r="E226" s="232" t="s">
        <v>909</v>
      </c>
      <c r="F226" s="233" t="s">
        <v>910</v>
      </c>
      <c r="G226" s="234" t="s">
        <v>664</v>
      </c>
      <c r="H226" s="235">
        <v>20</v>
      </c>
      <c r="I226" s="236"/>
      <c r="J226" s="237">
        <f>ROUND(I226*H226,2)</f>
        <v>0</v>
      </c>
      <c r="K226" s="238"/>
      <c r="L226" s="41"/>
      <c r="M226" s="239" t="s">
        <v>1</v>
      </c>
      <c r="N226" s="240" t="s">
        <v>40</v>
      </c>
      <c r="O226" s="88"/>
      <c r="P226" s="241">
        <f>O226*H226</f>
        <v>0</v>
      </c>
      <c r="Q226" s="241">
        <v>0</v>
      </c>
      <c r="R226" s="241">
        <f>Q226*H226</f>
        <v>0</v>
      </c>
      <c r="S226" s="241">
        <v>0</v>
      </c>
      <c r="T226" s="24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3" t="s">
        <v>156</v>
      </c>
      <c r="AT226" s="243" t="s">
        <v>152</v>
      </c>
      <c r="AU226" s="243" t="s">
        <v>83</v>
      </c>
      <c r="AY226" s="14" t="s">
        <v>150</v>
      </c>
      <c r="BE226" s="244">
        <f>IF(N226="základní",J226,0)</f>
        <v>0</v>
      </c>
      <c r="BF226" s="244">
        <f>IF(N226="snížená",J226,0)</f>
        <v>0</v>
      </c>
      <c r="BG226" s="244">
        <f>IF(N226="zákl. přenesená",J226,0)</f>
        <v>0</v>
      </c>
      <c r="BH226" s="244">
        <f>IF(N226="sníž. přenesená",J226,0)</f>
        <v>0</v>
      </c>
      <c r="BI226" s="244">
        <f>IF(N226="nulová",J226,0)</f>
        <v>0</v>
      </c>
      <c r="BJ226" s="14" t="s">
        <v>83</v>
      </c>
      <c r="BK226" s="244">
        <f>ROUND(I226*H226,2)</f>
        <v>0</v>
      </c>
      <c r="BL226" s="14" t="s">
        <v>156</v>
      </c>
      <c r="BM226" s="243" t="s">
        <v>911</v>
      </c>
    </row>
    <row r="227" s="2" customFormat="1">
      <c r="A227" s="35"/>
      <c r="B227" s="36"/>
      <c r="C227" s="37"/>
      <c r="D227" s="245" t="s">
        <v>193</v>
      </c>
      <c r="E227" s="37"/>
      <c r="F227" s="246" t="s">
        <v>912</v>
      </c>
      <c r="G227" s="37"/>
      <c r="H227" s="37"/>
      <c r="I227" s="198"/>
      <c r="J227" s="37"/>
      <c r="K227" s="37"/>
      <c r="L227" s="41"/>
      <c r="M227" s="247"/>
      <c r="N227" s="248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193</v>
      </c>
      <c r="AU227" s="14" t="s">
        <v>83</v>
      </c>
    </row>
    <row r="228" s="2" customFormat="1" ht="16.5" customHeight="1">
      <c r="A228" s="35"/>
      <c r="B228" s="36"/>
      <c r="C228" s="231" t="s">
        <v>913</v>
      </c>
      <c r="D228" s="231" t="s">
        <v>152</v>
      </c>
      <c r="E228" s="232" t="s">
        <v>914</v>
      </c>
      <c r="F228" s="233" t="s">
        <v>915</v>
      </c>
      <c r="G228" s="234" t="s">
        <v>155</v>
      </c>
      <c r="H228" s="235">
        <v>166</v>
      </c>
      <c r="I228" s="236"/>
      <c r="J228" s="237">
        <f>ROUND(I228*H228,2)</f>
        <v>0</v>
      </c>
      <c r="K228" s="238"/>
      <c r="L228" s="41"/>
      <c r="M228" s="239" t="s">
        <v>1</v>
      </c>
      <c r="N228" s="240" t="s">
        <v>40</v>
      </c>
      <c r="O228" s="88"/>
      <c r="P228" s="241">
        <f>O228*H228</f>
        <v>0</v>
      </c>
      <c r="Q228" s="241">
        <v>0</v>
      </c>
      <c r="R228" s="241">
        <f>Q228*H228</f>
        <v>0</v>
      </c>
      <c r="S228" s="241">
        <v>0</v>
      </c>
      <c r="T228" s="24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3" t="s">
        <v>156</v>
      </c>
      <c r="AT228" s="243" t="s">
        <v>152</v>
      </c>
      <c r="AU228" s="243" t="s">
        <v>83</v>
      </c>
      <c r="AY228" s="14" t="s">
        <v>150</v>
      </c>
      <c r="BE228" s="244">
        <f>IF(N228="základní",J228,0)</f>
        <v>0</v>
      </c>
      <c r="BF228" s="244">
        <f>IF(N228="snížená",J228,0)</f>
        <v>0</v>
      </c>
      <c r="BG228" s="244">
        <f>IF(N228="zákl. přenesená",J228,0)</f>
        <v>0</v>
      </c>
      <c r="BH228" s="244">
        <f>IF(N228="sníž. přenesená",J228,0)</f>
        <v>0</v>
      </c>
      <c r="BI228" s="244">
        <f>IF(N228="nulová",J228,0)</f>
        <v>0</v>
      </c>
      <c r="BJ228" s="14" t="s">
        <v>83</v>
      </c>
      <c r="BK228" s="244">
        <f>ROUND(I228*H228,2)</f>
        <v>0</v>
      </c>
      <c r="BL228" s="14" t="s">
        <v>156</v>
      </c>
      <c r="BM228" s="243" t="s">
        <v>916</v>
      </c>
    </row>
    <row r="229" s="2" customFormat="1" ht="16.5" customHeight="1">
      <c r="A229" s="35"/>
      <c r="B229" s="36"/>
      <c r="C229" s="231" t="s">
        <v>917</v>
      </c>
      <c r="D229" s="231" t="s">
        <v>152</v>
      </c>
      <c r="E229" s="232" t="s">
        <v>918</v>
      </c>
      <c r="F229" s="233" t="s">
        <v>919</v>
      </c>
      <c r="G229" s="234" t="s">
        <v>702</v>
      </c>
      <c r="H229" s="235">
        <v>1</v>
      </c>
      <c r="I229" s="236"/>
      <c r="J229" s="237">
        <f>ROUND(I229*H229,2)</f>
        <v>0</v>
      </c>
      <c r="K229" s="238"/>
      <c r="L229" s="41"/>
      <c r="M229" s="239" t="s">
        <v>1</v>
      </c>
      <c r="N229" s="240" t="s">
        <v>40</v>
      </c>
      <c r="O229" s="88"/>
      <c r="P229" s="241">
        <f>O229*H229</f>
        <v>0</v>
      </c>
      <c r="Q229" s="241">
        <v>0</v>
      </c>
      <c r="R229" s="241">
        <f>Q229*H229</f>
        <v>0</v>
      </c>
      <c r="S229" s="241">
        <v>0</v>
      </c>
      <c r="T229" s="24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3" t="s">
        <v>156</v>
      </c>
      <c r="AT229" s="243" t="s">
        <v>152</v>
      </c>
      <c r="AU229" s="243" t="s">
        <v>83</v>
      </c>
      <c r="AY229" s="14" t="s">
        <v>150</v>
      </c>
      <c r="BE229" s="244">
        <f>IF(N229="základní",J229,0)</f>
        <v>0</v>
      </c>
      <c r="BF229" s="244">
        <f>IF(N229="snížená",J229,0)</f>
        <v>0</v>
      </c>
      <c r="BG229" s="244">
        <f>IF(N229="zákl. přenesená",J229,0)</f>
        <v>0</v>
      </c>
      <c r="BH229" s="244">
        <f>IF(N229="sníž. přenesená",J229,0)</f>
        <v>0</v>
      </c>
      <c r="BI229" s="244">
        <f>IF(N229="nulová",J229,0)</f>
        <v>0</v>
      </c>
      <c r="BJ229" s="14" t="s">
        <v>83</v>
      </c>
      <c r="BK229" s="244">
        <f>ROUND(I229*H229,2)</f>
        <v>0</v>
      </c>
      <c r="BL229" s="14" t="s">
        <v>156</v>
      </c>
      <c r="BM229" s="243" t="s">
        <v>920</v>
      </c>
    </row>
    <row r="230" s="2" customFormat="1" ht="16.5" customHeight="1">
      <c r="A230" s="35"/>
      <c r="B230" s="36"/>
      <c r="C230" s="231" t="s">
        <v>921</v>
      </c>
      <c r="D230" s="231" t="s">
        <v>152</v>
      </c>
      <c r="E230" s="232" t="s">
        <v>922</v>
      </c>
      <c r="F230" s="233" t="s">
        <v>923</v>
      </c>
      <c r="G230" s="234" t="s">
        <v>702</v>
      </c>
      <c r="H230" s="235">
        <v>1</v>
      </c>
      <c r="I230" s="236"/>
      <c r="J230" s="237">
        <f>ROUND(I230*H230,2)</f>
        <v>0</v>
      </c>
      <c r="K230" s="238"/>
      <c r="L230" s="41"/>
      <c r="M230" s="239" t="s">
        <v>1</v>
      </c>
      <c r="N230" s="240" t="s">
        <v>40</v>
      </c>
      <c r="O230" s="88"/>
      <c r="P230" s="241">
        <f>O230*H230</f>
        <v>0</v>
      </c>
      <c r="Q230" s="241">
        <v>0</v>
      </c>
      <c r="R230" s="241">
        <f>Q230*H230</f>
        <v>0</v>
      </c>
      <c r="S230" s="241">
        <v>0</v>
      </c>
      <c r="T230" s="24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3" t="s">
        <v>156</v>
      </c>
      <c r="AT230" s="243" t="s">
        <v>152</v>
      </c>
      <c r="AU230" s="243" t="s">
        <v>83</v>
      </c>
      <c r="AY230" s="14" t="s">
        <v>150</v>
      </c>
      <c r="BE230" s="244">
        <f>IF(N230="základní",J230,0)</f>
        <v>0</v>
      </c>
      <c r="BF230" s="244">
        <f>IF(N230="snížená",J230,0)</f>
        <v>0</v>
      </c>
      <c r="BG230" s="244">
        <f>IF(N230="zákl. přenesená",J230,0)</f>
        <v>0</v>
      </c>
      <c r="BH230" s="244">
        <f>IF(N230="sníž. přenesená",J230,0)</f>
        <v>0</v>
      </c>
      <c r="BI230" s="244">
        <f>IF(N230="nulová",J230,0)</f>
        <v>0</v>
      </c>
      <c r="BJ230" s="14" t="s">
        <v>83</v>
      </c>
      <c r="BK230" s="244">
        <f>ROUND(I230*H230,2)</f>
        <v>0</v>
      </c>
      <c r="BL230" s="14" t="s">
        <v>156</v>
      </c>
      <c r="BM230" s="243" t="s">
        <v>924</v>
      </c>
    </row>
    <row r="231" s="2" customFormat="1" ht="16.5" customHeight="1">
      <c r="A231" s="35"/>
      <c r="B231" s="36"/>
      <c r="C231" s="231" t="s">
        <v>925</v>
      </c>
      <c r="D231" s="231" t="s">
        <v>152</v>
      </c>
      <c r="E231" s="232" t="s">
        <v>926</v>
      </c>
      <c r="F231" s="233" t="s">
        <v>927</v>
      </c>
      <c r="G231" s="234" t="s">
        <v>702</v>
      </c>
      <c r="H231" s="235">
        <v>1</v>
      </c>
      <c r="I231" s="236"/>
      <c r="J231" s="237">
        <f>ROUND(I231*H231,2)</f>
        <v>0</v>
      </c>
      <c r="K231" s="238"/>
      <c r="L231" s="41"/>
      <c r="M231" s="239" t="s">
        <v>1</v>
      </c>
      <c r="N231" s="240" t="s">
        <v>40</v>
      </c>
      <c r="O231" s="88"/>
      <c r="P231" s="241">
        <f>O231*H231</f>
        <v>0</v>
      </c>
      <c r="Q231" s="241">
        <v>0</v>
      </c>
      <c r="R231" s="241">
        <f>Q231*H231</f>
        <v>0</v>
      </c>
      <c r="S231" s="241">
        <v>0</v>
      </c>
      <c r="T231" s="24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3" t="s">
        <v>156</v>
      </c>
      <c r="AT231" s="243" t="s">
        <v>152</v>
      </c>
      <c r="AU231" s="243" t="s">
        <v>83</v>
      </c>
      <c r="AY231" s="14" t="s">
        <v>150</v>
      </c>
      <c r="BE231" s="244">
        <f>IF(N231="základní",J231,0)</f>
        <v>0</v>
      </c>
      <c r="BF231" s="244">
        <f>IF(N231="snížená",J231,0)</f>
        <v>0</v>
      </c>
      <c r="BG231" s="244">
        <f>IF(N231="zákl. přenesená",J231,0)</f>
        <v>0</v>
      </c>
      <c r="BH231" s="244">
        <f>IF(N231="sníž. přenesená",J231,0)</f>
        <v>0</v>
      </c>
      <c r="BI231" s="244">
        <f>IF(N231="nulová",J231,0)</f>
        <v>0</v>
      </c>
      <c r="BJ231" s="14" t="s">
        <v>83</v>
      </c>
      <c r="BK231" s="244">
        <f>ROUND(I231*H231,2)</f>
        <v>0</v>
      </c>
      <c r="BL231" s="14" t="s">
        <v>156</v>
      </c>
      <c r="BM231" s="243" t="s">
        <v>928</v>
      </c>
    </row>
    <row r="232" s="2" customFormat="1" ht="21.75" customHeight="1">
      <c r="A232" s="35"/>
      <c r="B232" s="36"/>
      <c r="C232" s="231" t="s">
        <v>929</v>
      </c>
      <c r="D232" s="231" t="s">
        <v>152</v>
      </c>
      <c r="E232" s="232" t="s">
        <v>930</v>
      </c>
      <c r="F232" s="233" t="s">
        <v>931</v>
      </c>
      <c r="G232" s="234" t="s">
        <v>702</v>
      </c>
      <c r="H232" s="235">
        <v>2</v>
      </c>
      <c r="I232" s="236"/>
      <c r="J232" s="237">
        <f>ROUND(I232*H232,2)</f>
        <v>0</v>
      </c>
      <c r="K232" s="238"/>
      <c r="L232" s="41"/>
      <c r="M232" s="239" t="s">
        <v>1</v>
      </c>
      <c r="N232" s="240" t="s">
        <v>40</v>
      </c>
      <c r="O232" s="88"/>
      <c r="P232" s="241">
        <f>O232*H232</f>
        <v>0</v>
      </c>
      <c r="Q232" s="241">
        <v>0</v>
      </c>
      <c r="R232" s="241">
        <f>Q232*H232</f>
        <v>0</v>
      </c>
      <c r="S232" s="241">
        <v>0</v>
      </c>
      <c r="T232" s="24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3" t="s">
        <v>156</v>
      </c>
      <c r="AT232" s="243" t="s">
        <v>152</v>
      </c>
      <c r="AU232" s="243" t="s">
        <v>83</v>
      </c>
      <c r="AY232" s="14" t="s">
        <v>150</v>
      </c>
      <c r="BE232" s="244">
        <f>IF(N232="základní",J232,0)</f>
        <v>0</v>
      </c>
      <c r="BF232" s="244">
        <f>IF(N232="snížená",J232,0)</f>
        <v>0</v>
      </c>
      <c r="BG232" s="244">
        <f>IF(N232="zákl. přenesená",J232,0)</f>
        <v>0</v>
      </c>
      <c r="BH232" s="244">
        <f>IF(N232="sníž. přenesená",J232,0)</f>
        <v>0</v>
      </c>
      <c r="BI232" s="244">
        <f>IF(N232="nulová",J232,0)</f>
        <v>0</v>
      </c>
      <c r="BJ232" s="14" t="s">
        <v>83</v>
      </c>
      <c r="BK232" s="244">
        <f>ROUND(I232*H232,2)</f>
        <v>0</v>
      </c>
      <c r="BL232" s="14" t="s">
        <v>156</v>
      </c>
      <c r="BM232" s="243" t="s">
        <v>932</v>
      </c>
    </row>
    <row r="233" s="2" customFormat="1" ht="16.5" customHeight="1">
      <c r="A233" s="35"/>
      <c r="B233" s="36"/>
      <c r="C233" s="231" t="s">
        <v>933</v>
      </c>
      <c r="D233" s="231" t="s">
        <v>152</v>
      </c>
      <c r="E233" s="232" t="s">
        <v>934</v>
      </c>
      <c r="F233" s="233" t="s">
        <v>935</v>
      </c>
      <c r="G233" s="234" t="s">
        <v>664</v>
      </c>
      <c r="H233" s="235">
        <v>15</v>
      </c>
      <c r="I233" s="236"/>
      <c r="J233" s="237">
        <f>ROUND(I233*H233,2)</f>
        <v>0</v>
      </c>
      <c r="K233" s="238"/>
      <c r="L233" s="41"/>
      <c r="M233" s="239" t="s">
        <v>1</v>
      </c>
      <c r="N233" s="240" t="s">
        <v>40</v>
      </c>
      <c r="O233" s="88"/>
      <c r="P233" s="241">
        <f>O233*H233</f>
        <v>0</v>
      </c>
      <c r="Q233" s="241">
        <v>0</v>
      </c>
      <c r="R233" s="241">
        <f>Q233*H233</f>
        <v>0</v>
      </c>
      <c r="S233" s="241">
        <v>0</v>
      </c>
      <c r="T233" s="24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3" t="s">
        <v>156</v>
      </c>
      <c r="AT233" s="243" t="s">
        <v>152</v>
      </c>
      <c r="AU233" s="243" t="s">
        <v>83</v>
      </c>
      <c r="AY233" s="14" t="s">
        <v>150</v>
      </c>
      <c r="BE233" s="244">
        <f>IF(N233="základní",J233,0)</f>
        <v>0</v>
      </c>
      <c r="BF233" s="244">
        <f>IF(N233="snížená",J233,0)</f>
        <v>0</v>
      </c>
      <c r="BG233" s="244">
        <f>IF(N233="zákl. přenesená",J233,0)</f>
        <v>0</v>
      </c>
      <c r="BH233" s="244">
        <f>IF(N233="sníž. přenesená",J233,0)</f>
        <v>0</v>
      </c>
      <c r="BI233" s="244">
        <f>IF(N233="nulová",J233,0)</f>
        <v>0</v>
      </c>
      <c r="BJ233" s="14" t="s">
        <v>83</v>
      </c>
      <c r="BK233" s="244">
        <f>ROUND(I233*H233,2)</f>
        <v>0</v>
      </c>
      <c r="BL233" s="14" t="s">
        <v>156</v>
      </c>
      <c r="BM233" s="243" t="s">
        <v>936</v>
      </c>
    </row>
    <row r="234" s="2" customFormat="1" ht="16.5" customHeight="1">
      <c r="A234" s="35"/>
      <c r="B234" s="36"/>
      <c r="C234" s="231" t="s">
        <v>937</v>
      </c>
      <c r="D234" s="231" t="s">
        <v>152</v>
      </c>
      <c r="E234" s="232" t="s">
        <v>938</v>
      </c>
      <c r="F234" s="233" t="s">
        <v>939</v>
      </c>
      <c r="G234" s="234" t="s">
        <v>664</v>
      </c>
      <c r="H234" s="235">
        <v>9</v>
      </c>
      <c r="I234" s="236"/>
      <c r="J234" s="237">
        <f>ROUND(I234*H234,2)</f>
        <v>0</v>
      </c>
      <c r="K234" s="238"/>
      <c r="L234" s="41"/>
      <c r="M234" s="239" t="s">
        <v>1</v>
      </c>
      <c r="N234" s="240" t="s">
        <v>40</v>
      </c>
      <c r="O234" s="88"/>
      <c r="P234" s="241">
        <f>O234*H234</f>
        <v>0</v>
      </c>
      <c r="Q234" s="241">
        <v>0</v>
      </c>
      <c r="R234" s="241">
        <f>Q234*H234</f>
        <v>0</v>
      </c>
      <c r="S234" s="241">
        <v>0</v>
      </c>
      <c r="T234" s="24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3" t="s">
        <v>156</v>
      </c>
      <c r="AT234" s="243" t="s">
        <v>152</v>
      </c>
      <c r="AU234" s="243" t="s">
        <v>83</v>
      </c>
      <c r="AY234" s="14" t="s">
        <v>150</v>
      </c>
      <c r="BE234" s="244">
        <f>IF(N234="základní",J234,0)</f>
        <v>0</v>
      </c>
      <c r="BF234" s="244">
        <f>IF(N234="snížená",J234,0)</f>
        <v>0</v>
      </c>
      <c r="BG234" s="244">
        <f>IF(N234="zákl. přenesená",J234,0)</f>
        <v>0</v>
      </c>
      <c r="BH234" s="244">
        <f>IF(N234="sníž. přenesená",J234,0)</f>
        <v>0</v>
      </c>
      <c r="BI234" s="244">
        <f>IF(N234="nulová",J234,0)</f>
        <v>0</v>
      </c>
      <c r="BJ234" s="14" t="s">
        <v>83</v>
      </c>
      <c r="BK234" s="244">
        <f>ROUND(I234*H234,2)</f>
        <v>0</v>
      </c>
      <c r="BL234" s="14" t="s">
        <v>156</v>
      </c>
      <c r="BM234" s="243" t="s">
        <v>940</v>
      </c>
    </row>
    <row r="235" s="2" customFormat="1" ht="21.75" customHeight="1">
      <c r="A235" s="35"/>
      <c r="B235" s="36"/>
      <c r="C235" s="231" t="s">
        <v>941</v>
      </c>
      <c r="D235" s="231" t="s">
        <v>152</v>
      </c>
      <c r="E235" s="232" t="s">
        <v>942</v>
      </c>
      <c r="F235" s="233" t="s">
        <v>943</v>
      </c>
      <c r="G235" s="234" t="s">
        <v>702</v>
      </c>
      <c r="H235" s="235">
        <v>1</v>
      </c>
      <c r="I235" s="236"/>
      <c r="J235" s="237">
        <f>ROUND(I235*H235,2)</f>
        <v>0</v>
      </c>
      <c r="K235" s="238"/>
      <c r="L235" s="41"/>
      <c r="M235" s="239" t="s">
        <v>1</v>
      </c>
      <c r="N235" s="240" t="s">
        <v>40</v>
      </c>
      <c r="O235" s="88"/>
      <c r="P235" s="241">
        <f>O235*H235</f>
        <v>0</v>
      </c>
      <c r="Q235" s="241">
        <v>0</v>
      </c>
      <c r="R235" s="241">
        <f>Q235*H235</f>
        <v>0</v>
      </c>
      <c r="S235" s="241">
        <v>0</v>
      </c>
      <c r="T235" s="24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3" t="s">
        <v>156</v>
      </c>
      <c r="AT235" s="243" t="s">
        <v>152</v>
      </c>
      <c r="AU235" s="243" t="s">
        <v>83</v>
      </c>
      <c r="AY235" s="14" t="s">
        <v>150</v>
      </c>
      <c r="BE235" s="244">
        <f>IF(N235="základní",J235,0)</f>
        <v>0</v>
      </c>
      <c r="BF235" s="244">
        <f>IF(N235="snížená",J235,0)</f>
        <v>0</v>
      </c>
      <c r="BG235" s="244">
        <f>IF(N235="zákl. přenesená",J235,0)</f>
        <v>0</v>
      </c>
      <c r="BH235" s="244">
        <f>IF(N235="sníž. přenesená",J235,0)</f>
        <v>0</v>
      </c>
      <c r="BI235" s="244">
        <f>IF(N235="nulová",J235,0)</f>
        <v>0</v>
      </c>
      <c r="BJ235" s="14" t="s">
        <v>83</v>
      </c>
      <c r="BK235" s="244">
        <f>ROUND(I235*H235,2)</f>
        <v>0</v>
      </c>
      <c r="BL235" s="14" t="s">
        <v>156</v>
      </c>
      <c r="BM235" s="243" t="s">
        <v>944</v>
      </c>
    </row>
    <row r="236" s="2" customFormat="1" ht="16.5" customHeight="1">
      <c r="A236" s="35"/>
      <c r="B236" s="36"/>
      <c r="C236" s="231" t="s">
        <v>158</v>
      </c>
      <c r="D236" s="231" t="s">
        <v>152</v>
      </c>
      <c r="E236" s="232" t="s">
        <v>945</v>
      </c>
      <c r="F236" s="233" t="s">
        <v>946</v>
      </c>
      <c r="G236" s="234" t="s">
        <v>664</v>
      </c>
      <c r="H236" s="235">
        <v>2</v>
      </c>
      <c r="I236" s="236"/>
      <c r="J236" s="237">
        <f>ROUND(I236*H236,2)</f>
        <v>0</v>
      </c>
      <c r="K236" s="238"/>
      <c r="L236" s="41"/>
      <c r="M236" s="239" t="s">
        <v>1</v>
      </c>
      <c r="N236" s="240" t="s">
        <v>40</v>
      </c>
      <c r="O236" s="88"/>
      <c r="P236" s="241">
        <f>O236*H236</f>
        <v>0</v>
      </c>
      <c r="Q236" s="241">
        <v>0</v>
      </c>
      <c r="R236" s="241">
        <f>Q236*H236</f>
        <v>0</v>
      </c>
      <c r="S236" s="241">
        <v>0</v>
      </c>
      <c r="T236" s="24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3" t="s">
        <v>156</v>
      </c>
      <c r="AT236" s="243" t="s">
        <v>152</v>
      </c>
      <c r="AU236" s="243" t="s">
        <v>83</v>
      </c>
      <c r="AY236" s="14" t="s">
        <v>150</v>
      </c>
      <c r="BE236" s="244">
        <f>IF(N236="základní",J236,0)</f>
        <v>0</v>
      </c>
      <c r="BF236" s="244">
        <f>IF(N236="snížená",J236,0)</f>
        <v>0</v>
      </c>
      <c r="BG236" s="244">
        <f>IF(N236="zákl. přenesená",J236,0)</f>
        <v>0</v>
      </c>
      <c r="BH236" s="244">
        <f>IF(N236="sníž. přenesená",J236,0)</f>
        <v>0</v>
      </c>
      <c r="BI236" s="244">
        <f>IF(N236="nulová",J236,0)</f>
        <v>0</v>
      </c>
      <c r="BJ236" s="14" t="s">
        <v>83</v>
      </c>
      <c r="BK236" s="244">
        <f>ROUND(I236*H236,2)</f>
        <v>0</v>
      </c>
      <c r="BL236" s="14" t="s">
        <v>156</v>
      </c>
      <c r="BM236" s="243" t="s">
        <v>947</v>
      </c>
    </row>
    <row r="237" s="12" customFormat="1" ht="25.92" customHeight="1">
      <c r="A237" s="12"/>
      <c r="B237" s="215"/>
      <c r="C237" s="216"/>
      <c r="D237" s="217" t="s">
        <v>74</v>
      </c>
      <c r="E237" s="218" t="s">
        <v>148</v>
      </c>
      <c r="F237" s="218" t="s">
        <v>148</v>
      </c>
      <c r="G237" s="216"/>
      <c r="H237" s="216"/>
      <c r="I237" s="219"/>
      <c r="J237" s="220">
        <f>BK237</f>
        <v>0</v>
      </c>
      <c r="K237" s="216"/>
      <c r="L237" s="221"/>
      <c r="M237" s="222"/>
      <c r="N237" s="223"/>
      <c r="O237" s="223"/>
      <c r="P237" s="224">
        <f>P238</f>
        <v>0</v>
      </c>
      <c r="Q237" s="223"/>
      <c r="R237" s="224">
        <f>R238</f>
        <v>0</v>
      </c>
      <c r="S237" s="223"/>
      <c r="T237" s="225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6" t="s">
        <v>83</v>
      </c>
      <c r="AT237" s="227" t="s">
        <v>74</v>
      </c>
      <c r="AU237" s="227" t="s">
        <v>75</v>
      </c>
      <c r="AY237" s="226" t="s">
        <v>150</v>
      </c>
      <c r="BK237" s="228">
        <f>BK238</f>
        <v>0</v>
      </c>
    </row>
    <row r="238" s="12" customFormat="1" ht="22.8" customHeight="1">
      <c r="A238" s="12"/>
      <c r="B238" s="215"/>
      <c r="C238" s="216"/>
      <c r="D238" s="217" t="s">
        <v>74</v>
      </c>
      <c r="E238" s="229" t="s">
        <v>948</v>
      </c>
      <c r="F238" s="229" t="s">
        <v>949</v>
      </c>
      <c r="G238" s="216"/>
      <c r="H238" s="216"/>
      <c r="I238" s="219"/>
      <c r="J238" s="230">
        <f>BK238</f>
        <v>0</v>
      </c>
      <c r="K238" s="216"/>
      <c r="L238" s="221"/>
      <c r="M238" s="222"/>
      <c r="N238" s="223"/>
      <c r="O238" s="223"/>
      <c r="P238" s="224">
        <f>SUM(P239:P256)</f>
        <v>0</v>
      </c>
      <c r="Q238" s="223"/>
      <c r="R238" s="224">
        <f>SUM(R239:R256)</f>
        <v>0</v>
      </c>
      <c r="S238" s="223"/>
      <c r="T238" s="225">
        <f>SUM(T239:T256)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6" t="s">
        <v>83</v>
      </c>
      <c r="AT238" s="227" t="s">
        <v>74</v>
      </c>
      <c r="AU238" s="227" t="s">
        <v>83</v>
      </c>
      <c r="AY238" s="226" t="s">
        <v>150</v>
      </c>
      <c r="BK238" s="228">
        <f>SUM(BK239:BK256)</f>
        <v>0</v>
      </c>
    </row>
    <row r="239" s="2" customFormat="1" ht="16.5" customHeight="1">
      <c r="A239" s="35"/>
      <c r="B239" s="36"/>
      <c r="C239" s="231" t="s">
        <v>950</v>
      </c>
      <c r="D239" s="231" t="s">
        <v>152</v>
      </c>
      <c r="E239" s="232" t="s">
        <v>951</v>
      </c>
      <c r="F239" s="233" t="s">
        <v>952</v>
      </c>
      <c r="G239" s="234" t="s">
        <v>953</v>
      </c>
      <c r="H239" s="235">
        <v>72</v>
      </c>
      <c r="I239" s="236"/>
      <c r="J239" s="237">
        <f>ROUND(I239*H239,2)</f>
        <v>0</v>
      </c>
      <c r="K239" s="238"/>
      <c r="L239" s="41"/>
      <c r="M239" s="239" t="s">
        <v>1</v>
      </c>
      <c r="N239" s="240" t="s">
        <v>40</v>
      </c>
      <c r="O239" s="88"/>
      <c r="P239" s="241">
        <f>O239*H239</f>
        <v>0</v>
      </c>
      <c r="Q239" s="241">
        <v>0</v>
      </c>
      <c r="R239" s="241">
        <f>Q239*H239</f>
        <v>0</v>
      </c>
      <c r="S239" s="241">
        <v>0</v>
      </c>
      <c r="T239" s="24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3" t="s">
        <v>156</v>
      </c>
      <c r="AT239" s="243" t="s">
        <v>152</v>
      </c>
      <c r="AU239" s="243" t="s">
        <v>85</v>
      </c>
      <c r="AY239" s="14" t="s">
        <v>150</v>
      </c>
      <c r="BE239" s="244">
        <f>IF(N239="základní",J239,0)</f>
        <v>0</v>
      </c>
      <c r="BF239" s="244">
        <f>IF(N239="snížená",J239,0)</f>
        <v>0</v>
      </c>
      <c r="BG239" s="244">
        <f>IF(N239="zákl. přenesená",J239,0)</f>
        <v>0</v>
      </c>
      <c r="BH239" s="244">
        <f>IF(N239="sníž. přenesená",J239,0)</f>
        <v>0</v>
      </c>
      <c r="BI239" s="244">
        <f>IF(N239="nulová",J239,0)</f>
        <v>0</v>
      </c>
      <c r="BJ239" s="14" t="s">
        <v>83</v>
      </c>
      <c r="BK239" s="244">
        <f>ROUND(I239*H239,2)</f>
        <v>0</v>
      </c>
      <c r="BL239" s="14" t="s">
        <v>156</v>
      </c>
      <c r="BM239" s="243" t="s">
        <v>954</v>
      </c>
    </row>
    <row r="240" s="2" customFormat="1" ht="16.5" customHeight="1">
      <c r="A240" s="35"/>
      <c r="B240" s="36"/>
      <c r="C240" s="231" t="s">
        <v>955</v>
      </c>
      <c r="D240" s="231" t="s">
        <v>152</v>
      </c>
      <c r="E240" s="232" t="s">
        <v>956</v>
      </c>
      <c r="F240" s="233" t="s">
        <v>957</v>
      </c>
      <c r="G240" s="234" t="s">
        <v>958</v>
      </c>
      <c r="H240" s="235">
        <v>1</v>
      </c>
      <c r="I240" s="236"/>
      <c r="J240" s="237">
        <f>ROUND(I240*H240,2)</f>
        <v>0</v>
      </c>
      <c r="K240" s="238"/>
      <c r="L240" s="41"/>
      <c r="M240" s="239" t="s">
        <v>1</v>
      </c>
      <c r="N240" s="240" t="s">
        <v>40</v>
      </c>
      <c r="O240" s="88"/>
      <c r="P240" s="241">
        <f>O240*H240</f>
        <v>0</v>
      </c>
      <c r="Q240" s="241">
        <v>0</v>
      </c>
      <c r="R240" s="241">
        <f>Q240*H240</f>
        <v>0</v>
      </c>
      <c r="S240" s="241">
        <v>0</v>
      </c>
      <c r="T240" s="24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3" t="s">
        <v>156</v>
      </c>
      <c r="AT240" s="243" t="s">
        <v>152</v>
      </c>
      <c r="AU240" s="243" t="s">
        <v>85</v>
      </c>
      <c r="AY240" s="14" t="s">
        <v>150</v>
      </c>
      <c r="BE240" s="244">
        <f>IF(N240="základní",J240,0)</f>
        <v>0</v>
      </c>
      <c r="BF240" s="244">
        <f>IF(N240="snížená",J240,0)</f>
        <v>0</v>
      </c>
      <c r="BG240" s="244">
        <f>IF(N240="zákl. přenesená",J240,0)</f>
        <v>0</v>
      </c>
      <c r="BH240" s="244">
        <f>IF(N240="sníž. přenesená",J240,0)</f>
        <v>0</v>
      </c>
      <c r="BI240" s="244">
        <f>IF(N240="nulová",J240,0)</f>
        <v>0</v>
      </c>
      <c r="BJ240" s="14" t="s">
        <v>83</v>
      </c>
      <c r="BK240" s="244">
        <f>ROUND(I240*H240,2)</f>
        <v>0</v>
      </c>
      <c r="BL240" s="14" t="s">
        <v>156</v>
      </c>
      <c r="BM240" s="243" t="s">
        <v>959</v>
      </c>
    </row>
    <row r="241" s="2" customFormat="1">
      <c r="A241" s="35"/>
      <c r="B241" s="36"/>
      <c r="C241" s="37"/>
      <c r="D241" s="245" t="s">
        <v>193</v>
      </c>
      <c r="E241" s="37"/>
      <c r="F241" s="246" t="s">
        <v>960</v>
      </c>
      <c r="G241" s="37"/>
      <c r="H241" s="37"/>
      <c r="I241" s="198"/>
      <c r="J241" s="37"/>
      <c r="K241" s="37"/>
      <c r="L241" s="41"/>
      <c r="M241" s="247"/>
      <c r="N241" s="248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193</v>
      </c>
      <c r="AU241" s="14" t="s">
        <v>85</v>
      </c>
    </row>
    <row r="242" s="2" customFormat="1" ht="16.5" customHeight="1">
      <c r="A242" s="35"/>
      <c r="B242" s="36"/>
      <c r="C242" s="231" t="s">
        <v>961</v>
      </c>
      <c r="D242" s="231" t="s">
        <v>152</v>
      </c>
      <c r="E242" s="232" t="s">
        <v>962</v>
      </c>
      <c r="F242" s="233" t="s">
        <v>963</v>
      </c>
      <c r="G242" s="234" t="s">
        <v>958</v>
      </c>
      <c r="H242" s="235">
        <v>1</v>
      </c>
      <c r="I242" s="236"/>
      <c r="J242" s="237">
        <f>ROUND(I242*H242,2)</f>
        <v>0</v>
      </c>
      <c r="K242" s="238"/>
      <c r="L242" s="41"/>
      <c r="M242" s="239" t="s">
        <v>1</v>
      </c>
      <c r="N242" s="240" t="s">
        <v>40</v>
      </c>
      <c r="O242" s="88"/>
      <c r="P242" s="241">
        <f>O242*H242</f>
        <v>0</v>
      </c>
      <c r="Q242" s="241">
        <v>0</v>
      </c>
      <c r="R242" s="241">
        <f>Q242*H242</f>
        <v>0</v>
      </c>
      <c r="S242" s="241">
        <v>0</v>
      </c>
      <c r="T242" s="24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3" t="s">
        <v>156</v>
      </c>
      <c r="AT242" s="243" t="s">
        <v>152</v>
      </c>
      <c r="AU242" s="243" t="s">
        <v>85</v>
      </c>
      <c r="AY242" s="14" t="s">
        <v>150</v>
      </c>
      <c r="BE242" s="244">
        <f>IF(N242="základní",J242,0)</f>
        <v>0</v>
      </c>
      <c r="BF242" s="244">
        <f>IF(N242="snížená",J242,0)</f>
        <v>0</v>
      </c>
      <c r="BG242" s="244">
        <f>IF(N242="zákl. přenesená",J242,0)</f>
        <v>0</v>
      </c>
      <c r="BH242" s="244">
        <f>IF(N242="sníž. přenesená",J242,0)</f>
        <v>0</v>
      </c>
      <c r="BI242" s="244">
        <f>IF(N242="nulová",J242,0)</f>
        <v>0</v>
      </c>
      <c r="BJ242" s="14" t="s">
        <v>83</v>
      </c>
      <c r="BK242" s="244">
        <f>ROUND(I242*H242,2)</f>
        <v>0</v>
      </c>
      <c r="BL242" s="14" t="s">
        <v>156</v>
      </c>
      <c r="BM242" s="243" t="s">
        <v>964</v>
      </c>
    </row>
    <row r="243" s="2" customFormat="1">
      <c r="A243" s="35"/>
      <c r="B243" s="36"/>
      <c r="C243" s="37"/>
      <c r="D243" s="245" t="s">
        <v>193</v>
      </c>
      <c r="E243" s="37"/>
      <c r="F243" s="246" t="s">
        <v>960</v>
      </c>
      <c r="G243" s="37"/>
      <c r="H243" s="37"/>
      <c r="I243" s="198"/>
      <c r="J243" s="37"/>
      <c r="K243" s="37"/>
      <c r="L243" s="41"/>
      <c r="M243" s="247"/>
      <c r="N243" s="248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193</v>
      </c>
      <c r="AU243" s="14" t="s">
        <v>85</v>
      </c>
    </row>
    <row r="244" s="2" customFormat="1" ht="16.5" customHeight="1">
      <c r="A244" s="35"/>
      <c r="B244" s="36"/>
      <c r="C244" s="231" t="s">
        <v>965</v>
      </c>
      <c r="D244" s="231" t="s">
        <v>152</v>
      </c>
      <c r="E244" s="232" t="s">
        <v>966</v>
      </c>
      <c r="F244" s="233" t="s">
        <v>967</v>
      </c>
      <c r="G244" s="234" t="s">
        <v>958</v>
      </c>
      <c r="H244" s="235">
        <v>1</v>
      </c>
      <c r="I244" s="236"/>
      <c r="J244" s="237">
        <f>ROUND(I244*H244,2)</f>
        <v>0</v>
      </c>
      <c r="K244" s="238"/>
      <c r="L244" s="41"/>
      <c r="M244" s="239" t="s">
        <v>1</v>
      </c>
      <c r="N244" s="240" t="s">
        <v>40</v>
      </c>
      <c r="O244" s="88"/>
      <c r="P244" s="241">
        <f>O244*H244</f>
        <v>0</v>
      </c>
      <c r="Q244" s="241">
        <v>0</v>
      </c>
      <c r="R244" s="241">
        <f>Q244*H244</f>
        <v>0</v>
      </c>
      <c r="S244" s="241">
        <v>0</v>
      </c>
      <c r="T244" s="24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3" t="s">
        <v>156</v>
      </c>
      <c r="AT244" s="243" t="s">
        <v>152</v>
      </c>
      <c r="AU244" s="243" t="s">
        <v>85</v>
      </c>
      <c r="AY244" s="14" t="s">
        <v>150</v>
      </c>
      <c r="BE244" s="244">
        <f>IF(N244="základní",J244,0)</f>
        <v>0</v>
      </c>
      <c r="BF244" s="244">
        <f>IF(N244="snížená",J244,0)</f>
        <v>0</v>
      </c>
      <c r="BG244" s="244">
        <f>IF(N244="zákl. přenesená",J244,0)</f>
        <v>0</v>
      </c>
      <c r="BH244" s="244">
        <f>IF(N244="sníž. přenesená",J244,0)</f>
        <v>0</v>
      </c>
      <c r="BI244" s="244">
        <f>IF(N244="nulová",J244,0)</f>
        <v>0</v>
      </c>
      <c r="BJ244" s="14" t="s">
        <v>83</v>
      </c>
      <c r="BK244" s="244">
        <f>ROUND(I244*H244,2)</f>
        <v>0</v>
      </c>
      <c r="BL244" s="14" t="s">
        <v>156</v>
      </c>
      <c r="BM244" s="243" t="s">
        <v>968</v>
      </c>
    </row>
    <row r="245" s="2" customFormat="1">
      <c r="A245" s="35"/>
      <c r="B245" s="36"/>
      <c r="C245" s="37"/>
      <c r="D245" s="245" t="s">
        <v>193</v>
      </c>
      <c r="E245" s="37"/>
      <c r="F245" s="246" t="s">
        <v>960</v>
      </c>
      <c r="G245" s="37"/>
      <c r="H245" s="37"/>
      <c r="I245" s="198"/>
      <c r="J245" s="37"/>
      <c r="K245" s="37"/>
      <c r="L245" s="41"/>
      <c r="M245" s="247"/>
      <c r="N245" s="248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193</v>
      </c>
      <c r="AU245" s="14" t="s">
        <v>85</v>
      </c>
    </row>
    <row r="246" s="2" customFormat="1" ht="16.5" customHeight="1">
      <c r="A246" s="35"/>
      <c r="B246" s="36"/>
      <c r="C246" s="231" t="s">
        <v>969</v>
      </c>
      <c r="D246" s="231" t="s">
        <v>152</v>
      </c>
      <c r="E246" s="232" t="s">
        <v>970</v>
      </c>
      <c r="F246" s="233" t="s">
        <v>971</v>
      </c>
      <c r="G246" s="234" t="s">
        <v>664</v>
      </c>
      <c r="H246" s="235">
        <v>1</v>
      </c>
      <c r="I246" s="236"/>
      <c r="J246" s="237">
        <f>ROUND(I246*H246,2)</f>
        <v>0</v>
      </c>
      <c r="K246" s="238"/>
      <c r="L246" s="41"/>
      <c r="M246" s="239" t="s">
        <v>1</v>
      </c>
      <c r="N246" s="240" t="s">
        <v>40</v>
      </c>
      <c r="O246" s="88"/>
      <c r="P246" s="241">
        <f>O246*H246</f>
        <v>0</v>
      </c>
      <c r="Q246" s="241">
        <v>0</v>
      </c>
      <c r="R246" s="241">
        <f>Q246*H246</f>
        <v>0</v>
      </c>
      <c r="S246" s="241">
        <v>0</v>
      </c>
      <c r="T246" s="24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3" t="s">
        <v>156</v>
      </c>
      <c r="AT246" s="243" t="s">
        <v>152</v>
      </c>
      <c r="AU246" s="243" t="s">
        <v>85</v>
      </c>
      <c r="AY246" s="14" t="s">
        <v>150</v>
      </c>
      <c r="BE246" s="244">
        <f>IF(N246="základní",J246,0)</f>
        <v>0</v>
      </c>
      <c r="BF246" s="244">
        <f>IF(N246="snížená",J246,0)</f>
        <v>0</v>
      </c>
      <c r="BG246" s="244">
        <f>IF(N246="zákl. přenesená",J246,0)</f>
        <v>0</v>
      </c>
      <c r="BH246" s="244">
        <f>IF(N246="sníž. přenesená",J246,0)</f>
        <v>0</v>
      </c>
      <c r="BI246" s="244">
        <f>IF(N246="nulová",J246,0)</f>
        <v>0</v>
      </c>
      <c r="BJ246" s="14" t="s">
        <v>83</v>
      </c>
      <c r="BK246" s="244">
        <f>ROUND(I246*H246,2)</f>
        <v>0</v>
      </c>
      <c r="BL246" s="14" t="s">
        <v>156</v>
      </c>
      <c r="BM246" s="243" t="s">
        <v>972</v>
      </c>
    </row>
    <row r="247" s="2" customFormat="1">
      <c r="A247" s="35"/>
      <c r="B247" s="36"/>
      <c r="C247" s="37"/>
      <c r="D247" s="245" t="s">
        <v>193</v>
      </c>
      <c r="E247" s="37"/>
      <c r="F247" s="246" t="s">
        <v>960</v>
      </c>
      <c r="G247" s="37"/>
      <c r="H247" s="37"/>
      <c r="I247" s="198"/>
      <c r="J247" s="37"/>
      <c r="K247" s="37"/>
      <c r="L247" s="41"/>
      <c r="M247" s="247"/>
      <c r="N247" s="248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193</v>
      </c>
      <c r="AU247" s="14" t="s">
        <v>85</v>
      </c>
    </row>
    <row r="248" s="2" customFormat="1" ht="16.5" customHeight="1">
      <c r="A248" s="35"/>
      <c r="B248" s="36"/>
      <c r="C248" s="231" t="s">
        <v>973</v>
      </c>
      <c r="D248" s="231" t="s">
        <v>152</v>
      </c>
      <c r="E248" s="232" t="s">
        <v>974</v>
      </c>
      <c r="F248" s="233" t="s">
        <v>975</v>
      </c>
      <c r="G248" s="234" t="s">
        <v>155</v>
      </c>
      <c r="H248" s="235">
        <v>149.07900000000001</v>
      </c>
      <c r="I248" s="236"/>
      <c r="J248" s="237">
        <f>ROUND(I248*H248,2)</f>
        <v>0</v>
      </c>
      <c r="K248" s="238"/>
      <c r="L248" s="41"/>
      <c r="M248" s="239" t="s">
        <v>1</v>
      </c>
      <c r="N248" s="240" t="s">
        <v>40</v>
      </c>
      <c r="O248" s="88"/>
      <c r="P248" s="241">
        <f>O248*H248</f>
        <v>0</v>
      </c>
      <c r="Q248" s="241">
        <v>0</v>
      </c>
      <c r="R248" s="241">
        <f>Q248*H248</f>
        <v>0</v>
      </c>
      <c r="S248" s="241">
        <v>0</v>
      </c>
      <c r="T248" s="24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3" t="s">
        <v>156</v>
      </c>
      <c r="AT248" s="243" t="s">
        <v>152</v>
      </c>
      <c r="AU248" s="243" t="s">
        <v>85</v>
      </c>
      <c r="AY248" s="14" t="s">
        <v>150</v>
      </c>
      <c r="BE248" s="244">
        <f>IF(N248="základní",J248,0)</f>
        <v>0</v>
      </c>
      <c r="BF248" s="244">
        <f>IF(N248="snížená",J248,0)</f>
        <v>0</v>
      </c>
      <c r="BG248" s="244">
        <f>IF(N248="zákl. přenesená",J248,0)</f>
        <v>0</v>
      </c>
      <c r="BH248" s="244">
        <f>IF(N248="sníž. přenesená",J248,0)</f>
        <v>0</v>
      </c>
      <c r="BI248" s="244">
        <f>IF(N248="nulová",J248,0)</f>
        <v>0</v>
      </c>
      <c r="BJ248" s="14" t="s">
        <v>83</v>
      </c>
      <c r="BK248" s="244">
        <f>ROUND(I248*H248,2)</f>
        <v>0</v>
      </c>
      <c r="BL248" s="14" t="s">
        <v>156</v>
      </c>
      <c r="BM248" s="243" t="s">
        <v>976</v>
      </c>
    </row>
    <row r="249" s="2" customFormat="1">
      <c r="A249" s="35"/>
      <c r="B249" s="36"/>
      <c r="C249" s="37"/>
      <c r="D249" s="245" t="s">
        <v>193</v>
      </c>
      <c r="E249" s="37"/>
      <c r="F249" s="246" t="s">
        <v>960</v>
      </c>
      <c r="G249" s="37"/>
      <c r="H249" s="37"/>
      <c r="I249" s="198"/>
      <c r="J249" s="37"/>
      <c r="K249" s="37"/>
      <c r="L249" s="41"/>
      <c r="M249" s="247"/>
      <c r="N249" s="248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193</v>
      </c>
      <c r="AU249" s="14" t="s">
        <v>85</v>
      </c>
    </row>
    <row r="250" s="2" customFormat="1" ht="16.5" customHeight="1">
      <c r="A250" s="35"/>
      <c r="B250" s="36"/>
      <c r="C250" s="231" t="s">
        <v>977</v>
      </c>
      <c r="D250" s="231" t="s">
        <v>152</v>
      </c>
      <c r="E250" s="232" t="s">
        <v>978</v>
      </c>
      <c r="F250" s="233" t="s">
        <v>979</v>
      </c>
      <c r="G250" s="234" t="s">
        <v>221</v>
      </c>
      <c r="H250" s="235">
        <v>8</v>
      </c>
      <c r="I250" s="236"/>
      <c r="J250" s="237">
        <f>ROUND(I250*H250,2)</f>
        <v>0</v>
      </c>
      <c r="K250" s="238"/>
      <c r="L250" s="41"/>
      <c r="M250" s="239" t="s">
        <v>1</v>
      </c>
      <c r="N250" s="240" t="s">
        <v>40</v>
      </c>
      <c r="O250" s="88"/>
      <c r="P250" s="241">
        <f>O250*H250</f>
        <v>0</v>
      </c>
      <c r="Q250" s="241">
        <v>0</v>
      </c>
      <c r="R250" s="241">
        <f>Q250*H250</f>
        <v>0</v>
      </c>
      <c r="S250" s="241">
        <v>0</v>
      </c>
      <c r="T250" s="24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3" t="s">
        <v>156</v>
      </c>
      <c r="AT250" s="243" t="s">
        <v>152</v>
      </c>
      <c r="AU250" s="243" t="s">
        <v>85</v>
      </c>
      <c r="AY250" s="14" t="s">
        <v>150</v>
      </c>
      <c r="BE250" s="244">
        <f>IF(N250="základní",J250,0)</f>
        <v>0</v>
      </c>
      <c r="BF250" s="244">
        <f>IF(N250="snížená",J250,0)</f>
        <v>0</v>
      </c>
      <c r="BG250" s="244">
        <f>IF(N250="zákl. přenesená",J250,0)</f>
        <v>0</v>
      </c>
      <c r="BH250" s="244">
        <f>IF(N250="sníž. přenesená",J250,0)</f>
        <v>0</v>
      </c>
      <c r="BI250" s="244">
        <f>IF(N250="nulová",J250,0)</f>
        <v>0</v>
      </c>
      <c r="BJ250" s="14" t="s">
        <v>83</v>
      </c>
      <c r="BK250" s="244">
        <f>ROUND(I250*H250,2)</f>
        <v>0</v>
      </c>
      <c r="BL250" s="14" t="s">
        <v>156</v>
      </c>
      <c r="BM250" s="243" t="s">
        <v>980</v>
      </c>
    </row>
    <row r="251" s="2" customFormat="1">
      <c r="A251" s="35"/>
      <c r="B251" s="36"/>
      <c r="C251" s="37"/>
      <c r="D251" s="245" t="s">
        <v>193</v>
      </c>
      <c r="E251" s="37"/>
      <c r="F251" s="246" t="s">
        <v>960</v>
      </c>
      <c r="G251" s="37"/>
      <c r="H251" s="37"/>
      <c r="I251" s="198"/>
      <c r="J251" s="37"/>
      <c r="K251" s="37"/>
      <c r="L251" s="41"/>
      <c r="M251" s="247"/>
      <c r="N251" s="248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193</v>
      </c>
      <c r="AU251" s="14" t="s">
        <v>85</v>
      </c>
    </row>
    <row r="252" s="2" customFormat="1" ht="24.15" customHeight="1">
      <c r="A252" s="35"/>
      <c r="B252" s="36"/>
      <c r="C252" s="231" t="s">
        <v>981</v>
      </c>
      <c r="D252" s="231" t="s">
        <v>152</v>
      </c>
      <c r="E252" s="232" t="s">
        <v>982</v>
      </c>
      <c r="F252" s="233" t="s">
        <v>983</v>
      </c>
      <c r="G252" s="234" t="s">
        <v>221</v>
      </c>
      <c r="H252" s="235">
        <v>1</v>
      </c>
      <c r="I252" s="236"/>
      <c r="J252" s="237">
        <f>ROUND(I252*H252,2)</f>
        <v>0</v>
      </c>
      <c r="K252" s="238"/>
      <c r="L252" s="41"/>
      <c r="M252" s="239" t="s">
        <v>1</v>
      </c>
      <c r="N252" s="240" t="s">
        <v>40</v>
      </c>
      <c r="O252" s="88"/>
      <c r="P252" s="241">
        <f>O252*H252</f>
        <v>0</v>
      </c>
      <c r="Q252" s="241">
        <v>0</v>
      </c>
      <c r="R252" s="241">
        <f>Q252*H252</f>
        <v>0</v>
      </c>
      <c r="S252" s="241">
        <v>0</v>
      </c>
      <c r="T252" s="24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43" t="s">
        <v>156</v>
      </c>
      <c r="AT252" s="243" t="s">
        <v>152</v>
      </c>
      <c r="AU252" s="243" t="s">
        <v>85</v>
      </c>
      <c r="AY252" s="14" t="s">
        <v>150</v>
      </c>
      <c r="BE252" s="244">
        <f>IF(N252="základní",J252,0)</f>
        <v>0</v>
      </c>
      <c r="BF252" s="244">
        <f>IF(N252="snížená",J252,0)</f>
        <v>0</v>
      </c>
      <c r="BG252" s="244">
        <f>IF(N252="zákl. přenesená",J252,0)</f>
        <v>0</v>
      </c>
      <c r="BH252" s="244">
        <f>IF(N252="sníž. přenesená",J252,0)</f>
        <v>0</v>
      </c>
      <c r="BI252" s="244">
        <f>IF(N252="nulová",J252,0)</f>
        <v>0</v>
      </c>
      <c r="BJ252" s="14" t="s">
        <v>83</v>
      </c>
      <c r="BK252" s="244">
        <f>ROUND(I252*H252,2)</f>
        <v>0</v>
      </c>
      <c r="BL252" s="14" t="s">
        <v>156</v>
      </c>
      <c r="BM252" s="243" t="s">
        <v>984</v>
      </c>
    </row>
    <row r="253" s="2" customFormat="1" ht="24.15" customHeight="1">
      <c r="A253" s="35"/>
      <c r="B253" s="36"/>
      <c r="C253" s="231" t="s">
        <v>985</v>
      </c>
      <c r="D253" s="231" t="s">
        <v>152</v>
      </c>
      <c r="E253" s="232" t="s">
        <v>986</v>
      </c>
      <c r="F253" s="233" t="s">
        <v>987</v>
      </c>
      <c r="G253" s="234" t="s">
        <v>664</v>
      </c>
      <c r="H253" s="235">
        <v>4</v>
      </c>
      <c r="I253" s="236"/>
      <c r="J253" s="237">
        <f>ROUND(I253*H253,2)</f>
        <v>0</v>
      </c>
      <c r="K253" s="238"/>
      <c r="L253" s="41"/>
      <c r="M253" s="239" t="s">
        <v>1</v>
      </c>
      <c r="N253" s="240" t="s">
        <v>40</v>
      </c>
      <c r="O253" s="88"/>
      <c r="P253" s="241">
        <f>O253*H253</f>
        <v>0</v>
      </c>
      <c r="Q253" s="241">
        <v>0</v>
      </c>
      <c r="R253" s="241">
        <f>Q253*H253</f>
        <v>0</v>
      </c>
      <c r="S253" s="241">
        <v>0</v>
      </c>
      <c r="T253" s="24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43" t="s">
        <v>156</v>
      </c>
      <c r="AT253" s="243" t="s">
        <v>152</v>
      </c>
      <c r="AU253" s="243" t="s">
        <v>85</v>
      </c>
      <c r="AY253" s="14" t="s">
        <v>150</v>
      </c>
      <c r="BE253" s="244">
        <f>IF(N253="základní",J253,0)</f>
        <v>0</v>
      </c>
      <c r="BF253" s="244">
        <f>IF(N253="snížená",J253,0)</f>
        <v>0</v>
      </c>
      <c r="BG253" s="244">
        <f>IF(N253="zákl. přenesená",J253,0)</f>
        <v>0</v>
      </c>
      <c r="BH253" s="244">
        <f>IF(N253="sníž. přenesená",J253,0)</f>
        <v>0</v>
      </c>
      <c r="BI253" s="244">
        <f>IF(N253="nulová",J253,0)</f>
        <v>0</v>
      </c>
      <c r="BJ253" s="14" t="s">
        <v>83</v>
      </c>
      <c r="BK253" s="244">
        <f>ROUND(I253*H253,2)</f>
        <v>0</v>
      </c>
      <c r="BL253" s="14" t="s">
        <v>156</v>
      </c>
      <c r="BM253" s="243" t="s">
        <v>988</v>
      </c>
    </row>
    <row r="254" s="2" customFormat="1" ht="16.5" customHeight="1">
      <c r="A254" s="35"/>
      <c r="B254" s="36"/>
      <c r="C254" s="231" t="s">
        <v>989</v>
      </c>
      <c r="D254" s="231" t="s">
        <v>152</v>
      </c>
      <c r="E254" s="232" t="s">
        <v>990</v>
      </c>
      <c r="F254" s="233" t="s">
        <v>991</v>
      </c>
      <c r="G254" s="234" t="s">
        <v>664</v>
      </c>
      <c r="H254" s="235">
        <v>5</v>
      </c>
      <c r="I254" s="236"/>
      <c r="J254" s="237">
        <f>ROUND(I254*H254,2)</f>
        <v>0</v>
      </c>
      <c r="K254" s="238"/>
      <c r="L254" s="41"/>
      <c r="M254" s="239" t="s">
        <v>1</v>
      </c>
      <c r="N254" s="240" t="s">
        <v>40</v>
      </c>
      <c r="O254" s="88"/>
      <c r="P254" s="241">
        <f>O254*H254</f>
        <v>0</v>
      </c>
      <c r="Q254" s="241">
        <v>0</v>
      </c>
      <c r="R254" s="241">
        <f>Q254*H254</f>
        <v>0</v>
      </c>
      <c r="S254" s="241">
        <v>0</v>
      </c>
      <c r="T254" s="24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43" t="s">
        <v>156</v>
      </c>
      <c r="AT254" s="243" t="s">
        <v>152</v>
      </c>
      <c r="AU254" s="243" t="s">
        <v>85</v>
      </c>
      <c r="AY254" s="14" t="s">
        <v>150</v>
      </c>
      <c r="BE254" s="244">
        <f>IF(N254="základní",J254,0)</f>
        <v>0</v>
      </c>
      <c r="BF254" s="244">
        <f>IF(N254="snížená",J254,0)</f>
        <v>0</v>
      </c>
      <c r="BG254" s="244">
        <f>IF(N254="zákl. přenesená",J254,0)</f>
        <v>0</v>
      </c>
      <c r="BH254" s="244">
        <f>IF(N254="sníž. přenesená",J254,0)</f>
        <v>0</v>
      </c>
      <c r="BI254" s="244">
        <f>IF(N254="nulová",J254,0)</f>
        <v>0</v>
      </c>
      <c r="BJ254" s="14" t="s">
        <v>83</v>
      </c>
      <c r="BK254" s="244">
        <f>ROUND(I254*H254,2)</f>
        <v>0</v>
      </c>
      <c r="BL254" s="14" t="s">
        <v>156</v>
      </c>
      <c r="BM254" s="243" t="s">
        <v>992</v>
      </c>
    </row>
    <row r="255" s="2" customFormat="1" ht="16.5" customHeight="1">
      <c r="A255" s="35"/>
      <c r="B255" s="36"/>
      <c r="C255" s="231" t="s">
        <v>993</v>
      </c>
      <c r="D255" s="231" t="s">
        <v>152</v>
      </c>
      <c r="E255" s="232" t="s">
        <v>994</v>
      </c>
      <c r="F255" s="233" t="s">
        <v>995</v>
      </c>
      <c r="G255" s="234" t="s">
        <v>664</v>
      </c>
      <c r="H255" s="235">
        <v>1</v>
      </c>
      <c r="I255" s="236"/>
      <c r="J255" s="237">
        <f>ROUND(I255*H255,2)</f>
        <v>0</v>
      </c>
      <c r="K255" s="238"/>
      <c r="L255" s="41"/>
      <c r="M255" s="239" t="s">
        <v>1</v>
      </c>
      <c r="N255" s="240" t="s">
        <v>40</v>
      </c>
      <c r="O255" s="88"/>
      <c r="P255" s="241">
        <f>O255*H255</f>
        <v>0</v>
      </c>
      <c r="Q255" s="241">
        <v>0</v>
      </c>
      <c r="R255" s="241">
        <f>Q255*H255</f>
        <v>0</v>
      </c>
      <c r="S255" s="241">
        <v>0</v>
      </c>
      <c r="T255" s="242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43" t="s">
        <v>156</v>
      </c>
      <c r="AT255" s="243" t="s">
        <v>152</v>
      </c>
      <c r="AU255" s="243" t="s">
        <v>85</v>
      </c>
      <c r="AY255" s="14" t="s">
        <v>150</v>
      </c>
      <c r="BE255" s="244">
        <f>IF(N255="základní",J255,0)</f>
        <v>0</v>
      </c>
      <c r="BF255" s="244">
        <f>IF(N255="snížená",J255,0)</f>
        <v>0</v>
      </c>
      <c r="BG255" s="244">
        <f>IF(N255="zákl. přenesená",J255,0)</f>
        <v>0</v>
      </c>
      <c r="BH255" s="244">
        <f>IF(N255="sníž. přenesená",J255,0)</f>
        <v>0</v>
      </c>
      <c r="BI255" s="244">
        <f>IF(N255="nulová",J255,0)</f>
        <v>0</v>
      </c>
      <c r="BJ255" s="14" t="s">
        <v>83</v>
      </c>
      <c r="BK255" s="244">
        <f>ROUND(I255*H255,2)</f>
        <v>0</v>
      </c>
      <c r="BL255" s="14" t="s">
        <v>156</v>
      </c>
      <c r="BM255" s="243" t="s">
        <v>996</v>
      </c>
    </row>
    <row r="256" s="2" customFormat="1" ht="16.5" customHeight="1">
      <c r="A256" s="35"/>
      <c r="B256" s="36"/>
      <c r="C256" s="231" t="s">
        <v>997</v>
      </c>
      <c r="D256" s="231" t="s">
        <v>152</v>
      </c>
      <c r="E256" s="232" t="s">
        <v>998</v>
      </c>
      <c r="F256" s="233" t="s">
        <v>999</v>
      </c>
      <c r="G256" s="234" t="s">
        <v>664</v>
      </c>
      <c r="H256" s="235">
        <v>1</v>
      </c>
      <c r="I256" s="236"/>
      <c r="J256" s="237">
        <f>ROUND(I256*H256,2)</f>
        <v>0</v>
      </c>
      <c r="K256" s="238"/>
      <c r="L256" s="41"/>
      <c r="M256" s="249" t="s">
        <v>1</v>
      </c>
      <c r="N256" s="250" t="s">
        <v>40</v>
      </c>
      <c r="O256" s="251"/>
      <c r="P256" s="252">
        <f>O256*H256</f>
        <v>0</v>
      </c>
      <c r="Q256" s="252">
        <v>0</v>
      </c>
      <c r="R256" s="252">
        <f>Q256*H256</f>
        <v>0</v>
      </c>
      <c r="S256" s="252">
        <v>0</v>
      </c>
      <c r="T256" s="25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43" t="s">
        <v>156</v>
      </c>
      <c r="AT256" s="243" t="s">
        <v>152</v>
      </c>
      <c r="AU256" s="243" t="s">
        <v>85</v>
      </c>
      <c r="AY256" s="14" t="s">
        <v>150</v>
      </c>
      <c r="BE256" s="244">
        <f>IF(N256="základní",J256,0)</f>
        <v>0</v>
      </c>
      <c r="BF256" s="244">
        <f>IF(N256="snížená",J256,0)</f>
        <v>0</v>
      </c>
      <c r="BG256" s="244">
        <f>IF(N256="zákl. přenesená",J256,0)</f>
        <v>0</v>
      </c>
      <c r="BH256" s="244">
        <f>IF(N256="sníž. přenesená",J256,0)</f>
        <v>0</v>
      </c>
      <c r="BI256" s="244">
        <f>IF(N256="nulová",J256,0)</f>
        <v>0</v>
      </c>
      <c r="BJ256" s="14" t="s">
        <v>83</v>
      </c>
      <c r="BK256" s="244">
        <f>ROUND(I256*H256,2)</f>
        <v>0</v>
      </c>
      <c r="BL256" s="14" t="s">
        <v>156</v>
      </c>
      <c r="BM256" s="243" t="s">
        <v>1000</v>
      </c>
    </row>
    <row r="257" s="2" customFormat="1" ht="6.96" customHeight="1">
      <c r="A257" s="35"/>
      <c r="B257" s="63"/>
      <c r="C257" s="64"/>
      <c r="D257" s="64"/>
      <c r="E257" s="64"/>
      <c r="F257" s="64"/>
      <c r="G257" s="64"/>
      <c r="H257" s="64"/>
      <c r="I257" s="64"/>
      <c r="J257" s="64"/>
      <c r="K257" s="64"/>
      <c r="L257" s="41"/>
      <c r="M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</row>
  </sheetData>
  <sheetProtection sheet="1" autoFilter="0" formatColumns="0" formatRows="0" objects="1" scenarios="1" spinCount="100000" saltValue="8NhmwaVMF3TsE6Bwl0wGIbWJ+nHB4SPU78IzWvn4sd3zZsqMwBhMt10d6aECqM5GHDvMj8JKdAc5pCSGgjWPpg==" hashValue="lFypt189YAFzWnnappPO+cUACCo1RcXq4uZtif4nq9ePvLRTwrSOmuezS+FZPMKFNuCHx44TmHUKiCvq9qlgfg==" algorithmName="SHA-512" password="CC35"/>
  <autoFilter ref="C128:K256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94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85</v>
      </c>
    </row>
    <row r="4" s="1" customFormat="1" ht="24.96" customHeight="1">
      <c r="B4" s="17"/>
      <c r="D4" s="135" t="s">
        <v>95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Demolice a novostavba zázemí cestářství Slaný na pozemku p. č. 391/1, 391/2 a p. č. st. 3473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96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1001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29. 5. 2023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31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34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140" t="s">
        <v>98</v>
      </c>
      <c r="E30" s="35"/>
      <c r="F30" s="35"/>
      <c r="G30" s="35"/>
      <c r="H30" s="35"/>
      <c r="I30" s="35"/>
      <c r="J30" s="147">
        <f>J96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8" t="s">
        <v>99</v>
      </c>
      <c r="E31" s="35"/>
      <c r="F31" s="35"/>
      <c r="G31" s="35"/>
      <c r="H31" s="35"/>
      <c r="I31" s="35"/>
      <c r="J31" s="147">
        <f>J104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49" t="s">
        <v>35</v>
      </c>
      <c r="E32" s="35"/>
      <c r="F32" s="35"/>
      <c r="G32" s="35"/>
      <c r="H32" s="35"/>
      <c r="I32" s="35"/>
      <c r="J32" s="150">
        <f>ROUND(J30 + J31,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46"/>
      <c r="E33" s="146"/>
      <c r="F33" s="146"/>
      <c r="G33" s="146"/>
      <c r="H33" s="146"/>
      <c r="I33" s="146"/>
      <c r="J33" s="146"/>
      <c r="K33" s="14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1" t="s">
        <v>37</v>
      </c>
      <c r="G34" s="35"/>
      <c r="H34" s="35"/>
      <c r="I34" s="151" t="s">
        <v>36</v>
      </c>
      <c r="J34" s="151" t="s">
        <v>38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2" t="s">
        <v>39</v>
      </c>
      <c r="E35" s="137" t="s">
        <v>40</v>
      </c>
      <c r="F35" s="153">
        <f>ROUND((SUM(BE104:BE111) + SUM(BE131:BE141)),  2)</f>
        <v>0</v>
      </c>
      <c r="G35" s="35"/>
      <c r="H35" s="35"/>
      <c r="I35" s="154">
        <v>0.20999999999999999</v>
      </c>
      <c r="J35" s="153">
        <f>ROUND(((SUM(BE104:BE111) + SUM(BE131:BE141))*I35),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37" t="s">
        <v>41</v>
      </c>
      <c r="F36" s="153">
        <f>ROUND((SUM(BF104:BF111) + SUM(BF131:BF141)),  2)</f>
        <v>0</v>
      </c>
      <c r="G36" s="35"/>
      <c r="H36" s="35"/>
      <c r="I36" s="154">
        <v>0.14999999999999999</v>
      </c>
      <c r="J36" s="153">
        <f>ROUND(((SUM(BF104:BF111) + SUM(BF131:BF141))*I36),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3">
        <f>ROUND((SUM(BG104:BG111) + SUM(BG131:BG141)),  2)</f>
        <v>0</v>
      </c>
      <c r="G37" s="35"/>
      <c r="H37" s="35"/>
      <c r="I37" s="154">
        <v>0.20999999999999999</v>
      </c>
      <c r="J37" s="153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37" t="s">
        <v>43</v>
      </c>
      <c r="F38" s="153">
        <f>ROUND((SUM(BH104:BH111) + SUM(BH131:BH141)),  2)</f>
        <v>0</v>
      </c>
      <c r="G38" s="35"/>
      <c r="H38" s="35"/>
      <c r="I38" s="154">
        <v>0.14999999999999999</v>
      </c>
      <c r="J38" s="153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37" t="s">
        <v>44</v>
      </c>
      <c r="F39" s="153">
        <f>ROUND((SUM(BI104:BI111) + SUM(BI131:BI141)),  2)</f>
        <v>0</v>
      </c>
      <c r="G39" s="35"/>
      <c r="H39" s="35"/>
      <c r="I39" s="154">
        <v>0</v>
      </c>
      <c r="J39" s="153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55"/>
      <c r="D41" s="156" t="s">
        <v>45</v>
      </c>
      <c r="E41" s="157"/>
      <c r="F41" s="157"/>
      <c r="G41" s="158" t="s">
        <v>46</v>
      </c>
      <c r="H41" s="159" t="s">
        <v>47</v>
      </c>
      <c r="I41" s="157"/>
      <c r="J41" s="160">
        <f>SUM(J32:J39)</f>
        <v>0</v>
      </c>
      <c r="K41" s="161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3" t="str">
        <f>E7</f>
        <v>Demolice a novostavba zázemí cestářství Slaný na pozemku p. č. 391/1, 391/2 a p. č. st. 3473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96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04 - VRN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p.č. 391/1 a 391/2 a p.č. st. 3473</v>
      </c>
      <c r="G89" s="37"/>
      <c r="H89" s="37"/>
      <c r="I89" s="29" t="s">
        <v>22</v>
      </c>
      <c r="J89" s="76" t="str">
        <f>IF(J12="","",J12)</f>
        <v>29. 5. 2023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Středočeský kraj, Zborovská 81/11, Smíchov</v>
      </c>
      <c r="G91" s="37"/>
      <c r="H91" s="37"/>
      <c r="I91" s="29" t="s">
        <v>30</v>
      </c>
      <c r="J91" s="33" t="str">
        <f>E21</f>
        <v>KFJ project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KFJ project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4" t="s">
        <v>101</v>
      </c>
      <c r="D94" s="175"/>
      <c r="E94" s="175"/>
      <c r="F94" s="175"/>
      <c r="G94" s="175"/>
      <c r="H94" s="175"/>
      <c r="I94" s="175"/>
      <c r="J94" s="176" t="s">
        <v>102</v>
      </c>
      <c r="K94" s="175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7" t="s">
        <v>103</v>
      </c>
      <c r="D96" s="37"/>
      <c r="E96" s="37"/>
      <c r="F96" s="37"/>
      <c r="G96" s="37"/>
      <c r="H96" s="37"/>
      <c r="I96" s="37"/>
      <c r="J96" s="107">
        <f>J131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104</v>
      </c>
    </row>
    <row r="97" s="9" customFormat="1" ht="24.96" customHeight="1">
      <c r="A97" s="9"/>
      <c r="B97" s="178"/>
      <c r="C97" s="179"/>
      <c r="D97" s="180" t="s">
        <v>1002</v>
      </c>
      <c r="E97" s="181"/>
      <c r="F97" s="181"/>
      <c r="G97" s="181"/>
      <c r="H97" s="181"/>
      <c r="I97" s="181"/>
      <c r="J97" s="182">
        <f>J132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1003</v>
      </c>
      <c r="E98" s="187"/>
      <c r="F98" s="187"/>
      <c r="G98" s="187"/>
      <c r="H98" s="187"/>
      <c r="I98" s="187"/>
      <c r="J98" s="188">
        <f>J133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1004</v>
      </c>
      <c r="E99" s="187"/>
      <c r="F99" s="187"/>
      <c r="G99" s="187"/>
      <c r="H99" s="187"/>
      <c r="I99" s="187"/>
      <c r="J99" s="188">
        <f>J136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1005</v>
      </c>
      <c r="E100" s="187"/>
      <c r="F100" s="187"/>
      <c r="G100" s="187"/>
      <c r="H100" s="187"/>
      <c r="I100" s="187"/>
      <c r="J100" s="188">
        <f>J138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1006</v>
      </c>
      <c r="E101" s="187"/>
      <c r="F101" s="187"/>
      <c r="G101" s="187"/>
      <c r="H101" s="187"/>
      <c r="I101" s="187"/>
      <c r="J101" s="188">
        <f>J140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9.28" customHeight="1">
      <c r="A104" s="35"/>
      <c r="B104" s="36"/>
      <c r="C104" s="177" t="s">
        <v>126</v>
      </c>
      <c r="D104" s="37"/>
      <c r="E104" s="37"/>
      <c r="F104" s="37"/>
      <c r="G104" s="37"/>
      <c r="H104" s="37"/>
      <c r="I104" s="37"/>
      <c r="J104" s="190">
        <f>ROUND(J105 + J106 + J107 + J108 + J109 + J110,2)</f>
        <v>0</v>
      </c>
      <c r="K104" s="37"/>
      <c r="L104" s="60"/>
      <c r="N104" s="191" t="s">
        <v>39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8" customHeight="1">
      <c r="A105" s="35"/>
      <c r="B105" s="36"/>
      <c r="C105" s="37"/>
      <c r="D105" s="192" t="s">
        <v>127</v>
      </c>
      <c r="E105" s="193"/>
      <c r="F105" s="193"/>
      <c r="G105" s="37"/>
      <c r="H105" s="37"/>
      <c r="I105" s="37"/>
      <c r="J105" s="194">
        <v>0</v>
      </c>
      <c r="K105" s="37"/>
      <c r="L105" s="195"/>
      <c r="M105" s="196"/>
      <c r="N105" s="197" t="s">
        <v>40</v>
      </c>
      <c r="O105" s="196"/>
      <c r="P105" s="196"/>
      <c r="Q105" s="196"/>
      <c r="R105" s="196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96"/>
      <c r="AR105" s="196"/>
      <c r="AS105" s="196"/>
      <c r="AT105" s="196"/>
      <c r="AU105" s="196"/>
      <c r="AV105" s="196"/>
      <c r="AW105" s="196"/>
      <c r="AX105" s="196"/>
      <c r="AY105" s="199" t="s">
        <v>93</v>
      </c>
      <c r="AZ105" s="196"/>
      <c r="BA105" s="196"/>
      <c r="BB105" s="196"/>
      <c r="BC105" s="196"/>
      <c r="BD105" s="196"/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99" t="s">
        <v>83</v>
      </c>
      <c r="BK105" s="196"/>
      <c r="BL105" s="196"/>
      <c r="BM105" s="196"/>
    </row>
    <row r="106" s="2" customFormat="1" ht="18" customHeight="1">
      <c r="A106" s="35"/>
      <c r="B106" s="36"/>
      <c r="C106" s="37"/>
      <c r="D106" s="192" t="s">
        <v>128</v>
      </c>
      <c r="E106" s="193"/>
      <c r="F106" s="193"/>
      <c r="G106" s="37"/>
      <c r="H106" s="37"/>
      <c r="I106" s="37"/>
      <c r="J106" s="194">
        <v>0</v>
      </c>
      <c r="K106" s="37"/>
      <c r="L106" s="195"/>
      <c r="M106" s="196"/>
      <c r="N106" s="197" t="s">
        <v>40</v>
      </c>
      <c r="O106" s="196"/>
      <c r="P106" s="196"/>
      <c r="Q106" s="196"/>
      <c r="R106" s="196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196"/>
      <c r="AV106" s="196"/>
      <c r="AW106" s="196"/>
      <c r="AX106" s="196"/>
      <c r="AY106" s="199" t="s">
        <v>93</v>
      </c>
      <c r="AZ106" s="196"/>
      <c r="BA106" s="196"/>
      <c r="BB106" s="196"/>
      <c r="BC106" s="196"/>
      <c r="BD106" s="196"/>
      <c r="BE106" s="200">
        <f>IF(N106="základní",J106,0)</f>
        <v>0</v>
      </c>
      <c r="BF106" s="200">
        <f>IF(N106="snížená",J106,0)</f>
        <v>0</v>
      </c>
      <c r="BG106" s="200">
        <f>IF(N106="zákl. přenesená",J106,0)</f>
        <v>0</v>
      </c>
      <c r="BH106" s="200">
        <f>IF(N106="sníž. přenesená",J106,0)</f>
        <v>0</v>
      </c>
      <c r="BI106" s="200">
        <f>IF(N106="nulová",J106,0)</f>
        <v>0</v>
      </c>
      <c r="BJ106" s="199" t="s">
        <v>83</v>
      </c>
      <c r="BK106" s="196"/>
      <c r="BL106" s="196"/>
      <c r="BM106" s="196"/>
    </row>
    <row r="107" s="2" customFormat="1" ht="18" customHeight="1">
      <c r="A107" s="35"/>
      <c r="B107" s="36"/>
      <c r="C107" s="37"/>
      <c r="D107" s="192" t="s">
        <v>129</v>
      </c>
      <c r="E107" s="193"/>
      <c r="F107" s="193"/>
      <c r="G107" s="37"/>
      <c r="H107" s="37"/>
      <c r="I107" s="37"/>
      <c r="J107" s="194">
        <v>0</v>
      </c>
      <c r="K107" s="37"/>
      <c r="L107" s="195"/>
      <c r="M107" s="196"/>
      <c r="N107" s="197" t="s">
        <v>40</v>
      </c>
      <c r="O107" s="196"/>
      <c r="P107" s="196"/>
      <c r="Q107" s="196"/>
      <c r="R107" s="196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196"/>
      <c r="AV107" s="196"/>
      <c r="AW107" s="196"/>
      <c r="AX107" s="196"/>
      <c r="AY107" s="199" t="s">
        <v>93</v>
      </c>
      <c r="AZ107" s="196"/>
      <c r="BA107" s="196"/>
      <c r="BB107" s="196"/>
      <c r="BC107" s="196"/>
      <c r="BD107" s="196"/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99" t="s">
        <v>83</v>
      </c>
      <c r="BK107" s="196"/>
      <c r="BL107" s="196"/>
      <c r="BM107" s="196"/>
    </row>
    <row r="108" s="2" customFormat="1" ht="18" customHeight="1">
      <c r="A108" s="35"/>
      <c r="B108" s="36"/>
      <c r="C108" s="37"/>
      <c r="D108" s="192" t="s">
        <v>130</v>
      </c>
      <c r="E108" s="193"/>
      <c r="F108" s="193"/>
      <c r="G108" s="37"/>
      <c r="H108" s="37"/>
      <c r="I108" s="37"/>
      <c r="J108" s="194">
        <v>0</v>
      </c>
      <c r="K108" s="37"/>
      <c r="L108" s="195"/>
      <c r="M108" s="196"/>
      <c r="N108" s="197" t="s">
        <v>40</v>
      </c>
      <c r="O108" s="196"/>
      <c r="P108" s="196"/>
      <c r="Q108" s="196"/>
      <c r="R108" s="196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196"/>
      <c r="AV108" s="196"/>
      <c r="AW108" s="196"/>
      <c r="AX108" s="196"/>
      <c r="AY108" s="199" t="s">
        <v>93</v>
      </c>
      <c r="AZ108" s="196"/>
      <c r="BA108" s="196"/>
      <c r="BB108" s="196"/>
      <c r="BC108" s="196"/>
      <c r="BD108" s="196"/>
      <c r="BE108" s="200">
        <f>IF(N108="základní",J108,0)</f>
        <v>0</v>
      </c>
      <c r="BF108" s="200">
        <f>IF(N108="snížená",J108,0)</f>
        <v>0</v>
      </c>
      <c r="BG108" s="200">
        <f>IF(N108="zákl. přenesená",J108,0)</f>
        <v>0</v>
      </c>
      <c r="BH108" s="200">
        <f>IF(N108="sníž. přenesená",J108,0)</f>
        <v>0</v>
      </c>
      <c r="BI108" s="200">
        <f>IF(N108="nulová",J108,0)</f>
        <v>0</v>
      </c>
      <c r="BJ108" s="199" t="s">
        <v>83</v>
      </c>
      <c r="BK108" s="196"/>
      <c r="BL108" s="196"/>
      <c r="BM108" s="196"/>
    </row>
    <row r="109" s="2" customFormat="1" ht="18" customHeight="1">
      <c r="A109" s="35"/>
      <c r="B109" s="36"/>
      <c r="C109" s="37"/>
      <c r="D109" s="192" t="s">
        <v>131</v>
      </c>
      <c r="E109" s="193"/>
      <c r="F109" s="193"/>
      <c r="G109" s="37"/>
      <c r="H109" s="37"/>
      <c r="I109" s="37"/>
      <c r="J109" s="194">
        <v>0</v>
      </c>
      <c r="K109" s="37"/>
      <c r="L109" s="195"/>
      <c r="M109" s="196"/>
      <c r="N109" s="197" t="s">
        <v>40</v>
      </c>
      <c r="O109" s="196"/>
      <c r="P109" s="196"/>
      <c r="Q109" s="196"/>
      <c r="R109" s="196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  <c r="AC109" s="198"/>
      <c r="AD109" s="198"/>
      <c r="AE109" s="198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196"/>
      <c r="AV109" s="196"/>
      <c r="AW109" s="196"/>
      <c r="AX109" s="196"/>
      <c r="AY109" s="199" t="s">
        <v>93</v>
      </c>
      <c r="AZ109" s="196"/>
      <c r="BA109" s="196"/>
      <c r="BB109" s="196"/>
      <c r="BC109" s="196"/>
      <c r="BD109" s="196"/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199" t="s">
        <v>83</v>
      </c>
      <c r="BK109" s="196"/>
      <c r="BL109" s="196"/>
      <c r="BM109" s="196"/>
    </row>
    <row r="110" s="2" customFormat="1" ht="18" customHeight="1">
      <c r="A110" s="35"/>
      <c r="B110" s="36"/>
      <c r="C110" s="37"/>
      <c r="D110" s="193" t="s">
        <v>132</v>
      </c>
      <c r="E110" s="37"/>
      <c r="F110" s="37"/>
      <c r="G110" s="37"/>
      <c r="H110" s="37"/>
      <c r="I110" s="37"/>
      <c r="J110" s="194">
        <f>ROUND(J30*T110,2)</f>
        <v>0</v>
      </c>
      <c r="K110" s="37"/>
      <c r="L110" s="195"/>
      <c r="M110" s="196"/>
      <c r="N110" s="197" t="s">
        <v>40</v>
      </c>
      <c r="O110" s="196"/>
      <c r="P110" s="196"/>
      <c r="Q110" s="196"/>
      <c r="R110" s="196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196"/>
      <c r="AV110" s="196"/>
      <c r="AW110" s="196"/>
      <c r="AX110" s="196"/>
      <c r="AY110" s="199" t="s">
        <v>133</v>
      </c>
      <c r="AZ110" s="196"/>
      <c r="BA110" s="196"/>
      <c r="BB110" s="196"/>
      <c r="BC110" s="196"/>
      <c r="BD110" s="196"/>
      <c r="BE110" s="200">
        <f>IF(N110="základní",J110,0)</f>
        <v>0</v>
      </c>
      <c r="BF110" s="200">
        <f>IF(N110="snížená",J110,0)</f>
        <v>0</v>
      </c>
      <c r="BG110" s="200">
        <f>IF(N110="zákl. přenesená",J110,0)</f>
        <v>0</v>
      </c>
      <c r="BH110" s="200">
        <f>IF(N110="sníž. přenesená",J110,0)</f>
        <v>0</v>
      </c>
      <c r="BI110" s="200">
        <f>IF(N110="nulová",J110,0)</f>
        <v>0</v>
      </c>
      <c r="BJ110" s="199" t="s">
        <v>83</v>
      </c>
      <c r="BK110" s="196"/>
      <c r="BL110" s="196"/>
      <c r="BM110" s="196"/>
    </row>
    <row r="111" s="2" customForma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9.28" customHeight="1">
      <c r="A112" s="35"/>
      <c r="B112" s="36"/>
      <c r="C112" s="201" t="s">
        <v>134</v>
      </c>
      <c r="D112" s="175"/>
      <c r="E112" s="175"/>
      <c r="F112" s="175"/>
      <c r="G112" s="175"/>
      <c r="H112" s="175"/>
      <c r="I112" s="175"/>
      <c r="J112" s="202">
        <f>ROUND(J96+J104,2)</f>
        <v>0</v>
      </c>
      <c r="K112" s="175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="2" customFormat="1" ht="6.96" customHeight="1">
      <c r="A117" s="35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4.96" customHeight="1">
      <c r="A118" s="35"/>
      <c r="B118" s="36"/>
      <c r="C118" s="20" t="s">
        <v>135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16</v>
      </c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26.25" customHeight="1">
      <c r="A121" s="35"/>
      <c r="B121" s="36"/>
      <c r="C121" s="37"/>
      <c r="D121" s="37"/>
      <c r="E121" s="173" t="str">
        <f>E7</f>
        <v>Demolice a novostavba zázemí cestářství Slaný na pozemku p. č. 391/1, 391/2 a p. č. st. 3473</v>
      </c>
      <c r="F121" s="29"/>
      <c r="G121" s="29"/>
      <c r="H121" s="29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96</v>
      </c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3" t="str">
        <f>E9</f>
        <v>04 - VRN</v>
      </c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20</v>
      </c>
      <c r="D125" s="37"/>
      <c r="E125" s="37"/>
      <c r="F125" s="24" t="str">
        <f>F12</f>
        <v>p.č. 391/1 a 391/2 a p.č. st. 3473</v>
      </c>
      <c r="G125" s="37"/>
      <c r="H125" s="37"/>
      <c r="I125" s="29" t="s">
        <v>22</v>
      </c>
      <c r="J125" s="76" t="str">
        <f>IF(J12="","",J12)</f>
        <v>29. 5. 2023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24</v>
      </c>
      <c r="D127" s="37"/>
      <c r="E127" s="37"/>
      <c r="F127" s="24" t="str">
        <f>E15</f>
        <v>Středočeský kraj, Zborovská 81/11, Smíchov</v>
      </c>
      <c r="G127" s="37"/>
      <c r="H127" s="37"/>
      <c r="I127" s="29" t="s">
        <v>30</v>
      </c>
      <c r="J127" s="33" t="str">
        <f>E21</f>
        <v>KFJ project s.r.o.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28</v>
      </c>
      <c r="D128" s="37"/>
      <c r="E128" s="37"/>
      <c r="F128" s="24" t="str">
        <f>IF(E18="","",E18)</f>
        <v>Vyplň údaj</v>
      </c>
      <c r="G128" s="37"/>
      <c r="H128" s="37"/>
      <c r="I128" s="29" t="s">
        <v>33</v>
      </c>
      <c r="J128" s="33" t="str">
        <f>E24</f>
        <v>KFJ project s.r.o.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203"/>
      <c r="B130" s="204"/>
      <c r="C130" s="205" t="s">
        <v>136</v>
      </c>
      <c r="D130" s="206" t="s">
        <v>60</v>
      </c>
      <c r="E130" s="206" t="s">
        <v>56</v>
      </c>
      <c r="F130" s="206" t="s">
        <v>57</v>
      </c>
      <c r="G130" s="206" t="s">
        <v>137</v>
      </c>
      <c r="H130" s="206" t="s">
        <v>138</v>
      </c>
      <c r="I130" s="206" t="s">
        <v>139</v>
      </c>
      <c r="J130" s="207" t="s">
        <v>102</v>
      </c>
      <c r="K130" s="208" t="s">
        <v>140</v>
      </c>
      <c r="L130" s="209"/>
      <c r="M130" s="97" t="s">
        <v>1</v>
      </c>
      <c r="N130" s="98" t="s">
        <v>39</v>
      </c>
      <c r="O130" s="98" t="s">
        <v>141</v>
      </c>
      <c r="P130" s="98" t="s">
        <v>142</v>
      </c>
      <c r="Q130" s="98" t="s">
        <v>143</v>
      </c>
      <c r="R130" s="98" t="s">
        <v>144</v>
      </c>
      <c r="S130" s="98" t="s">
        <v>145</v>
      </c>
      <c r="T130" s="99" t="s">
        <v>146</v>
      </c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</row>
    <row r="131" s="2" customFormat="1" ht="22.8" customHeight="1">
      <c r="A131" s="35"/>
      <c r="B131" s="36"/>
      <c r="C131" s="104" t="s">
        <v>147</v>
      </c>
      <c r="D131" s="37"/>
      <c r="E131" s="37"/>
      <c r="F131" s="37"/>
      <c r="G131" s="37"/>
      <c r="H131" s="37"/>
      <c r="I131" s="37"/>
      <c r="J131" s="210">
        <f>BK131</f>
        <v>0</v>
      </c>
      <c r="K131" s="37"/>
      <c r="L131" s="41"/>
      <c r="M131" s="100"/>
      <c r="N131" s="211"/>
      <c r="O131" s="101"/>
      <c r="P131" s="212">
        <f>P132</f>
        <v>0</v>
      </c>
      <c r="Q131" s="101"/>
      <c r="R131" s="212">
        <f>R132</f>
        <v>0</v>
      </c>
      <c r="S131" s="101"/>
      <c r="T131" s="213">
        <f>T132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74</v>
      </c>
      <c r="AU131" s="14" t="s">
        <v>104</v>
      </c>
      <c r="BK131" s="214">
        <f>BK132</f>
        <v>0</v>
      </c>
    </row>
    <row r="132" s="12" customFormat="1" ht="25.92" customHeight="1">
      <c r="A132" s="12"/>
      <c r="B132" s="215"/>
      <c r="C132" s="216"/>
      <c r="D132" s="217" t="s">
        <v>74</v>
      </c>
      <c r="E132" s="218" t="s">
        <v>93</v>
      </c>
      <c r="F132" s="218" t="s">
        <v>1007</v>
      </c>
      <c r="G132" s="216"/>
      <c r="H132" s="216"/>
      <c r="I132" s="219"/>
      <c r="J132" s="220">
        <f>BK132</f>
        <v>0</v>
      </c>
      <c r="K132" s="216"/>
      <c r="L132" s="221"/>
      <c r="M132" s="222"/>
      <c r="N132" s="223"/>
      <c r="O132" s="223"/>
      <c r="P132" s="224">
        <f>P133+P136+P138+P140</f>
        <v>0</v>
      </c>
      <c r="Q132" s="223"/>
      <c r="R132" s="224">
        <f>R133+R136+R138+R140</f>
        <v>0</v>
      </c>
      <c r="S132" s="223"/>
      <c r="T132" s="225">
        <f>T133+T136+T138+T140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6" t="s">
        <v>171</v>
      </c>
      <c r="AT132" s="227" t="s">
        <v>74</v>
      </c>
      <c r="AU132" s="227" t="s">
        <v>75</v>
      </c>
      <c r="AY132" s="226" t="s">
        <v>150</v>
      </c>
      <c r="BK132" s="228">
        <f>BK133+BK136+BK138+BK140</f>
        <v>0</v>
      </c>
    </row>
    <row r="133" s="12" customFormat="1" ht="22.8" customHeight="1">
      <c r="A133" s="12"/>
      <c r="B133" s="215"/>
      <c r="C133" s="216"/>
      <c r="D133" s="217" t="s">
        <v>74</v>
      </c>
      <c r="E133" s="229" t="s">
        <v>1008</v>
      </c>
      <c r="F133" s="229" t="s">
        <v>1009</v>
      </c>
      <c r="G133" s="216"/>
      <c r="H133" s="216"/>
      <c r="I133" s="219"/>
      <c r="J133" s="230">
        <f>BK133</f>
        <v>0</v>
      </c>
      <c r="K133" s="216"/>
      <c r="L133" s="221"/>
      <c r="M133" s="222"/>
      <c r="N133" s="223"/>
      <c r="O133" s="223"/>
      <c r="P133" s="224">
        <f>SUM(P134:P135)</f>
        <v>0</v>
      </c>
      <c r="Q133" s="223"/>
      <c r="R133" s="224">
        <f>SUM(R134:R135)</f>
        <v>0</v>
      </c>
      <c r="S133" s="223"/>
      <c r="T133" s="225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6" t="s">
        <v>171</v>
      </c>
      <c r="AT133" s="227" t="s">
        <v>74</v>
      </c>
      <c r="AU133" s="227" t="s">
        <v>83</v>
      </c>
      <c r="AY133" s="226" t="s">
        <v>150</v>
      </c>
      <c r="BK133" s="228">
        <f>SUM(BK134:BK135)</f>
        <v>0</v>
      </c>
    </row>
    <row r="134" s="2" customFormat="1" ht="16.5" customHeight="1">
      <c r="A134" s="35"/>
      <c r="B134" s="36"/>
      <c r="C134" s="231" t="s">
        <v>83</v>
      </c>
      <c r="D134" s="231" t="s">
        <v>152</v>
      </c>
      <c r="E134" s="232" t="s">
        <v>1010</v>
      </c>
      <c r="F134" s="233" t="s">
        <v>1011</v>
      </c>
      <c r="G134" s="234" t="s">
        <v>221</v>
      </c>
      <c r="H134" s="235">
        <v>1</v>
      </c>
      <c r="I134" s="236"/>
      <c r="J134" s="237">
        <f>ROUND(I134*H134,2)</f>
        <v>0</v>
      </c>
      <c r="K134" s="238"/>
      <c r="L134" s="41"/>
      <c r="M134" s="239" t="s">
        <v>1</v>
      </c>
      <c r="N134" s="240" t="s">
        <v>40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1012</v>
      </c>
      <c r="AT134" s="243" t="s">
        <v>152</v>
      </c>
      <c r="AU134" s="243" t="s">
        <v>85</v>
      </c>
      <c r="AY134" s="14" t="s">
        <v>150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83</v>
      </c>
      <c r="BK134" s="244">
        <f>ROUND(I134*H134,2)</f>
        <v>0</v>
      </c>
      <c r="BL134" s="14" t="s">
        <v>1012</v>
      </c>
      <c r="BM134" s="243" t="s">
        <v>1013</v>
      </c>
    </row>
    <row r="135" s="2" customFormat="1" ht="16.5" customHeight="1">
      <c r="A135" s="35"/>
      <c r="B135" s="36"/>
      <c r="C135" s="231" t="s">
        <v>85</v>
      </c>
      <c r="D135" s="231" t="s">
        <v>152</v>
      </c>
      <c r="E135" s="232" t="s">
        <v>1014</v>
      </c>
      <c r="F135" s="233" t="s">
        <v>1015</v>
      </c>
      <c r="G135" s="234" t="s">
        <v>221</v>
      </c>
      <c r="H135" s="235">
        <v>1</v>
      </c>
      <c r="I135" s="236"/>
      <c r="J135" s="237">
        <f>ROUND(I135*H135,2)</f>
        <v>0</v>
      </c>
      <c r="K135" s="238"/>
      <c r="L135" s="41"/>
      <c r="M135" s="239" t="s">
        <v>1</v>
      </c>
      <c r="N135" s="240" t="s">
        <v>40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1012</v>
      </c>
      <c r="AT135" s="243" t="s">
        <v>152</v>
      </c>
      <c r="AU135" s="243" t="s">
        <v>85</v>
      </c>
      <c r="AY135" s="14" t="s">
        <v>150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83</v>
      </c>
      <c r="BK135" s="244">
        <f>ROUND(I135*H135,2)</f>
        <v>0</v>
      </c>
      <c r="BL135" s="14" t="s">
        <v>1012</v>
      </c>
      <c r="BM135" s="243" t="s">
        <v>1016</v>
      </c>
    </row>
    <row r="136" s="12" customFormat="1" ht="22.8" customHeight="1">
      <c r="A136" s="12"/>
      <c r="B136" s="215"/>
      <c r="C136" s="216"/>
      <c r="D136" s="217" t="s">
        <v>74</v>
      </c>
      <c r="E136" s="229" t="s">
        <v>1017</v>
      </c>
      <c r="F136" s="229" t="s">
        <v>127</v>
      </c>
      <c r="G136" s="216"/>
      <c r="H136" s="216"/>
      <c r="I136" s="219"/>
      <c r="J136" s="230">
        <f>BK136</f>
        <v>0</v>
      </c>
      <c r="K136" s="216"/>
      <c r="L136" s="221"/>
      <c r="M136" s="222"/>
      <c r="N136" s="223"/>
      <c r="O136" s="223"/>
      <c r="P136" s="224">
        <f>P137</f>
        <v>0</v>
      </c>
      <c r="Q136" s="223"/>
      <c r="R136" s="224">
        <f>R137</f>
        <v>0</v>
      </c>
      <c r="S136" s="223"/>
      <c r="T136" s="225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6" t="s">
        <v>171</v>
      </c>
      <c r="AT136" s="227" t="s">
        <v>74</v>
      </c>
      <c r="AU136" s="227" t="s">
        <v>83</v>
      </c>
      <c r="AY136" s="226" t="s">
        <v>150</v>
      </c>
      <c r="BK136" s="228">
        <f>BK137</f>
        <v>0</v>
      </c>
    </row>
    <row r="137" s="2" customFormat="1" ht="16.5" customHeight="1">
      <c r="A137" s="35"/>
      <c r="B137" s="36"/>
      <c r="C137" s="231" t="s">
        <v>164</v>
      </c>
      <c r="D137" s="231" t="s">
        <v>152</v>
      </c>
      <c r="E137" s="232" t="s">
        <v>1018</v>
      </c>
      <c r="F137" s="233" t="s">
        <v>127</v>
      </c>
      <c r="G137" s="234" t="s">
        <v>1019</v>
      </c>
      <c r="H137" s="267"/>
      <c r="I137" s="236"/>
      <c r="J137" s="237">
        <f>ROUND(I137*H137,2)</f>
        <v>0</v>
      </c>
      <c r="K137" s="238"/>
      <c r="L137" s="41"/>
      <c r="M137" s="239" t="s">
        <v>1</v>
      </c>
      <c r="N137" s="240" t="s">
        <v>40</v>
      </c>
      <c r="O137" s="88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3" t="s">
        <v>1012</v>
      </c>
      <c r="AT137" s="243" t="s">
        <v>152</v>
      </c>
      <c r="AU137" s="243" t="s">
        <v>85</v>
      </c>
      <c r="AY137" s="14" t="s">
        <v>150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4" t="s">
        <v>83</v>
      </c>
      <c r="BK137" s="244">
        <f>ROUND(I137*H137,2)</f>
        <v>0</v>
      </c>
      <c r="BL137" s="14" t="s">
        <v>1012</v>
      </c>
      <c r="BM137" s="243" t="s">
        <v>1020</v>
      </c>
    </row>
    <row r="138" s="12" customFormat="1" ht="22.8" customHeight="1">
      <c r="A138" s="12"/>
      <c r="B138" s="215"/>
      <c r="C138" s="216"/>
      <c r="D138" s="217" t="s">
        <v>74</v>
      </c>
      <c r="E138" s="229" t="s">
        <v>1021</v>
      </c>
      <c r="F138" s="229" t="s">
        <v>129</v>
      </c>
      <c r="G138" s="216"/>
      <c r="H138" s="216"/>
      <c r="I138" s="219"/>
      <c r="J138" s="230">
        <f>BK138</f>
        <v>0</v>
      </c>
      <c r="K138" s="216"/>
      <c r="L138" s="221"/>
      <c r="M138" s="222"/>
      <c r="N138" s="223"/>
      <c r="O138" s="223"/>
      <c r="P138" s="224">
        <f>P139</f>
        <v>0</v>
      </c>
      <c r="Q138" s="223"/>
      <c r="R138" s="224">
        <f>R139</f>
        <v>0</v>
      </c>
      <c r="S138" s="223"/>
      <c r="T138" s="225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6" t="s">
        <v>171</v>
      </c>
      <c r="AT138" s="227" t="s">
        <v>74</v>
      </c>
      <c r="AU138" s="227" t="s">
        <v>83</v>
      </c>
      <c r="AY138" s="226" t="s">
        <v>150</v>
      </c>
      <c r="BK138" s="228">
        <f>BK139</f>
        <v>0</v>
      </c>
    </row>
    <row r="139" s="2" customFormat="1" ht="16.5" customHeight="1">
      <c r="A139" s="35"/>
      <c r="B139" s="36"/>
      <c r="C139" s="231" t="s">
        <v>156</v>
      </c>
      <c r="D139" s="231" t="s">
        <v>152</v>
      </c>
      <c r="E139" s="232" t="s">
        <v>1022</v>
      </c>
      <c r="F139" s="233" t="s">
        <v>129</v>
      </c>
      <c r="G139" s="234" t="s">
        <v>1019</v>
      </c>
      <c r="H139" s="267"/>
      <c r="I139" s="236"/>
      <c r="J139" s="237">
        <f>ROUND(I139*H139,2)</f>
        <v>0</v>
      </c>
      <c r="K139" s="238"/>
      <c r="L139" s="41"/>
      <c r="M139" s="239" t="s">
        <v>1</v>
      </c>
      <c r="N139" s="240" t="s">
        <v>40</v>
      </c>
      <c r="O139" s="88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3" t="s">
        <v>1012</v>
      </c>
      <c r="AT139" s="243" t="s">
        <v>152</v>
      </c>
      <c r="AU139" s="243" t="s">
        <v>85</v>
      </c>
      <c r="AY139" s="14" t="s">
        <v>150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4" t="s">
        <v>83</v>
      </c>
      <c r="BK139" s="244">
        <f>ROUND(I139*H139,2)</f>
        <v>0</v>
      </c>
      <c r="BL139" s="14" t="s">
        <v>1012</v>
      </c>
      <c r="BM139" s="243" t="s">
        <v>1023</v>
      </c>
    </row>
    <row r="140" s="12" customFormat="1" ht="22.8" customHeight="1">
      <c r="A140" s="12"/>
      <c r="B140" s="215"/>
      <c r="C140" s="216"/>
      <c r="D140" s="217" t="s">
        <v>74</v>
      </c>
      <c r="E140" s="229" t="s">
        <v>1024</v>
      </c>
      <c r="F140" s="229" t="s">
        <v>99</v>
      </c>
      <c r="G140" s="216"/>
      <c r="H140" s="216"/>
      <c r="I140" s="219"/>
      <c r="J140" s="230">
        <f>BK140</f>
        <v>0</v>
      </c>
      <c r="K140" s="216"/>
      <c r="L140" s="221"/>
      <c r="M140" s="222"/>
      <c r="N140" s="223"/>
      <c r="O140" s="223"/>
      <c r="P140" s="224">
        <f>P141</f>
        <v>0</v>
      </c>
      <c r="Q140" s="223"/>
      <c r="R140" s="224">
        <f>R141</f>
        <v>0</v>
      </c>
      <c r="S140" s="223"/>
      <c r="T140" s="225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6" t="s">
        <v>171</v>
      </c>
      <c r="AT140" s="227" t="s">
        <v>74</v>
      </c>
      <c r="AU140" s="227" t="s">
        <v>83</v>
      </c>
      <c r="AY140" s="226" t="s">
        <v>150</v>
      </c>
      <c r="BK140" s="228">
        <f>BK141</f>
        <v>0</v>
      </c>
    </row>
    <row r="141" s="2" customFormat="1" ht="16.5" customHeight="1">
      <c r="A141" s="35"/>
      <c r="B141" s="36"/>
      <c r="C141" s="231" t="s">
        <v>171</v>
      </c>
      <c r="D141" s="231" t="s">
        <v>152</v>
      </c>
      <c r="E141" s="232" t="s">
        <v>1025</v>
      </c>
      <c r="F141" s="233" t="s">
        <v>99</v>
      </c>
      <c r="G141" s="234" t="s">
        <v>1019</v>
      </c>
      <c r="H141" s="267"/>
      <c r="I141" s="236"/>
      <c r="J141" s="237">
        <f>ROUND(I141*H141,2)</f>
        <v>0</v>
      </c>
      <c r="K141" s="238"/>
      <c r="L141" s="41"/>
      <c r="M141" s="249" t="s">
        <v>1</v>
      </c>
      <c r="N141" s="250" t="s">
        <v>40</v>
      </c>
      <c r="O141" s="251"/>
      <c r="P141" s="252">
        <f>O141*H141</f>
        <v>0</v>
      </c>
      <c r="Q141" s="252">
        <v>0</v>
      </c>
      <c r="R141" s="252">
        <f>Q141*H141</f>
        <v>0</v>
      </c>
      <c r="S141" s="252">
        <v>0</v>
      </c>
      <c r="T141" s="25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3" t="s">
        <v>1012</v>
      </c>
      <c r="AT141" s="243" t="s">
        <v>152</v>
      </c>
      <c r="AU141" s="243" t="s">
        <v>85</v>
      </c>
      <c r="AY141" s="14" t="s">
        <v>150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4" t="s">
        <v>83</v>
      </c>
      <c r="BK141" s="244">
        <f>ROUND(I141*H141,2)</f>
        <v>0</v>
      </c>
      <c r="BL141" s="14" t="s">
        <v>1012</v>
      </c>
      <c r="BM141" s="243" t="s">
        <v>1026</v>
      </c>
    </row>
    <row r="142" s="2" customFormat="1" ht="6.96" customHeight="1">
      <c r="A142" s="35"/>
      <c r="B142" s="63"/>
      <c r="C142" s="64"/>
      <c r="D142" s="64"/>
      <c r="E142" s="64"/>
      <c r="F142" s="64"/>
      <c r="G142" s="64"/>
      <c r="H142" s="64"/>
      <c r="I142" s="64"/>
      <c r="J142" s="64"/>
      <c r="K142" s="64"/>
      <c r="L142" s="41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sheet="1" autoFilter="0" formatColumns="0" formatRows="0" objects="1" scenarios="1" spinCount="100000" saltValue="19IuGNMgxM608m0Lipae3Nm+YFE5ly+OSXspw6JFeJuM+K/4XJN8NfpIZ8SdFRI7J3AegNX04RAl4Q3pwOjS7w==" hashValue="h5yvOL7UE7RRLF1bL7HqZKn2WhzF8Rh3vtT4lo03QEmbIGhcCLbgue1kuk6bJtwAMNPhk9NhY6WOp56W2bz7QQ==" algorithmName="SHA-512" password="CC35"/>
  <autoFilter ref="C130:K141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MKADERABEK\Martin</dc:creator>
  <cp:lastModifiedBy>MKADERABEK\Martin</cp:lastModifiedBy>
  <dcterms:created xsi:type="dcterms:W3CDTF">2023-08-03T11:33:38Z</dcterms:created>
  <dcterms:modified xsi:type="dcterms:W3CDTF">2023-08-03T11:33:49Z</dcterms:modified>
</cp:coreProperties>
</file>