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29"/>
  <workbookPr/>
  <bookViews>
    <workbookView xWindow="65428" yWindow="65428" windowWidth="23256" windowHeight="12456" activeTab="0"/>
  </bookViews>
  <sheets>
    <sheet name="Rekapitulace" sheetId="1" r:id="rId1"/>
    <sheet name="SO 101_SO 101.1" sheetId="2" r:id="rId2"/>
    <sheet name="SO 101_SO 101.2" sheetId="3" r:id="rId3"/>
    <sheet name="SO 101_SO 101.3" sheetId="4" r:id="rId4"/>
    <sheet name="SO 201" sheetId="5" r:id="rId5"/>
    <sheet name="SO 302" sheetId="6" r:id="rId6"/>
    <sheet name="SO 352" sheetId="7" r:id="rId7"/>
    <sheet name="VRN_DIO" sheetId="8" r:id="rId8"/>
    <sheet name="VRN_POV" sheetId="9" r:id="rId9"/>
  </sheets>
  <definedNames/>
  <calcPr calcId="191029"/>
  <extLst/>
</workbook>
</file>

<file path=xl/sharedStrings.xml><?xml version="1.0" encoding="utf-8"?>
<sst xmlns="http://schemas.openxmlformats.org/spreadsheetml/2006/main" count="4222" uniqueCount="1169">
  <si>
    <t>Firma: -</t>
  </si>
  <si>
    <t>Rekapitulace ceny</t>
  </si>
  <si>
    <t>Stavba: 2018644 - III/0172 OPATOVICE, MOST EV.Č.0172-1</t>
  </si>
  <si>
    <t xml:space="preserve">Varianta: ZŘ - </t>
  </si>
  <si>
    <t>Celková cena bez DPH:</t>
  </si>
  <si>
    <t>Celková cena s DPH:</t>
  </si>
  <si>
    <t>Objekt</t>
  </si>
  <si>
    <t>Popis</t>
  </si>
  <si>
    <t>Cena bez DPH</t>
  </si>
  <si>
    <t>DPH</t>
  </si>
  <si>
    <t>Cena s DPH</t>
  </si>
  <si>
    <t>ASPE10</t>
  </si>
  <si>
    <t>S</t>
  </si>
  <si>
    <t>Soupis prací objektu</t>
  </si>
  <si>
    <t xml:space="preserve">Stavba: </t>
  </si>
  <si>
    <t>2018644</t>
  </si>
  <si>
    <t>III/0172 OPATOVICE, MOST EV.Č.0172-1</t>
  </si>
  <si>
    <t>O</t>
  </si>
  <si>
    <t>Objekt:</t>
  </si>
  <si>
    <t>SO 101</t>
  </si>
  <si>
    <t>SILNICE III/0172</t>
  </si>
  <si>
    <t>O1</t>
  </si>
  <si>
    <t>Rozpočet:</t>
  </si>
  <si>
    <t>0,00</t>
  </si>
  <si>
    <t>15,00</t>
  </si>
  <si>
    <t>21,00</t>
  </si>
  <si>
    <t>3</t>
  </si>
  <si>
    <t>2</t>
  </si>
  <si>
    <t>SO 101.1</t>
  </si>
  <si>
    <t>Typ</t>
  </si>
  <si>
    <t>0</t>
  </si>
  <si>
    <t>Poř. číslo</t>
  </si>
  <si>
    <t>1</t>
  </si>
  <si>
    <t>Kód položky</t>
  </si>
  <si>
    <t>Varianta</t>
  </si>
  <si>
    <t>Název položky</t>
  </si>
  <si>
    <t>4</t>
  </si>
  <si>
    <t>MJ</t>
  </si>
  <si>
    <t>5</t>
  </si>
  <si>
    <t>Množství</t>
  </si>
  <si>
    <t>6</t>
  </si>
  <si>
    <t>Jednotková cena</t>
  </si>
  <si>
    <t>Jednotková</t>
  </si>
  <si>
    <t>9</t>
  </si>
  <si>
    <t>Celkem</t>
  </si>
  <si>
    <t>10</t>
  </si>
  <si>
    <t>Cenová soustava</t>
  </si>
  <si>
    <t>11</t>
  </si>
  <si>
    <t>SD</t>
  </si>
  <si>
    <t>Všeobecné konstrukce a práce</t>
  </si>
  <si>
    <t>P</t>
  </si>
  <si>
    <t>16</t>
  </si>
  <si>
    <t>014132-R</t>
  </si>
  <si>
    <t/>
  </si>
  <si>
    <t>POPLATKY ZA SKLÁDKU TYP S-NO (NEBEZPEČNÝ ODPAD)</t>
  </si>
  <si>
    <t>T</t>
  </si>
  <si>
    <t>2022_OTSKP</t>
  </si>
  <si>
    <t>PP</t>
  </si>
  <si>
    <t>Poplatky - Uložení penetračního makadamu s obsahem PAU na skládku, včetně poplatku za uložení 
=137,66t 
(Viz položka č. 11313)</t>
  </si>
  <si>
    <t>VV</t>
  </si>
  <si>
    <t>137,66=137,660 [A]</t>
  </si>
  <si>
    <t>TS</t>
  </si>
  <si>
    <t>zahrnuje veškeré poplatky provozovateli skládky související s uložením odpadu na skládce.</t>
  </si>
  <si>
    <t>20</t>
  </si>
  <si>
    <t>015111</t>
  </si>
  <si>
    <t>POPLATKY ZA LIKVIDACI ODPADŮ NEKONTAMINOVANÝCH - 17 05 04  VYTĚŽENÉ ZEMINY A HORNINY -  I. TŘÍDA TĚŽITELNOSTI</t>
  </si>
  <si>
    <t>Poplatky - Uložení zeminy, včetně poplatku za likvidaci 
=16,04t+288,99t+300,84t 
(Viz položky č. 113327, 113327 a 123737)</t>
  </si>
  <si>
    <t>16,04+288,99+300,84=605,870 [A]</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</si>
  <si>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541/2020 Sb., o nakládání s odpady, v platném znění.</t>
  </si>
  <si>
    <t>15</t>
  </si>
  <si>
    <t>015130</t>
  </si>
  <si>
    <t>POPLATKY ZA LIKVIDACI ODPADŮ NEKONTAMINOVANÝCH - 17 03 02  VYBOURANÝ ASFALTOVÝ BETON BEZ DEHTU</t>
  </si>
  <si>
    <t>Poplatky - Uložení asfaltu, včetně poplatku za likvidaci 
=85,93t 
(Viz položky č. 113727)</t>
  </si>
  <si>
    <t>85,93=85,930 [A]</t>
  </si>
  <si>
    <t>015140</t>
  </si>
  <si>
    <t>POPLATKY ZA LIKVIDACI ODPADŮ NEKONTAMINOVANÝCH - 17 01 01  BETON Z DEMOLIC OBJEKTŮ, ZÁKLADŮ TV</t>
  </si>
  <si>
    <t>Poplatky - Uložení stavební suti, včetně poplatku za likvidaci 
=1,18t 
(Viz položka č. 966157)</t>
  </si>
  <si>
    <t>1,18=1,180 [A]</t>
  </si>
  <si>
    <t>73</t>
  </si>
  <si>
    <t>R</t>
  </si>
  <si>
    <t>Oprava příjezdových komunikací na stavbu a objízdné trasy</t>
  </si>
  <si>
    <t>KPL</t>
  </si>
  <si>
    <t>Rozsah prací bude určen na stavbě. Položka má pevnou cenu 1 500 000 Kč.</t>
  </si>
  <si>
    <t>Zemní práce</t>
  </si>
  <si>
    <t>11203</t>
  </si>
  <si>
    <t>KÁCENÍ STROMŮ D KMENE PŘES 0,9M S ODSTRAN PAŘEZŮ</t>
  </si>
  <si>
    <t>KUS</t>
  </si>
  <si>
    <t>Příprava území - Kácení stromů nad průměr 0,90m včetně odstranění pařezů a kořenů, odvoz a likvidace v režii zhotovitele 
=1ks 
(Počet vypočtena z výkresu D.1.1.2.01 - Situace + vytyčení)</t>
  </si>
  <si>
    <t>1=1,000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</si>
  <si>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</si>
  <si>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14</t>
  </si>
  <si>
    <t>11313</t>
  </si>
  <si>
    <t>ODSTRANĚNÍ KRYTU ZPEVNĚNÝCH PLOCH S ASFALTOVÝM POJIVEM</t>
  </si>
  <si>
    <t>M3</t>
  </si>
  <si>
    <t>Bourací práce - Odstranění zpevněných podkladních vrstev vozovky z penetračního makadamu  tl. 150mm, s obsahem PAU, včetně odvozu dle dispozic zhotovitele 
=478,00m2*0,12m 
=57,36m3*2,40t/m3=137,66t 
(Kubatura vypočtena z výkresu D.1.1.2.01 - Situace + vytyčení)</t>
  </si>
  <si>
    <t>478*0,12=57,360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</si>
  <si>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</si>
  <si>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17</t>
  </si>
  <si>
    <t>113327</t>
  </si>
  <si>
    <t>ODSTRAN PODKL ZPEVNĚNÝCH PLOCH Z KAMENIVA NESTMEL, ODVOZ DO 16KM</t>
  </si>
  <si>
    <t>Bourací práce - Odstranění nezpevněných podkladních vrstev vozovky tl. 300mm, včetně odvozu dle dispozic zhotovitele 
=507,00m2*0,30m 
=152,10m3*1,90t/m3=288,99t 
(Kubatura vypočtena z výkresu D.1.1.2.01 - Situace + vytyčení)</t>
  </si>
  <si>
    <t>507*0,30=152,100 [A]</t>
  </si>
  <si>
    <t>13</t>
  </si>
  <si>
    <t>113727</t>
  </si>
  <si>
    <t>FRÉZOVÁNÍ ZPEVNĚNÝCH PLOCH ASFALTOVÝCH, ODVOZ DO 16KM</t>
  </si>
  <si>
    <t>Bourací práce -  Frézování stávající obrusné vrstvy vozovky tl. 75mm, včetně odvozu dle dispozic zhotovitele 
=471,00m2*0,075m+2*6,00m2*0,040m 
=35,81m3*2,40t/m3=85,93t 
(Kubatura vypočtena z výkresu D.1.1.2.01 - Situace + vytyčení)</t>
  </si>
  <si>
    <t>471*0,075+2*6*0,04=35,805 [A]</t>
  </si>
  <si>
    <t>35</t>
  </si>
  <si>
    <t>113766</t>
  </si>
  <si>
    <t>FRÉZOVÁNÍ DRÁŽKY PRŮŘEZU DO 800MM2 V ASFALTOVÉ VOZOVCE</t>
  </si>
  <si>
    <t>M</t>
  </si>
  <si>
    <t>Konstrukce vozovky - Úprava spár na obrusné vrstvě, obrusná vrstva bude profrézována 40x20mm, spára bude vyfoukána od zbytků živice 
=5,50m+5,00m 
(Délka vypočtena z výkresu D.1.1.2.01 - Situace + vytyčení)</t>
  </si>
  <si>
    <t>5,5+5=10,500 [A]</t>
  </si>
  <si>
    <t>Položka zahrnuje veškerou manipulaci s vybouranou sutí a s vybouranými hmotami vč. uložení na skládku.</t>
  </si>
  <si>
    <t>12110</t>
  </si>
  <si>
    <t>SEJMUTÍ ORNICE NEBO LESNÍ PŮDY</t>
  </si>
  <si>
    <t>Příprava území - Odhumusování plochy v tl. 150mm, včetně odvozu a uložení na deponii stavby (využití ohumusování) 
=49,28m3 
(Kubatura vypočtena z výkresu D.1.1.2.01 - Situace + vytyčení)</t>
  </si>
  <si>
    <t>49,28=49,280 [A]</t>
  </si>
  <si>
    <t>položka zahrnuje sejmutí ornice bez ohledu na tloušťku vrstvy a její vodorovnou dopravu  
nezahrnuje uložení na trvalou skládku</t>
  </si>
  <si>
    <t>121107</t>
  </si>
  <si>
    <t>SEJMUTÍ ORNICE NEBO LESNÍ PŮDY S ODVOZEM DO 16KM</t>
  </si>
  <si>
    <t>Příprava území - Odhumusování plochy v tl. 150mm, včetně odvozu dle dispozic zhotovitele 
=(83,00+184,00+91,00+11,00+13,00)m2*0,150m-49,280m3 
=8,02m3*2,00t/m3=16,04t 
(Kubatura vypočtena z výkresu D.1.1.2.01 - Situace + vytyčení)</t>
  </si>
  <si>
    <t>(83+184+91+11+13)*0,15-49,28=8,020 [A]</t>
  </si>
  <si>
    <t>19</t>
  </si>
  <si>
    <t>12373</t>
  </si>
  <si>
    <t>ODKOP PRO SPOD STAVBU SILNIC A ŽELEZNIC TŘ. I</t>
  </si>
  <si>
    <t>Bourací práce -  Výkopové práce v zemině, tř.I, včetně zazubení svahů silničního tělesa a případného pažení, včetně odvozu a uložení na deponii stavby (využití na zásypy) 
=10,75m3+18,71m3+5,18m3+4,61m3+10,41m3 
(Kubatura vypočtena z výkresu D.1.1.2.04 - Charakteristické příčné řezy)</t>
  </si>
  <si>
    <t>10,75+18,71+5,18+4,61=39,250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</si>
  <si>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</si>
  <si>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t>
  </si>
  <si>
    <t>123737</t>
  </si>
  <si>
    <t>ODKOP PRO SPOD STAVBU SILNIC A ŽELEZNIC TŘ. I, ODVOZ DO 16KM</t>
  </si>
  <si>
    <t>Bourací práce -  Výkopové práce v zemině, tř.I, včetně zazubení svahů silničního tělesa a případného pažení, včetně odvozu dle dispozic zhotovitele 
Silnice:  
=0,10m2*5,00m+0,25m2*10,00m+0,15m2*8,75m+0,30m2*5,00m+0,40m2 *6,25m+0,35m2*10,00m+0,35m2*6,30m+0,35m2*5,00m+0,55m2*15,10m+0,45m2*5,80m=26,68m3 
Sanace aktivní zóny: =1,25m2*5,00m+1,10m2*10,00m+0,95m2*8,75m+1,45m2*5,00m+1,55m2*6,25m+1,50m2*10,00m+1,60m2*6,30m+1,60m2*5,00m+1,70m2*15,10m+1,40m2*5,80m=109,37m3 
Drenáž: =0,40m2*5,00m+0,35m2*10,00m+0,30m2*8,75m+0,35m2*5,00m+0,35m2*6,25m+0,35m2*10,00m+0,20m2*6,30m+0,20m2*5,00m+1,00m*1,70m*5,20m+1,00m*1,60m*2,60m=30,82m3 
Odvodnění: =2,20m*2,50m*1,40m+3*1,20m*1,20m*1,20m+1,00m*1,10m*5,40m+1,00m*1,80m*0,35m+1,00m*1,75m*2,65m+1,00m*1,05m*4,15m+1,00m*1,70m*2,80m=33,21m3 
=26,68m3+109,37m3+30,82m3+33,21m3-10,75m3-18,71m3-5,18m3-4,61m3-10,41m3 
=150,42m3*2,00t/m3=300,84t 
(Kubatura vypočtena z výkresu D.1.1.2.04 - Charakteristické příčné řezy)</t>
  </si>
  <si>
    <t>26,68+109,37+30,82+33,21-10,75-18,71-5,18-4,61-10,41=150,420 [A]</t>
  </si>
  <si>
    <t>37</t>
  </si>
  <si>
    <t>17310</t>
  </si>
  <si>
    <t>ZEMNÍ KRAJNICE A DOSYPÁVKY SE ZHUTNĚNÍM</t>
  </si>
  <si>
    <t>Silnice - Zásypy a dosypávky ze zeminy vhodné do násypového tělesa z nenamrzavého materiálu, včetně hutnění a terénních úprav do požadovaného tvaru 
=0,20m2*5,00m+0,35m2*10,00m+0,20m2*8,75m+0,10m2*5,00m+0,10m2*6,25m+0,20m2*10,00m+0,30m2*6,30m+0,20m2*9,30m+0,05m2*5,00m+0,30m2*13,90m+0,20m2*5,80m 
(Kubatura vypočtena z výkresu D.1.1.2.04 - Charakteristické příčné řezy)</t>
  </si>
  <si>
    <t>0,2*5+0,35*10+0,2*8,75+0,1*5+0,1*6,25+0,2*10+0,3*6,3+0,2*9,3+0,05*5+0,3*13,9+0,2*5,8=18,705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</si>
  <si>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</si>
  <si>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52</t>
  </si>
  <si>
    <t>17411</t>
  </si>
  <si>
    <t>01</t>
  </si>
  <si>
    <t>ZÁSYP JAM A RÝH ZEMINOU SE ZHUTNĚNÍM</t>
  </si>
  <si>
    <t>Horská vpust - Zásyp hoské vpusti zeminou vhodnou do násypu, včetně hutnění 
=(2,20m*2,50m-1,20m*1,50m)*1,40m 
(Kubatura vypočtena z výkresu D.1.1.2.01 - Situace + vytyčení)</t>
  </si>
  <si>
    <t>(2,2*2,5-1,2*1,5)*1,4=5,180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</si>
  <si>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</si>
  <si>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57</t>
  </si>
  <si>
    <t>02</t>
  </si>
  <si>
    <t>Uliční vpusti - Zásyp uliční vpusti zeminou vhodnou do násypu, včetně hutnění 
=3*1,20m*(1,20m*1,20m-0,40m*0,40m) 
(Kubatura vypočtena z výkresu D.1.1.2.01 - Situace + vytyčení)</t>
  </si>
  <si>
    <t>3*1,2*(1,2*1,2-0,4*0,4)=4,608 [A]</t>
  </si>
  <si>
    <t>26</t>
  </si>
  <si>
    <t>17511</t>
  </si>
  <si>
    <t>OBSYP POTRUBÍ A OBJEKTŮ SE ZHUTNĚNÍM</t>
  </si>
  <si>
    <t>Drenáž - Obsyp plastové trouby zeminou vhodnou do násypu, včetně hutnění 
=1,00m*1,20m*3,00m+1,00m*1,30m*5,50m 
(Kubatura vypočtena z výkresu D.1.1.2.01 - Situace + vytyčení)</t>
  </si>
  <si>
    <t>1*1,2*3+1*1,3*5,5=10,750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</si>
  <si>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</si>
  <si>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56</t>
  </si>
  <si>
    <t>Uliční vpusti - Obsyp plastové trouby zeminou vhodnou do násypu, včetně hutnění 
=1,00m*1,40m*1,00m+1,00m*1,35m*3,30m+1,00m*1,30m*3,50m 
(Kubatura vypočtena z výkresu D.1.1.2.01 - Situace + vytyčení)</t>
  </si>
  <si>
    <t>1*1,4*1+1*1,35*3,3+1*1,3*3,5=10,405 [A]</t>
  </si>
  <si>
    <t>25</t>
  </si>
  <si>
    <t>17581</t>
  </si>
  <si>
    <t>OBSYP POTRUBÍ A OBJEKTŮ Z NAKUPOVANÝCH MATERIÁLŮ</t>
  </si>
  <si>
    <t>Drenáž - Obsyp plastové trouby ze štěrkopísku tl. 0,40m, včetně hutnění 
=1,00m*0,40m*3,00m+1,00m*0,40m*5,50m 
(Kubatura vypočtena z výkresu D.1.1.2.01 - Situace + vytyčení)</t>
  </si>
  <si>
    <t>1*0,4*3+1*0,4*5,5=3,400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</si>
  <si>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</si>
  <si>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55</t>
  </si>
  <si>
    <t>Uliční vpusti - Obsyp plastové trouby ze štěrkopísku tl. 0,40m, včetně hutnění 
=1,00m*0,40m*1,00m+1,00m*0,40m*3,30m+1,00m*0,40m*3,50m 
(Kubatura vypočtena z výkresu D.1.1.2.01 - Situace + vytyčení)</t>
  </si>
  <si>
    <t>1*0,4*1+1*0,4*3,3+1*0,4*3,5=3,120 [A]</t>
  </si>
  <si>
    <t>51</t>
  </si>
  <si>
    <t>021</t>
  </si>
  <si>
    <t>Horská vpust - Obsyp plastové trouby ze štěrkopísku a zásyp zeminou vhodnou do násypu, včetně hutnění 
=1,00m*0,50m*1,80m 
(Kubatura vypočtena z výkresu D.1.1.2.01 - Situace + vytyčení)</t>
  </si>
  <si>
    <t>1*0,5*1,8=0,900 [A]</t>
  </si>
  <si>
    <t>27</t>
  </si>
  <si>
    <t>18110</t>
  </si>
  <si>
    <t>ÚPRAVA PLÁNĚ SE ZHUTNĚNÍM V HORNINĚ TŘ. I</t>
  </si>
  <si>
    <t>M2</t>
  </si>
  <si>
    <t>Konstrukce vozovky - Úprava parapláně, zemní pláně, podloží násypového tělesa včetně hutnění v zeminách tř.I (silniční těleso) 
=5,10m*5,00m+5,10m*10,00m+5,20m*8,75m+5,45m*5,00m+5,50m*6,25m+5,90m*10,00m+6,60m*6,30m+6,95m*5,00m+6,80m*15,10m+5,60m*5,80m 
(Plocha vypočtena z výkresu D.1.1.2.04 - Charakteristické příčné řezy)</t>
  </si>
  <si>
    <t>5,1*5+5,1*10+5,2*8,75+5,45*5+5,5*6,25+5,9*10+6,6*6,3+6,95*5+6,8*15,1+5,6*5,8=454,115 [A]</t>
  </si>
  <si>
    <t>položka zahrnuje úpravu pláně včetně vyrovnání výškových rozdílů. Míru zhutnění určuje projekt.</t>
  </si>
  <si>
    <t>58</t>
  </si>
  <si>
    <t>18214</t>
  </si>
  <si>
    <t>ÚPRAVA POVRCHŮ SROVNÁNÍM ÚZEMÍ V TL DO 0,25M</t>
  </si>
  <si>
    <t>Úprava území – Svahování silničního tělesa a urovnání přilehlého terénu dotčeného stavbou 
=167,00m2+7,50m2+13,50m2+26,00m2+73,00m2+12,50m2+29,00m2 
(Plocha vypočtena z výkresu D.1.1.2.01 - Situace + vytyčení)</t>
  </si>
  <si>
    <t>167+7,5+13,5+26+73+12,5+29=328,500 [A]</t>
  </si>
  <si>
    <t>položka zahrnuje srovnání výškových rozdílů terénu</t>
  </si>
  <si>
    <t>59</t>
  </si>
  <si>
    <t>18232</t>
  </si>
  <si>
    <t>ROZPROSTŘENÍ ORNICE V ROVINĚ V TL DO 0,15M</t>
  </si>
  <si>
    <t>Úprava území – Rozprostření humózní zeminy v rovině tl. 150mm včetně urovnání 
=167,00m2+7,50m2+13,50m2+26,00m2+73,00m2+12,50m2+29,00m2 
=328,50m2*0,15m=49,28m3 
(Plocha vypočtena z výkresu D.1.1.2.01 - Situace + vytyčení)</t>
  </si>
  <si>
    <t>položka zahrnuje: 
nutné přemístění ornice z dočasných skládek vzdálených do 50m 
rozprostření ornice v předepsané tloušťce v rovině a ve svahu do 1:5</t>
  </si>
  <si>
    <t>60</t>
  </si>
  <si>
    <t>18241</t>
  </si>
  <si>
    <t>ZALOŽENÍ TRÁVNÍKU RUČNÍM VÝSEVEM</t>
  </si>
  <si>
    <t>Úprava území – Založení trávníku ručním výsevem protierozní směsi, včetně uválcování a 1 pokosení  
=167,00m2+7,50m2+13,50m2+26,00m2+73,00m2+12,50m2+29,00m2 
(Plocha vypočtena z výkresu D.1.1.2.01 - Situace + vytyčení)</t>
  </si>
  <si>
    <t>Zahrnuje dodání předepsané travní směsi, její výsev na ornici, zalévání, první pokosení, to vše bez ohledu na sklon terénu</t>
  </si>
  <si>
    <t>61</t>
  </si>
  <si>
    <t>18247</t>
  </si>
  <si>
    <t>OŠETŘOVÁNÍ TRÁVNÍKU</t>
  </si>
  <si>
    <t>Úprava území – Kosení, odplevelení a zálivka trávníků po dobu dle požadavků investora a SoD. 
=167,00m2+7,50m2+13,50m2+26,00m2+73,00m2+12,50m2+29,00m2 
(Plocha vypočtena z výkresu D.1.1.2.01 - Situace + vytyčení)</t>
  </si>
  <si>
    <t>Zahrnuje pokosení se shrabáním, naložení shrabků na dopravní prostředek, s odvozem a se složením, to vše bez ohledu na sklon terénu 
zahrnuje nutné zalití a hnojení</t>
  </si>
  <si>
    <t>18481</t>
  </si>
  <si>
    <t>OCHRANA STROMŮ BEDNĚNÍM</t>
  </si>
  <si>
    <t>Příprava území - Ochrana stromů, keřů a drobných staveb v obvodu stavby dřevěným bedněním včetně jejich následného odstranění, odvozu a likvidace v režii zhotovitele 
=2*4*1,50m*2,00m+4*3,00m*2,00m 
(Plocha vypočtena z výkresu D.1.1.2.01 - Situace + vytyčení)</t>
  </si>
  <si>
    <t>2*4*1,5*2+4*3*2=48,000 [A]</t>
  </si>
  <si>
    <t>položka zahrnuje veškerý materiál, výrobky a polotovary, včetně mimostaveništní a vnitrostaveništní dopravy (rovněž přesuny), včetně naložení a složení, případně s uložením</t>
  </si>
  <si>
    <t>62</t>
  </si>
  <si>
    <t>184B27</t>
  </si>
  <si>
    <t>VYSAZOVÁNÍ STROMŮ LISTNATÝCH V KONTEJNERU OBVOD KMENE DO 20CM, PODCHOZÍ VÝŠ MIN 2,4M</t>
  </si>
  <si>
    <t>Úprava území – Náhradní výsadba stromu, včetně hloubení jamek, výměny půdy, hnojení a zálivky dle SoD, bude určeno v průběhu stavby 
= 1 
(Počet vypočten z výkresu D.1.1.2.01 - Situace + vytyčení)</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</si>
  <si>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</si>
  <si>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Základy</t>
  </si>
  <si>
    <t>21</t>
  </si>
  <si>
    <t>212635</t>
  </si>
  <si>
    <t>TRATIVODY KOMPL Z TRUB Z PLAST HM DN DO 150MM, RÝHA TŘ I</t>
  </si>
  <si>
    <t>Drenáž - Žebro o šířce 0,20-0,60m a výšce 0,50-0,60m. Drenážní žebro bude vždy tvořeno - drenážní troubou DN=150mm vhodnou do dynamicky zatížených konstrukcí, která bude uložena na podkladní beton C12/15-X0 tl. 100mm, drenážní trouba bude obsypána štěrkem fr. 11/22mm, včetně případného zavíčkování konců drenážní trouby a připojení do drenážních šachet 
=42,00m+52,50m 
(Délka vypočtena z výkresu D.1.1.2.01 - Situace + vytyčení)</t>
  </si>
  <si>
    <t>42+52,5=94,500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</si>
  <si>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</si>
  <si>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22</t>
  </si>
  <si>
    <t>21361</t>
  </si>
  <si>
    <t>DRENÁŽNÍ VRSTVY Z GEOTEXTILIE</t>
  </si>
  <si>
    <t>Drenáž - Trativodní žebro zabalené do filtrační geotextílie 300g/m2. 
=(42,00m+52,50m)*2,00m 
(Délka vypočtena z výkresu D.1.1.2.01 - Situace + vytyčení)</t>
  </si>
  <si>
    <t>(42+52,5)*2=189,000 [A]</t>
  </si>
  <si>
    <t>Položka zahrnuje: 
- dodávku předepsané geotextilie (včetně nutných přesahů) pro drenážní vrstvu, včetně mimostaveništní a vnitrostaveništní dopravy 
- provedení drenážní vrstvy předepsaných rozměrů a předepsaného tvaru</t>
  </si>
  <si>
    <t>Svislé konstrukce</t>
  </si>
  <si>
    <t>42</t>
  </si>
  <si>
    <t>386325</t>
  </si>
  <si>
    <t>KOMPLETNÍ KONSTRUKCE JÍMEK ZE ŽELEZOBETONU C30/37</t>
  </si>
  <si>
    <t>Horská vpust - Beton C30/37 - XF4, včetně hutnění, zarovnání horního povrchu, bednění a odbedňovacího nátěru 
=1,50m*1,20m*0,25m+2*1,20m*0,95m*0,25m+2*1,00m*0,95m*0,25m 
(Kubatura vypočtena z výkresu D.1.1.2.01 - Situace + vytyčení)</t>
  </si>
  <si>
    <t>1,5*1,2*0,25+2*1,2*0,95*0,25+2*1*0,95*0,25=1,495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</si>
  <si>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</si>
  <si>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43</t>
  </si>
  <si>
    <t>386366</t>
  </si>
  <si>
    <t>VÝZTUŽ KOMPL KONSTR JÍMEK Z KARI SÍTÍ</t>
  </si>
  <si>
    <t>Horská vpust - Výztuž z betonářské oceli B500B + provaření po obvodu + vázání drátem 
=0,020*1,50m3*7,850t/m3 
(Viz položka č. 317325)</t>
  </si>
  <si>
    <t>0,02*1,5*7,85=0,236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</si>
  <si>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</si>
  <si>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Vodorovné konstrukce</t>
  </si>
  <si>
    <t>41</t>
  </si>
  <si>
    <t>451312</t>
  </si>
  <si>
    <t>PODKLADNÍ A VÝPLŇOVÉ VRSTVY Z PROSTÉHO BETONU C12/15</t>
  </si>
  <si>
    <t>Horská vpust - Podkladní beton C12/15 tl. 150mm 
=2,20m*2,50m*0,15m 
(Kubatura vypočtena z výkresu D.1.1.2.01 - Situace + vytyčení)</t>
  </si>
  <si>
    <t>2,2*2,5*0,15=0,825 [A]</t>
  </si>
  <si>
    <t>47</t>
  </si>
  <si>
    <t>461314</t>
  </si>
  <si>
    <t>PATKY Z PROSTÉHO BETONU C25/30</t>
  </si>
  <si>
    <t>Horská vpust - Lože kamenné dlažby z prostého betonu C25/30 min. tl. 150mm, včetně příčného prahu 
=(0,80m*1,4+0,40m)*2,50m*0,15m+1,20m*0,25m*0,60m 
(Kubatura vypočtena z výkresu D.1.1.2.01 - Situace + vytyčení)</t>
  </si>
  <si>
    <t>(0,8*1,4+0,4)*2,5*0,15+1,2*0,25*0,6=0,750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</si>
  <si>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</si>
  <si>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49</t>
  </si>
  <si>
    <t>46251</t>
  </si>
  <si>
    <t>ZÁHOZ Z LOMOVÉHO KAMENE</t>
  </si>
  <si>
    <t>Horská vpust - Kamenný zához z lomového kamene fr. 63/125mm 
=2,50m*1,20m*0,40m 
(Kubatura vypočtena z výkresu D.1.1.2.01 - Situace + vytyčení)</t>
  </si>
  <si>
    <t>2,5*1,2*0,4=1,200 [A]</t>
  </si>
  <si>
    <t>položka zahrnuje: 
- dodávku a zához lomového kamene předepsané frakce včetně mimostaveništní a vnitrostaveništní dopravy 
není-li v zadávací dokumentaci uvedeno jinak, jedná se o nakupovaný materiál</t>
  </si>
  <si>
    <t>48</t>
  </si>
  <si>
    <t>465512</t>
  </si>
  <si>
    <t>DLAŽBY Z LOMOVÉHO KAMENE NA MC</t>
  </si>
  <si>
    <t>Horská vpust - Dlažba z lomového kamene tl. 250mm + spáry zatřeny spárovací hmotou 
=(0,80m*1,4+0,40m)*2,50m*0,25m 
(Kubatura vypočtena z výkresu D.1.1.2.01 - Situace + vytyčení)</t>
  </si>
  <si>
    <t>(0,8*1,4+0,4)*2,5*0,25=0,950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</si>
  <si>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</si>
  <si>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</si>
  <si>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28</t>
  </si>
  <si>
    <t>56226</t>
  </si>
  <si>
    <t>VOZOVKOVÉ VRSTVY Z MATERIÁLŮ STABIL VÁPNEM TL DO 300MM</t>
  </si>
  <si>
    <t>Sanace podloží - Sanace podloží vozovky silnice  - Zemina upravená vápnem v tl. 300mm 
Pokud by nebyly splněny požadované parametry na zemní pláni - bude přistoupeno k návrhu sanace aktivní zóny na základě naměřených výsledků zatěžovacích zkoušek. Na základě návrhu sanace proveden nejprve zkušební zkušení úsek. Rozměr zkušebního úseku určí TDI. Počet zkoušek určí TDI 
=5,10m*5,00m+5,10m*10,00m+5,20m*8,75m+5,45m*5,00m+5,50m*6,25m+5,90m*10,00m+6,60m*6,30m+6,95m*5,00m+6,80m*15,10m+5,60m*5,80m 
(Plocha vypočtena z výkresu D.1.1.2.04 - Charakteristické příčné řezy)</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</si>
  <si>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</si>
  <si>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29</t>
  </si>
  <si>
    <t>56330</t>
  </si>
  <si>
    <t>VOZOVKOVÉ VRSTVY ZE ŠTĚRKODRTI</t>
  </si>
  <si>
    <t>Konstrukce vozovky - Štěrkodrť ŠDa 0/63 tl. min. 150mm 
=1,15m2*5,00m+1,00m2*10,00m+1,00m2*8,75m+1,10m2*5,00m+1,15m2*6,25m+1,10m2*10,00m+1,25m2*6,30m+1,30m2*9,30m+1,25m2*5,00m+1,30m2*13,90m+1,05m2*5,80m 
(Kubatura vypočtena z výkresu D.1.1.2.04 - Charakteristické příčné řezy)</t>
  </si>
  <si>
    <t>1,15*5+1*10+1*8,75+1,1*5+1,15*6,25+1,1*10+1,25*6,3+1,3*9,3+1,25*5+1,3*13,9+1,05*5,8=98,563 [A]</t>
  </si>
  <si>
    <t>- dodání kameniva předepsané kvality a zrnitosti 
- rozprostření a zhutnění vrstvy v předepsané tloušťce 
- zřízení vrstvy bez rozlišení šířky, pokládání vrstvy po etapách 
- nezahrnuje postřiky, nátěry</t>
  </si>
  <si>
    <t>30</t>
  </si>
  <si>
    <t>Konstrukce vozovky - Štěrkodrť ŠDa 0/32 tl. min. 150mm 
Silnice =0,90m2*5,00m+0,80m2*10,00m+0,80m2*8,75m+0,85m2*5,00m+0,85m2*6,25m+0,90m2*10,00m+0,95m2*6,30m+1,00m*9,30m+1,05m2*5,00m+1,00m2*13,90m+0,80m2*5,80m 
(Kubatura vypočtena z výkresu D.1.1.2.04 - Charakteristické příčné řezy)</t>
  </si>
  <si>
    <t>0,9*5+0,8*10+0,8*8,75+0,85*5+0,85*6,25+0,9*10+0,95*6,3+1*9,3+1,05*5+1*13,9+0,8*5,8=77,138 [A]</t>
  </si>
  <si>
    <t>38</t>
  </si>
  <si>
    <t>56932</t>
  </si>
  <si>
    <t>ZPEVNĚNÍ KRAJNIC ZE ŠTĚRKODRTI TL. DO 100MM</t>
  </si>
  <si>
    <t>Silnice - Nezpevněná krajnice ze štěrkodrti fr.0/32mm tl. 100mm 
=136,00m2+5,00n2 
(Plocha vypočtena z výkresu D.1.1.2.01 - Situace + vytyčení)</t>
  </si>
  <si>
    <t>136+5=141,000 [A]</t>
  </si>
  <si>
    <t>- dodání kameniva předepsané kvality a zrnitosti 
- rozprostření a zhutnění vrstvy v předepsané tloušťce 
- zřízení vrstvy bez rozlišení šířky, pokládání vrstvy po etapách</t>
  </si>
  <si>
    <t>31</t>
  </si>
  <si>
    <t>572123</t>
  </si>
  <si>
    <t>INFILTRAČNÍ POSTŘIK Z EMULZE DO 1,0KG/M2</t>
  </si>
  <si>
    <t>Konstrukce vozovky - Infiltrační postřik kationaktivní emulzí PI-E (1,00kg/m2) 
Silnice =563,00m2 
(Plocha vypočtena z výkresu D.1.1.2.01 - Situace + vytyčení)</t>
  </si>
  <si>
    <t>563=563,000 [A]</t>
  </si>
  <si>
    <t>- dodání všech předepsaných materiálů pro postřiky v předepsaném množství 
- provedení dle předepsaného technologického předpisu 
- zřízení vrstvy bez rozlišení šířky, pokládání vrstvy po etapách 
- úpravu napojení, ukončení</t>
  </si>
  <si>
    <t>33</t>
  </si>
  <si>
    <t>572213</t>
  </si>
  <si>
    <t>SPOJOVACÍ POSTŘIK Z EMULZE DO 0,5KG/M2</t>
  </si>
  <si>
    <t>Konstrukce vozovky - Spojovací postřik kationaktivní emulzí PS-E (0,40kg/m2) 
Silnice =571,00m2 
(Plocha vypočtena z výkresu D.1.1.2.01 - Situace + vytyčení)</t>
  </si>
  <si>
    <t>571=571,000 [A]</t>
  </si>
  <si>
    <t>34</t>
  </si>
  <si>
    <t>574A33</t>
  </si>
  <si>
    <t>ASFALTOVÝ BETON PRO OBRUSNÉ VRSTVY ACO 11 TL. 40MM</t>
  </si>
  <si>
    <t>Konstrukce vozovky - Asfaltový beton pro obrusné vrstvy ACO 11 tl. 40mm 
=568,00m2 
(Plocha vypočtena z výkresu D.1.1.2.01 - Situace + vytyčení)</t>
  </si>
  <si>
    <t>568=568,000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</si>
  <si>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</si>
  <si>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32</t>
  </si>
  <si>
    <t>574E66</t>
  </si>
  <si>
    <t>ASFALTOVÝ BETON PRO PODKLADNÍ VRSTVY ACP 16+, 16S TL. 70MM</t>
  </si>
  <si>
    <t>Konstrukce vozovky - Asfaltový beton pro podkladní vrstvy ACP 16+ tl. 70mm 
=561,00m2 
(Plocha vypočtena z výkresu D.1.1.2.01 - Situace + vytyčení)</t>
  </si>
  <si>
    <t>561=561,000 [A]</t>
  </si>
  <si>
    <t>7</t>
  </si>
  <si>
    <t>Přidružená stavební výroba</t>
  </si>
  <si>
    <t>45</t>
  </si>
  <si>
    <t>711111</t>
  </si>
  <si>
    <t>IZOLACE BĚŽNÝCH KONSTRUKCÍ PROTI ZEMNÍ VLHKOSTI ASFALTOVÝMI NÁTĚRY</t>
  </si>
  <si>
    <t>Horská vpust - Nátěr betonových povrchů Np+2xNa 
=2*1,20m*1,20m+2*1,50m*1,20m 
(Plocha vypočtena z výkresu D.1.1.2.01 - Situace + vytyčení)</t>
  </si>
  <si>
    <t>2*1,2*1,2+2*1,5*1,2=6,480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</si>
  <si>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</si>
  <si>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8</t>
  </si>
  <si>
    <t>Potrubí</t>
  </si>
  <si>
    <t>46</t>
  </si>
  <si>
    <t>87427</t>
  </si>
  <si>
    <t>POTRUBÍ Z TRUB PLASTOVÝCH ODPADNÍCH DN DO 100MM</t>
  </si>
  <si>
    <t>Horská vpust - Osazení 2ks prostupů z PVC trubek DN=100mm, délky 250mm 
=2*0,25m 
(Délka vypočtena z výkresu D.1.1.2.01 - Situace + vytyčení)</t>
  </si>
  <si>
    <t>2*0,25=0,500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</si>
  <si>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</si>
  <si>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24</t>
  </si>
  <si>
    <t>87433</t>
  </si>
  <si>
    <t>POTRUBÍ Z TRUB PLASTOVÝCH ODPADNÍCH DN DO 150MM</t>
  </si>
  <si>
    <t>Drenáž - Přípojky z trub DN=150mm vhodnou do dynamicky zatížených konstrukcí, která bude uložena na pískový podsyp tl.150mm, včetně připojení do dešťové kanaliizace, kontrolních šachet nebo přípojek uličních vpustí. 
=3,00m+5,50m 
(Délka vypočtena z výkresu D.1.1.2.01 - Situace + vytyčení)</t>
  </si>
  <si>
    <t>3+5,5=8,500 [A]</t>
  </si>
  <si>
    <t>54</t>
  </si>
  <si>
    <t>Uliční vpusti - Přípojky z trub DN=150mm vhodnou do dynamicky zatížených konstrukcí, která bude uložena na pískový podsyp tl.150mm, včetně připojení do dešťové kanaliizace 
=1,00m+3,30m+3,50m 
(Délka vypočtena z výkresu D.1.1.2.01 - Situace + vytyčení)</t>
  </si>
  <si>
    <t>1+3,3+3,5=7,800 [A]</t>
  </si>
  <si>
    <t>50</t>
  </si>
  <si>
    <t>87444</t>
  </si>
  <si>
    <t>POTRUBÍ Z TRUB PLASTOVÝCH ODPADNÍCH DN DO 250MM</t>
  </si>
  <si>
    <t>Horská vpust - Přípojky z trub DN=250mm vhodnou do dynamicky zatížených konstrukcí, která bude uložena na pískový podsyp tl.150mm, včetně připojení do dešťové kanaliizace 
=1,80m 
(Délka vypočtena z výkresu D.1.1.2.01 - Situace + vytyčení)</t>
  </si>
  <si>
    <t>1,80=1,800 [A]</t>
  </si>
  <si>
    <t>23</t>
  </si>
  <si>
    <t>895823</t>
  </si>
  <si>
    <t>DRENÁŽNÍ ŠACHTICE KONTROLNÍ Z PLAST DÍLCŮ ŠK 100</t>
  </si>
  <si>
    <t>Drenáž - Kontrolní šachta drenáže z PP DN=315mm, včetně souvisejícího vybavení (šachtové dno z PP pro drenážní trouby) DN=150mm, šachtová korugovaná trouba DN=315mm, teleskopická trouba v horní části a plastový pachotěsný poklop) 
=4ks 
(Délka vypočtena z výkresu D.1.1.2.01 - Situace + vytyčení)</t>
  </si>
  <si>
    <t>4=4,000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</si>
  <si>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</si>
  <si>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53</t>
  </si>
  <si>
    <t>89712</t>
  </si>
  <si>
    <t>VPUSŤ KANALIZAČNÍ ULIČNÍ KOMPLETNÍ Z BETONOVÝCH DÍLCŮ</t>
  </si>
  <si>
    <t>Uliční vpusti - Uliční vpusti z betonových dílců, včetně kalového koše, úpravy základové spáry a podkladního betonu C12/15 tl. 150mm 
=3ks 
(Počet vypočten z výkresu D.1.1.2.01 - Situace + vytyčení)</t>
  </si>
  <si>
    <t>3=3,000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</si>
  <si>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</si>
  <si>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44</t>
  </si>
  <si>
    <t>899123</t>
  </si>
  <si>
    <t>MŘÍŽE Z KOMPOZITU SAMOSTATNÉ</t>
  </si>
  <si>
    <t>Horská vpust - Osazení mříže z kompozitního materiálu rozměrů 1180x880x500mm třídy zatížení C250, včetně uložení na rám z L profilu 50x50x8mm rozměrů 1200x900x50mm 
=1,00ks 
(Počet vypočten z výkresu D.1.1.2.01 - Situace + vytyčení)</t>
  </si>
  <si>
    <t>Položka zahrnuje dodávku a osazení předepsané mříže včetně rámu</t>
  </si>
  <si>
    <t>71</t>
  </si>
  <si>
    <t>89921</t>
  </si>
  <si>
    <t>VÝŠKOVÁ ÚPRAVA POKLOPŮ</t>
  </si>
  <si>
    <t>Úprava území - Výšková úprava poklopu šachty vodovodu 
=1ks 
(Počet vypočten z výkresu D.1.1.2.01 - Situace + vytyčení)</t>
  </si>
  <si>
    <t>- položka výškové úpravy zahrnuje všechny nutné práce a materiály pro zvýšení nebo snížení zařízení (včetně nutné úpravy stávajícího povrchu vozovky nebo chodníku).</t>
  </si>
  <si>
    <t>72</t>
  </si>
  <si>
    <t>89923</t>
  </si>
  <si>
    <t>VÝŠKOVÁ ÚPRAVA KRYCÍCH HRNCŮ</t>
  </si>
  <si>
    <t>Úprava území - Výšková úprava poklopu hrnce vodovodu 
=1ks 
(Počet vypočten z výkresu D.1.1.2.01 - Situace + vytyčení)</t>
  </si>
  <si>
    <t>Ostatní konstrukce a práce</t>
  </si>
  <si>
    <t>68</t>
  </si>
  <si>
    <t>9113B1</t>
  </si>
  <si>
    <t>SVODIDLO OCEL SILNIČ JEDNOSTR, ÚROVEŇ ZADRŽ H1 -DODÁVKA A MONTÁŽ</t>
  </si>
  <si>
    <t>Dopravní značení a zařízení - Ocelové silniční svodidlo JSXXX/H1, ukončené krátkýmI výškovýmI náběhy, svodnice z plechu tl.4mm výšky 350mm, sloupky UE100 
=93,20m+5,20m 
(Délka vypočtena z výkresu D.1.1.2.01 - Situace + vytyčení)</t>
  </si>
  <si>
    <t>93,2+5,2=98,400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</si>
  <si>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</si>
  <si>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69</t>
  </si>
  <si>
    <t>91267</t>
  </si>
  <si>
    <t>ODRAZKY NA SVODIDLA</t>
  </si>
  <si>
    <t>Dopravní značení a zařízení - Odrazky na svodidla 
=10ks 
(Počet vypočten z výkresu D.1.1.2.01 - Situace + vytyčení)</t>
  </si>
  <si>
    <t>10=10,000 [A]</t>
  </si>
  <si>
    <t>- kompletní dodávka se všemi pomocnými a doplňujícími pracemi a součástmi</t>
  </si>
  <si>
    <t>914113</t>
  </si>
  <si>
    <t>DOPRAVNÍ ZNAČKY ZÁKLADNÍ VELIKOSTI OCELOVÉ NEREFLEXNÍ - DEMONTÁŽ</t>
  </si>
  <si>
    <t>Bourací práce - Odstranění stávajícího dopravního značení, včetně odvozu na skládku investora (KSUS Zbraslavice) 
A 6a - „Zúžená vozovka (z obou stran)“ - 1ks 
B 13 - „Zákaz vjezdu vozidel, jejichž okamžitá hmotnost přesahuje vyznačenou mez“ - 2ks 
B 14 - „Zákaz vjezdu vozidel, u nichž okamžitá hmotnost připadající na nápravu přesahuje vyznačenou mez“ - 2ks 
E 5 - „Dodatková tabulka - Celková hmotnost“ - 2ks 
P 7 - „Přednost protijedoucím vozidlům“ - 1ks 
P 8 - „Přednost před protijedoucími vozidly“ - 1ks 
Z 4a - „Směrová deska levá“ - 1ks 
=1ks+2ks+2ks+2ks+1ks+1ks+1ks 
(Počet vypočten z výkresu D.1.1.2.05 - Situace dopravního značení)</t>
  </si>
  <si>
    <t>1+2+2+2+1+1+1=10,000 [A]</t>
  </si>
  <si>
    <t>Položka zahrnuje odstranění, demontáž a odklizení materiálu s odvozem na předepsané místo</t>
  </si>
  <si>
    <t>Bourací práce - Odstranění stávajícího dopravního značení a zařízení, včetně uložení v obvodu stavby pro opětovné osazení 
„Ev.č.mostu“ - 2ks 
A 6a - „Zúžená vozovka (z obou stran)“ - 1ks 
=2ks+1ks 
(Počet vypočten z výkresu D.1.1.2.05 - Situace dopravního značení)</t>
  </si>
  <si>
    <t>63</t>
  </si>
  <si>
    <t>914121</t>
  </si>
  <si>
    <t>DOPRAVNÍ ZNAČKY ZÁKLADNÍ VELIKOSTI OCELOVÉ FÓLIE TŘ 1 - DODÁVKA A MONTÁŽ</t>
  </si>
  <si>
    <t>Dopravní značení a zařízení - Dodávka a montáž nového dopravního značení a zařízení včetně nerezového spojovacího materiálu třídy A4 
B 20a-30 - „Maximální povolená rychlost“ - 1ks 
(Počet vypočten z výkresu D.1.1.2.05 - Situace dopravního značení)</t>
  </si>
  <si>
    <t>položka zahrnuje: 
- dodávku a montáž značek v požadovaném provedení</t>
  </si>
  <si>
    <t>64</t>
  </si>
  <si>
    <t>914122</t>
  </si>
  <si>
    <t>DOPRAVNÍ ZNAČKY ZÁKLADNÍ VELIKOSTI OCELOVÉ FÓLIE TŘ 1 - MONTÁŽ S PŘEMÍSTĚNÍM</t>
  </si>
  <si>
    <t>Dopravní značení a zařízení - Přesun a montáž stávajících dopravního značení a zařízení včetně nerezového spojovacího materiálu třídy A4 
„Ev.č.mostu“ - 2ks 
A 6a - „Zúžená vozovka (z obou stran)“ - 1ks 
=2ks+1ks 
(Počet vypočten z výkresu D.1.1.2.05 - Situace dopravního značení)</t>
  </si>
  <si>
    <t>položka zahrnuje: 
- dopravu demontované značky z dočasné skládky 
- osazení a montáž značky na místě určeném projektem 
- nutnou opravu poškozených částí 
nezahrnuje dodávku značky</t>
  </si>
  <si>
    <t>65</t>
  </si>
  <si>
    <t>914921</t>
  </si>
  <si>
    <t>SLOUPKY A STOJKY DOPRAVNÍCH ZNAČEK Z OCEL TRUBEK DO PATKY - DODÁVKA A MONTÁŽ</t>
  </si>
  <si>
    <t>Dopravní značení a zařízení - Nové sloupky stávajících dopravního značení a zařízení, včetně PKO a patky z betonu C/25/30 o rozměrech 0,40x0,40x0,80m 
=3ks 
(Počet vypočten z výkresu D.1.1.2.05 - Situace dopravního značení)</t>
  </si>
  <si>
    <t>položka zahrnuje: 
- sloupky a upevňovací zařízení včetně jejich osazení (betonová patka, zemní práce)</t>
  </si>
  <si>
    <t>914923</t>
  </si>
  <si>
    <t>SLOUPKY A STOJKY DZ Z OCEL TRUBEK DO PATKY DEMONTÁŽ</t>
  </si>
  <si>
    <t>Bourací práce - Odstranění sloupků stávajícího dopravního značení, včetně odvozu na skládku investora 
=4ks 
(Počet vypočten z výkresu D.1.1.2.05 - Situace dopravního značení)</t>
  </si>
  <si>
    <t>66</t>
  </si>
  <si>
    <t>915111</t>
  </si>
  <si>
    <t>VODOROVNÉ DOPRAVNÍ ZNAČENÍ BARVOU HLADKÉ - DODÁVKA A POKLÁDKA</t>
  </si>
  <si>
    <t>Dopravní značení a zařízení - Vodorovné dopravní značení - značení bílou barvou 
V4 0,125 =(94,00m+88,00m)*0,125m 
(Počet vypočten z výkresu D.1.1.2.05 - Situace dopravního značení)</t>
  </si>
  <si>
    <t>(94+88)*0,125=22,750 [A]</t>
  </si>
  <si>
    <t>položka zahrnuje: 
- dodání a pokládku nátěrového materiálu (měří se pouze natíraná plocha) 
- předznačení a reflexní úpravu</t>
  </si>
  <si>
    <t>67</t>
  </si>
  <si>
    <t>915221</t>
  </si>
  <si>
    <t>VODOR DOPRAV ZNAČ PLASTEM STRUKTURÁLNÍ NEHLUČNÉ - DOD A POKLÁDKA</t>
  </si>
  <si>
    <t>Dopravní značení a zařízení - Vodorovné dopravní značení - značení strukturovaným plastem 
V4 0,125 =(94,00m+88,00m)*0,125m 
(Počet vypočten z výkresu D.1.1.2.05 - Situace dopravního značení)</t>
  </si>
  <si>
    <t>916623</t>
  </si>
  <si>
    <t>VODÍCÍ STĚNY Z DÍLCŮ BETON - DEMONTÁŽ</t>
  </si>
  <si>
    <t>Bourací práce - Odstranění stávajícÍ vodící stěny z betonových dílců, včetně odvozu na skládku investora (KSUS Zbraslavice) 
=6,00m 
(Počet vypočten z výkresu D.1.1.2.01 - Situace + vytyčení)</t>
  </si>
  <si>
    <t>6=6,000 [A]</t>
  </si>
  <si>
    <t>Položka zahrnuje odstranění, demontáž a odklizení zařízení s odvozem na předepsané místo. 
V položce se vykazují dočasné prefabrikované vodící betonové stěny výšky max. 60cm. Dočasné vodící stěny z prefabrikovaných betonových svodidel standardních výšek se vykazují v položkách 911**3.</t>
  </si>
  <si>
    <t>39</t>
  </si>
  <si>
    <t>917224</t>
  </si>
  <si>
    <t>SILNIČNÍ A CHODNÍKOVÉ OBRUBY Z BETONOVÝCH OBRUBNÍKŮ ŠÍŘ 150MM</t>
  </si>
  <si>
    <t>Obrubníky - Betonové silniční obrubníky 150x250x1000mm, včetně náběhových 150x150/250x1000mm, osazení do betonového lože s bočními opěrami z  betonu C25/30-XF3, včetně řezání obrub a případných úprav styčných spár MC 
=24,20m+9,20m+2,40m+9,90m+4,10m+8,40m+15,00m+2,00m+18,70m 
(Délka vypočtena z výkresu D.1.1.2.01 - Situace + vytyčení)</t>
  </si>
  <si>
    <t>24,2+9,2+2,4+9,9+4,1+8,4+15+2+18,7=93,900 [A]</t>
  </si>
  <si>
    <t>Položka zahrnuje: 
dodání a pokládku betonových obrubníků o rozměrech předepsaných zadávací dokumentací 
betonové lože i boční betonovou opěrku.</t>
  </si>
  <si>
    <t>40</t>
  </si>
  <si>
    <t>Obrubníky - Betonové silniční obrubníky nájezdové 150x150x1000mm, včetně osazení do betonového lože s bočními opěrami z  betonu C25/30-XF3, včetně řezání obrub a případných úprav styčných spár MC 
=18,00m+5,00m+1,20m+5,00m+1,00m+4,50m 
(Délka vypočtena z výkresu D.1.1.2.01 - Situace + vytyčení)</t>
  </si>
  <si>
    <t>18+5+1,2+5+1+4,5=34,700 [A]</t>
  </si>
  <si>
    <t>12</t>
  </si>
  <si>
    <t>919111</t>
  </si>
  <si>
    <t>ŘEZÁNÍ ASFALTOVÉHO KRYTU VOZOVEK TL DO 50MM</t>
  </si>
  <si>
    <t>Bourací práce -  Řezání vozovky kotoučovou pilou do hloubky 50mm 
=5,70m+4,80m 
(Délka vypočtena z výkresu D.1.1.2.01 - Situace + vytyčení)</t>
  </si>
  <si>
    <t>5,7+4,8=10,500 [A]</t>
  </si>
  <si>
    <t>položka zahrnuje řezání vozovkové vrstvy v předepsané tloušťce, včetně spotřeby vody</t>
  </si>
  <si>
    <t>36</t>
  </si>
  <si>
    <t>931326</t>
  </si>
  <si>
    <t>TĚSNĚNÍ DILATAČ SPAR ASF ZÁLIVKOU MODIFIK PRŮŘ DO 800MM2</t>
  </si>
  <si>
    <t>Konstrukce vozovky - Úprava spár na obrusné vrstvě, u spár budou předehřáty okolní plochy, provede se zalití modifikovanou asfaltovou zálivkou 40x20mm s přelivem 60mm, provede se povápnění 
=5,50m+5,00m 
(Délka vypočtena z výkresu D.1.1.2.01 - Situace + vytyčení)</t>
  </si>
  <si>
    <t>5,5+5,5=11,000 [A]</t>
  </si>
  <si>
    <t>položka zahrnuje dodávku a osazení předepsaného materiálu, očištění ploch spáry před úpravou, očištění okolí spáry po úpravě 
nezahrnuje těsnící profil</t>
  </si>
  <si>
    <t>966128</t>
  </si>
  <si>
    <t>BOURÁNÍ KONSTRUKCÍ Z KAMENE NA SUCHO S ODVOZEM DO 20KM</t>
  </si>
  <si>
    <t>Bourací práce - Odstranění kamenných sloupků, včetně uložení na palety a odvozu na skládku investora (KSUS Kolín) 
=(1,00m*0,30m*0,30m)*28ks 
=2,52m3*2,60t/m3=6,55t 
(Kubatura vypočtena z výkresu D.1.1.2.01 - Situace + vytyčení)</t>
  </si>
  <si>
    <t>(1*0,3*0,3)*28=2,520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</si>
  <si>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</si>
  <si>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966157</t>
  </si>
  <si>
    <t>BOURÁNÍ KONSTRUKCÍ Z PROST BETONU S ODVOZEM DO 16KM</t>
  </si>
  <si>
    <t>Bourací práce - Odstranění betonových patek stávajícího dopravního značení, včetně odvozu dle dispozic zhotovitele 
=4*0,40m*0,40m*0,80m 
=0,512*2,30t/m3=1,18t 
(Kubatura vypočtena z výkresu D.1.1.2.05 - Situace dopravního značení)</t>
  </si>
  <si>
    <t>4*0,4*0,4*0,8=0,512 [A]</t>
  </si>
  <si>
    <t>70</t>
  </si>
  <si>
    <t>96687</t>
  </si>
  <si>
    <t>VYBOURÁNÍ ULIČNÍCH VPUSTÍ KOMPLETNÍCH</t>
  </si>
  <si>
    <t>Bourací práce - Odstranění kompletní konstrukce uliční vpusti, včetně šachty stávající dešťové kanalizace, včetně odvozu dle dispozic zhotovitele 
=2ks 
(Počet vypočten z výkresu D.1.1.2.01 - Situace + vytyčení)</t>
  </si>
  <si>
    <t>2=2,000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</si>
  <si>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</si>
  <si>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101.2</t>
  </si>
  <si>
    <t>SJEZDY, VSTUPY, CHODNÍKY</t>
  </si>
  <si>
    <t>POPLATKY ZA LIKVIDACŮ ODPADŮ NEKONTAMINOVANÝCH - 17 05 04 VYTĚŽENÉ ZEMINY A HORNINY - I. TŘÍDA TĚŽITELNOSTI</t>
  </si>
  <si>
    <t>Poplatky - Uložení zeminy, včetně poplatku za likvidaci 
=10,47t 
(Viz položka č. 123737)</t>
  </si>
  <si>
    <t>10,47=10,470 [A]</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</si>
  <si>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</si>
  <si>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Bourací práce -  Výkopové práce v zemině, tř.I, včetně zazubení svahů silničního tělesa a případného pažení, včetně odvozu a uložení na deponii stavby (využití na zásypy) 
=2,86m3+3,99m3 
(Kubatura vypočtena z výkresu D.1.1.2.04 - Charakteristické příčné řezy)</t>
  </si>
  <si>
    <t>2,86+3,99=6,850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</si>
  <si>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</si>
  <si>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Bourací práce -  Výkopové práce v zemině, tř.I, včetně zazubení svahů silničního tělesa a případného pažení, včetně odvozu dle dispozic zhotovitele 
=0,20m2*1,60m+0,30m2*5,00m+0,25m2*19,05m+0,20m2*5,00m+0,45m2+0,90m2*4,50m-2,86m3-3,99m3 
=5,23m3*2,00t/m3=10,47t 
(Kubatura vypočtena z výkresu D.1.1.2.04 - Charakteristické příčné řezy)</t>
  </si>
  <si>
    <t>0,2*1,6+0,3*5+0,25*19,05+0,2*5+0,45+0,9*4,5-2,86-3,99=5,233 [A]</t>
  </si>
  <si>
    <t>Střešní svod - Obsyp plastové trouby zeminou vhodnou do násypu, včetně hutnění 
=1,00m*0,65m*4,40m 
(Kubatura vypočtena z výkresu D.1.1.2.01 - Situace + vytyčení)</t>
  </si>
  <si>
    <t>1*0,65*4,4=2,860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</si>
  <si>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</si>
  <si>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Odvodňovací žlab - Obsyp plastové trouby zeminou vhodnou do násypu, včetně hutnění 
=1,00m*0,70m*5,70m 
(Kubatura vypočtena z výkresu D.1.1.2.01 - Situace + vytyčení)</t>
  </si>
  <si>
    <t>1*0,7*5,7=3,990 [A]</t>
  </si>
  <si>
    <t>Střešní svod - Obsyp plastové trouby za štěrkopísku tl. 0,40m, včetně hutnění 
=1,00m*0,40m*4,40m 
(Kubatura vypočtena z výkresu D.1.1.2.01 - Situace + vytyčení)</t>
  </si>
  <si>
    <t>1*0,4*4,4=1,760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</si>
  <si>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</si>
  <si>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Odvodňovací žlab - Obsyp plastové trouby za štěrkopísku tl. 0,40m, včetně hutnění 
=1,00m*0,40*5,70m 
(Kubatura vypočtena z výkresu D.1.1.2.01 - Situace + vytyčení)</t>
  </si>
  <si>
    <t>1*0,4*5,7=2,280 [A]</t>
  </si>
  <si>
    <t>Konstrukce vozovky - Úprava parapláně, zemní pláně, podloží násypového tělesa včetně hutnění v zeminách tř.I (silniční těleso) 
=1,60m*2,00m+5,00m*2,15m+19,05m*1,90m+5,00m*1,00m+2,50m*1,60m+1,50m*1,60m+34,00m2+2,00m*1,00m 
(Plocha vypočtena z výkresu D.1.1.2.04 - Charakteristické příčné řezy)</t>
  </si>
  <si>
    <t>1,6*2+5*2,15+19,05*1,9+5*1+2,5*1,6+1,5*1,6+34+2*1=97,545 [A]</t>
  </si>
  <si>
    <t>56333</t>
  </si>
  <si>
    <t>VOZOVKOVÉ VRSTVY ZE ŠTĚRKODRTI TL. DO 150MM</t>
  </si>
  <si>
    <t>Vstupy a chodníky - Štěrkodrť ŠDb 0/32 tl. min. 150mm 
=2,30m2+3,20m2+1,80m2 
(Plocha vypočtena z výkresu D.1.1.2.01 - Situace + vytyčení)</t>
  </si>
  <si>
    <t>2,3+3,2+1,8=7,300 [A]</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</si>
  <si>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</si>
  <si>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</si>
  <si>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t>
  </si>
  <si>
    <t>Sjezdy a vstupy - Nezpevněné sjezdy a vstupy, štěrkodrť ŠDb 0/32 tl. min. 200mm 
=12,00m2+2,00m2+42,00m2+8,00m2+34,00m2 
(Plocha vypočtena z výkresu D.1.1.2.01 - Situace + vytyčení)</t>
  </si>
  <si>
    <t>12+2+42+8+34=98,000 [A]</t>
  </si>
  <si>
    <t>582611</t>
  </si>
  <si>
    <t>KRYTY Z BETON DLAŽDIC SE ZÁMKEM ŠEDÝCH TL 60MM DO LOŽE Z KAM</t>
  </si>
  <si>
    <t>Sjezdy a vstupy - Betonová zámková dlažba tl. 60mm, včetně vyplnění spár jemným  křemičitým pískem, včetně lože dlažby z drti fr. 6/8mm tl. min. 30mm 
=2,30m2+3,20m2+1,80m2 
(Plocha vypočtena z výkresu D.1.1.2.01 - Situace + vytyčení)</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</si>
  <si>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</si>
  <si>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Střešní svod - Přípojka z trouby DN=150mm vhodnou do dynamicky zatížených konstrukcí, která bude uložena na pískový podsyp tl.150mm, včetně připojení do dešťové kanaliizace 
=4,40m 
(Délka vypočtena z výkresu D.1.1.2.01 - Situace + vytyčení)</t>
  </si>
  <si>
    <t>4,40=4,400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</si>
  <si>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</si>
  <si>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Odvodňovací žlab - Přípojka z trouby DN=150mm vhodnou do dynamicky zatížených konstrukcí, která bude uložena na pískový podsyp tl.150mm, včetně připojení do dešťové kanaliizace 
=5,70m 
(Délka vypočtena z výkresu D.1.1.2.01 - Situace + vytyčení)</t>
  </si>
  <si>
    <t>5,7=5,700 [A]</t>
  </si>
  <si>
    <t>89738</t>
  </si>
  <si>
    <t>VPUSŤ DVORNÍ Z PLASTŮ</t>
  </si>
  <si>
    <t>Střešní svod - Nová plastová svodová jímka (geiger), včetně napoojení na stávající střešní svod 
=1ks 
(Počet vypočten z výkresu D.1.1.2.01 - Situace + vytyčení)</t>
  </si>
  <si>
    <t>položka zahrnuje:  
dodávku a osazení předepsaného dílce včetně mříže  
předepsané podkladní konstrukce</t>
  </si>
  <si>
    <t>897543</t>
  </si>
  <si>
    <t>VPUSŤ ODVOD ŽLABŮ Z POLYMERBETONU SV. ŠÍŘKY DO 200MM</t>
  </si>
  <si>
    <t>Odvodňovací žlab - Z polymerbetonu a bude opatřen demontovatelnou litinovou mříží, kterou lze přikotvit. Odvodňovač bude šířky min. 200mm, délky 1,20m 
=1ks 
(Počet vypočten z výkresu D.1.1.2.01 - Situace + vytyčení)</t>
  </si>
  <si>
    <t>položka zahrnuje dodávku a osazení předepsaného dílce včetně mříže  
nezahrnuje předepsané podkladní konstrukce</t>
  </si>
  <si>
    <t>917223</t>
  </si>
  <si>
    <t>SILNIČNÍ A CHODNÍKOVÉ OBRUBY Z BETONOVÝCH OBRUBNÍKŮ ŠÍŘ 100MM</t>
  </si>
  <si>
    <t>Obrubníky - Betonové chodníkové obrubníky 100x250x1000mm, včetně osazení do betonového lože s bočními opěrami z  betonu C25/30-XF3, včetně řezání obrub a případných úprav styčných spár MC 
=2*2,10m+1,50m+2,50m+1,50m+1,50m 
(Délka vypočtena z výkresu D.1.1.2.01 - Situace + vytyčení)</t>
  </si>
  <si>
    <t>2*2,1+1,5+2,5+1,5+1,5=11,200 [A]</t>
  </si>
  <si>
    <t>Položka zahrnuje:  
dodání a pokládku betonových obrubníků o rozměrech předepsaných zadávací dokumentací  
betonové lože i boční betonovou opěrku.</t>
  </si>
  <si>
    <t>936315</t>
  </si>
  <si>
    <t>DROBNÉ DOPLŇK KONSTR BETON MONOLIT DO C30/37</t>
  </si>
  <si>
    <t>Sjezdy a vstupy - Obnovení dotčené části zápraží z betonu C30/37, včetně hutnění a urovnáni horního povrchu 
=2,00m*1,00m*0,15m 
(Kubatura vypočtena z výkresu D.1.1.2.01 - Situace + vytyčení)</t>
  </si>
  <si>
    <t>2*1*0,15=0,300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</si>
  <si>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</si>
  <si>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Bourací práce -  Vybourání části zápraží z betonu, včetně odvozu dle dispozic zhotovitele a poplatku za likvidaci 
=2,00m*1,00m*0,20m 
=0,40m3*2,30t/m3=0,93t 
(Kubatura vypočtena z výkresu D.1.1.2.01 - Situace + vytyčení)</t>
  </si>
  <si>
    <t>2*1*0,2=0,400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</si>
  <si>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</si>
  <si>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101.3</t>
  </si>
  <si>
    <t>ROZŠÍŘENÍ SILNIČNÍHO TĚLESA NA HRÁZI</t>
  </si>
  <si>
    <t>Poplatky - Uložení zeminy, včetně poplatku za likvidaci 
=81,3t+60,63t 
(Viz položky č. 121107 a 123737)</t>
  </si>
  <si>
    <t>81,3+60,63=141,930 [A]</t>
  </si>
  <si>
    <t>11222</t>
  </si>
  <si>
    <t>ODSTRANĚNÍ PAŘEZŮ D DO 0,9M</t>
  </si>
  <si>
    <t>Příprava území - Odstranění stávajícíh pařezů odvoz a likvidace v režii zhotovitele, včetně zásypů jílovytou zeminou splňujicí požadavky pro těsnící jádro hráze 
=16ks 
(Počet vypočten z výkresu D.1.1.2.01 - Situace + vytyčení)</t>
  </si>
  <si>
    <t>16=16,000 [A]</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</si>
  <si>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</si>
  <si>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11223</t>
  </si>
  <si>
    <t>ODSTRANĚNÍ PAŘEZŮ D PŘES 0,9M</t>
  </si>
  <si>
    <t>Příprava území - Odstranění stávajícíh pařezů odvoz a likvidace v režii zhotovitele, včetně zásypů jílovytou zeminou splňujicí požadavky pro těsnící jádro hráze 
=1ks 
(Počet vypočten z výkresu D.1.1.2.01 - Situace + vytyčení)</t>
  </si>
  <si>
    <t>Příprava území - Odhumusování plochy v tl. 150mm, včetně odvozu dle dispozic zhotovitele 
=(148,00m2+123,00m2)*0,150m 
=40,65*2,00t/m3=81,3t 
(Kubatura vypočtena z výkresu D.1.1.2.01 - Situace + vytyčení)</t>
  </si>
  <si>
    <t>(148+123)*0,15=40,650 [A]</t>
  </si>
  <si>
    <t>Bourací práce -  Výkopové práce v zemině, tř.I, včetně zazubení svahů silničního tělesa a případného pažení, včetně odvozu a uložení na deponii stavby (využití na zásypy) 
=22,61m3 
(Kubatura vypočtena z výkresu D.1.1.2.04 - Charakteristické příčné řezy)</t>
  </si>
  <si>
    <t>22,61=22,610 [A]</t>
  </si>
  <si>
    <t>Bourací práce - Výkopové práce v zemině, tř.I, včetně zazubení svahů silničního tělesa a případného pažení, včetně odvozu dle dispozic zhotovitele 
=0,60m2*12,10m+0,40m2*10,00m+0,50m2*10,00m+0,60m2*10,00m+0,70m2*10,00m+0,65m2*10,00m+0,80m2*10,00m+0,50m2*10,00m+0,35m2*11,90m-22,61m3 
=30,32m3*2,00t/m3=60,36t 
(Kubatura vypočtena z výkresu D.1.1.2.04 - Charakteristické příčné řezy)</t>
  </si>
  <si>
    <t>0,6*12,1+0,4*10+0,5*10+0,6*10+0,7*10+0,65*10+0,8*10+0,5*10+0,35*11,9-22,61=30,315 [A]</t>
  </si>
  <si>
    <t>Silnice - Zásypy a dosypávky ze zeminy vhodná do násypu, včetně hutnění a terénních úprav do požadovaného tvaru 
=0,30m2*12,10m+0,30m2*10,00m+0,25m2*10,00m+0,20m2*10,00m+0,25m2*10,00m+0,20m2*10,00m+0,20m2*10,00m+0,20m2*10,00m+0,25m2*11,90m 
(Kubatura vypočtena z výkresu D.1.1.2.04 - Charakteristické příčné řezy)</t>
  </si>
  <si>
    <t>0,3*12,1+0,3*10+0,25*10+0,2*10+0,25*10+0,2*10+0,2*10+0,2*10+0,25*11,9=22,605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</si>
  <si>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</si>
  <si>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21461H</t>
  </si>
  <si>
    <t>SEPARAČNÍ GEOTEXTILIE DO 1000G/M2</t>
  </si>
  <si>
    <t>Opevnění svahu hráze - Filtrační/separační geotextílie min.1200g/m2 
=3,00m*12,10m+1,50m*10,00m+1,60m*10,00m+2,00m*10,00m+2,90m*10,00m+2,70m*10,00m+2,70m*10,00m+1,70m*10,00m+1,10m*11,90m 
(Plocha vypočtena z výkresu D.1.1.2.04 - Charakteristické příčné řezy)</t>
  </si>
  <si>
    <t>3*12,1+1,5*10+1,6*10+2*10+2,9*10+2,7*10+2,7*10+1,7*10+1,1*11,9=200,390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</si>
  <si>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</si>
  <si>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46321</t>
  </si>
  <si>
    <t>ROVNANINA Z LOMOVÉHO KAMENE</t>
  </si>
  <si>
    <t>Opevnění svahu hráze - Kamenná rovnanina z lomového kamene, hmotnost kamene 50-250kg/ks s proštěrkováním,vyklínováním menšími kameny a urovnáním líce 
=1,40m2*12,10m+0,50m2*10,00m+0,50m2*10,00m+0,80m2*10,00m+1,20m2*10,00m+1,10m2*10,00m+1,10m2*10,00m+0,60m2*10,00m+0,30m2*11,90m 
(Kubatura vypočtena z výkresu D.1.1.2.04 - Charakteristické příčné řezy)</t>
  </si>
  <si>
    <t>1,4*12,1+0,5*10+0,5*10+0,8*10+1,2*10+1,1*10+1,1*10+0,6*10+0,3*11,9=78,510 [A]</t>
  </si>
  <si>
    <t>položka zahrnuje:  
- dodávku a vyrovnání lomového kamene předepsané frakce do předepsaného tvaru včetně mimostaveništní a vnitrostaveništní dopravy  
není-li v zadávací dokumentaci uvedeno jinak, jedná se o nakupovaný materiál</t>
  </si>
  <si>
    <t>SO 201</t>
  </si>
  <si>
    <t>MOST EV.Č.0172-1 PŘES PŘEPAD MLÝNSKÉHO RYBNÍKA</t>
  </si>
  <si>
    <t>Příprava území - poplatky - uložení zeminy, včetně poplatku za likvidaci 
=319,647t+12,72t 
(Viz položky č. 131737, 264341)</t>
  </si>
  <si>
    <t>319,647+12,72=332,367 [A]</t>
  </si>
  <si>
    <t>Demolice stávajícího mostu - poplatky - uložení zeminy, včetně poplatku za likvidaci 
=13,899t 
(Viz položka č. 113327)</t>
  </si>
  <si>
    <t>13,899=13,899 [A]</t>
  </si>
  <si>
    <t>84</t>
  </si>
  <si>
    <t>015112</t>
  </si>
  <si>
    <t>POPLATKY ZA LIKVIDACI ODPADŮ NEKONTAMINOVANÝCH - 17 05 04  VYTĚŽENÉ ZEMINY A HORNINY -  II. TŘÍDA TĚŽITELNOSTI</t>
  </si>
  <si>
    <t>Příprava území - poplatky - uložení zeminy, včetně poplatku za likvidaci 
=10,740t+33,06t 
(Viz položky č. 131837 a 264541)</t>
  </si>
  <si>
    <t>10,74+33,06=43,800 [A]</t>
  </si>
  <si>
    <t>Demolice stávajícího mostu - poplatky - uložení asfaltu, včetně poplatku za likvidaci 
=6,235t 
(Viz položka č. 113137)</t>
  </si>
  <si>
    <t>6,235=6,235 [A]</t>
  </si>
  <si>
    <t>Demolice stávajícího mostu - poplatky - uložení stavební suti, včetně poplatku za likvidaci 
=8,215t+4,793t+20,090t+61,703t+3,495t 
(Viz položky č. 966167.01, 966157.01, 966167.02, 966167.03, 966157.02)</t>
  </si>
  <si>
    <t>8,215+4,793+20,09+61,703+3,495=98,296 [A]</t>
  </si>
  <si>
    <t>82</t>
  </si>
  <si>
    <t>015330</t>
  </si>
  <si>
    <t>POPLATKY ZA LIKVIDACI ODPADŮ NEKONTAMINOVANÝCH - 17 05 04  KAMENNÁ SUŤ</t>
  </si>
  <si>
    <t>Demolice stávajícího mostu - poplatky - uložení kamenné suti, včetně poplatku za likvidaci 
=70,288t+36,580t 
(Viz položky č. 966137.01, 966137.02)</t>
  </si>
  <si>
    <t>70,288+36,58=106,868 [A]</t>
  </si>
  <si>
    <t>015420</t>
  </si>
  <si>
    <t>POPLATKY ZA LIKVIDACI ODPADŮ NEKONTAMINOVANÝCH - 17 06 04  ZBYTKY IZOLAČNÍCH MATERIÁLŮ</t>
  </si>
  <si>
    <t>Demolice stávajícího mostu - poplatky - uložení izolace, včetně poplatku za likvidaci 
=19,38m2*0,02m*1,500t/m3 
(Viz položka č. 97817)</t>
  </si>
  <si>
    <t>19,38*0,02*1,500=0,581 [A]</t>
  </si>
  <si>
    <t>029412</t>
  </si>
  <si>
    <t>OSTATNÍ POŽADAVKY - VYPRACOVÁNÍ MOSTNÍHO LISTU</t>
  </si>
  <si>
    <t>Mostní list</t>
  </si>
  <si>
    <t>Celkem: 1=1,000 [A]</t>
  </si>
  <si>
    <t>zahrnuje veškeré náklady spojené s objednatelem požadovanými pracemi</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</si>
  <si>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</si>
  <si>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</si>
  <si>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</si>
  <si>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11201</t>
  </si>
  <si>
    <t>KÁCENÍ STROMŮ D KMENE DO 0,5M S ODSTRANĚNÍM PAŘEZŮ</t>
  </si>
  <si>
    <t>Příprava území - kácení stromů do průměru 0,50m, včetně odstranění pařezů a kořenů, odvoz a likvidace v režii zhotovitele 
=1ks 
(Počet vypočten z výkresu C.2 - Koordinační situace stavby)</t>
  </si>
  <si>
    <t>113137</t>
  </si>
  <si>
    <t>ODSTRANĚNÍ KRYTU ZPEVNĚNÝCH PLOCH S ASFALT POJIVEM, ODVOZ DO 16KM</t>
  </si>
  <si>
    <t>Demolice stávajícího mostu - vybourání asfaltových vrstev chodníku tl. 150 mm, včetně odvozu dle dispozic zhotovitele 
=17,320m2*0,150m=2,598m3 
=2,598m3*2,40t/m3=6,235t 
(Kubatura vypočtena z výkresu D.1.2.2.01 - Stávající stav - přehledné výkresy)</t>
  </si>
  <si>
    <t>17,320*0,150=2,598 [A]</t>
  </si>
  <si>
    <t>Demolice stávajícího mostu - odstranění přesypávky mostu  tl. 215mm - 350mm, včetně včetně odvozu dle dispozic zhotovitele 
=1,90m2*3,85m=7,315m3 
=7,315m3*1,90t/m3=13,899t 
(Kubatura vypočtena z výkresu D.1.2.2.01 - Stávající stav - přehledné výkresy)</t>
  </si>
  <si>
    <t>1,90*3,85=7,315 [A]</t>
  </si>
  <si>
    <t>11354</t>
  </si>
  <si>
    <t>ODSTRANĚNÍ OBRUB Z KRAJNÍKŮ</t>
  </si>
  <si>
    <t>2019_OTSKP</t>
  </si>
  <si>
    <t>Demolice stávajícího mostu - odstranění kamenných krajníků,včetně očištění a uložení na palety a odvozu na skládku investora (KSUS Zbraslavice) 
=18,400m 
(Kubatura vypočtena z výkresu D.1.2.2.01 - Stávající stav - přehledné výkresy)</t>
  </si>
  <si>
    <t>18,4=18,400 [A]</t>
  </si>
  <si>
    <t>79</t>
  </si>
  <si>
    <t>Konstrukce vozovky - Úprava spár na obrusné vrstvě, obrusná vrstva bude profrézována 40x20mm, spára bude vyfoukána od zbytků živice 
=14,80+10,50+2*7,00 
(Délka vypočtena z výkresů D.1.2.2.02 - Nový stav - půdorys mostu)</t>
  </si>
  <si>
    <t>14,8+10,5+2*7=39,300 [A]</t>
  </si>
  <si>
    <t>131737</t>
  </si>
  <si>
    <t>HLOUBENÍ JAM ZAPAŽ I NEPAŽ TŘ. I, ODVOZ DO 16KM</t>
  </si>
  <si>
    <t>Příprava území - Výkop zeminy tř. I, včetně pažení, čerpání a včetně odvozu dle dispozic zhotovitele 
=(10,55m2*7,200m+5,20m2*7,20m)+(2,20m2*(3,35m+7,25m+4,15+2,80m)+(1,10m2*(3,10m+9,85m+1,80m))=168,235m3 
=168,235m3*1,900t/m3=319,647t 
(Kubatura vypočtena z výkresů D.1.2.2.01 - Stávající stav - přehledné výkresy, D.1.2.2.03 - Nový stav - podélný řez, D.1.2.2.04 - Nový stav - příčný řez)</t>
  </si>
  <si>
    <t>(10,55*7,200+5,20*7,20)+(2,20*(3,35+7,25+4,15+2,80)+(1,10*(3,10+9,85+1,80)))=168,235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</si>
  <si>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</si>
  <si>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83</t>
  </si>
  <si>
    <t>13183</t>
  </si>
  <si>
    <t>HLOUBENÍ JAM ZAPAŽ I NEPAŽ TŘ II</t>
  </si>
  <si>
    <t>Příprava území - Výkop zeminy tř. II, včetně pažení, čerpání a včetně dvozu a uložení na deponii stavby (využití zásypy) 
=41,970m3 
(Kubatura vypočtena z výkresů D.1.2.2.01 - Stávající stav - přehledné výkresy, D.1.2.2.03 - Nový stav - podélný řez, D.1.2.2.04 - Nový stav - příčný řez)</t>
  </si>
  <si>
    <t>41,97=41,970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</si>
  <si>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</si>
  <si>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131837</t>
  </si>
  <si>
    <t>HLOUBENÍ JAM ZAPAŽ I NEPAŽ TŘ. II, ODVOZ DO 16KM</t>
  </si>
  <si>
    <t>Příprava území - Výkop zeminy tř. II, včetně pažení, čerpání a včetně odvozu dle dispozic zhotovitele 
=4,20m2*7,200m+3,20m2*7,20m-47,910m3=53,280m3 
=5,370m3*2,000t/m3=10,740t 
(Kubatura vypočtena z výkresů D.1.2.2.01 - Stávající stav - přehledné výkresy, D.1.2.2.03 - Nový stav - podélný řez, D.1.2.2.04 - Nový stav - příčný řez)</t>
  </si>
  <si>
    <t>4,2*7,2+3,2*7,2-47,91=5,370 [A]</t>
  </si>
  <si>
    <t>Přechodová oblast mostu - Zásyp mezi základy a na líci křídel na povodní straně ze zeminy vhodné do násypu, včetně vykopávky, prací spojených se splněním normových požadavků na zásyp, dopravy z deponie stavby 
=(2*0,75m2*9,10m)+5,90m2*4,80m 
(Kubatura vypočtena z výkresů D.1.2.2.02 - Nový stav - půdorys mostu, D.1.2.2.03 - Nový stav - podélný řez, D.1.2.2.04 - Nový stav - příčný řez)</t>
  </si>
  <si>
    <t>(2*0,75*9,1)+5,9*4,8=41,970 [A]</t>
  </si>
  <si>
    <t>17481</t>
  </si>
  <si>
    <t>ZÁSYP JAM A RÝH Z NAKUPOVANÝCH MATERIÁLŮ</t>
  </si>
  <si>
    <t>Přechodová oblast mostu - Zásyp výkopové jámy mezi křídly nepropustnou zeminou, hutněno po vrstvách max. 300mm 
=(5,90m2*8,00m+2*4,80m+3,90m+2*0,80m)+(5,50m2*8,20m+2*4,80m+4,05m+2*0,80m) 
(Kubatura vypočtena z výkresů D.1.2.2.02 - Nový stav - půdorys mostu, D.1.2.2.03 - Nový stav - podélný řez, D.1.2.2.04 - Nový stav - příčný řez)</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</si>
  <si>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</si>
  <si>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77</t>
  </si>
  <si>
    <t>Založení - Úprava zemní pláně včetně hutnění v zeminách tř.I 
=3,10m*10,30m+3,40m*10,30m 
(Plocha vypočtena z výkresů D.1.2.2.02 - Nový stav - půdorys mostu, D.1.2.2.03 - Nový stav - podélný řez, D.1.2.2.04 - Nový stav - příčný řez)</t>
  </si>
  <si>
    <t>3,1*10,3+3,4*10,3=66,950 [A]</t>
  </si>
  <si>
    <t>21331</t>
  </si>
  <si>
    <t>DRENÁŽNÍ VRSTVY Z BETONU MEZEROVITÉHO (DRENÁŽNÍHO)</t>
  </si>
  <si>
    <t>Přechodová oblast mostu - Samostatný přechodový klín z mezerovitého betonu hutněný na min. 98% PS 
=1,40m2*9,45m+1,40m2*8,05m 
(Kubatura vypočtena z výkresů D.1.2.2.02 - Nový stav - půdorys mostu, D.1.2.2.03 - Nový stav - podélný řez, D.1.2.2.04 - Nový stav - příčný řez)</t>
  </si>
  <si>
    <t>1,40*9,45+1,40*8,05=24,500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</si>
  <si>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</si>
  <si>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</si>
  <si>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</si>
  <si>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SVI – Drerážní plastbeton š. 150mm a tl. 35mm 
=5,20m*0,15m*0,04m 
(Kubatura vypočtena z výkresů D.1.2.2.02 - Nový stav - půdorys mostu, D.1.2.2.03 - Nový stav - podélný řez, D.1.2.2.04 - Nový stav - příčný řez)</t>
  </si>
  <si>
    <t>5,20*0,15*0,04=0,031 [A]</t>
  </si>
  <si>
    <t>78</t>
  </si>
  <si>
    <t>Filtrační/separační geotextílie min.1200g/m2 pod kamennou rovnaninu 
=10,60m2+11,30m2+9,50m2 
(Kubatura vypočtena z výkresů D.1.2.2.02 - Nový stav - půdorys mostu, D.1.2.2.03 - Nový stav - podélný řez, D.1.2.2.04 - Nový stav - příčný řez)</t>
  </si>
  <si>
    <t>10,6+11,3+9,5=31,400 [A]</t>
  </si>
  <si>
    <t>224324</t>
  </si>
  <si>
    <t>PILOTY ZE ŽELEZOBETONU C25/30</t>
  </si>
  <si>
    <t>Založení - Piloty ze železobetonu C25/30 délky 8,00m 
=4ks*(8,00m*3,14*0,45m*0,45m) 
(Kubatura vypočtena z výkresů D.1.2.2.02 - Nový stav - půdorys mostu, D.1.2.2.03 - Nový stav - podélný řez, D.1.2.2.04 - Nový stav - příčný řez)</t>
  </si>
  <si>
    <t>4*(8*3,14*0,45*0,45)=20,347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</si>
  <si>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</si>
  <si>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76</t>
  </si>
  <si>
    <t>224365</t>
  </si>
  <si>
    <t>VÝZTUŽ PILOT Z OCELI 10505, B500B</t>
  </si>
  <si>
    <t>Založení - Výztuž pilot z betonářské oceli B500B + provaření po obvodu + vázání drátem 
=0,01*20,38m3*7,85t/m3 
(Viz položka č. 224324)</t>
  </si>
  <si>
    <t>0,01*20,38*7,85=1,600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</si>
  <si>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</si>
  <si>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264341</t>
  </si>
  <si>
    <t>VRTY PRO PILOTY TŘ. III D DO 1000MM</t>
  </si>
  <si>
    <t>Založení - Vrty (z úrovně 1,00m nad základovou spárou) v zemině tř.III, pro piloty O 900mm, včetně odvozu zeminy dle dispozic zhotovitele 
=4ks*(1,50m+1,00m) 
=10,00m*3,14*0,45m*0,45m*2,00t/m3=12,72t 
(Délka vypočtena z výkresů D.1.2.2.02 - Nový stav - půdorys mostu, D.1.2.2.03 - Nový stav - podélný řez, D.1.2.2.04 - Nový stav - příčný řez)</t>
  </si>
  <si>
    <t>4*(1,5+1)=10,000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</si>
  <si>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</si>
  <si>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74</t>
  </si>
  <si>
    <t>264441</t>
  </si>
  <si>
    <t>VRTY PRO PILOTY TŘ. IV D DO 1000MM</t>
  </si>
  <si>
    <t>Založení - Vrty v zemině tř.V, pro piloty O 900mm, včetně odvozu zeminy dle dispozic zhotovitele 
=4ks*6,50m 
=26,00m*3,14*0,45m*0,45m*2,00t/m3=33,06t 
(Délka vypočtena z výkresů D.1.2.2.02 - Nový stav - půdorys mostu, D.1.2.2.03 - Nový stav - podélný řez, D.1.2.2.04 - Nový stav - příčný řez)</t>
  </si>
  <si>
    <t>4*6,5=26,000 [A]</t>
  </si>
  <si>
    <t>272324</t>
  </si>
  <si>
    <t>ZÁKLADY ZE ŽELEZOBETONU DO C25/30</t>
  </si>
  <si>
    <t>Založení - Základy z železobetonu C25/30 XC2+XF3+XA1, včetně hutnění a zarovnání horního povrchu 
=2*19,00m2*0,80m=30,40m3 
Bednění pro betonáž včetně jeho odstranění a samolepícího drenážního potahu bednění 
=2*0,80m*(2,00m+9,10m+2,00m+9,45m)=36,08m2 
(Kubatura vypočtena z výkresů D.1.2.2.02 - Nový stav - půdorys mostu, D.1.2.2.03 - Nový stav - podélný řez, D.1.2.2.04 - Nový stav - příčný řez)</t>
  </si>
  <si>
    <t>2*19,00*0,80=30,400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</si>
  <si>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</si>
  <si>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</si>
  <si>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</si>
  <si>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Založení - Výztuž základů z B500B + provaření po obvodu + vázání drátem 
=0,02*30,40m3*7,850t/m3 
(Hmotnost vypočtena z výkresů D.1.2.2.02 - Nový stav - půdorys mostu, D.1.2.2.03 - Nový stav - podélný řez, D.1.2.2.04 - Nový stav - příčný řez)</t>
  </si>
  <si>
    <t>0,02*30,40*7,850=4,773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</si>
  <si>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</si>
  <si>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31717</t>
  </si>
  <si>
    <t>KOVOVÉ KONSTRUKCE PRO KOTVENÍ ŘÍMSY</t>
  </si>
  <si>
    <t>KG</t>
  </si>
  <si>
    <t>Římsy - Kotvy pro uchycení říms k nosné konstrukci M24-230 - z nerez oceli + vrt + chemická kotva + motýlek z pásové + spojovací matice z nerez oceli + PKO 
=(16ks+19ks))*6kg/ks 
(Hmotnost vypočtena z výkresů D.1.2.2.02 - Nový stav - půdorys mostu, D.1.2.2.03 - Nový stav - podélný řez, D.1.2.2.04 - Nový stav - příčný řez)</t>
  </si>
  <si>
    <t>(16+19)*6=210,000 [A]</t>
  </si>
  <si>
    <t>Položka zahrnuje dodávku (výrobu) kotevního prvku předepsaného tvaru a jeho osazení do předepsané polohy včetně nezbytných prací (vrty, zálivky apod.)</t>
  </si>
  <si>
    <t>317325</t>
  </si>
  <si>
    <t>ŘÍMSY ZE ŽELEZOBETONU DO C30/37</t>
  </si>
  <si>
    <t>Římsy - Železobeton C30/37 XC4+XD3+XF4, včetně hutnění a zarovnání horního povrchu, nátěru pracovní spáry spojovacím můstkem, striáže horního povrchu 
=0,250m2*14,580m+0,450m2*13,245m 
Bednění pro betonáž včetně jeho odstranění a samolepícího drenážního potahu bednění 
=(0,250m2*2)+(0,450m2*2)+(1,000m*14,580m)+(1,000m*13,245m)=29,225m2 
Chránička pro inženýrské sítě DN=75mm + zavíčkování 
=2*13,245=26,490m 
Těsnění dilatačních spar - zatření trvale pružným tmelem (šedý) + PU provazec 
=(3*2,550m)+4,600m=12,250m 
Polystyren tl. 20mm 
=(3*0,250m2)+0,450m2=1,200m2 
Vlys roku výstavby - pryžová matrice 
=1ks 
(Kubatura vypočtena z výkresů D.1.2.2.02 - Nový stav - půdorys mostu, D.1.2.2.03 - Nový stav - podélný řez, D.1.2.2.04 - Nový stav - příčný řez)</t>
  </si>
  <si>
    <t>0,250*14,580+0,450*13,245=9,605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</si>
  <si>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</si>
  <si>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</si>
  <si>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</si>
  <si>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Římsy - Výztuž z B500B + provaření po obvodu + vázání drátem 
(Hmotnost vypočtena z výkresů D.1.2.2.02 - Nový stav - půdorys mostu, D.1.2.2.03 - Nový stav - podélný řez, D.1.2.2.04 - Nový stav - příčný řez)</t>
  </si>
  <si>
    <t>0,025*9,605*7,850=1,885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</si>
  <si>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</si>
  <si>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</si>
  <si>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t>
  </si>
  <si>
    <t>Opěry a zavěšená křídla - Železobeton C30/37 XC4+XF3+XD1+XA1, včetně hutnění a zarovnání horního povrchu, nátěru pracovní spáry spojovacím můstkem a prostupů pro výústky 
Opěry: 
=2*2,43m2*9,10m+2*1,65m2*1,12m=47,922m3 
Nátěr spár opěr spojovacím můstkem 
=2*14,50m2=29,00m2 
Bednění pro betonáž opěr včetně jeho odstranění a včetně samolepícího drenážního potahu bednění 
=(8,30m+12,10m)*3,30m*2=134,64m2 
Zavěšená křídla: 
=0,55m*(8,50m2+8,20m2+9,20m2+9,40m2)=19,42m3 
Bednění pro betonáž křídel včetně jeho odstranění a včetně samolepícího drenážního potahu bednění 
=(2*(8,50m2+8,20m2+9,20m2+9,40m2))+(0,55m*(5,21m+5,20m+4,58m+4,92m)=81,55m2 
(Kubatura vypočtena z výkresů D.1.2.2.02 - Nový stav - půdorys mostu, D.1.2.2.03 - Nový stav - podélný řez, D.1.2.2.04 - Nový stav - příčný řez)</t>
  </si>
  <si>
    <t>(2*2,43*9,10+2*1,65*1,12)+(0,55*(8,50+8,20+9,20+9,40))=67,337 [A]</t>
  </si>
  <si>
    <t>333365</t>
  </si>
  <si>
    <t>VÝZTUŽ MOSTNÍCH OPĚR A KŘÍDEL Z OCELI 10505, B500B</t>
  </si>
  <si>
    <t>Opěry a zavěšená křídla - Výztuž z B500B + provaření po obvodu + vázání drátem. 
=0,02*67,337m3*7,850t/m3 
(Hmotnost vypočtena z výkresů D.1.2.2.02 - Nový stav - půdorys mostu, D.1.2.2.03 - Nový stav - podélný řez, D.1.2.2.04 - Nový stav - příčný řez)</t>
  </si>
  <si>
    <t>0,02*67,337*7,850=10,572 [A]</t>
  </si>
  <si>
    <t>420312</t>
  </si>
  <si>
    <t>PŘECHOD DESKY MOSTNÍCH OPĚR Z PROST BETONU DO C12/15</t>
  </si>
  <si>
    <t>Přechodová oblast mostu - Přechodová deska z podkladního betonu C12/15-X0 
=(0,95m2*8,05m)+(1,00m2*9,45m) 
(Kubatura vypočtena z výkresů D.1.2.2.02 - Nový stav - půdorys mostu, D.1.2.2.03 - Nový stav - podélný řez, D.1.2.2.04 - Nový stav - příčný řez)</t>
  </si>
  <si>
    <t>(0,95*8,05)+(1,00*9,45)=17,098 [A]</t>
  </si>
  <si>
    <t>421325</t>
  </si>
  <si>
    <t>MOSTNÍ NOSNÉ DESKOVÉ KONSTRUKCE ZE ŽELEZOBETONU C30/37</t>
  </si>
  <si>
    <t>Mostovka - Železobeton C30/37 XC4+XF3+XD1+XA1, včetně hutnění a zarovnání horního povrchu 
=1,85m2*9,10m=16,84m3 
Bednění pro betonáž mostovky včetně jeho odstranění včetně a samolepícího drenážního potahu bednění 
=(4,05m*9,10m)+1,85m2+1,85m2=40,56m2 
(Kubatura vypočtena z výkresů D.1.2.2.02 - Nový stav - půdorys mostu, D.1.2.2.03 - Nový stav - podélný řez, D.1.2.2.04 - Nový stav - příčný řez)</t>
  </si>
  <si>
    <t>1,85*9,10=16,835 [A]</t>
  </si>
  <si>
    <t>421365</t>
  </si>
  <si>
    <t>VÝZTUŽ MOSTNÍ DESKOVÉ KONSTRUKCE Z OCELI 10505, B500B</t>
  </si>
  <si>
    <t>Mostovka - Výztuž z B500B + provaření po obvodu + vázání drátem. 
=0,02*16,835m3*7,850t/m3 
(Hmotnost vypočtena z výkresů D.1.2.2.02 - Nový stav - půdorys mostu, D.1.2.2.03 - Nový stav - podélný řez, D.1.2.2.04 - Nový stav - příčný řez)</t>
  </si>
  <si>
    <t>0,02*16,835*7,850=2,643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</si>
  <si>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</si>
  <si>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434125</t>
  </si>
  <si>
    <t>SCHODIŠŤOVÉ STUPNĚ, Z DÍLCŮ ŽELEZOBETON DO C30/37</t>
  </si>
  <si>
    <t>Revizní schodiště – 17ks prefabrikovaných stupňů z betonu C30/37-XF4, včetně seříznutí stupňů v místě římsy, rozměry stupňů 200x400x750mm 
=17*0,20m*0,40m*0,75m 
(Kubatura vypočtena z výkresů D.1.2.2.02 - Nový stav - půdorys mostu, D.1.2.2.03 - Nový stav - podélný řez, D.1.2.2.04 - Nový stav - příčný řez)</t>
  </si>
  <si>
    <t>17*0,20*0,40*0,75=1,020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</si>
  <si>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</si>
  <si>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Založení - Podkladní beton C12/15-X0 pod základy 
=3,10m*0,15m*10,30m+3,40m*0,15m*10,30m 
(Kubatura vypočtena z výkresů D.1.2.2.02 - Nový stav - půdorys mostu, D.1.2.2.03 - Nový stav - podélný řez, D.1.2.2.04 - Nový stav - příčný řez)</t>
  </si>
  <si>
    <t>3,10*0,15*10,30+3,40*0,15*10,30=10,043 [A]</t>
  </si>
  <si>
    <t>451314</t>
  </si>
  <si>
    <t>PODKLADNÍ A VÝPLŇOVÉ VRSTVY Z PROSTÉHO BETONU C25/30</t>
  </si>
  <si>
    <t>Opevnění koryta toku - Lože dlažby z prostého betonu C25/30 XF3 min. tl. 150mm + lože dlažby římsových náběhů a skluzu 
=(0,150m*10,50m*4,00m)+(0,15m*3,90m2)+(0,15m*4,85m2) 
(Kubatura vypočtena z výkresů D.1.2.2.02 - Nový stav - půdorys mostu, D.1.2.2.03 - Nový stav - podélný řez, D.1.2.2.04 - Nový stav - příčný řez)</t>
  </si>
  <si>
    <t>(0,150*10,50*4,00)+(0,15*3,90)+(0,15*4,85)=7,613 [A]</t>
  </si>
  <si>
    <t>Revizní schodiště – Lože z betonu C25/30 XF3 pod prefabrikované stupně 
=1,30m2*1,15m 
(Kubatura vypočtena z výkresů D.1.2.2.02 - Nový stav - půdorys mostu, D.1.2.2.03 - Nový stav - podélný řez, D.1.2.2.04 - Nový stav - příčný řez)</t>
  </si>
  <si>
    <t>1,3*1,15=1,495 [A]</t>
  </si>
  <si>
    <t>Kamenná rovnanina z lomového kamene, hmotnost kamene 50-250kg/ks s proštěrkováním,vyklínováním menšími kameny a urovnáním líce 
=0,60m*(10,60m2+11,30m2+9,50m2) 
(Kubatura vypočtena z výkresů D.1.2.2.02 - Nový stav - půdorys mostu, D.1.2.2.03 - Nový stav - podélný řez, D.1.2.2.04 - Nový stav - příčný řez)</t>
  </si>
  <si>
    <t>0,60*(10,60+11,30+9,50)=18,840 [A]</t>
  </si>
  <si>
    <t>Opevnění koryta toku - Dlažba z lomového kamene tl. 250mm + spáry zatřeny spárovací hmotou MC25, včetně dlažby římsových náběhů a skluzu 
=(0,25m*10,50m*4,00m)+(0,25m*3,90m2)+(0,25m*4,85m) 
(Kubatura vypočtena z výkresů D.1.2.2.02 - Nový stav - půdorys mostu, D.1.2.2.03 - Nový stav - podélný řez, D.1.2.2.04 - Nový stav - příčný řez)</t>
  </si>
  <si>
    <t>(0,25*10,50*4,00)+(0,25*3,90)+(0,25*4,85)=12,688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</si>
  <si>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</si>
  <si>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81</t>
  </si>
  <si>
    <t>57475</t>
  </si>
  <si>
    <t>VOZOVKOVÉ VÝZTUŽNÉ VRSTVY Z GEOMŘÍŽOVINY</t>
  </si>
  <si>
    <t>Konstrukce vozovky - Geokompozit šířky 2,00m nad opěrami mostu 
=2*2,00m*7,00m 
(Plocha vypočtena z výkresů D.1.2.2.02 - Nový stav - půdorys mostu)</t>
  </si>
  <si>
    <t>2*2*7=28,000 [A]</t>
  </si>
  <si>
    <t>- dodání geomříže v požadované kvalitě a v množství včetně přesahů (přesahy započteny v jednotkové ceně)  
- očištění podkladu  
- pokládka geomříže dle předepsaného technologického předpisu</t>
  </si>
  <si>
    <t>575C43</t>
  </si>
  <si>
    <t>LITÝ ASFALT MA IV (OCHRANA MOSTNÍ IZOLACE) 11 TL. 35MM</t>
  </si>
  <si>
    <t>SVI – Ochrana izolace mostovky litým asfaltem MA 11 IV (LAS IV) tl. 35mm 
=7,00m*5,20m 
(Plocha vypočtena z výkresů D.1.2.2.02 - Nový stav - půdorys mostu, D.1.2.2.03 - Nový stav - podélný řez, D.1.2.2.04 - Nový stav - příčný řez)</t>
  </si>
  <si>
    <t>7*5,2=36,400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</si>
  <si>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</si>
  <si>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711311</t>
  </si>
  <si>
    <t>IZOLACE PODZEMNÍCH OBJEKTŮ PROTI ZEMNÍ VLHKOSTI ASFALTOVÝMI NÁTĚRY</t>
  </si>
  <si>
    <t>SVI - Proti zemní vlhkosti - Nátěry Np+2xNa - na styku se zeminou 
Základy 
=(1,60m2*4)+(2*(9,30m+9,10m)*1,20m)=50,56m2 
Opěry 
=(0,45m2+0,45m2+0,37m2+0,68m2)+(2*0,48m*9,10m)+(2*8,50m*3,40m)=68,486m2 
Křídla 
=(0,55m*(4,60m+4,30m+5,10m+5,15m))+4,20m2+4,10m2+4,10m2+2,60m2+6,75m2+7,10m2+6,40m2+6,25m2=52,033m2 
(Plocha vypočtena z výkresů D.1.2.2.02 - Nový stav - půdorys mostu, D.1.2.2.03 - Nový stav - podélný řez, D.1.2.2.04 - Nový stav - příčný řez)</t>
  </si>
  <si>
    <t>((1,60*4)+(2*(9,30+9,10)*1,20))+((0,45+0,45+0,37+0,68)+(2*0,48*9,10)+(2*8,50*3,40))+((0,55*(4,60+4,30+5,10+5,15))+4,20+4,10+4,10+2,60+6,75+7,10+6,40+6,25)=171,079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</si>
  <si>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</si>
  <si>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711312</t>
  </si>
  <si>
    <t>IZOLACE PODZEMNÍCH OBJEKTŮ PROTI ZEMNÍ VLHKOSTI ASFALTOVÝMI PÁSY</t>
  </si>
  <si>
    <t>Přechodová oblast mostu - Asfaltový izolační pás natavovaný za horka na penetračně adhezní nátěr 
=3,60m*8,05m+3,60m*9,45m 
(Plocha vypočtena z výkresů D.1.2.2.02 - Nový stav - půdorys mostu, D.1.2.2.03 - Nový stav - podélný řez, D.1.2.2.04 - Nový stav - příčný řez)</t>
  </si>
  <si>
    <t>3,60*8,05+3,60*9,45=63,000 [A]</t>
  </si>
  <si>
    <t>711332</t>
  </si>
  <si>
    <t>IZOLACE PODZEM OBJ PROTI VOL STÉK VODĚ ASFALT PÁSY</t>
  </si>
  <si>
    <t>SVI - Natavené asfaltové izolační pásy - opěry +  křídla (vytažení) 
=(4*0,50m*1,00m)+(2*1,65m*7,30m)+(1,10m*(4,75m+4,75m+3,90m+4,05m)) 
(Plocha vypočtena z výkresů D.1.2.2.02 - Nový stav - půdorys mostu, D.1.2.2.03 - Nový stav - podélný řez, D.1.2.2.04 - Nový stav - příčný řez)</t>
  </si>
  <si>
    <t>(4*0,5*1)+(2*1,65*7,3)+(1,1*(4,75+4,75+3,9+4,05))=45,285 [A]</t>
  </si>
  <si>
    <t>711432</t>
  </si>
  <si>
    <t>IZOLACE MOSTOVEK POD ŘÍMSOU ASFALTOVÝMI PÁSY</t>
  </si>
  <si>
    <t>SVI - Natavené asfaltové izolační pásy s kovovou vložkou - ochrana izolace pod římsami na mostovce a na křídlech 
=0,90m*5,20m+1,80m*5,20m+(1,10m*(4,75m+4,75m+3,90m+4,05m)) 
(Plocha vypočtena z výkresů D.1.2.2.02 - Nový stav - půdorys mostu, D.1.2.2.03 - Nový stav - podélný řez, D.1.2.2.04 - Nový stav - příčný řez)</t>
  </si>
  <si>
    <t>0,9*5,2+1,8*5,2+(1,1*(4,75+4,75+3,9+4,05))=33,235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</si>
  <si>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</si>
  <si>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711442</t>
  </si>
  <si>
    <t>IZOLACE MOSTOVEK CELOPLOŠNÁ ASFALTOVÝMI PÁSY S PEČETÍCÍ VRSTVOU</t>
  </si>
  <si>
    <t>SVI - Natavené asfaltové izolační pásy - mostovka 
=9,10m*5,20m 
(Plocha vypočtena z výkresů D.1.2.2.02 - Nový stav - půdorys mostu, D.1.2.2.03 - Nový stav - podélný řez, D.1.2.2.04 - Nový stav - příčný řez)</t>
  </si>
  <si>
    <t>9,1*5,2=47,320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</si>
  <si>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</si>
  <si>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711509</t>
  </si>
  <si>
    <t>OCHRANA IZOLACE NA POVRCHU TEXTILIÍ</t>
  </si>
  <si>
    <t>SVI - Ochranná geotextílie 1200g/m2, na asfaltové pásy opěr a části křídel 
=(4*0,50m*1,00m)+(2*1,65m*7,30m)+(0,50m*(4,75m+4,75m+3,90m+4,05m)) 
(Plocha vypočtena z výkresů D.1.2.2.02 - Nový stav - půdorys mostu, D.1.2.2.03 - Nový stav - podélný řez, D.1.2.2.04 - Nový stav - příčný řez)</t>
  </si>
  <si>
    <t>(4*0,5*1)+(2*1,65*7,3)+(0,5*(4,75+4,75+3,9+4,05))=34,815 [A]</t>
  </si>
  <si>
    <t>položka zahrnuje:  
- dodání  předepsaného ochranného materiálu  
- zřízení ochrany izolace</t>
  </si>
  <si>
    <t>Přechodová oblast mostu - Ochranná geotextilie 1200g/m2, ochrana betonové desky v přechodové oblasti 
=3,60m*8,05m+3,60m*9,45m 
(Plocha vypočtena z výkresů D.1.2.2.02 - Nový stav - půdorys mostu, D.1.2.2.03 - Nový stav - podélný řez, D.1.2.2.04 - Nový stav - příčný řez)</t>
  </si>
  <si>
    <t>03</t>
  </si>
  <si>
    <t>Přechodová oblast mostu - Filtrační geotextilie 300g/m2, ochrana přechodového klínu z bezerovitého betonu 
=3,85m*8,05m+3,85m*9,45m 
(Plocha vypočtena z výkresů D.1.2.2.02 - Nový stav - půdorys mostu, D.1.2.2.03 - Nový stav - podélný řez, D.1.2.2.04 - Nový stav - příčný řez)</t>
  </si>
  <si>
    <t>3,85*8,05+3,85*9,45=67,375 [A]</t>
  </si>
  <si>
    <t>78381</t>
  </si>
  <si>
    <t>NÁTĚRY BETON KONSTR TYP S1 (OS-A)</t>
  </si>
  <si>
    <t>Římsy - mntěr říms čirým hydrofobním nátěrem, 2 vrstvy 
=2*((1,82m*14,58m)+(2,82m*13,245m)) 
(Plocha vypočtena z výkresů D.1.2.2.02 - Nový stav - půdorys mostu, D.1.2.2.03 - Nový stav - podélný řez, D.1.2.2.04 - Nový stav - příčný řez)</t>
  </si>
  <si>
    <t>2*((1,82*14,58)+(2,82*13,245))=127,773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</si>
  <si>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</si>
  <si>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875332</t>
  </si>
  <si>
    <t>POTRUBÍ DREN Z TRUB PLAST DN DO 150MM DĚROVANÝCH</t>
  </si>
  <si>
    <t>Přechodová oblast mostu - Drenážní PE trubka DN=150mm, perforovaná v horní polovině vhodná do dynamicky namáhaných oblastí 
=8,60m+9,00m 
(Délka vypočtena z výkresů D.1.2.2.02 - Nový stav - půdorys mostu, D.1.2.2.03 - Nový stav - podélný řez, D.1.2.2.04 - Nový stav - příčný řez)</t>
  </si>
  <si>
    <t>8,60+9,00=17,600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</si>
  <si>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</si>
  <si>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9112B1</t>
  </si>
  <si>
    <t>ZÁBRADLÍ MOSTNÍ SE SVISLOU VÝPLNÍ - DODÁVKA A MONTÁŽ</t>
  </si>
  <si>
    <t>Ocelové zábradlí se svislou výplní opatřeno PKO, kotevní šrouby + drobný spojovací materiál z nerezové oceli třídy A4, kotveno do předvrtaných otvorů na chem. kotvu. Kotevní desky podlity plastmaltou na bázi epoxidů. 
= 12,80m 
Systém protikorozní ochrany ocelového zábradlí 
- Příprava povrchů – moření v kyselině Be 
- Podklad – ocel žárově zinkovaná ponorem tl. 85 µm 
- Příprava povrchu – jemné otryskání povrchu pro zdrsnění a odmaštění 
- 1x Základní nátěr epoxidový se zinkovým prachem a se zaručenou přilnavostí na kovové povlaky s nominální tloušťkou jedné vrstvy 80 µm 
- 2x Vrchní nátěr epoxidový s nominální tloušťkou jedné vrstvy 80 µm. Odstín barvy RAL dle požadavku investora. 
- Nátěrový systém má celkovou nominální tloušťku 240 µm 
= 12,80m*1,095m2/2=14,016m2 
Hmotnost ocelového zábradlí 
=12,80m*32,4kg/m=45,2kg 
Jádrové vrty průměru 22mm a délky 175mm 
= 7*4ks = 28ks 
Chemické kotvy 
= 7*4*(pí*0,011m*0,011m*0,175m-pí*0,0052m*0,0052m*0,165m) = 0,005m3 
Nerez. kotevní šrouby průměru 12mm a délky 220mm + drobný spoj. materiál 
= 7*4ks = 28ks 
Epoxidová plastmalta 
= 7*0,02m*0,25m*0,23m = 0,008m3 
(Délka vypočtena z výkresů D.1.2.2.02 - Nový stav - půdorys mostu, D.1.2.2.03 - Nový stav - podélný řez, D.1.2.2.04 - Nový stav - příčný řez)</t>
  </si>
  <si>
    <t>12,8=12,800 [A]</t>
  </si>
  <si>
    <t>položka zahrnuje:  
dodání zábradlí včetně předepsané povrchové úpravy  
kotvení sloupků, t.j. kotevní desky, šrouby z nerez oceli, vrty a zálivku, pokud zadávací dokumentace nestanoví jinak  
případné nivelační hmoty pod kotevní desky</t>
  </si>
  <si>
    <t>9115C1</t>
  </si>
  <si>
    <t>SVODIDLO OCEL MOSTNÍ JEDNOSTR, ÚROVEŇ ZADRŽ H2 - DODÁVKA A MONTÁŽ</t>
  </si>
  <si>
    <t>Zábradelní svodidlo zádržnosti H2 se svislou výplní opatřeno PKO, kotevní prvky z nerezové oceli třídy A4, kotveno do předvrtaných otvorů dle TP konkretního typu svodidla, včetně vrtání otvorů, kotevních prvků a podlití plastmaltou + úprava zábradelního svodidla do oblouku 
=16,00m 
Hmotnost 
=55kg/m*16,00m=880kg 
Jádrové vrty 
=4ks*7ks=28ks 
Kotvy 
=4ks*7ks=28ks 
Podlití plastmaltou 
=0,015*0,450m*0,450*7=0,025m3 
(Délka vypočtena z výkresů D.1.2.2.02 - Nový stav - půdorys mostu, D.1.2.2.03 - Nový stav - podélný řez, D.1.2.2.04 - Nový stav - příčný řez)</t>
  </si>
  <si>
    <t>Celkem: 16=16,000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</si>
  <si>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</si>
  <si>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91345</t>
  </si>
  <si>
    <t>NIVELAČNÍ ZNAČKY KOVOVÉ</t>
  </si>
  <si>
    <t>Geodetické značky na římsách a opěrách - hřeby z nerezové oceli tř. A4, včetně vrtu a osazení do plastmalty 
=4ks+4ks 
(Počet kusů vypočten z výkresů D.1.2.2.02 - Nový stav - půdorys mostu, D.1.2.2.03 - Nový stav - podélný řez, D.1.2.2.04 - Nový stav - příčný řez)</t>
  </si>
  <si>
    <t>4+4=8,000 [A]</t>
  </si>
  <si>
    <t>položka zahrnuje:  
- dodání a osazení nivelační značky včetně nutných zemních prací  
- vnitrostaveništní a mimostaveništní dopravu</t>
  </si>
  <si>
    <t>Revizní schodiště – Chodníkový obrubník 100x250x1000, osazení do betonového lože s bočními opěrami z  betonu C25/30-XF3, včetně řezání obrub a případných úprav styčných spár MC 
=6,60m 
(Délka vypočtena z výkresů D.1.2.2.02 - Nový stav - půdorys mostu, D.1.2.2.03 - Nový stav - podélný řez, D.1.2.2.04 - Nový stav - příčný řez)</t>
  </si>
  <si>
    <t>6,60=6,600 [A]</t>
  </si>
  <si>
    <t>80</t>
  </si>
  <si>
    <t>Konstrukce vozovky - Úprava spár na obrusné vrstvě, u spár budou předehřáty okolní plochy, provede se zalití modifikovanou asfaltovou zálivkou 40x20mm s přelivem 60mm, provede se povápnění 
=14,80+10,50+2*7,00 
(Délka vypočtena z výkresů D.1.2.2.02 - Nový stav - půdorys mostu)</t>
  </si>
  <si>
    <t>položka zahrnuje dodávku a osazení předepsaného materiálu, očištění ploch spáry před úpravou, očištění okolí spáry po úpravě  
nezahrnuje těsnící profil</t>
  </si>
  <si>
    <t>936501</t>
  </si>
  <si>
    <t>DROBNÉ DOPLŇK KONSTR KOVOVÉ NEREZ</t>
  </si>
  <si>
    <t>Zavěšená křídla - Nerezové vyústky DN=170mm s přivařenou přírubou osazené přímo do bednění, tř. oceli A4 
=(0,750*16kg/m+0,300*0,300*31kg/m2)*2ks 
(Hmotnost vypočtena z výkresů D.1.2.2.02 - Nový stav - půdorys mostu, D.1.2.2.03 - Nový stav - podélný řez, D.1.2.2.04 - Nový stav - příčný řez)</t>
  </si>
  <si>
    <t>(0,75*16+0,3*0,3*31)*2=29,580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</si>
  <si>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</si>
  <si>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966137</t>
  </si>
  <si>
    <t>BOURÁNÍ KONSTRUKCÍ Z KAMENE NA MC S ODVOZEM DO 16KM</t>
  </si>
  <si>
    <t>Demolice stávajícího mostu - odbourání kamenných opěr, křídel a základů, včetně odvozu dle dispozic zhotovitele 
=(2ks*1,200m2*4,800m)+(1,500m*(0,083m2+0,650m2+0,340m2+0,490m2))+(2ks*1,500m*1,000m*4,750m) 
=28,115m2*2,500t/m3=70,288t 
(Kubatura vypočtena z výkresu D.1.2.2.01 - Stávající stav - přehledné výkresy)</t>
  </si>
  <si>
    <t>(2*1,200*4,800)+(1,500*(0,083+0,650+0,340+0,490))+(2*1,500*1,000*4,750)=28,115 [A]</t>
  </si>
  <si>
    <t>Demolice stávajícího mostu - odbourání kamenné dlažby v korytě toku, včetně odvozu dle dispozic zhotovitele 
=9,940m*3,680m*0,400m 
=14,632m2*2,500t/m3=36,580t 
(Kubatura vypočtena z výkresu D.1.2.2.01 - Stávající stav - přehledné výkresy)</t>
  </si>
  <si>
    <t>9,940*3,680*0,400=14,632 [A]</t>
  </si>
  <si>
    <t>Demolice stávajícího mostu - odbourání dobetonávky mostovky, včetně odvozu dle dispozic zhotovitele 
=8,520m2*0,225m=1,917m3 
=1,917m3*2,500t/m3=4,793t 
(Kubatura vypočtena z výkresu D.1.2.2.01 - Stávající stav - přehledné výkresy)</t>
  </si>
  <si>
    <t>8,520*0,225=1,917 [A]</t>
  </si>
  <si>
    <t>Demolice stávajícího mostu - odbourání betonové vrstvy na dně koryta, včetně odvozu dle dispozic zhotovitele 
=7,600m*3,680m*0,050m 
=1,398m3*2,500t/m3=3,495t 
(Kubatura vypočtena z výkresu D.1.2.2.01 - Stávající stav - přehledné výkresy)</t>
  </si>
  <si>
    <t>7,600*3,680*0,050=1,398 [A]</t>
  </si>
  <si>
    <t>966167</t>
  </si>
  <si>
    <t>BOURÁNÍ KONSTRUKCÍ ZE ŽELEZOBETONU S ODVOZEM DO 16KM</t>
  </si>
  <si>
    <t>Demolice stávajícího mostu - odbourání ŽB říms, včetně odvozu dle dispozic zhotovitele 
=(0,083m2*18,20m)+(0,285m2*6,230m)=3,286m3 
=3,286m3*2,500t/m3=8,215t 
(Kubatura vypočtena z výkresu D.1.2.2.01 - Stávající stav - přehledné výkresy)</t>
  </si>
  <si>
    <t>(0,083*18,20)+(0,285*6,230)=3,286 [A]</t>
  </si>
  <si>
    <t>Demolice stávajícího mostu - odbourání ŽB mostovky a čelních zídek, včetně odvozu dle dispozic zhotovitele 
=(1,120m2*4,840m)+(0,200m2*6,37m)+(0,215m2*6,24m)=8,036m3 
=8,036m3*2,500t/m3=20,090t 
(Kubatura vypočtena z výkresu D.1.2.2.01 - Stávající stav - přehledné výkresy)</t>
  </si>
  <si>
    <t>(1,120*4,840)+(0,200*6,37)+(0,215*6,24)=8,036 [A]</t>
  </si>
  <si>
    <t>Demolice stávajícího mostu - odbourání ŽB opěr, křídel a základů (dobetonávka mostu), včetně odvozu dle dispozic zhotovitele 
=(3,370m2*1,600m+8,580m2*0,800m)+(5,100m2*1,000m)+(5,200m2*1,000m)+(4,250m2*0,500m) 
=24,681m3*2,500t/m3=61,703t 
(Kubatura vypočtena z výkresu D.1.2.2.01 - Stávající stav - přehledné výkresy)</t>
  </si>
  <si>
    <t>(3,370*1,600+8,580*0,800)+(5,100*1,000)+(5,200*1,000)+(4,250*0,500)=24,681 [A]</t>
  </si>
  <si>
    <t>966177</t>
  </si>
  <si>
    <t>BOURÁNÍ KONSTRUKCÍ ZE DŘEVA S ODVOZEM DO 16KM</t>
  </si>
  <si>
    <t>Demolice stávajícího mostu - odbourání dřevěné podporné konstrukce, včetně odvozu a likvidace v režii zhotovitele 
=(0,715m*0,150m*0,250m*4ks)+(4,650m*0,150m*0,250m*2ks)=0,456 
=0,456m3*0,900t/m3=0,410t 
(Kubatura vypočtena z výkresu D.1.2.2.01 - Stávající stav - přehledné výkresy)</t>
  </si>
  <si>
    <t>(0,715*0,150*0,250*4)+(4,650*0,150*0,250*2)=0,456 [A]</t>
  </si>
  <si>
    <t>96718</t>
  </si>
  <si>
    <t>VYBOURÁNÍ ČÁSTÍ KONSTRUKCÍ KOVOVÝCH</t>
  </si>
  <si>
    <t>Demolice stávajícího mostu - odstranění / vybourání kovových konstrukcí – zábradlí, včetně odvozu a likvidace v režii zhotovitele 
=(6,00m+18,00m)*0,050t/m 
(Hmotnost vypočtena z výkresu D.1.2.2.01 - Stávající stav - přehledné výkresy)</t>
  </si>
  <si>
    <t>(6,00+18,00)*0,050=1,200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</si>
  <si>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</si>
  <si>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Demolice stávajícího mostu - odbourání trapézového plechu mostovky, včetně odvozu a likvidace v režii zhotovitele 
=8,520m2 
=8,520m2*0,0045t/m2 
(Hmotnost vypočtena z výkresu D.1.2.2.01 - Stávající stav - přehledné výkresy)</t>
  </si>
  <si>
    <t>8,520*0,0045=0,038 [A]</t>
  </si>
  <si>
    <t>97817</t>
  </si>
  <si>
    <t>ODSTRANĚNÍ MOSTNÍ IZOLACE</t>
  </si>
  <si>
    <t>Demolice stávajícího mostu - odstranění mostní izolace, včetně odvozu dle dispozic zhotovitele 
=3,800m*5,100m=19,380m2 
(Hmotnost vypočtena z výkresu D.1.2.2.01 - Stávající stav - přehledné výkresy)</t>
  </si>
  <si>
    <t>3,800*5,100=19,380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</si>
  <si>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</si>
  <si>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302</t>
  </si>
  <si>
    <t>PŘELOŽKA DEŠŤOVÉ KANALIZACE</t>
  </si>
  <si>
    <t>-</t>
  </si>
  <si>
    <t>Ostatní materiál</t>
  </si>
  <si>
    <t>283141493</t>
  </si>
  <si>
    <t>Fólie výstražná pro kanal. š. 220 mm šedá</t>
  </si>
  <si>
    <t>62+2   
RTS I / 2023</t>
  </si>
  <si>
    <t>62+2=64,000 [A]</t>
  </si>
  <si>
    <t>balení: cívka 250 m  VF-220K</t>
  </si>
  <si>
    <t>28614526</t>
  </si>
  <si>
    <t>Trubka kanalizační PP MASTER SN 12  DN 250/1000</t>
  </si>
  <si>
    <t>2 
;ztratné 10%; 0,2    
RTS I / 2023</t>
  </si>
  <si>
    <t>2+2*0,1=2,200 [A]</t>
  </si>
  <si>
    <t>M-250/1  Plnostěnná trubka zvenčí i zevnitř hladká, přičemž stěna má třívrstvou stavbu, která sází na výhodné vlastnosti sendvičových konstrukcí – využívá kombinace tuhosti a pružnosti vrstev. Těsnění zajišťuje vysoce elastický jazýčkový kroužek.  Povrchová vrstva je tvořena polypropylenem s velkým E-modulem a vysokou povrchovou tvrdostí. Její barva je červenohnědá.  Střední vrstvu tvoří černý polypropylen, který propůjčuje trubkám hodnotné mechanické vlastnosti, především pevnost a rázuvzdornost.  Vnitřní vrstva trubky je ze speciálního druhu PP, který zaručuje nejvyšší možnou odolnost vůči otěru a výtečnou chemickou odolnost. Její světlá barva usnadňuje kamerové prohlídky kanalizace.  C3 - hořlavý materiál</t>
  </si>
  <si>
    <t>28614533</t>
  </si>
  <si>
    <t>Trubka kanalizační PP MASTER SN 12  DN 400/3000</t>
  </si>
  <si>
    <t>21 
;ztratné 10%; 2,1    
RTS I / 2023</t>
  </si>
  <si>
    <t>21+21*0,1=23,100 [A]</t>
  </si>
  <si>
    <t>M-400/3  Plnostěnná trubka zvenčí i zevnitř hladká, přičemž stěna má třívrstvou stavbu, která sází na výhodné vlastnosti sendvičových konstrukcí – využívá kombinace tuhosti a pružnosti vrstev. Těsnění zajišťuje vysoce elastický jazýčkový kroužek.  Povrchová vrstva je tvořena polypropylenem s velkým E-modulem a vysokou povrchovou tvrdostí. Její barva je červenohnědá.  Střední vrstvu tvoří černý polypropylen, který propůjčuje trubkám hodnotné mechanické vlastnosti, především pevnost a rázuvzdornost.  Vnitřní vrstva trubky je ze speciálního druhu PP, který zaručuje nejvyšší možnou odolnost vůči otěru a výtečnou chemickou odolnost. Její světlá barva usnadňuje kamerové prohlídky kanalizace.  C3 - hořlavý materiál</t>
  </si>
  <si>
    <t>28654579</t>
  </si>
  <si>
    <t>Odbočka kanalizační PP MASTER DN 400/150  45°</t>
  </si>
  <si>
    <t>7 
RTS I / 2023</t>
  </si>
  <si>
    <t>pro SN 8 i SN 12  M-KGEA400/150</t>
  </si>
  <si>
    <t>58954270vd</t>
  </si>
  <si>
    <t>Suspenze pop stav KOPOS III pevnost v tl. 2,0 Mpa</t>
  </si>
  <si>
    <t>7,16 
RTS I / 2023</t>
  </si>
  <si>
    <t>vč. zafoukání</t>
  </si>
  <si>
    <t>59691002.A</t>
  </si>
  <si>
    <t>Recyklát betonový   fr.16 - 32 mm</t>
  </si>
  <si>
    <t>127,52*2,2 
RTS I / 2023</t>
  </si>
  <si>
    <t>127,52*2,2=280,544 [A]</t>
  </si>
  <si>
    <t>materiál bude splňovat požadavky TP 210</t>
  </si>
  <si>
    <t>Přípravné a přidružené práce</t>
  </si>
  <si>
    <t>115100001RAA</t>
  </si>
  <si>
    <t>Čerpání vody na výšku 10 m, do 500 l</t>
  </si>
  <si>
    <t>HOD</t>
  </si>
  <si>
    <t>včetně pohotovosti čerpací soupravy 
30 
RTS I / 2023</t>
  </si>
  <si>
    <t>119001411R00</t>
  </si>
  <si>
    <t>Dočasné zajištění beton.a plast. potrubí do DN 200</t>
  </si>
  <si>
    <t>1,25 
RTS I / 2023</t>
  </si>
  <si>
    <t>Položku lze použít i pro potrubí kameninové nebo železobetonové.</t>
  </si>
  <si>
    <t>119001412R00</t>
  </si>
  <si>
    <t>Dočasné zajištění beton.a plast.potrubí DN 200-500</t>
  </si>
  <si>
    <t>1,25+1,1    
RTS I / 2023</t>
  </si>
  <si>
    <t>1,25+1,1=2,350 [A]</t>
  </si>
  <si>
    <t>119001421R00</t>
  </si>
  <si>
    <t>Dočasné zajištění kabelů - do počtu 3 kabelů</t>
  </si>
  <si>
    <t>Položka se použije i pro zajištění kabelových tratí z volně ložených kabelů.</t>
  </si>
  <si>
    <t>119</t>
  </si>
  <si>
    <t>Ostatní</t>
  </si>
  <si>
    <t>119001421VD</t>
  </si>
  <si>
    <t>Dodatečná ochrana kabelů tvárnicemi</t>
  </si>
  <si>
    <t>vč. dodávky betonového půlžlábku a jeho osazení 
1,25 
vlastní</t>
  </si>
  <si>
    <t>Odkopávky a prokopávky</t>
  </si>
  <si>
    <t>120001101R00</t>
  </si>
  <si>
    <t>Příplatek za ztížení vykopávky v blízkosti vedení</t>
  </si>
  <si>
    <t>1,25*3*2 = 7,5 
3*1,1*2,55 = 8,42 
3*1,1*1,75 = 5,78 
1,25*3*0,8 = 3 
RTS I / 2023</t>
  </si>
  <si>
    <t>1,25*3*2+3*1,1*2,55+3*1,1*1,75+1,25*3*0,8=24,690 [A]</t>
  </si>
  <si>
    <t>Položka se používá i pro ztížení vykopávky v blízkosti výbušnin.</t>
  </si>
  <si>
    <t>Hloubené vykopávky</t>
  </si>
  <si>
    <t>132201212R00</t>
  </si>
  <si>
    <t>Hloubení rýh š.do 200 cm hor.3 do 1000m3,STROJNĚ</t>
  </si>
  <si>
    <t>7*1,25*1,86 = 16,28  stoka D1 
53*1,25*2,58 = 170,93  stoka D1 
2*1,1*2,55 = 5,61  propoj s HV 
RTS I / 2023</t>
  </si>
  <si>
    <t>7*1,25*1,86+53*1,25*2,58+2*1,1*2,55=192,810 [A]</t>
  </si>
  <si>
    <t>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</si>
  <si>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132201219R00</t>
  </si>
  <si>
    <t>Přípl.za lepivost,hloubení rýh 200cm,hor.3,STROJNĚ</t>
  </si>
  <si>
    <t>192,82*0,3   30% 
RTS I / 2023</t>
  </si>
  <si>
    <t>192,82*0,3=57,846 [A]</t>
  </si>
  <si>
    <t>Do měrných jednotek se udává poměrné množství zeminy, které ulpí v nářadí a o které je snížen celkový výkon stroje.</t>
  </si>
  <si>
    <t>Roubení</t>
  </si>
  <si>
    <t>151101101R00</t>
  </si>
  <si>
    <t>Pažení a rozepření stěn rýh - příložné - hl.do 2 m</t>
  </si>
  <si>
    <t>4*1,5*2   D1 
RTS I / 2023</t>
  </si>
  <si>
    <t>4*1,5*2=12,000 [A]</t>
  </si>
  <si>
    <t>Odstranění pažení a rozepření se oceňuje samostatně.</t>
  </si>
  <si>
    <t>151101102R00</t>
  </si>
  <si>
    <t>Pažení a rozepření stěn rýh - příložné - hl.do 4 m</t>
  </si>
  <si>
    <t>3*2,35*2 = 14,1  D1 
53*2,58*2 = 273,48  D1 
2*2,55*2 = 10,2  propoj s HV 
RTS I / 2023</t>
  </si>
  <si>
    <t>3*2,35*2+53*2,58*2+2*2,55*2=297,780 [A]</t>
  </si>
  <si>
    <t>151101111R00</t>
  </si>
  <si>
    <t>Odstranění pažení stěn rýh - příložné - hl. do 2 m</t>
  </si>
  <si>
    <t>12 
RTS I / 2023</t>
  </si>
  <si>
    <t>151101112R00</t>
  </si>
  <si>
    <t>Odstranění pažení stěn rýh - příložné - hl. do 4 m</t>
  </si>
  <si>
    <t>297,78 
RTS I / 2023</t>
  </si>
  <si>
    <t>Přemístění výkopku</t>
  </si>
  <si>
    <t>161101101R00</t>
  </si>
  <si>
    <t>Svislé přemístění výkopku z hor.1-4 do 2,5 m</t>
  </si>
  <si>
    <t>16,28    
RTS I / 2023</t>
  </si>
  <si>
    <t>Platí pro hloubky výkopu od 1 do 2,5 m. Při hloubce do 1 m se svislé přemístění neoceňuje.  Tabulka pro určení podílu svislého přemístění výkopku. Číselná hodnota uvedená v tabulce udává procento z celkového objemu výkopávky, pro něž se oceňuje svislé přemístění výkopku.  a) hloubení jam objemu do 100 m3  100 %  objemu do 1000 m3  8 % objemu do 10000 m3  3 %  objemu nad 10000 m3  2 %  b) hloubení rýh š. do 60 cm bez ohledu na objem  100 %  c) hloubení rýh š. do 200 cm objemu do 100 m3  100 % objemu nad 100 m3  50 %  d) hloubení zářezů objemu do 1000 m3  neoceňuje se objemu do 10000 m3  neoceňuje se objemu nad 10000 m3  neoceňuje se</t>
  </si>
  <si>
    <t>161101102R00</t>
  </si>
  <si>
    <t>Svislé přemístění výkopku z hor.1-4 do 4,0 m</t>
  </si>
  <si>
    <t>(170,93+5,61)*0,55    
RTS I / 2023</t>
  </si>
  <si>
    <t>(170,93+5,61)*0,55=97,097 [A]</t>
  </si>
  <si>
    <t>Tabulka pro určení podílu svislého přemístění výkopku. Číselná hodnota uvedená v tabulce udává procento z celkového objemu vykopávky, pro něž se oceňuje svislé přemístění výkopku. Platí pro hloubky výkopu 2,5 - 4 m.  a) hloubení jam objemu do 100 m3  100 %  objemu do 1000 m3  16 % objemu do 10000 m3  7 %  objemu nad 10000 m3  3 %  b) hloubení rýh š. do 60 cm bez ohledu na objem  nepředpokládá se  c) hloubení rýh š. do 200 cm objemu do 100 m3  100 % objemu nad 100 m3  55 %  d) hloubení zářezů objemu do 1000 m3  neoceňuje se objemu do 10000 m3  neoceňuje se objemu nad 10000 m3  neoceňuje se</t>
  </si>
  <si>
    <t>162701105R00</t>
  </si>
  <si>
    <t>Vodorovné přemístění recyklátu do 10000 m</t>
  </si>
  <si>
    <t>7*1,25*1,01+53*1,25*1,73 = 123,45  D1 
2*1,1*1,85 = 4,07  propoj s HV 
RTS I / 2023</t>
  </si>
  <si>
    <t>7*1,25*1,01+53*1,25*1,73+2*1,1*1,85=127,520 [A]</t>
  </si>
  <si>
    <t>Vodorovné přemístění výkopku z hor.1-4 do 10000 m</t>
  </si>
  <si>
    <t>192,82 
RTS I / 2023</t>
  </si>
  <si>
    <t>Konstrukce ze zemin</t>
  </si>
  <si>
    <t>171201201R00</t>
  </si>
  <si>
    <t>Uložení sypaniny na skl.-sypanina na výšku přes 2m</t>
  </si>
  <si>
    <t>192,82    
RTS I / 2023</t>
  </si>
  <si>
    <t>Položka se nepoužívá pro prosté vysypání zeminy na skládku. To je zahrnuto v ceně odvozu. Položka neobsahuje náklady na získání skládek ani na poplatky za skládku.</t>
  </si>
  <si>
    <t>174101101R00</t>
  </si>
  <si>
    <t>Zásyp jam, rýh, šachet se zhutněním</t>
  </si>
  <si>
    <t>recyklátem 
RTS I / 2023</t>
  </si>
  <si>
    <t>Položka obsahuje strojní přemístění materiálu pro zásyp ze vzdálenosti do 10 m od okraje zásypu.</t>
  </si>
  <si>
    <t>175101101RT2</t>
  </si>
  <si>
    <t>Obsyp potrubí bez prohození sypaniny</t>
  </si>
  <si>
    <t>s dodáním štěrkopísku frakce 0 - 22 mm 
60*1,25*0,7   D1 
2*1,1*0,55   propoj s HV 
RTS I / 2023</t>
  </si>
  <si>
    <t>60*1,25*0,7+2*1,1*0,55=53,710 [A]</t>
  </si>
  <si>
    <t>Včetně dodávky kameniva.</t>
  </si>
  <si>
    <t>Hloubení pro podzemní stěny, ražení a hloubení důlní</t>
  </si>
  <si>
    <t>199000002R00</t>
  </si>
  <si>
    <t>Poplatek za skládku horniny 1- 4</t>
  </si>
  <si>
    <t>Úprava podloží a základové spáry</t>
  </si>
  <si>
    <t>212810010RAC</t>
  </si>
  <si>
    <t>Trativody z PVC drenážních flexibilních trubek</t>
  </si>
  <si>
    <t>lože štěrkopísek a obsyp kamenivo, trubky d 100 mm 
62 
RTS I / 2023</t>
  </si>
  <si>
    <t>Podkladní a vedlejší konstrukce (kromě vozovek a železničního svršku)</t>
  </si>
  <si>
    <t>451572111RL2</t>
  </si>
  <si>
    <t>Lože pod potrubí z kameniva těženého 0 - 4 mm</t>
  </si>
  <si>
    <t>kraj Středočeský 
60*1,25*0,15 = 11,25  D1 
2*1,1*0,15 = 0,33  propoj s HV 
RTS I / 2020</t>
  </si>
  <si>
    <t>60*1,25*0,15+2*1,1*0,15=11,580 [A]</t>
  </si>
  <si>
    <t>Položka je určena pro práce v otevřeném výkopu, pro práce ve štole se k položce používá příplatek 45154-1192.</t>
  </si>
  <si>
    <t>87</t>
  </si>
  <si>
    <t>Potrubí z trub plastických, skleněných a čedičových</t>
  </si>
  <si>
    <t>871373121R00</t>
  </si>
  <si>
    <t>Montáž trub z plastu, gumový kroužek, do DN 300</t>
  </si>
  <si>
    <t>2 
RTS I / 2023</t>
  </si>
  <si>
    <t>V položce je uvažováno s jedním spojem na 6 m potrubí. Položka je určena pro montáž potrubí z kanalizačních trub z plastu těsněných gumovým kroužkem v otevřeném výkopu ve sklonu do 20 %. V položce montáže potrubí nejsou zakalkulovány náklady na dodání trub; tyto náklady se oceňují ve specifikaci. Ztratné se doporučuje ve výši PVC 3 %, PE 1,5 %.</t>
  </si>
  <si>
    <t>871393121R00</t>
  </si>
  <si>
    <t>Montáž trub z plastu, gumový kroužek, DN 400</t>
  </si>
  <si>
    <t>62 
RTS I / 2023</t>
  </si>
  <si>
    <t>877393121R00</t>
  </si>
  <si>
    <t>Montáž tvarovek odboč. plast. gum. kroužek DN 400</t>
  </si>
  <si>
    <t>Položka je určena pro montáž tvarovek odbočných na potrubí z kanalizačních trub z plastu těsněných gumovým kroužkem v otevřeném výkopu. Napojení trubních řadů z trub z plastu na jiný druh potrubí se oceňuje individuálně. V položce montáže tvarovek nejsou zakalkulovány náklady na dodání tvarovek; tyto náklady se oceňují ve specifikaci. Ztratné se doporučuje ve výši 1,5 %.</t>
  </si>
  <si>
    <t>89</t>
  </si>
  <si>
    <t>Ostatní konstrukce a práce na trubním vedení</t>
  </si>
  <si>
    <t>892581111R00</t>
  </si>
  <si>
    <t>Zkouška těsnosti kanalizace DN do 300, vodou</t>
  </si>
  <si>
    <t>V položce jsou zakalkulovány náklady na napuštění vodou a dodání vody pro zkoušku těsnosti.</t>
  </si>
  <si>
    <t>892595111R00</t>
  </si>
  <si>
    <t>Zabezpečení konců a zkouška vzduch. kan. DN do 400</t>
  </si>
  <si>
    <t>ÚSEK</t>
  </si>
  <si>
    <t>3 
RTS I / 2023</t>
  </si>
  <si>
    <t>Položka je určena pro zabezpečení jakéhokoliv druhu potrubí v úseku mezi dvěma šachtami pro zkoušku těsnosti vzduchem. V položce jsou zakalkulovány náklady na osazení a odstranění dvou těsnicích uzávěrů, naplnění vzduchem, provedení zkoušky a vypuštění vzduchu.  Instalace vaku zahrnuje: ¦důkladné mechanické očištění pláště vaku ¦důkladné očištění vnitřku trubky v délce instalovaného vaku ¦nafouknutí vaku na provozní tlak (max. tlak uveden v ceníku) ¦opakovaná kontrola tlaku ve vaku pomocí manometru nebo pistolového tlakoměru ¦zajištění vaku proti vysunutí z potrubí (zaklínit trámkem) - zvláště průtočné vaky z kovovou výstuhou, hrozí svlečení a utržení vaku z tělesa! ¦přivázat vak lanem za oko armatury vaku a šachetní stupačku (zajištění proti odplutí) ¦odzkoušení a vypuštění potrubí ¦vypuštění vaku (mírně zmáčknout vnitřek rychlospojky šroubovákem) ¦opatrné</t>
  </si>
  <si>
    <t>892855111R00</t>
  </si>
  <si>
    <t>Kontrola kanalizace TV kamerou do 15 m</t>
  </si>
  <si>
    <t>1 
RTS I / 2023</t>
  </si>
  <si>
    <t>892855113R00</t>
  </si>
  <si>
    <t>Kontrola kanalizace TV kamerou do 100 m</t>
  </si>
  <si>
    <t>892916111R00</t>
  </si>
  <si>
    <t>Utěsnění přípojek do DN 200 při zkoušce kanal.</t>
  </si>
  <si>
    <t>SADA</t>
  </si>
  <si>
    <t>Položka je určena pro utěsnění přípojek z jakéholiv druhu potrubí při zkoušce těsnosti vzduchem nebo vodou. V položce jsou zakalkulovány náklady na osazení a odstranění těsnicích uzávěrů, naplnění vzduchem a po provedení zkoušky vypuštění vzduchu.</t>
  </si>
  <si>
    <t>894118001RT3</t>
  </si>
  <si>
    <t>Přípl.za dalších 0,60m výšky vstupu,šachty na potr</t>
  </si>
  <si>
    <t>včetně 2 ks skruže TBS-Q 100/25 PS 100/250/90 
6 
RTS I / 2023</t>
  </si>
  <si>
    <t>Příplatek je určen k položce šachet na potrubí za každých dalších 0,60 m výšky vstupu.</t>
  </si>
  <si>
    <t>894411131RT2</t>
  </si>
  <si>
    <t>Zřízení šachet z dílců, dno C25/30, potrubí DN 400</t>
  </si>
  <si>
    <t>včetně dílců TBS-Q 100/50 PS a TBR-Q 100-63/58 KPS 
4    
RTS I / 2023</t>
  </si>
  <si>
    <t>Položka je určena pro zřízení šachet kanalizačních z betonových dílců na potrubí výšky vstupu do 1,5 m s obložením dna betonem C25/30 z cementu portlandského nebo struskoportlandského. Příplatek k položce šachet z betonových dílců za ka ždých dalších i započatých 0,60 m výšky vstupu se oceňuje položkou 894 11-8001 části A 03 tohoto sborníku. V položce jsou zakalkulovány i náklady na podkladní desku z betonu C -/7,5. V položce nejsou zakalkulovány náklady na: a) litinové poklopy; osazení litinových poklopů se oceňuje položkami souboru 899 10 Osazení poklopů litinových a ocelových části A 01 tohoto sborníku; dodání poklopů se oceňuje ve specifikaci b) podkladní prstence; podkladní prstence se oceňují položkami 452 38 Podkladní a vyrovnávací konstrukce z betonu části A 01 tohoto sborníku c) dodání betonových dílců; tyto náklady se oceňují ve specifikaci.</t>
  </si>
  <si>
    <t>899104111RT2</t>
  </si>
  <si>
    <t>Osazení poklopu s rámem nad 150 kg</t>
  </si>
  <si>
    <t>včetně dodávky poklopu šachtového lit. D 650 
4 
RTS I / 2023</t>
  </si>
  <si>
    <t>Položka je určena pro osazení poklopů litinových a ocelových včetně rámů a platí i pro osazení rektifikačních kroužků nebo rámečků. V položkách jsou zakalkulovány náklady na dodání poklopu litinového šachtového D 650. V položce jsou zakalkulovány i náklady na cementovou maltu.</t>
  </si>
  <si>
    <t>899331111R00</t>
  </si>
  <si>
    <t>Výšková úprava vstupu do 20 cm, zvýšení poklopu</t>
  </si>
  <si>
    <t>4 
RTS I / 2023</t>
  </si>
  <si>
    <t>90</t>
  </si>
  <si>
    <t>Hodinové zúčtovací sazby (HZS)</t>
  </si>
  <si>
    <t>909      R00</t>
  </si>
  <si>
    <t>Hzs-nezmeritelne stavebni prace</t>
  </si>
  <si>
    <t>15   propoj s HV, úprava ve VO 
RTS I / 2023</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</si>
  <si>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 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</si>
  <si>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SO 352</t>
  </si>
  <si>
    <t>BEZPEČNOSTNÍ PŘEPAD</t>
  </si>
  <si>
    <t>Poplatky - Uložení zeminy, včetně poplatku za likvidaci 
=421,66t+141,57t 
(Viz položka č. 131737, 124737)</t>
  </si>
  <si>
    <t>421,66+141,57=563,230 [A]</t>
  </si>
  <si>
    <t>POPLATKY ZA LIKVIDACŮ ODPADŮ NEKONTAMINOVANÝCH - 17 05 04 VYTĚŽENÉ ZEMINY A HORNINY - II. TŘÍDA TĚŽITELNOSTI</t>
  </si>
  <si>
    <t>Poplatky - Uložení zeminy, včetně poplatku za likvidaci 
=24,69t 
(Viz položka č. 131837)</t>
  </si>
  <si>
    <t>24,69=24,690 [A]</t>
  </si>
  <si>
    <t>Poplatky - Uložení stavební suti, včetně poplatku za likvidaci 
=46,98t+11,39t 
(Viz položky č. 966157, 966157)</t>
  </si>
  <si>
    <t>12,01+16,45+11,39=39,850 [A]</t>
  </si>
  <si>
    <t>Poplatky - Uložení kamenné suti, včetně poplatku za likvidaci 
=16,45t 
(Viz položka č. 966127)</t>
  </si>
  <si>
    <t>16,45=16,450 [A]</t>
  </si>
  <si>
    <t>11120</t>
  </si>
  <si>
    <t>ODSTRANĚNÍ KŘOVIN</t>
  </si>
  <si>
    <t>Příprava území - Kácení keřů a náletových dřevin do průměru 0,10m včetně odstranění pařezů a kořenů, odvoz a likvidace v režii zhotovitele 
=80,00m2 
(Plocha vypočtena z výkresu C.2 - Koordinační situace stavby)</t>
  </si>
  <si>
    <t>odstranění křovin a stromů do průměru 100 mm  
doprava dřevin bez ohledu na vzdálenost  
spálení na hromadách nebo štěpkování</t>
  </si>
  <si>
    <t>12273</t>
  </si>
  <si>
    <t>ODKOPÁVKY A PROKOPÁVKY OBECNÉ TŘ. I</t>
  </si>
  <si>
    <t>Bourací práce - Ostranění kamenné rovnaniny v bezpečnostního přelivu, odvozu a uložení na deponii stavby (využití zpevnění koryta) 
=9,10m2*0,60m 
=5,46m2*2,20t/m3=12,01t 
(Kubatura vypočtena z výkresu D.1.2.2.01 - Stávající stav - přehledné výkresy)</t>
  </si>
  <si>
    <t>9,1*0,6=5,460 [A]</t>
  </si>
  <si>
    <t>124737</t>
  </si>
  <si>
    <t>VYKOPÁVKY PRO KORYTA VODOTEČÍ TŘ. I, ODVOZ DO 16KM</t>
  </si>
  <si>
    <t>Bourací práce - Výkopové práce v zemině, tř.I, včetně čerpání, čerpání, zazubení svahů a případného pažení, odvozu dle dispozic zhotovitele 
Odpad =(23,0m2+28,00m2)*1,4*0,60m+13,00m*3,00m*0,60m+5,50m*0,50m*1,50m 
=70,79m3*2,00t/m3=141,57t 
(Kubatura vypočtena z výkresu D.1.3.4.1 - Půdorys)</t>
  </si>
  <si>
    <t>(23,5+28)*1,4*0,6+13*3*0,6+5,5*0,5*1,5=70,785 [A]</t>
  </si>
  <si>
    <t>Bourací práce - Výkopové práce v zemině, tř.I, včetně čerpání, zazubení svahů a případného pažení, odvozu dle dispozic zhotovitele 
Přeliv =(1,90m*1,50m+1,50m*1,50m)*6,40m+(1,90m*2,20m+2,20m*2,20m)*2,40m+(1,90m*3,20m+3,20m*3,20m+2,40m*0,80m)*3,70m+(1,90m*1,60m+1,60m*1,60m)*6,80m 
Vývar 
=1,60m*2,70m*11,80m 
=210,83m3*2,00t/m3=421,66t 
(Kubatura vypočtena z výkresu D.1.3.4.2 - Podélný řez: A-A')</t>
  </si>
  <si>
    <t>(1,9*1,5+1,5*1,5)*6,4+(1,9*2,2+2,2*2,2)*2,4+(1,9*3,2+3,2*3,2+2,4*0,8)*3,7+(1,9*1,6+1,6*1,6)*6,8+1,6*2,7*11,8=210,832 [A]</t>
  </si>
  <si>
    <t>Bourací práce - Výkopové práce v zemině, tř.II, včetně čerpání, zazubení svahů a případného pažení, odvozu a uložení na deponii stavby (využití zásypy) 
=205,92m3 
(Kubatura vypočtena z výkresu D.1.3.4.2 - Podélný řez: A-A')</t>
  </si>
  <si>
    <t>205,92=205,920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</si>
  <si>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</si>
  <si>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Bourací práce - Výkopové práce v zemině, tř.II, včetně čerpání, zazubení svahů a případného pažení, odvozu dle dispozic zhotovitele 
Přeliv 
=(1,40m*3,20m+3,20m*3,20m)*6,40m 
Vývar =6,00m*11,80m*1,60m+2*(6,00m+11,80m)*0,80m*1,60m+1,80m*4,20m*11,80m 
=94,208m3+124,056m3-205,919m3 
=12,35m3*2,00t/m3=24,69t 
(Kubatura vypočtena z výkresu D.1.3.4.2 - Podélný řez: A-A')</t>
  </si>
  <si>
    <t>94,208+124,056-205,919=12,345 [A]</t>
  </si>
  <si>
    <t>Zásypy a dosypávky ze zeminy vhodné do násypového tělesa z nenamrzavého materiálu, včetně hutnění a terénních úprav do požadovaného tvaru, vykopávky, prací spojených se splněním normových požadavků na zásyp, dopravy z deponie stavby 
Přeliv =(0,80m*1,80m+1,80m*1,80m/2)*6,80m+2*(0,80m*1,80m+1,80m*1,80m/2)*11,80m 
Vývar =1,00m*5,20m*11,80m+1,00m*4,00m*11,80m+(0,60m*1,00m+1,00m*0,50m/2)*5,10m 
(Kubatura vypočtena z výkresu D.1.3.4.2 - Podélný řez: A-A')</t>
  </si>
  <si>
    <t>(0,8*1,8+1,8*1,8/2)*6,8+2*(0,8*1,8+1,8*1,8/2)*11,8+1*5,2*11,8+1*4*11,8+(0,6*1+1*0,5/2)*5,1=205,919 [A]</t>
  </si>
  <si>
    <t>Zásypy a dosypávky ze zeminy splňující požadavky pro těsnící jádro hráze, včetně hutnění a terénních úprav do požadovaného tvaru 
Přeliv =(0,80m*1,30m+1,30m*1,30m/2)*8,00m+2*(0,80m*1,30m+1,30m*1,30m/2)*5,00m+2*(0,80m*2,60m+2,60m*1,30m/2)*7,40m 
Vývar =(0,60m*2,40m+2,40m*1,20m/2)*5,10m 
(Kubatura vypočtena z výkresu D.1.3.4.2 - Podélný řez: A-A')</t>
  </si>
  <si>
    <t>(0,8*1,3+1,3*1,3/2)*8+2*(0,8*1,3+1,3*1,3/2)*5+2*(0,8*2,6+2,6*1,3/2)*7,4+(0,6*2,4+2,4*1,2/2)*5,1=104,414 [A]</t>
  </si>
  <si>
    <t>Úprava zemní pláně včetně hutnění v zeminách tř.I 
Přeliv =1,90m*12,50m+1,90m*6,80m 
(Plocha vypočtena z výkresu D.1.3.4.1 - Půdorys)</t>
  </si>
  <si>
    <t>1,9*12,5+1,9*6,8=36,670 [A]</t>
  </si>
  <si>
    <t>18120</t>
  </si>
  <si>
    <t>ÚPRAVA PLÁNĚ SE ZHUTNĚNÍM V HORNINĚ TŘ. II</t>
  </si>
  <si>
    <t>Úprava zemní pláně včetně hutnění v zeminách tř.II 
Přeliv =1,90m*12,50m 
Vývar =11,80m*6,00m 
(Plocha vypočtena z výkresu D.1.3.4.1 - Půdorys)</t>
  </si>
  <si>
    <t>1,9*12,5+11,8*6=94,550 [A]</t>
  </si>
  <si>
    <t>Příprava území - Ochrana stromů, keřů v obvodu stavby dřevěným bedněním, včetně jejich následného odstranění, odvozu a likvidace v režii zhotovitele 
=4*3,00m*2,00m 
(Kubatura vypočtena z výkresu D.1.3.4.1 - Půdorys)</t>
  </si>
  <si>
    <t>4*3*2=24,000 [A]</t>
  </si>
  <si>
    <t>272325</t>
  </si>
  <si>
    <t>ZÁKLADY ZE ŽELEZOBETONU DO C30/37</t>
  </si>
  <si>
    <t>Vývar - Základová deska vývaru z z železobetonu C30/37-XF3+XF4+XA2, vodostavební beton, včetně hutnění, zarovnání horního povrchu, bednění a odbedňovacího nátěru 
=10,70m*0,50m*5,05m 
(Kubatura vypočtena z výkresu D.1.3.4.1 - Půdorys)</t>
  </si>
  <si>
    <t>10,7*0,5*5,05=27,018 [A]</t>
  </si>
  <si>
    <t>Vývar - Výztuž základové desky vývaru z betonářské oceli B500B + provaření po obvodu + vázání drátem 
=0,02*27,02m3*7,850t/m3 
(Viz položka č. 272325)</t>
  </si>
  <si>
    <t>0,02*27,02*7,85=4,242 [A]</t>
  </si>
  <si>
    <t>325325</t>
  </si>
  <si>
    <t>ZDI PŘEHRADNÍ ZE ŽELEZOBETONU DO C30/37</t>
  </si>
  <si>
    <t>Přeliv - Bezpečnostní přeliv z železobetonu C30/37-XF3+XF4+XA2, vodostavební beton, včetně hutnění, zarovnání horního povrchu, úpravy dilatační spáry, bednění a odbedňovacího nátěru 
=(2,20m*1,00m+1,66m*0,60m)*(2*12,35m+6,80m) 
(Kubatura vypočtena z výkresu D.1.3.4.1 - Půdorys)</t>
  </si>
  <si>
    <t>(2,2*1+1,66*0,6)*(2*12,35+6,8)=100,674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</si>
  <si>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</si>
  <si>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325365</t>
  </si>
  <si>
    <t>VÝZTUŽ PŘEHRAD ZDÍ Z OCELI 10505, B500B</t>
  </si>
  <si>
    <t>Přeliv - Výztuž bezpečnostního přelivu z betonářské oceli B500B + provaření po obvodu + vázání drátem 
=0,02*100,67m3*7,850t/m3 
(Viz položka č. 325325)</t>
  </si>
  <si>
    <t>0,02*100,67*7,85=15,805 [A]</t>
  </si>
  <si>
    <t>327212</t>
  </si>
  <si>
    <t>ZDI OPĚRNÉ, ZÁRUBNÍ, NÁBŘEŽNÍ Z LOMOVÉHO KAMENE NA MC</t>
  </si>
  <si>
    <t>Vývar - Drsněný skluz z kamennného zdiva do betonu C25/30-XF3 
=3,50m2*4,00m 
(Kubatura vypočtena z výkresu D.1.3.4.1 - Půdorys)</t>
  </si>
  <si>
    <t>3,5*4=14,000 [A]</t>
  </si>
  <si>
    <t>položka zahrnuje dodávku a osazení lomového kamene, jeho výběr a případnou úpravu, dodávku předepsané malty, spárování.</t>
  </si>
  <si>
    <t>327325</t>
  </si>
  <si>
    <t>ZDI OPĚRNÉ, ZÁRUBNÍ, NÁBŘEŽNÍ ZE ŽELEZOVÉHO BETONU DO C30/37</t>
  </si>
  <si>
    <t>Vývar - Stěny vývaru z z železobetonu C30/37-XF3+XC4+XA2, vodostavební beton, včetně hutnění, zarovnání horního povrchu, úpravy pracovních spár, bednění a odbedňovacího nátěru 
=0,50m*1,60m*11,50m+0,55m*2,20m*9,60m+(1,10m*0,30m+0,50m*1,10m)*4,00m 
(Kubatura vypočtena z výkresu D.1.3.4.1 - Půdorys)</t>
  </si>
  <si>
    <t>0,5*1,6*11,5+0,55*2,2*9,6+(1,1*0,3+0,5*1,1)*4=24,336 [A]</t>
  </si>
  <si>
    <t>327365</t>
  </si>
  <si>
    <t>VÝZTUŽ ZDÍ OPĚRNÝCH, ZÁRUBNÍCH, NÁBŘEŽNÍCH Z OCELI 10505, B500B</t>
  </si>
  <si>
    <t>Vývar - Výztuž stěn vývaru z betonářské oceli B500B + provaření po obvodu + vázání drátem 
=0,02*24,34m3*7,850t/m3 
(Viz položka č. 327325)</t>
  </si>
  <si>
    <t>0,02*24,34*7,85=3,821 [A]</t>
  </si>
  <si>
    <t>Podkladní beton C12/15 tl. 150mm 
Přeliv =(2*1,90m*12,50m+1,90m*6,80m)*0,15m 
Vývar =(11,80m*6,00m)*0,15m 
(Kubatura vypočtena z výkresu D.1.3.4.1 - Půdorys)</t>
  </si>
  <si>
    <t>(2*1,9*12,5+1,9*6,8)*0,15+(11,8*6)*0,15=19,683 [A]</t>
  </si>
  <si>
    <t>Lože kamenné dlažby z prostého betonu C25/30-XF3 min. tl. 150mm, včetně obetonování dlažby 
Přeliv =11,70m*6,80m*0,15m 
Vývar =(2,20m*1,50m*1,4+4,00m*2,20m/2+11,40m*1,20m*1,4)*0,15m 
(Kubatura vypočtena z výkresu D.1.3.4.1 - Půdorys)</t>
  </si>
  <si>
    <t>11,7*6,8*0,15+(2,2*1,5*1,4+4*2,2/2+11,4*1,2*1,4)*0,15=16,160 [A]</t>
  </si>
  <si>
    <t>461114</t>
  </si>
  <si>
    <t>PATKY Z DÍLCŮ BETON DO C25/30</t>
  </si>
  <si>
    <t>Orientační sloupek vodovodu - Patka z betonu C25/30-XF3 
=0,40m*0,40m*0,80m 
(Kubatura vypočtena z výkresu D.1.3.4.1 - Půdorys)</t>
  </si>
  <si>
    <t>0,4*0,4*0,8=0,128 [A]</t>
  </si>
  <si>
    <t>položka zahrnuje:  
- nutné zemní práce (hloubení rýh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</si>
  <si>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461212</t>
  </si>
  <si>
    <t>PATKY Z LOMOVÉHO KAMENE NA MC</t>
  </si>
  <si>
    <t>Příčný práh z kamenného zdiva do betonu C25/30-XF3, včetně zatření spár spárovací hmotou 
=(3,00m+2*1,20m*1,4)*1,50m*0,50m 
(Kubatura vypočtena z výkresu D.1.3.4.1 - Půdorys)</t>
  </si>
  <si>
    <t>(3+2*1,2*1,4)*1,5*0,5=4,770 [A]</t>
  </si>
  <si>
    <t>položka zahrnuje:  
- nutné zemní práce (hloubení rýh a pod.)  
- dodání a uložení lomového kamene předepsané frakce do předepsaného tavru s výplní maltou cementovou předepsané kvality, včetně mimostaveništní a vnitrostaveništní dopravy</t>
  </si>
  <si>
    <t>Kamenná rovnanina z lomového kamene, minimální hmotnost 50-250kg/ks, kladená přímo do zeminy, vyklínování menšími kameny 
=(27,70m2*1,4+39,20m2+46,70m2*1,4)*0,60m 
(Kubatura vypočtena z výkresu D.1.3.4.1 - Půdorys)</t>
  </si>
  <si>
    <t>(27,7*1,4+39,2+46,7*1,4)*0,6=86,016 [A]</t>
  </si>
  <si>
    <t>položka zahrnuje:  
- dodávku a zához lomového kamene předepsané frakce včetně mimostaveništní a vnitrostaveništní dopravy  
není-li v zadávací dokumentaci uvedeno jinak, jedná se o nakupovaný materiál</t>
  </si>
  <si>
    <t>Kamenná rovnanina z lomového kamene, minimální hmotnost 200-500kg/ks, kladená přímo do zeminy, vyklínování menšími kameny 
=23,20m2*1,4*0,60m 
(Kubatura vypočtena z výkresu D.1.3.4.1 - Půdorys)</t>
  </si>
  <si>
    <t>23,2*1,4*0,6=19,488 [A]</t>
  </si>
  <si>
    <t>Dlažba z lomového kamene tl. 250mm + spáry zatřeny spárovací hmotou 
Přeliv =11,70m*6,80m*0,25m 
Vývar =(2,20m*1,50m*1,4+4,00m*2,20m/2+11,40m*1,20m*1,4)*0,25m 
(Kubatura vypočtena z výkresu D.1.3.4.1 - Půdorys)</t>
  </si>
  <si>
    <t>11,7*6,8*0,25+(2,2*1,5*1,4+4*2,2/2+11,4*1,2*1,4)*0,25=26,933 [A]</t>
  </si>
  <si>
    <t>86745</t>
  </si>
  <si>
    <t>CHRÁNIČKY Z TRUB OCELOVÝCH PODÉLNĚ PŮLENÝCH DN DO 300MM</t>
  </si>
  <si>
    <t>Chránička vodovodu DN=250mm, ocelová, půlená 
=5,50m 
(Délka vypočtena z výkresu D.1.3.4.1 - Půdorys)</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</si>
  <si>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</si>
  <si>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Výšková úprava hrnce vodovodu 
=1ks 
(Počet vypočten z výkresu D.1.3.4.1 - Půdorys)</t>
  </si>
  <si>
    <t>9111A1</t>
  </si>
  <si>
    <t>ZÁBRADLÍ SILNIČNÍ S VODOR MADLY - DODÁVKA A MONTÁŽ</t>
  </si>
  <si>
    <t>Ocelové rubkové dvoumadlové zábradlí opatřeno PKO + barva RAL, kotveno do betonových patek z PB C25/30-XF3 0,30x0,30x0,80m. 
=16,00m+9,50m 
Celková hmotnost zábradlí: 
=(16,00m+9,50m)*2+27ks*1,60m)*6,52kg/m=614,18kg 
Systém protikorozní ochrany ocelového zábradlí 
- Příprava povrchů – moření v kyselině Be 
- Podklad – ocel žárově zinkovaná ponorem tl. 85 µm 
- Příprava povrchu – jemné otryskání povrchu pro zdrsnění a odmaštění 
- 1x Základní nátěr epoxidový se zinkovým prachem a se zaručenou přilnavostí na kovové povlaky s nominální tloušťkou jedné vrstvy 80 µm 
- 2x Vrchní nátěr polyuretanový s nominální tloušťkou jedné vrstvy 80 µm. Odstín barvy RAL dle požadavku investora. 
- Nátěrový systém má celkovou nominální tloušťku 240 µm 
Betonové patky 
= 27ks*0,30m*0,30m*0,80m = 1,94m3 
(Délka vypočtena z výkresu D.1.3.4.1 - Půdorys)</t>
  </si>
  <si>
    <t>16+9,5=25,500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</si>
  <si>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</si>
  <si>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93658</t>
  </si>
  <si>
    <t>OCHRANNÉ TYČOVÉ ZNAKY - ORIENTAČNÍ SLOUPKY</t>
  </si>
  <si>
    <t>Orientační sloupek vodovodu - demontáž stávajícího sloupku a opětovná montáž 
=1ks 
(Počet vypočten z výkresu D.1.3.4.1 - Půdorys)</t>
  </si>
  <si>
    <t>- Položka zahrnuje veškerý materiál, výrobky a polotovary, včetně mimostaveništní a vnitrostaveništní dopravy (rovněž přesuny), včetně naložení a složení,případně s uložením.</t>
  </si>
  <si>
    <t>966127</t>
  </si>
  <si>
    <t>BOURÁNÍ KONSTRUKCÍ Z KAMENE NA SUCHO S ODVOZEM DO 16KM</t>
  </si>
  <si>
    <t>Bourací práce - Vybourání kamenných opěrných zdí v korytě odpadu, včetně odvozu dle dispozic zhotovitele 
=4,00m*0,50m*2,30m+2,50m*0,50m*2,30m 
=7,48m3*2,20t/m3=16,45t 
(Kubatura vypočtena z výkresu D.1.2.2.01 - Stávající stav - přehledné výkresy)</t>
  </si>
  <si>
    <t>4*0,5*2,3+2,5*0,5*2,3=7,475 [A]</t>
  </si>
  <si>
    <t>Bourací práce - Vybourání betonové hrázky v odpadu, včetně odvozu dle dispozic zhotovitele 
=4,50m*0,55m*2,00m 
=4,95m3*2,30t/m3=11,39t 
(Kubatura vypočtena z výkresu D.1.3.4.1 - Půdorys)</t>
  </si>
  <si>
    <t>4,5*0,55*2=4,950 [A]</t>
  </si>
  <si>
    <t>Bourací práce - Vybourání železobetonového bezpečnostního přelivu, včetně odvozu dle dispozic zhotovitele 
=(5,40m+5,20m)*0,30m*1,50m+4,80m*0,50m*4,80m+2*1,00m*0,25m*2,00m+2*1,00m*0,50m*1,50m 
=18,79m3*2,50t/m3=46,98t 
(Kubatura vypočtena z výkresu D.1.2.2.01 - Stávající stav - přehledné výkresy)</t>
  </si>
  <si>
    <t>(5,4+5,2)*0,3*1,5+4,8*0,5*4,8+2*1*0,25*2+2*1*0,5*1,5=18,790 [A]</t>
  </si>
  <si>
    <t>Bourací práce - Odstranění ocelových česlí, včetně odvozu a likvidace v režii zhotovitele 
=10,35m*0,04t/m 
(Hmotnost vypočtena z výkresu D.1.2.2.01 - Stávající stav - přehledné výkresy)</t>
  </si>
  <si>
    <t>10,35*0,04=0,414 [A]</t>
  </si>
  <si>
    <t>VRN</t>
  </si>
  <si>
    <t>VEDLEJŠÍ ROZPOČTOVÉ NÁKLADY</t>
  </si>
  <si>
    <t>DIO</t>
  </si>
  <si>
    <t>DOPRAVNĚ INŽEÝRSKÉ OPATŘENÍ</t>
  </si>
  <si>
    <t>DOPRAVNĚ INŽENÝRSKÉ OPATŘENÍ</t>
  </si>
  <si>
    <t>Realizace dopravně inženýrského opatření po celou dobu stavby, včetně případných změn navrženého rozsahu dopravně inženýrského opatření. Montáž, demontáž, přesun, nájem dočasného dopravního značení, zařízení, autobusových zastávek, obchozích tras.</t>
  </si>
  <si>
    <t>Položka zahrnuje: 
- dopravu demontovaných značek a zařízení z dočasné skládky 
- osazení a montáž (včetně případných přesunů) značek a zařízení na místě určeném projektem 
- údržbu po celou dobu trvání funkce, náhradu zničených nebo ztracených kusů, nutnou opravu poškozených částí 
- napájení z baterie včetně záložní baterie 
- odstranění, demontáž a odklizení materiálu s odvozem na předepsané místo 
- sazbu za pronájem dopravních značek a zařízení</t>
  </si>
  <si>
    <t>POV</t>
  </si>
  <si>
    <t>PLÁN ORGANIZACE VÝSTAVBY</t>
  </si>
  <si>
    <t>02620-R</t>
  </si>
  <si>
    <t>ZKOUŠENÍ KONSTRUKCÍ A PRACÍ NEZÁVISLOU ZKUŠEBNOU</t>
  </si>
  <si>
    <t>Náklady na průzkumy v rámci realizace stavby - Zkoušení konstrukcí a prací (nad rámec KZP)</t>
  </si>
  <si>
    <t>zahrnuje veškeré náklady spojené s objednatelem požadovanými zkouškami</t>
  </si>
  <si>
    <t>02910-R</t>
  </si>
  <si>
    <t>OSTATNÍ POŽADAVKY - ZEMĚMĚŘIČSKÁ MĚŘENÍ</t>
  </si>
  <si>
    <t>Příprava výstavby - Geodetická činnost v průběhu provádění stavebních prací (geodet zhotovitele stavby pro celou stavbu) včetně vytyčení hranic pozemků a vytyčení obvodu stavby. Součástí je vybudování potřebné vytyčovací sítě pro celou stavbu.</t>
  </si>
  <si>
    <t>zahrnuje veškeré náklady spojené s objednatelem požadovanými pracemi,   
- pro stanovení orientační investorské ceny určete jednotkovou cenu jako 1% odhadované ceny stavby</t>
  </si>
  <si>
    <t>Příprava výstavby - Vytyčení podzemních inženýrských sítí jejich správci, popřípadě provedení kopaných sond pro ověření polohy a jejich hloubky pod terénem.</t>
  </si>
  <si>
    <t>02911-R</t>
  </si>
  <si>
    <t>OSTATNÍ POŽADAVKY - GEODETICKÉ ZAMĚŘENÍ</t>
  </si>
  <si>
    <t>Dokončení výstavby - Geometrické zaměření celé stavby sloužící pro vypracování dokumentace skutečného provedení stavby a pro vypracování geometrického plánu potvrzeného katastrálním úřadem po dokončení stavby</t>
  </si>
  <si>
    <t>02940-R</t>
  </si>
  <si>
    <t>OSTATNÍ POŽADAVKY - VYPRACOVÁNÍ DOKUMENTACE</t>
  </si>
  <si>
    <t>Příprava výstavby - Rozhodnutí o povolení zvláštního užívání pozemní komunikace</t>
  </si>
  <si>
    <t>Příprava výstavby - Havarijní plán</t>
  </si>
  <si>
    <t>Příprava výstavby - Povodňový plán</t>
  </si>
  <si>
    <t>04</t>
  </si>
  <si>
    <t>Příprava výstavby – Výrobně technická dokumentace (pro silniční a zábradelní svodidlo)</t>
  </si>
  <si>
    <t>05</t>
  </si>
  <si>
    <t>Příprava výstavby – Výrobně technická dokumentace (pro zábradlí)</t>
  </si>
  <si>
    <t>06</t>
  </si>
  <si>
    <t>Dokončení výstavby - Fotodokumentace stavby - 1x měsíčně sada barevných fotografií v digitální formě +  závěrečná dokumentace po dokončení stavby v albu s popisem v tištěné i elektronické formě v  počtu dle SoD</t>
  </si>
  <si>
    <t>02943-R</t>
  </si>
  <si>
    <t>OSTATNÍ POŽADAVKY - VYPRACOVÁNÍ RDS</t>
  </si>
  <si>
    <t>Příprava výstavby - Realizační dokumentace celé stavby v rozsahu dle požadavků objednatele včetně zapracování všech podmínek a požadavků stavebního povolení a podmínek stanovených zadávací dokumentací. Dokumentace bude zpracována pro všechny objekty dle čl. 6.1.2 (TKP D kap. 6, příl. 5); jejím předmětem je dokumentace všech zhotovovaných a pomocných konstrukcí a prací nutných ke stavbě objektu. Součástí je předání dokumentace v tištěné podobě v požadovaném počtu paré a předání v elektonické podobě (rozsah a uspořádání odpovídající podobě tištěné) v uzavřeném (PDF) a otevřeném formátu (DWG, XLS, DOC, apod.).</t>
  </si>
  <si>
    <t>02944-R</t>
  </si>
  <si>
    <t>OSTAT POŽADAVKY - DOKUMENTACE SKUTEČ PROVEDENÍ V DIGIT FORMĚ</t>
  </si>
  <si>
    <t>Dokončení výstavby - Dokumentace skutečného provedení stavby v rozsahu dle přílohy č. 3 k vyhlášce č. 499/2006 Sb. ve smyslu § 125 odst. 6 stavebního zákona a dle vyhlášky 146/2008 Sb. Součástí je potřebné zhotovení potřebných provozních a havarijních řádů</t>
  </si>
  <si>
    <t>02945-R</t>
  </si>
  <si>
    <t>OSTAT POŽADAVKY - GEOMETRICKÝ PLÁN</t>
  </si>
  <si>
    <t>Dokončení výstavby - Zajištění geometrických plánů skutečného provedení objektů a geometrických plánů věcných břemen v požadovaném formátu s hranicemi pozemků jako podklad pro vklad do katastrální mapy pro evidenci změn na katastrálním úřadu. Tato dokumentace bude předána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</si>
  <si>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</si>
  <si>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02950-R</t>
  </si>
  <si>
    <t>OSTATNÍ POŽADAVKY - POSUDKY, KONTROLY, REVIZNÍ ZPRÁVY</t>
  </si>
  <si>
    <t>Příprava výstavby - Zdokumentování technického stavu nemovitostí situovaných v okolí stavby. Provedeno před stavbou a po dokončení stavby</t>
  </si>
  <si>
    <t>03100-R</t>
  </si>
  <si>
    <t>ZAŘÍZENÍ STAVENIŠTĚ - ZŘÍZENÍ, PROVOZ, DEMONTÁŽ</t>
  </si>
  <si>
    <t>Průběh výstavby - Tabule se základními informacemi o stavbě (Billboard) (dodávka, montáž, demontáž)</t>
  </si>
  <si>
    <t>zahrnuje objednatelem povolené náklady na pořízení (event. pronájem), provozování, udržování a likvidaci zhotovitelova zařízení</t>
  </si>
  <si>
    <t>Zařízení staveniště - Kompletní zařízení staveniště pro celou stavbu včetně zajištění potřebných povolení a rozhodnutí.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Veškeré dočasné konstrukce požadující koordinátor BOZP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</si>
</sst>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s>
  <fonts count="7">
    <font>
      <sz val="10"/>
      <name val="Arial"/>
      <family val="2"/>
    </font>
    <font>
      <b/>
      <sz val="16"/>
      <color rgb="FF000000"/>
      <name val="Arial"/>
      <family val="2"/>
    </font>
    <font>
      <b/>
      <sz val="16"/>
      <name val="Arial"/>
      <family val="2"/>
    </font>
    <font>
      <b/>
      <sz val="10"/>
      <name val="Arial"/>
      <family val="2"/>
    </font>
    <font>
      <sz val="10"/>
      <color rgb="FFFFFFFF"/>
      <name val="Arial"/>
      <family val="2"/>
    </font>
    <font>
      <b/>
      <sz val="11"/>
      <name val="Arial"/>
      <family val="2"/>
    </font>
    <font>
      <i/>
      <sz val="10"/>
      <name val="Arial"/>
      <family val="2"/>
    </font>
  </fonts>
  <fills count="4">
    <fill>
      <patternFill/>
    </fill>
    <fill>
      <patternFill patternType="gray125"/>
    </fill>
    <fill>
      <patternFill patternType="solid">
        <fgColor rgb="FFCB441A"/>
        <bgColor indexed="64"/>
      </patternFill>
    </fill>
    <fill>
      <patternFill patternType="solid">
        <fgColor rgb="FFD9D9D9"/>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xf numFmtId="0" fontId="4" fillId="2" borderId="1" xfId="0" applyFont="1" applyFill="1" applyBorder="1" applyAlignment="1">
      <alignment horizontal="center" vertical="center" wrapText="1"/>
    </xf>
    <xf numFmtId="0" fontId="0" fillId="3" borderId="2" xfId="0" applyFont="1" applyFill="1" applyBorder="1"/>
    <xf numFmtId="0" fontId="5" fillId="3" borderId="2" xfId="0" applyFont="1" applyFill="1" applyBorder="1" applyAlignment="1">
      <alignment horizontal="right"/>
    </xf>
    <xf numFmtId="0" fontId="5" fillId="3" borderId="0" xfId="0" applyFont="1" applyFill="1" applyAlignment="1">
      <alignment horizontal="right"/>
    </xf>
    <xf numFmtId="0" fontId="2" fillId="3" borderId="0" xfId="0" applyFont="1" applyFill="1"/>
    <xf numFmtId="0" fontId="1" fillId="3" borderId="0" xfId="0" applyFont="1" applyFill="1" applyAlignment="1">
      <alignment horizontal="center" vertical="center"/>
    </xf>
    <xf numFmtId="0" fontId="0" fillId="3" borderId="0" xfId="0" applyFont="1" applyFill="1"/>
    <xf numFmtId="0" fontId="0" fillId="3" borderId="0" xfId="0" applyFont="1" applyFill="1"/>
    <xf numFmtId="0" fontId="1" fillId="3" borderId="0" xfId="0" applyFont="1" applyFill="1" applyAlignment="1">
      <alignment horizontal="center" vertical="center"/>
    </xf>
    <xf numFmtId="0" fontId="3" fillId="3" borderId="0" xfId="0" applyFont="1" applyFill="1" applyAlignment="1">
      <alignment horizontal="right"/>
    </xf>
    <xf numFmtId="0" fontId="4" fillId="2" borderId="1" xfId="0" applyFont="1" applyFill="1" applyBorder="1" applyAlignment="1">
      <alignment horizontal="center"/>
    </xf>
    <xf numFmtId="0" fontId="0" fillId="3" borderId="2" xfId="0" applyFont="1" applyFill="1" applyBorder="1"/>
    <xf numFmtId="4" fontId="3" fillId="3" borderId="0" xfId="0" applyNumberFormat="1" applyFont="1" applyFill="1" applyAlignment="1">
      <alignment horizontal="right"/>
    </xf>
    <xf numFmtId="0" fontId="0" fillId="3" borderId="1" xfId="0" applyFont="1" applyFill="1" applyBorder="1" applyAlignment="1">
      <alignment horizontal="center"/>
    </xf>
    <xf numFmtId="0" fontId="0" fillId="3" borderId="3" xfId="0" applyFont="1" applyFill="1" applyBorder="1"/>
    <xf numFmtId="0" fontId="0" fillId="3" borderId="4" xfId="0" applyFont="1" applyFill="1" applyBorder="1"/>
    <xf numFmtId="0" fontId="0" fillId="3" borderId="5" xfId="0" applyFont="1" applyFill="1" applyBorder="1"/>
    <xf numFmtId="0" fontId="5" fillId="3" borderId="0" xfId="0" applyFont="1" applyFill="1"/>
    <xf numFmtId="0" fontId="5" fillId="3" borderId="0" xfId="0" applyFont="1" applyFill="1" applyAlignment="1">
      <alignment horizontal="left"/>
    </xf>
    <xf numFmtId="0" fontId="4" fillId="2" borderId="1" xfId="0" applyFont="1" applyFill="1" applyBorder="1" applyAlignment="1">
      <alignment horizontal="center" vertical="center" wrapText="1"/>
    </xf>
    <xf numFmtId="0" fontId="5" fillId="3" borderId="2" xfId="0" applyFont="1" applyFill="1" applyBorder="1"/>
    <xf numFmtId="0" fontId="5" fillId="3" borderId="2" xfId="0" applyFont="1" applyFill="1" applyBorder="1" applyAlignment="1">
      <alignment horizontal="left"/>
    </xf>
    <xf numFmtId="0" fontId="0" fillId="0" borderId="1" xfId="0" applyFont="1" applyBorder="1" applyAlignment="1">
      <alignment horizontal="left"/>
    </xf>
    <xf numFmtId="4" fontId="0" fillId="0" borderId="1" xfId="0" applyNumberFormat="1" applyFont="1" applyBorder="1" applyAlignment="1">
      <alignment horizontal="right"/>
    </xf>
    <xf numFmtId="0" fontId="0" fillId="0" borderId="1" xfId="0" applyFont="1" applyBorder="1"/>
    <xf numFmtId="0" fontId="0" fillId="3" borderId="6" xfId="0" applyFont="1" applyFill="1" applyBorder="1"/>
    <xf numFmtId="0" fontId="3" fillId="3" borderId="6" xfId="0" applyFont="1" applyFill="1" applyBorder="1" applyAlignment="1">
      <alignment horizontal="right"/>
    </xf>
    <xf numFmtId="0" fontId="3" fillId="3" borderId="6" xfId="0" applyFont="1" applyFill="1" applyBorder="1" applyAlignment="1">
      <alignment wrapText="1"/>
    </xf>
    <xf numFmtId="4" fontId="3" fillId="3" borderId="6" xfId="0" applyNumberFormat="1" applyFont="1" applyFill="1" applyBorder="1" applyAlignment="1">
      <alignment horizontal="center"/>
    </xf>
    <xf numFmtId="0" fontId="0" fillId="0" borderId="1" xfId="0" applyFont="1" applyBorder="1" applyAlignment="1">
      <alignment horizontal="right"/>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4" fontId="0" fillId="0" borderId="1" xfId="0" applyNumberFormat="1" applyFont="1" applyBorder="1" applyAlignment="1">
      <alignment horizontal="center"/>
    </xf>
    <xf numFmtId="0" fontId="0" fillId="0" borderId="5" xfId="0" applyFont="1" applyBorder="1" applyAlignment="1">
      <alignment vertical="top"/>
    </xf>
    <xf numFmtId="0" fontId="0" fillId="0" borderId="1" xfId="0" applyFont="1" applyBorder="1" applyAlignment="1">
      <alignment horizontal="left" vertical="center" wrapText="1"/>
    </xf>
    <xf numFmtId="0" fontId="0" fillId="0" borderId="0" xfId="0" applyFont="1" applyAlignment="1">
      <alignment vertical="top"/>
    </xf>
    <xf numFmtId="0" fontId="6" fillId="0" borderId="1" xfId="0" applyFont="1" applyBorder="1" applyAlignment="1">
      <alignment horizontal="left" vertical="center" wrapText="1"/>
    </xf>
    <xf numFmtId="0" fontId="3" fillId="3" borderId="2" xfId="0" applyFont="1" applyFill="1" applyBorder="1" applyAlignment="1">
      <alignment horizontal="right"/>
    </xf>
    <xf numFmtId="4" fontId="3" fillId="3" borderId="2" xfId="0" applyNumberFormat="1" applyFont="1" applyFill="1" applyBorder="1" applyAlignment="1">
      <alignment horizontal="center"/>
    </xf>
    <xf numFmtId="4" fontId="0" fillId="3" borderId="1" xfId="0" applyNumberFormat="1" applyFont="1" applyFill="1" applyBorder="1" applyAlignment="1">
      <alignment horizontal="center"/>
    </xf>
    <xf numFmtId="0" fontId="3" fillId="0" borderId="1" xfId="0" applyFont="1" applyBorder="1" applyAlignment="1">
      <alignment horizontal="left"/>
    </xf>
    <xf numFmtId="4" fontId="3" fillId="0" borderId="1" xfId="0" applyNumberFormat="1"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2"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
  <sheetViews>
    <sheetView tabSelected="1"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7"/>
      <c r="B1" s="8" t="s">
        <v>0</v>
      </c>
      <c r="C1" s="8"/>
      <c r="D1" s="8"/>
      <c r="E1" s="8"/>
    </row>
    <row r="2" spans="1:5" ht="12.75" customHeight="1">
      <c r="A2" s="7"/>
      <c r="B2" s="6" t="s">
        <v>1</v>
      </c>
      <c r="C2" s="8"/>
      <c r="D2" s="8"/>
      <c r="E2" s="8"/>
    </row>
    <row r="3" spans="1:5" ht="19.95" customHeight="1">
      <c r="A3" s="7"/>
      <c r="B3" s="7"/>
      <c r="C3" s="8"/>
      <c r="D3" s="8"/>
      <c r="E3" s="8"/>
    </row>
    <row r="4" spans="1:5" ht="19.95" customHeight="1">
      <c r="A4" s="8"/>
      <c r="B4" s="5" t="s">
        <v>2</v>
      </c>
      <c r="C4" s="7"/>
      <c r="D4" s="7"/>
      <c r="E4" s="8"/>
    </row>
    <row r="5" spans="1:5" ht="12.75" customHeight="1">
      <c r="A5" s="8"/>
      <c r="B5" s="7" t="s">
        <v>3</v>
      </c>
      <c r="C5" s="7"/>
      <c r="D5" s="7"/>
      <c r="E5" s="8"/>
    </row>
    <row r="6" spans="1:5" ht="12.75" customHeight="1">
      <c r="A6" s="8"/>
      <c r="B6" s="10" t="s">
        <v>4</v>
      </c>
      <c r="C6" s="13">
        <f>SUM(C10:C17)</f>
        <v>0</v>
      </c>
      <c r="D6" s="8"/>
      <c r="E6" s="8"/>
    </row>
    <row r="7" spans="1:5" ht="12.75" customHeight="1">
      <c r="A7" s="8"/>
      <c r="B7" s="10" t="s">
        <v>5</v>
      </c>
      <c r="C7" s="13">
        <f>SUM(E10:E17)</f>
        <v>0</v>
      </c>
      <c r="D7" s="8"/>
      <c r="E7" s="8"/>
    </row>
    <row r="8" spans="1:5" ht="12.75" customHeight="1">
      <c r="A8" s="12"/>
      <c r="B8" s="12"/>
      <c r="C8" s="12"/>
      <c r="D8" s="12"/>
      <c r="E8" s="12"/>
    </row>
    <row r="9" spans="1:5" ht="12.75" customHeight="1">
      <c r="A9" s="11" t="s">
        <v>6</v>
      </c>
      <c r="B9" s="11" t="s">
        <v>7</v>
      </c>
      <c r="C9" s="11" t="s">
        <v>8</v>
      </c>
      <c r="D9" s="11" t="s">
        <v>9</v>
      </c>
      <c r="E9" s="11" t="s">
        <v>10</v>
      </c>
    </row>
    <row r="10" spans="1:5" ht="12.75" customHeight="1">
      <c r="A10" s="23" t="s">
        <v>28</v>
      </c>
      <c r="B10" s="23" t="s">
        <v>20</v>
      </c>
      <c r="C10" s="24">
        <f>'SO 101_SO 101.1'!I3</f>
        <v>0</v>
      </c>
      <c r="D10" s="24">
        <f>'SO 101_SO 101.1'!O2</f>
        <v>0</v>
      </c>
      <c r="E10" s="24">
        <f aca="true" t="shared" si="0" ref="E10:E17">C10+D10</f>
        <v>0</v>
      </c>
    </row>
    <row r="11" spans="1:5" ht="12.75" customHeight="1">
      <c r="A11" s="23" t="s">
        <v>447</v>
      </c>
      <c r="B11" s="23" t="s">
        <v>448</v>
      </c>
      <c r="C11" s="24">
        <f>'SO 101_SO 101.2'!I3</f>
        <v>0</v>
      </c>
      <c r="D11" s="24">
        <f>'SO 101_SO 101.2'!O2</f>
        <v>0</v>
      </c>
      <c r="E11" s="24">
        <f t="shared" si="0"/>
        <v>0</v>
      </c>
    </row>
    <row r="12" spans="1:5" ht="12.75" customHeight="1">
      <c r="A12" s="23" t="s">
        <v>509</v>
      </c>
      <c r="B12" s="23" t="s">
        <v>510</v>
      </c>
      <c r="C12" s="24">
        <f>'SO 101_SO 101.3'!I3</f>
        <v>0</v>
      </c>
      <c r="D12" s="24">
        <f>'SO 101_SO 101.3'!O2</f>
        <v>0</v>
      </c>
      <c r="E12" s="24">
        <f t="shared" si="0"/>
        <v>0</v>
      </c>
    </row>
    <row r="13" spans="1:5" ht="12.75" customHeight="1">
      <c r="A13" s="42" t="s">
        <v>540</v>
      </c>
      <c r="B13" s="42" t="s">
        <v>541</v>
      </c>
      <c r="C13" s="43">
        <f>'SO 201'!I3</f>
        <v>0</v>
      </c>
      <c r="D13" s="43">
        <f>'SO 201'!O2</f>
        <v>0</v>
      </c>
      <c r="E13" s="43">
        <f t="shared" si="0"/>
        <v>0</v>
      </c>
    </row>
    <row r="14" spans="1:5" ht="12.75" customHeight="1">
      <c r="A14" s="42" t="s">
        <v>823</v>
      </c>
      <c r="B14" s="42" t="s">
        <v>824</v>
      </c>
      <c r="C14" s="43">
        <f>'SO 302'!I3</f>
        <v>0</v>
      </c>
      <c r="D14" s="43">
        <f>'SO 302'!O2</f>
        <v>0</v>
      </c>
      <c r="E14" s="43">
        <f t="shared" si="0"/>
        <v>0</v>
      </c>
    </row>
    <row r="15" spans="1:5" ht="12.75" customHeight="1">
      <c r="A15" s="42" t="s">
        <v>1004</v>
      </c>
      <c r="B15" s="42" t="s">
        <v>1005</v>
      </c>
      <c r="C15" s="43">
        <f>'SO 352'!I3</f>
        <v>0</v>
      </c>
      <c r="D15" s="43">
        <f>'SO 352'!O2</f>
        <v>0</v>
      </c>
      <c r="E15" s="43">
        <f t="shared" si="0"/>
        <v>0</v>
      </c>
    </row>
    <row r="16" spans="1:5" ht="12.75" customHeight="1">
      <c r="A16" s="23" t="s">
        <v>1121</v>
      </c>
      <c r="B16" s="23" t="s">
        <v>1122</v>
      </c>
      <c r="C16" s="24">
        <f>VRN_DIO!I3</f>
        <v>0</v>
      </c>
      <c r="D16" s="24">
        <f>VRN_DIO!O2</f>
        <v>0</v>
      </c>
      <c r="E16" s="24">
        <f t="shared" si="0"/>
        <v>0</v>
      </c>
    </row>
    <row r="17" spans="1:5" ht="12.75" customHeight="1">
      <c r="A17" s="23" t="s">
        <v>1126</v>
      </c>
      <c r="B17" s="23" t="s">
        <v>1127</v>
      </c>
      <c r="C17" s="24">
        <f>VRN_POV!I3</f>
        <v>0</v>
      </c>
      <c r="D17" s="24">
        <f>VRN_POV!O2</f>
        <v>0</v>
      </c>
      <c r="E17" s="24">
        <f t="shared" si="0"/>
        <v>0</v>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0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0+O9+O30+O127+O136+O145+O162+O195+O200+O237</f>
        <v>0</v>
      </c>
      <c r="P2" t="s">
        <v>26</v>
      </c>
    </row>
    <row r="3" spans="1:16" ht="15" customHeight="1">
      <c r="A3" t="s">
        <v>12</v>
      </c>
      <c r="B3" s="18" t="s">
        <v>14</v>
      </c>
      <c r="C3" s="4" t="s">
        <v>15</v>
      </c>
      <c r="D3" s="7"/>
      <c r="E3" s="19" t="s">
        <v>16</v>
      </c>
      <c r="F3" s="8"/>
      <c r="G3" s="15"/>
      <c r="H3" s="14" t="s">
        <v>28</v>
      </c>
      <c r="I3" s="41">
        <f>0+I9+I30+I127+I136+I145+I162+I195+I200+I237</f>
        <v>0</v>
      </c>
      <c r="J3" s="16"/>
      <c r="O3" t="s">
        <v>23</v>
      </c>
      <c r="P3" t="s">
        <v>27</v>
      </c>
    </row>
    <row r="4" spans="1:16" ht="15" customHeight="1">
      <c r="A4" t="s">
        <v>17</v>
      </c>
      <c r="B4" s="18" t="s">
        <v>18</v>
      </c>
      <c r="C4" s="4" t="s">
        <v>19</v>
      </c>
      <c r="D4" s="7"/>
      <c r="E4" s="19" t="s">
        <v>20</v>
      </c>
      <c r="F4" s="8"/>
      <c r="G4" s="8"/>
      <c r="H4" s="17"/>
      <c r="I4" s="17"/>
      <c r="J4" s="8"/>
      <c r="O4" t="s">
        <v>24</v>
      </c>
      <c r="P4" t="s">
        <v>27</v>
      </c>
    </row>
    <row r="5" spans="1:16" ht="12.75" customHeight="1">
      <c r="A5" t="s">
        <v>21</v>
      </c>
      <c r="B5" s="21" t="s">
        <v>22</v>
      </c>
      <c r="C5" s="3" t="s">
        <v>28</v>
      </c>
      <c r="D5" s="2"/>
      <c r="E5" s="22" t="s">
        <v>20</v>
      </c>
      <c r="F5" s="12"/>
      <c r="G5" s="12"/>
      <c r="H5" s="12"/>
      <c r="I5" s="12"/>
      <c r="J5" s="12"/>
      <c r="O5" t="s">
        <v>25</v>
      </c>
      <c r="P5" t="s">
        <v>27</v>
      </c>
    </row>
    <row r="6" spans="1:10" ht="12.75" customHeight="1">
      <c r="A6" s="1" t="s">
        <v>29</v>
      </c>
      <c r="B6" s="1" t="s">
        <v>31</v>
      </c>
      <c r="C6" s="1" t="s">
        <v>33</v>
      </c>
      <c r="D6" s="1" t="s">
        <v>34</v>
      </c>
      <c r="E6" s="1" t="s">
        <v>35</v>
      </c>
      <c r="F6" s="1" t="s">
        <v>37</v>
      </c>
      <c r="G6" s="1" t="s">
        <v>39</v>
      </c>
      <c r="H6" s="1" t="s">
        <v>41</v>
      </c>
      <c r="I6" s="1"/>
      <c r="J6" s="1" t="s">
        <v>46</v>
      </c>
    </row>
    <row r="7" spans="1:10" ht="12.75" customHeight="1">
      <c r="A7" s="1"/>
      <c r="B7" s="1"/>
      <c r="C7" s="1"/>
      <c r="D7" s="1"/>
      <c r="E7" s="1"/>
      <c r="F7" s="1"/>
      <c r="G7" s="1"/>
      <c r="H7" s="20" t="s">
        <v>42</v>
      </c>
      <c r="I7" s="20" t="s">
        <v>44</v>
      </c>
      <c r="J7" s="1"/>
    </row>
    <row r="8" spans="1:10" ht="12.75" customHeight="1">
      <c r="A8" s="20" t="s">
        <v>30</v>
      </c>
      <c r="B8" s="20" t="s">
        <v>32</v>
      </c>
      <c r="C8" s="20" t="s">
        <v>27</v>
      </c>
      <c r="D8" s="20" t="s">
        <v>26</v>
      </c>
      <c r="E8" s="20" t="s">
        <v>36</v>
      </c>
      <c r="F8" s="20" t="s">
        <v>38</v>
      </c>
      <c r="G8" s="20" t="s">
        <v>40</v>
      </c>
      <c r="H8" s="20" t="s">
        <v>43</v>
      </c>
      <c r="I8" s="20" t="s">
        <v>45</v>
      </c>
      <c r="J8" s="20" t="s">
        <v>47</v>
      </c>
    </row>
    <row r="9" spans="1:18" ht="12.75" customHeight="1">
      <c r="A9" s="26" t="s">
        <v>48</v>
      </c>
      <c r="B9" s="26"/>
      <c r="C9" s="27" t="s">
        <v>30</v>
      </c>
      <c r="D9" s="26"/>
      <c r="E9" s="28" t="s">
        <v>49</v>
      </c>
      <c r="F9" s="26"/>
      <c r="G9" s="26"/>
      <c r="H9" s="26"/>
      <c r="I9" s="29">
        <f>0+Q9</f>
        <v>0</v>
      </c>
      <c r="J9" s="26"/>
      <c r="O9">
        <f>0+R9</f>
        <v>0</v>
      </c>
      <c r="Q9">
        <f>0+I10+I14+I18+I22+I26</f>
        <v>0</v>
      </c>
      <c r="R9">
        <f>0+O10+O14+O18+O22+O26</f>
        <v>0</v>
      </c>
    </row>
    <row r="10" spans="1:16" ht="13.2">
      <c r="A10" s="25" t="s">
        <v>50</v>
      </c>
      <c r="B10" s="30" t="s">
        <v>51</v>
      </c>
      <c r="C10" s="30" t="s">
        <v>52</v>
      </c>
      <c r="D10" s="25" t="s">
        <v>53</v>
      </c>
      <c r="E10" s="31" t="s">
        <v>54</v>
      </c>
      <c r="F10" s="32" t="s">
        <v>55</v>
      </c>
      <c r="G10" s="33">
        <v>137.66</v>
      </c>
      <c r="H10" s="34">
        <v>0</v>
      </c>
      <c r="I10" s="34">
        <f>ROUND(ROUND(H10,2)*ROUND(G10,3),2)</f>
        <v>0</v>
      </c>
      <c r="J10" s="32" t="s">
        <v>56</v>
      </c>
      <c r="O10">
        <f>(I10*21)/100</f>
        <v>0</v>
      </c>
      <c r="P10" t="s">
        <v>27</v>
      </c>
    </row>
    <row r="11" spans="1:5" ht="52.8">
      <c r="A11" s="35" t="s">
        <v>57</v>
      </c>
      <c r="E11" s="36" t="s">
        <v>58</v>
      </c>
    </row>
    <row r="12" spans="1:5" ht="13.2">
      <c r="A12" s="37" t="s">
        <v>59</v>
      </c>
      <c r="E12" s="38" t="s">
        <v>60</v>
      </c>
    </row>
    <row r="13" spans="1:5" ht="26.4">
      <c r="A13" t="s">
        <v>61</v>
      </c>
      <c r="E13" s="36" t="s">
        <v>62</v>
      </c>
    </row>
    <row r="14" spans="1:16" ht="26.4">
      <c r="A14" s="25" t="s">
        <v>50</v>
      </c>
      <c r="B14" s="30" t="s">
        <v>63</v>
      </c>
      <c r="C14" s="30" t="s">
        <v>64</v>
      </c>
      <c r="D14" s="25" t="s">
        <v>53</v>
      </c>
      <c r="E14" s="31" t="s">
        <v>65</v>
      </c>
      <c r="F14" s="32" t="s">
        <v>55</v>
      </c>
      <c r="G14" s="33">
        <v>605.87</v>
      </c>
      <c r="H14" s="34">
        <v>0</v>
      </c>
      <c r="I14" s="34">
        <f>ROUND(ROUND(H14,2)*ROUND(G14,3),2)</f>
        <v>0</v>
      </c>
      <c r="J14" s="32" t="s">
        <v>56</v>
      </c>
      <c r="O14">
        <f>(I14*21)/100</f>
        <v>0</v>
      </c>
      <c r="P14" t="s">
        <v>27</v>
      </c>
    </row>
    <row r="15" spans="1:5" ht="39.6">
      <c r="A15" s="35" t="s">
        <v>57</v>
      </c>
      <c r="E15" s="36" t="s">
        <v>66</v>
      </c>
    </row>
    <row r="16" spans="1:5" ht="13.2">
      <c r="A16" s="37" t="s">
        <v>59</v>
      </c>
      <c r="E16" s="38" t="s">
        <v>67</v>
      </c>
    </row>
    <row r="17" spans="1:5" ht="145.2">
      <c r="A17" t="s">
        <v>61</v>
      </c>
      <c r="E17" s="36" t="s">
        <v>68</v>
      </c>
    </row>
    <row r="18" spans="1:16" ht="26.4">
      <c r="A18" s="25" t="s">
        <v>50</v>
      </c>
      <c r="B18" s="30" t="s">
        <v>69</v>
      </c>
      <c r="C18" s="30" t="s">
        <v>70</v>
      </c>
      <c r="D18" s="25" t="s">
        <v>53</v>
      </c>
      <c r="E18" s="31" t="s">
        <v>71</v>
      </c>
      <c r="F18" s="32" t="s">
        <v>55</v>
      </c>
      <c r="G18" s="33">
        <v>85.93</v>
      </c>
      <c r="H18" s="34">
        <v>0</v>
      </c>
      <c r="I18" s="34">
        <f>ROUND(ROUND(H18,2)*ROUND(G18,3),2)</f>
        <v>0</v>
      </c>
      <c r="J18" s="32" t="s">
        <v>56</v>
      </c>
      <c r="O18">
        <f>(I18*21)/100</f>
        <v>0</v>
      </c>
      <c r="P18" t="s">
        <v>27</v>
      </c>
    </row>
    <row r="19" spans="1:5" ht="39.6">
      <c r="A19" s="35" t="s">
        <v>57</v>
      </c>
      <c r="E19" s="36" t="s">
        <v>72</v>
      </c>
    </row>
    <row r="20" spans="1:5" ht="13.2">
      <c r="A20" s="37" t="s">
        <v>59</v>
      </c>
      <c r="E20" s="38" t="s">
        <v>73</v>
      </c>
    </row>
    <row r="21" spans="1:5" ht="145.2">
      <c r="A21" t="s">
        <v>61</v>
      </c>
      <c r="E21" s="36" t="s">
        <v>68</v>
      </c>
    </row>
    <row r="22" spans="1:16" ht="26.4">
      <c r="A22" s="25" t="s">
        <v>50</v>
      </c>
      <c r="B22" s="30" t="s">
        <v>38</v>
      </c>
      <c r="C22" s="30" t="s">
        <v>74</v>
      </c>
      <c r="D22" s="25" t="s">
        <v>53</v>
      </c>
      <c r="E22" s="31" t="s">
        <v>75</v>
      </c>
      <c r="F22" s="32" t="s">
        <v>55</v>
      </c>
      <c r="G22" s="33">
        <v>1.18</v>
      </c>
      <c r="H22" s="34">
        <v>0</v>
      </c>
      <c r="I22" s="34">
        <f>ROUND(ROUND(H22,2)*ROUND(G22,3),2)</f>
        <v>0</v>
      </c>
      <c r="J22" s="32" t="s">
        <v>56</v>
      </c>
      <c r="O22">
        <f>(I22*21)/100</f>
        <v>0</v>
      </c>
      <c r="P22" t="s">
        <v>27</v>
      </c>
    </row>
    <row r="23" spans="1:5" ht="39.6">
      <c r="A23" s="35" t="s">
        <v>57</v>
      </c>
      <c r="E23" s="36" t="s">
        <v>76</v>
      </c>
    </row>
    <row r="24" spans="1:5" ht="13.2">
      <c r="A24" s="37" t="s">
        <v>59</v>
      </c>
      <c r="E24" s="38" t="s">
        <v>77</v>
      </c>
    </row>
    <row r="25" spans="1:5" ht="145.2">
      <c r="A25" t="s">
        <v>61</v>
      </c>
      <c r="E25" s="36" t="s">
        <v>68</v>
      </c>
    </row>
    <row r="26" spans="1:16" ht="13.2">
      <c r="A26" s="25" t="s">
        <v>50</v>
      </c>
      <c r="B26" s="30" t="s">
        <v>78</v>
      </c>
      <c r="C26" s="30" t="s">
        <v>79</v>
      </c>
      <c r="D26" s="25" t="s">
        <v>53</v>
      </c>
      <c r="E26" s="31" t="s">
        <v>80</v>
      </c>
      <c r="F26" s="32" t="s">
        <v>81</v>
      </c>
      <c r="G26" s="33">
        <v>1</v>
      </c>
      <c r="H26" s="34">
        <v>0</v>
      </c>
      <c r="I26" s="34">
        <f>ROUND(ROUND(H26,2)*ROUND(G26,3),2)</f>
        <v>0</v>
      </c>
      <c r="J26" s="32" t="s">
        <v>56</v>
      </c>
      <c r="O26">
        <f>(I26*21)/100</f>
        <v>0</v>
      </c>
      <c r="P26" t="s">
        <v>27</v>
      </c>
    </row>
    <row r="27" spans="1:5" ht="13.2">
      <c r="A27" s="35" t="s">
        <v>57</v>
      </c>
      <c r="E27" s="36" t="s">
        <v>82</v>
      </c>
    </row>
    <row r="28" spans="1:5" ht="13.2">
      <c r="A28" s="37" t="s">
        <v>59</v>
      </c>
      <c r="E28" s="38" t="s">
        <v>53</v>
      </c>
    </row>
    <row r="29" spans="1:5" ht="13.2">
      <c r="A29" t="s">
        <v>61</v>
      </c>
      <c r="E29" s="36" t="s">
        <v>53</v>
      </c>
    </row>
    <row r="30" spans="1:18" ht="12.75" customHeight="1">
      <c r="A30" s="12" t="s">
        <v>48</v>
      </c>
      <c r="B30" s="12"/>
      <c r="C30" s="39" t="s">
        <v>32</v>
      </c>
      <c r="D30" s="12"/>
      <c r="E30" s="28" t="s">
        <v>83</v>
      </c>
      <c r="F30" s="12"/>
      <c r="G30" s="12"/>
      <c r="H30" s="12"/>
      <c r="I30" s="40">
        <f>0+Q30</f>
        <v>0</v>
      </c>
      <c r="J30" s="12"/>
      <c r="O30">
        <f>0+R30</f>
        <v>0</v>
      </c>
      <c r="Q30">
        <f>0+I31+I35+I39+I43+I47+I51+I55+I59+I63+I67+I71+I75+I79+I83+I87+I91+I95+I99+I103+I107+I111+I115+I119+I123</f>
        <v>0</v>
      </c>
      <c r="R30">
        <f>0+O31+O35+O39+O43+O47+O51+O55+O59+O63+O67+O71+O75+O79+O83+O87+O91+O95+O99+O103+O107+O111+O115+O119+O123</f>
        <v>0</v>
      </c>
    </row>
    <row r="31" spans="1:16" ht="13.2">
      <c r="A31" s="25" t="s">
        <v>50</v>
      </c>
      <c r="B31" s="30" t="s">
        <v>32</v>
      </c>
      <c r="C31" s="30" t="s">
        <v>84</v>
      </c>
      <c r="D31" s="25" t="s">
        <v>53</v>
      </c>
      <c r="E31" s="31" t="s">
        <v>85</v>
      </c>
      <c r="F31" s="32" t="s">
        <v>86</v>
      </c>
      <c r="G31" s="33">
        <v>1</v>
      </c>
      <c r="H31" s="34">
        <v>0</v>
      </c>
      <c r="I31" s="34">
        <f>ROUND(ROUND(H31,2)*ROUND(G31,3),2)</f>
        <v>0</v>
      </c>
      <c r="J31" s="32" t="s">
        <v>56</v>
      </c>
      <c r="O31">
        <f>(I31*21)/100</f>
        <v>0</v>
      </c>
      <c r="P31" t="s">
        <v>27</v>
      </c>
    </row>
    <row r="32" spans="1:5" ht="52.8">
      <c r="A32" s="35" t="s">
        <v>57</v>
      </c>
      <c r="E32" s="36" t="s">
        <v>87</v>
      </c>
    </row>
    <row r="33" spans="1:5" ht="13.2">
      <c r="A33" s="37" t="s">
        <v>59</v>
      </c>
      <c r="E33" s="38" t="s">
        <v>88</v>
      </c>
    </row>
    <row r="34" spans="1:5" ht="171.6">
      <c r="A34" t="s">
        <v>61</v>
      </c>
      <c r="E34" s="36" t="s">
        <v>89</v>
      </c>
    </row>
    <row r="35" spans="1:16" ht="13.2">
      <c r="A35" s="25" t="s">
        <v>50</v>
      </c>
      <c r="B35" s="30" t="s">
        <v>90</v>
      </c>
      <c r="C35" s="30" t="s">
        <v>91</v>
      </c>
      <c r="D35" s="25" t="s">
        <v>53</v>
      </c>
      <c r="E35" s="31" t="s">
        <v>92</v>
      </c>
      <c r="F35" s="32" t="s">
        <v>93</v>
      </c>
      <c r="G35" s="33">
        <v>57.36</v>
      </c>
      <c r="H35" s="34">
        <v>0</v>
      </c>
      <c r="I35" s="34">
        <f>ROUND(ROUND(H35,2)*ROUND(G35,3),2)</f>
        <v>0</v>
      </c>
      <c r="J35" s="32" t="s">
        <v>56</v>
      </c>
      <c r="O35">
        <f>(I35*21)/100</f>
        <v>0</v>
      </c>
      <c r="P35" t="s">
        <v>27</v>
      </c>
    </row>
    <row r="36" spans="1:5" ht="66">
      <c r="A36" s="35" t="s">
        <v>57</v>
      </c>
      <c r="E36" s="36" t="s">
        <v>94</v>
      </c>
    </row>
    <row r="37" spans="1:5" ht="13.2">
      <c r="A37" s="37" t="s">
        <v>59</v>
      </c>
      <c r="E37" s="38" t="s">
        <v>95</v>
      </c>
    </row>
    <row r="38" spans="1:5" ht="66">
      <c r="A38" t="s">
        <v>61</v>
      </c>
      <c r="E38" s="36" t="s">
        <v>96</v>
      </c>
    </row>
    <row r="39" spans="1:16" ht="26.4">
      <c r="A39" s="25" t="s">
        <v>50</v>
      </c>
      <c r="B39" s="30" t="s">
        <v>97</v>
      </c>
      <c r="C39" s="30" t="s">
        <v>98</v>
      </c>
      <c r="D39" s="25" t="s">
        <v>53</v>
      </c>
      <c r="E39" s="31" t="s">
        <v>99</v>
      </c>
      <c r="F39" s="32" t="s">
        <v>93</v>
      </c>
      <c r="G39" s="33">
        <v>152.1</v>
      </c>
      <c r="H39" s="34">
        <v>0</v>
      </c>
      <c r="I39" s="34">
        <f>ROUND(ROUND(H39,2)*ROUND(G39,3),2)</f>
        <v>0</v>
      </c>
      <c r="J39" s="32" t="s">
        <v>56</v>
      </c>
      <c r="O39">
        <f>(I39*21)/100</f>
        <v>0</v>
      </c>
      <c r="P39" t="s">
        <v>27</v>
      </c>
    </row>
    <row r="40" spans="1:5" ht="66">
      <c r="A40" s="35" t="s">
        <v>57</v>
      </c>
      <c r="E40" s="36" t="s">
        <v>100</v>
      </c>
    </row>
    <row r="41" spans="1:5" ht="13.2">
      <c r="A41" s="37" t="s">
        <v>59</v>
      </c>
      <c r="E41" s="38" t="s">
        <v>101</v>
      </c>
    </row>
    <row r="42" spans="1:5" ht="66">
      <c r="A42" t="s">
        <v>61</v>
      </c>
      <c r="E42" s="36" t="s">
        <v>96</v>
      </c>
    </row>
    <row r="43" spans="1:16" ht="13.2">
      <c r="A43" s="25" t="s">
        <v>50</v>
      </c>
      <c r="B43" s="30" t="s">
        <v>102</v>
      </c>
      <c r="C43" s="30" t="s">
        <v>103</v>
      </c>
      <c r="D43" s="25" t="s">
        <v>53</v>
      </c>
      <c r="E43" s="31" t="s">
        <v>104</v>
      </c>
      <c r="F43" s="32" t="s">
        <v>93</v>
      </c>
      <c r="G43" s="33">
        <v>35.805</v>
      </c>
      <c r="H43" s="34">
        <v>0</v>
      </c>
      <c r="I43" s="34">
        <f>ROUND(ROUND(H43,2)*ROUND(G43,3),2)</f>
        <v>0</v>
      </c>
      <c r="J43" s="32" t="s">
        <v>56</v>
      </c>
      <c r="O43">
        <f>(I43*21)/100</f>
        <v>0</v>
      </c>
      <c r="P43" t="s">
        <v>27</v>
      </c>
    </row>
    <row r="44" spans="1:5" ht="66">
      <c r="A44" s="35" t="s">
        <v>57</v>
      </c>
      <c r="E44" s="36" t="s">
        <v>105</v>
      </c>
    </row>
    <row r="45" spans="1:5" ht="13.2">
      <c r="A45" s="37" t="s">
        <v>59</v>
      </c>
      <c r="E45" s="38" t="s">
        <v>106</v>
      </c>
    </row>
    <row r="46" spans="1:5" ht="66">
      <c r="A46" t="s">
        <v>61</v>
      </c>
      <c r="E46" s="36" t="s">
        <v>96</v>
      </c>
    </row>
    <row r="47" spans="1:16" ht="13.2">
      <c r="A47" s="25" t="s">
        <v>50</v>
      </c>
      <c r="B47" s="30" t="s">
        <v>107</v>
      </c>
      <c r="C47" s="30" t="s">
        <v>108</v>
      </c>
      <c r="D47" s="25" t="s">
        <v>53</v>
      </c>
      <c r="E47" s="31" t="s">
        <v>109</v>
      </c>
      <c r="F47" s="32" t="s">
        <v>110</v>
      </c>
      <c r="G47" s="33">
        <v>10.5</v>
      </c>
      <c r="H47" s="34">
        <v>0</v>
      </c>
      <c r="I47" s="34">
        <f>ROUND(ROUND(H47,2)*ROUND(G47,3),2)</f>
        <v>0</v>
      </c>
      <c r="J47" s="32" t="s">
        <v>56</v>
      </c>
      <c r="O47">
        <f>(I47*21)/100</f>
        <v>0</v>
      </c>
      <c r="P47" t="s">
        <v>27</v>
      </c>
    </row>
    <row r="48" spans="1:5" ht="52.8">
      <c r="A48" s="35" t="s">
        <v>57</v>
      </c>
      <c r="E48" s="36" t="s">
        <v>111</v>
      </c>
    </row>
    <row r="49" spans="1:5" ht="13.2">
      <c r="A49" s="37" t="s">
        <v>59</v>
      </c>
      <c r="E49" s="38" t="s">
        <v>112</v>
      </c>
    </row>
    <row r="50" spans="1:5" ht="26.4">
      <c r="A50" t="s">
        <v>61</v>
      </c>
      <c r="E50" s="36" t="s">
        <v>113</v>
      </c>
    </row>
    <row r="51" spans="1:16" ht="13.2">
      <c r="A51" s="25" t="s">
        <v>50</v>
      </c>
      <c r="B51" s="30" t="s">
        <v>26</v>
      </c>
      <c r="C51" s="30" t="s">
        <v>114</v>
      </c>
      <c r="D51" s="25" t="s">
        <v>53</v>
      </c>
      <c r="E51" s="31" t="s">
        <v>115</v>
      </c>
      <c r="F51" s="32" t="s">
        <v>93</v>
      </c>
      <c r="G51" s="33">
        <v>49.28</v>
      </c>
      <c r="H51" s="34">
        <v>0</v>
      </c>
      <c r="I51" s="34">
        <f>ROUND(ROUND(H51,2)*ROUND(G51,3),2)</f>
        <v>0</v>
      </c>
      <c r="J51" s="32" t="s">
        <v>56</v>
      </c>
      <c r="O51">
        <f>(I51*21)/100</f>
        <v>0</v>
      </c>
      <c r="P51" t="s">
        <v>27</v>
      </c>
    </row>
    <row r="52" spans="1:5" ht="52.8">
      <c r="A52" s="35" t="s">
        <v>57</v>
      </c>
      <c r="E52" s="36" t="s">
        <v>116</v>
      </c>
    </row>
    <row r="53" spans="1:5" ht="13.2">
      <c r="A53" s="37" t="s">
        <v>59</v>
      </c>
      <c r="E53" s="38" t="s">
        <v>117</v>
      </c>
    </row>
    <row r="54" spans="1:5" ht="39.6">
      <c r="A54" t="s">
        <v>61</v>
      </c>
      <c r="E54" s="36" t="s">
        <v>118</v>
      </c>
    </row>
    <row r="55" spans="1:16" ht="13.2">
      <c r="A55" s="25" t="s">
        <v>50</v>
      </c>
      <c r="B55" s="30" t="s">
        <v>27</v>
      </c>
      <c r="C55" s="30" t="s">
        <v>119</v>
      </c>
      <c r="D55" s="25" t="s">
        <v>53</v>
      </c>
      <c r="E55" s="31" t="s">
        <v>120</v>
      </c>
      <c r="F55" s="32" t="s">
        <v>93</v>
      </c>
      <c r="G55" s="33">
        <v>8.02</v>
      </c>
      <c r="H55" s="34">
        <v>0</v>
      </c>
      <c r="I55" s="34">
        <f>ROUND(ROUND(H55,2)*ROUND(G55,3),2)</f>
        <v>0</v>
      </c>
      <c r="J55" s="32" t="s">
        <v>56</v>
      </c>
      <c r="O55">
        <f>(I55*21)/100</f>
        <v>0</v>
      </c>
      <c r="P55" t="s">
        <v>27</v>
      </c>
    </row>
    <row r="56" spans="1:5" ht="66">
      <c r="A56" s="35" t="s">
        <v>57</v>
      </c>
      <c r="E56" s="36" t="s">
        <v>121</v>
      </c>
    </row>
    <row r="57" spans="1:5" ht="13.2">
      <c r="A57" s="37" t="s">
        <v>59</v>
      </c>
      <c r="E57" s="38" t="s">
        <v>122</v>
      </c>
    </row>
    <row r="58" spans="1:5" ht="39.6">
      <c r="A58" t="s">
        <v>61</v>
      </c>
      <c r="E58" s="36" t="s">
        <v>118</v>
      </c>
    </row>
    <row r="59" spans="1:16" ht="13.2">
      <c r="A59" s="25" t="s">
        <v>50</v>
      </c>
      <c r="B59" s="30" t="s">
        <v>123</v>
      </c>
      <c r="C59" s="30" t="s">
        <v>124</v>
      </c>
      <c r="D59" s="25" t="s">
        <v>53</v>
      </c>
      <c r="E59" s="31" t="s">
        <v>125</v>
      </c>
      <c r="F59" s="32" t="s">
        <v>93</v>
      </c>
      <c r="G59" s="33">
        <v>39.25</v>
      </c>
      <c r="H59" s="34">
        <v>0</v>
      </c>
      <c r="I59" s="34">
        <f>ROUND(ROUND(H59,2)*ROUND(G59,3),2)</f>
        <v>0</v>
      </c>
      <c r="J59" s="32" t="s">
        <v>56</v>
      </c>
      <c r="O59">
        <f>(I59*21)/100</f>
        <v>0</v>
      </c>
      <c r="P59" t="s">
        <v>27</v>
      </c>
    </row>
    <row r="60" spans="1:5" ht="66">
      <c r="A60" s="35" t="s">
        <v>57</v>
      </c>
      <c r="E60" s="36" t="s">
        <v>126</v>
      </c>
    </row>
    <row r="61" spans="1:5" ht="13.2">
      <c r="A61" s="37" t="s">
        <v>59</v>
      </c>
      <c r="E61" s="38" t="s">
        <v>127</v>
      </c>
    </row>
    <row r="62" spans="1:5" ht="382.8">
      <c r="A62" t="s">
        <v>61</v>
      </c>
      <c r="E62" s="36" t="s">
        <v>128</v>
      </c>
    </row>
    <row r="63" spans="1:16" ht="13.2">
      <c r="A63" s="25" t="s">
        <v>50</v>
      </c>
      <c r="B63" s="30" t="s">
        <v>129</v>
      </c>
      <c r="C63" s="30" t="s">
        <v>130</v>
      </c>
      <c r="D63" s="25" t="s">
        <v>53</v>
      </c>
      <c r="E63" s="31" t="s">
        <v>131</v>
      </c>
      <c r="F63" s="32" t="s">
        <v>93</v>
      </c>
      <c r="G63" s="33">
        <v>150.42</v>
      </c>
      <c r="H63" s="34">
        <v>0</v>
      </c>
      <c r="I63" s="34">
        <f>ROUND(ROUND(H63,2)*ROUND(G63,3),2)</f>
        <v>0</v>
      </c>
      <c r="J63" s="32" t="s">
        <v>56</v>
      </c>
      <c r="O63">
        <f>(I63*21)/100</f>
        <v>0</v>
      </c>
      <c r="P63" t="s">
        <v>27</v>
      </c>
    </row>
    <row r="64" spans="1:5" ht="290.4">
      <c r="A64" s="35" t="s">
        <v>57</v>
      </c>
      <c r="E64" s="36" t="s">
        <v>132</v>
      </c>
    </row>
    <row r="65" spans="1:5" ht="13.2">
      <c r="A65" s="37" t="s">
        <v>59</v>
      </c>
      <c r="E65" s="38" t="s">
        <v>133</v>
      </c>
    </row>
    <row r="66" spans="1:5" ht="382.8">
      <c r="A66" t="s">
        <v>61</v>
      </c>
      <c r="E66" s="36" t="s">
        <v>128</v>
      </c>
    </row>
    <row r="67" spans="1:16" ht="13.2">
      <c r="A67" s="25" t="s">
        <v>50</v>
      </c>
      <c r="B67" s="30" t="s">
        <v>134</v>
      </c>
      <c r="C67" s="30" t="s">
        <v>135</v>
      </c>
      <c r="D67" s="25" t="s">
        <v>53</v>
      </c>
      <c r="E67" s="31" t="s">
        <v>136</v>
      </c>
      <c r="F67" s="32" t="s">
        <v>93</v>
      </c>
      <c r="G67" s="33">
        <v>18.705</v>
      </c>
      <c r="H67" s="34">
        <v>0</v>
      </c>
      <c r="I67" s="34">
        <f>ROUND(ROUND(H67,2)*ROUND(G67,3),2)</f>
        <v>0</v>
      </c>
      <c r="J67" s="32" t="s">
        <v>56</v>
      </c>
      <c r="O67">
        <f>(I67*21)/100</f>
        <v>0</v>
      </c>
      <c r="P67" t="s">
        <v>27</v>
      </c>
    </row>
    <row r="68" spans="1:5" ht="79.2">
      <c r="A68" s="35" t="s">
        <v>57</v>
      </c>
      <c r="E68" s="36" t="s">
        <v>137</v>
      </c>
    </row>
    <row r="69" spans="1:5" ht="26.4">
      <c r="A69" s="37" t="s">
        <v>59</v>
      </c>
      <c r="E69" s="38" t="s">
        <v>138</v>
      </c>
    </row>
    <row r="70" spans="1:5" ht="250.8">
      <c r="A70" t="s">
        <v>61</v>
      </c>
      <c r="E70" s="36" t="s">
        <v>139</v>
      </c>
    </row>
    <row r="71" spans="1:16" ht="13.2">
      <c r="A71" s="25" t="s">
        <v>50</v>
      </c>
      <c r="B71" s="30" t="s">
        <v>140</v>
      </c>
      <c r="C71" s="30" t="s">
        <v>141</v>
      </c>
      <c r="D71" s="25" t="s">
        <v>142</v>
      </c>
      <c r="E71" s="31" t="s">
        <v>143</v>
      </c>
      <c r="F71" s="32" t="s">
        <v>93</v>
      </c>
      <c r="G71" s="33">
        <v>5.18</v>
      </c>
      <c r="H71" s="34">
        <v>0</v>
      </c>
      <c r="I71" s="34">
        <f>ROUND(ROUND(H71,2)*ROUND(G71,3),2)</f>
        <v>0</v>
      </c>
      <c r="J71" s="32" t="s">
        <v>56</v>
      </c>
      <c r="O71">
        <f>(I71*21)/100</f>
        <v>0</v>
      </c>
      <c r="P71" t="s">
        <v>27</v>
      </c>
    </row>
    <row r="72" spans="1:5" ht="39.6">
      <c r="A72" s="35" t="s">
        <v>57</v>
      </c>
      <c r="E72" s="36" t="s">
        <v>144</v>
      </c>
    </row>
    <row r="73" spans="1:5" ht="13.2">
      <c r="A73" s="37" t="s">
        <v>59</v>
      </c>
      <c r="E73" s="38" t="s">
        <v>145</v>
      </c>
    </row>
    <row r="74" spans="1:5" ht="237.6">
      <c r="A74" t="s">
        <v>61</v>
      </c>
      <c r="E74" s="36" t="s">
        <v>146</v>
      </c>
    </row>
    <row r="75" spans="1:16" ht="13.2">
      <c r="A75" s="25" t="s">
        <v>50</v>
      </c>
      <c r="B75" s="30" t="s">
        <v>147</v>
      </c>
      <c r="C75" s="30" t="s">
        <v>141</v>
      </c>
      <c r="D75" s="25" t="s">
        <v>148</v>
      </c>
      <c r="E75" s="31" t="s">
        <v>143</v>
      </c>
      <c r="F75" s="32" t="s">
        <v>93</v>
      </c>
      <c r="G75" s="33">
        <v>4.608</v>
      </c>
      <c r="H75" s="34">
        <v>0</v>
      </c>
      <c r="I75" s="34">
        <f>ROUND(ROUND(H75,2)*ROUND(G75,3),2)</f>
        <v>0</v>
      </c>
      <c r="J75" s="32" t="s">
        <v>56</v>
      </c>
      <c r="O75">
        <f>(I75*21)/100</f>
        <v>0</v>
      </c>
      <c r="P75" t="s">
        <v>27</v>
      </c>
    </row>
    <row r="76" spans="1:5" ht="39.6">
      <c r="A76" s="35" t="s">
        <v>57</v>
      </c>
      <c r="E76" s="36" t="s">
        <v>149</v>
      </c>
    </row>
    <row r="77" spans="1:5" ht="13.2">
      <c r="A77" s="37" t="s">
        <v>59</v>
      </c>
      <c r="E77" s="38" t="s">
        <v>150</v>
      </c>
    </row>
    <row r="78" spans="1:5" ht="237.6">
      <c r="A78" t="s">
        <v>61</v>
      </c>
      <c r="E78" s="36" t="s">
        <v>146</v>
      </c>
    </row>
    <row r="79" spans="1:16" ht="13.2">
      <c r="A79" s="25" t="s">
        <v>50</v>
      </c>
      <c r="B79" s="30" t="s">
        <v>151</v>
      </c>
      <c r="C79" s="30" t="s">
        <v>152</v>
      </c>
      <c r="D79" s="25" t="s">
        <v>142</v>
      </c>
      <c r="E79" s="31" t="s">
        <v>153</v>
      </c>
      <c r="F79" s="32" t="s">
        <v>93</v>
      </c>
      <c r="G79" s="33">
        <v>10.75</v>
      </c>
      <c r="H79" s="34">
        <v>0</v>
      </c>
      <c r="I79" s="34">
        <f>ROUND(ROUND(H79,2)*ROUND(G79,3),2)</f>
        <v>0</v>
      </c>
      <c r="J79" s="32" t="s">
        <v>56</v>
      </c>
      <c r="O79">
        <f>(I79*21)/100</f>
        <v>0</v>
      </c>
      <c r="P79" t="s">
        <v>27</v>
      </c>
    </row>
    <row r="80" spans="1:5" ht="39.6">
      <c r="A80" s="35" t="s">
        <v>57</v>
      </c>
      <c r="E80" s="36" t="s">
        <v>154</v>
      </c>
    </row>
    <row r="81" spans="1:5" ht="13.2">
      <c r="A81" s="37" t="s">
        <v>59</v>
      </c>
      <c r="E81" s="38" t="s">
        <v>155</v>
      </c>
    </row>
    <row r="82" spans="1:5" ht="290.4">
      <c r="A82" t="s">
        <v>61</v>
      </c>
      <c r="E82" s="36" t="s">
        <v>156</v>
      </c>
    </row>
    <row r="83" spans="1:16" ht="13.2">
      <c r="A83" s="25" t="s">
        <v>50</v>
      </c>
      <c r="B83" s="30" t="s">
        <v>157</v>
      </c>
      <c r="C83" s="30" t="s">
        <v>152</v>
      </c>
      <c r="D83" s="25" t="s">
        <v>148</v>
      </c>
      <c r="E83" s="31" t="s">
        <v>153</v>
      </c>
      <c r="F83" s="32" t="s">
        <v>93</v>
      </c>
      <c r="G83" s="33">
        <v>10.405</v>
      </c>
      <c r="H83" s="34">
        <v>0</v>
      </c>
      <c r="I83" s="34">
        <f>ROUND(ROUND(H83,2)*ROUND(G83,3),2)</f>
        <v>0</v>
      </c>
      <c r="J83" s="32" t="s">
        <v>56</v>
      </c>
      <c r="O83">
        <f>(I83*21)/100</f>
        <v>0</v>
      </c>
      <c r="P83" t="s">
        <v>27</v>
      </c>
    </row>
    <row r="84" spans="1:5" ht="39.6">
      <c r="A84" s="35" t="s">
        <v>57</v>
      </c>
      <c r="E84" s="36" t="s">
        <v>158</v>
      </c>
    </row>
    <row r="85" spans="1:5" ht="13.2">
      <c r="A85" s="37" t="s">
        <v>59</v>
      </c>
      <c r="E85" s="38" t="s">
        <v>159</v>
      </c>
    </row>
    <row r="86" spans="1:5" ht="290.4">
      <c r="A86" t="s">
        <v>61</v>
      </c>
      <c r="E86" s="36" t="s">
        <v>156</v>
      </c>
    </row>
    <row r="87" spans="1:16" ht="13.2">
      <c r="A87" s="25" t="s">
        <v>50</v>
      </c>
      <c r="B87" s="30" t="s">
        <v>160</v>
      </c>
      <c r="C87" s="30" t="s">
        <v>161</v>
      </c>
      <c r="D87" s="25" t="s">
        <v>142</v>
      </c>
      <c r="E87" s="31" t="s">
        <v>162</v>
      </c>
      <c r="F87" s="32" t="s">
        <v>93</v>
      </c>
      <c r="G87" s="33">
        <v>3.4</v>
      </c>
      <c r="H87" s="34">
        <v>0</v>
      </c>
      <c r="I87" s="34">
        <f>ROUND(ROUND(H87,2)*ROUND(G87,3),2)</f>
        <v>0</v>
      </c>
      <c r="J87" s="32" t="s">
        <v>56</v>
      </c>
      <c r="O87">
        <f>(I87*21)/100</f>
        <v>0</v>
      </c>
      <c r="P87" t="s">
        <v>27</v>
      </c>
    </row>
    <row r="88" spans="1:5" ht="39.6">
      <c r="A88" s="35" t="s">
        <v>57</v>
      </c>
      <c r="E88" s="36" t="s">
        <v>163</v>
      </c>
    </row>
    <row r="89" spans="1:5" ht="13.2">
      <c r="A89" s="37" t="s">
        <v>59</v>
      </c>
      <c r="E89" s="38" t="s">
        <v>164</v>
      </c>
    </row>
    <row r="90" spans="1:5" ht="303.6">
      <c r="A90" t="s">
        <v>61</v>
      </c>
      <c r="E90" s="36" t="s">
        <v>165</v>
      </c>
    </row>
    <row r="91" spans="1:16" ht="13.2">
      <c r="A91" s="25" t="s">
        <v>50</v>
      </c>
      <c r="B91" s="30" t="s">
        <v>166</v>
      </c>
      <c r="C91" s="30" t="s">
        <v>161</v>
      </c>
      <c r="D91" s="25" t="s">
        <v>148</v>
      </c>
      <c r="E91" s="31" t="s">
        <v>162</v>
      </c>
      <c r="F91" s="32" t="s">
        <v>93</v>
      </c>
      <c r="G91" s="33">
        <v>3.12</v>
      </c>
      <c r="H91" s="34">
        <v>0</v>
      </c>
      <c r="I91" s="34">
        <f>ROUND(ROUND(H91,2)*ROUND(G91,3),2)</f>
        <v>0</v>
      </c>
      <c r="J91" s="32" t="s">
        <v>56</v>
      </c>
      <c r="O91">
        <f>(I91*21)/100</f>
        <v>0</v>
      </c>
      <c r="P91" t="s">
        <v>27</v>
      </c>
    </row>
    <row r="92" spans="1:5" ht="39.6">
      <c r="A92" s="35" t="s">
        <v>57</v>
      </c>
      <c r="E92" s="36" t="s">
        <v>167</v>
      </c>
    </row>
    <row r="93" spans="1:5" ht="13.2">
      <c r="A93" s="37" t="s">
        <v>59</v>
      </c>
      <c r="E93" s="38" t="s">
        <v>168</v>
      </c>
    </row>
    <row r="94" spans="1:5" ht="303.6">
      <c r="A94" t="s">
        <v>61</v>
      </c>
      <c r="E94" s="36" t="s">
        <v>165</v>
      </c>
    </row>
    <row r="95" spans="1:16" ht="13.2">
      <c r="A95" s="25" t="s">
        <v>50</v>
      </c>
      <c r="B95" s="30" t="s">
        <v>169</v>
      </c>
      <c r="C95" s="30" t="s">
        <v>161</v>
      </c>
      <c r="D95" s="25" t="s">
        <v>170</v>
      </c>
      <c r="E95" s="31" t="s">
        <v>162</v>
      </c>
      <c r="F95" s="32" t="s">
        <v>93</v>
      </c>
      <c r="G95" s="33">
        <v>0.9</v>
      </c>
      <c r="H95" s="34">
        <v>0</v>
      </c>
      <c r="I95" s="34">
        <f>ROUND(ROUND(H95,2)*ROUND(G95,3),2)</f>
        <v>0</v>
      </c>
      <c r="J95" s="32" t="s">
        <v>56</v>
      </c>
      <c r="O95">
        <f>(I95*21)/100</f>
        <v>0</v>
      </c>
      <c r="P95" t="s">
        <v>27</v>
      </c>
    </row>
    <row r="96" spans="1:5" ht="52.8">
      <c r="A96" s="35" t="s">
        <v>57</v>
      </c>
      <c r="E96" s="36" t="s">
        <v>171</v>
      </c>
    </row>
    <row r="97" spans="1:5" ht="13.2">
      <c r="A97" s="37" t="s">
        <v>59</v>
      </c>
      <c r="E97" s="38" t="s">
        <v>172</v>
      </c>
    </row>
    <row r="98" spans="1:5" ht="303.6">
      <c r="A98" t="s">
        <v>61</v>
      </c>
      <c r="E98" s="36" t="s">
        <v>165</v>
      </c>
    </row>
    <row r="99" spans="1:16" ht="13.2">
      <c r="A99" s="25" t="s">
        <v>50</v>
      </c>
      <c r="B99" s="30" t="s">
        <v>173</v>
      </c>
      <c r="C99" s="30" t="s">
        <v>174</v>
      </c>
      <c r="D99" s="25" t="s">
        <v>53</v>
      </c>
      <c r="E99" s="31" t="s">
        <v>175</v>
      </c>
      <c r="F99" s="32" t="s">
        <v>176</v>
      </c>
      <c r="G99" s="33">
        <v>454.115</v>
      </c>
      <c r="H99" s="34">
        <v>0</v>
      </c>
      <c r="I99" s="34">
        <f>ROUND(ROUND(H99,2)*ROUND(G99,3),2)</f>
        <v>0</v>
      </c>
      <c r="J99" s="32" t="s">
        <v>56</v>
      </c>
      <c r="O99">
        <f>(I99*21)/100</f>
        <v>0</v>
      </c>
      <c r="P99" t="s">
        <v>27</v>
      </c>
    </row>
    <row r="100" spans="1:5" ht="66">
      <c r="A100" s="35" t="s">
        <v>57</v>
      </c>
      <c r="E100" s="36" t="s">
        <v>177</v>
      </c>
    </row>
    <row r="101" spans="1:5" ht="26.4">
      <c r="A101" s="37" t="s">
        <v>59</v>
      </c>
      <c r="E101" s="38" t="s">
        <v>178</v>
      </c>
    </row>
    <row r="102" spans="1:5" ht="26.4">
      <c r="A102" t="s">
        <v>61</v>
      </c>
      <c r="E102" s="36" t="s">
        <v>179</v>
      </c>
    </row>
    <row r="103" spans="1:16" ht="13.2">
      <c r="A103" s="25" t="s">
        <v>50</v>
      </c>
      <c r="B103" s="30" t="s">
        <v>180</v>
      </c>
      <c r="C103" s="30" t="s">
        <v>181</v>
      </c>
      <c r="D103" s="25" t="s">
        <v>53</v>
      </c>
      <c r="E103" s="31" t="s">
        <v>182</v>
      </c>
      <c r="F103" s="32" t="s">
        <v>176</v>
      </c>
      <c r="G103" s="33">
        <v>328.5</v>
      </c>
      <c r="H103" s="34">
        <v>0</v>
      </c>
      <c r="I103" s="34">
        <f>ROUND(ROUND(H103,2)*ROUND(G103,3),2)</f>
        <v>0</v>
      </c>
      <c r="J103" s="32" t="s">
        <v>56</v>
      </c>
      <c r="O103">
        <f>(I103*21)/100</f>
        <v>0</v>
      </c>
      <c r="P103" t="s">
        <v>27</v>
      </c>
    </row>
    <row r="104" spans="1:5" ht="52.8">
      <c r="A104" s="35" t="s">
        <v>57</v>
      </c>
      <c r="E104" s="36" t="s">
        <v>183</v>
      </c>
    </row>
    <row r="105" spans="1:5" ht="13.2">
      <c r="A105" s="37" t="s">
        <v>59</v>
      </c>
      <c r="E105" s="38" t="s">
        <v>184</v>
      </c>
    </row>
    <row r="106" spans="1:5" ht="13.2">
      <c r="A106" t="s">
        <v>61</v>
      </c>
      <c r="E106" s="36" t="s">
        <v>185</v>
      </c>
    </row>
    <row r="107" spans="1:16" ht="13.2">
      <c r="A107" s="25" t="s">
        <v>50</v>
      </c>
      <c r="B107" s="30" t="s">
        <v>186</v>
      </c>
      <c r="C107" s="30" t="s">
        <v>187</v>
      </c>
      <c r="D107" s="25" t="s">
        <v>53</v>
      </c>
      <c r="E107" s="31" t="s">
        <v>188</v>
      </c>
      <c r="F107" s="32" t="s">
        <v>176</v>
      </c>
      <c r="G107" s="33">
        <v>328.5</v>
      </c>
      <c r="H107" s="34">
        <v>0</v>
      </c>
      <c r="I107" s="34">
        <f>ROUND(ROUND(H107,2)*ROUND(G107,3),2)</f>
        <v>0</v>
      </c>
      <c r="J107" s="32" t="s">
        <v>56</v>
      </c>
      <c r="O107">
        <f>(I107*21)/100</f>
        <v>0</v>
      </c>
      <c r="P107" t="s">
        <v>27</v>
      </c>
    </row>
    <row r="108" spans="1:5" ht="52.8">
      <c r="A108" s="35" t="s">
        <v>57</v>
      </c>
      <c r="E108" s="36" t="s">
        <v>189</v>
      </c>
    </row>
    <row r="109" spans="1:5" ht="13.2">
      <c r="A109" s="37" t="s">
        <v>59</v>
      </c>
      <c r="E109" s="38" t="s">
        <v>184</v>
      </c>
    </row>
    <row r="110" spans="1:5" ht="39.6">
      <c r="A110" t="s">
        <v>61</v>
      </c>
      <c r="E110" s="36" t="s">
        <v>190</v>
      </c>
    </row>
    <row r="111" spans="1:16" ht="13.2">
      <c r="A111" s="25" t="s">
        <v>50</v>
      </c>
      <c r="B111" s="30" t="s">
        <v>191</v>
      </c>
      <c r="C111" s="30" t="s">
        <v>192</v>
      </c>
      <c r="D111" s="25" t="s">
        <v>53</v>
      </c>
      <c r="E111" s="31" t="s">
        <v>193</v>
      </c>
      <c r="F111" s="32" t="s">
        <v>176</v>
      </c>
      <c r="G111" s="33">
        <v>328.5</v>
      </c>
      <c r="H111" s="34">
        <v>0</v>
      </c>
      <c r="I111" s="34">
        <f>ROUND(ROUND(H111,2)*ROUND(G111,3),2)</f>
        <v>0</v>
      </c>
      <c r="J111" s="32" t="s">
        <v>56</v>
      </c>
      <c r="O111">
        <f>(I111*21)/100</f>
        <v>0</v>
      </c>
      <c r="P111" t="s">
        <v>27</v>
      </c>
    </row>
    <row r="112" spans="1:5" ht="52.8">
      <c r="A112" s="35" t="s">
        <v>57</v>
      </c>
      <c r="E112" s="36" t="s">
        <v>194</v>
      </c>
    </row>
    <row r="113" spans="1:5" ht="13.2">
      <c r="A113" s="37" t="s">
        <v>59</v>
      </c>
      <c r="E113" s="38" t="s">
        <v>184</v>
      </c>
    </row>
    <row r="114" spans="1:5" ht="26.4">
      <c r="A114" t="s">
        <v>61</v>
      </c>
      <c r="E114" s="36" t="s">
        <v>195</v>
      </c>
    </row>
    <row r="115" spans="1:16" ht="13.2">
      <c r="A115" s="25" t="s">
        <v>50</v>
      </c>
      <c r="B115" s="30" t="s">
        <v>196</v>
      </c>
      <c r="C115" s="30" t="s">
        <v>197</v>
      </c>
      <c r="D115" s="25" t="s">
        <v>53</v>
      </c>
      <c r="E115" s="31" t="s">
        <v>198</v>
      </c>
      <c r="F115" s="32" t="s">
        <v>176</v>
      </c>
      <c r="G115" s="33">
        <v>328.5</v>
      </c>
      <c r="H115" s="34">
        <v>0</v>
      </c>
      <c r="I115" s="34">
        <f>ROUND(ROUND(H115,2)*ROUND(G115,3),2)</f>
        <v>0</v>
      </c>
      <c r="J115" s="32" t="s">
        <v>56</v>
      </c>
      <c r="O115">
        <f>(I115*21)/100</f>
        <v>0</v>
      </c>
      <c r="P115" t="s">
        <v>27</v>
      </c>
    </row>
    <row r="116" spans="1:5" ht="52.8">
      <c r="A116" s="35" t="s">
        <v>57</v>
      </c>
      <c r="E116" s="36" t="s">
        <v>199</v>
      </c>
    </row>
    <row r="117" spans="1:5" ht="13.2">
      <c r="A117" s="37" t="s">
        <v>59</v>
      </c>
      <c r="E117" s="38" t="s">
        <v>184</v>
      </c>
    </row>
    <row r="118" spans="1:5" ht="39.6">
      <c r="A118" t="s">
        <v>61</v>
      </c>
      <c r="E118" s="36" t="s">
        <v>200</v>
      </c>
    </row>
    <row r="119" spans="1:16" ht="13.2">
      <c r="A119" s="25" t="s">
        <v>50</v>
      </c>
      <c r="B119" s="30" t="s">
        <v>36</v>
      </c>
      <c r="C119" s="30" t="s">
        <v>201</v>
      </c>
      <c r="D119" s="25" t="s">
        <v>53</v>
      </c>
      <c r="E119" s="31" t="s">
        <v>202</v>
      </c>
      <c r="F119" s="32" t="s">
        <v>176</v>
      </c>
      <c r="G119" s="33">
        <v>48</v>
      </c>
      <c r="H119" s="34">
        <v>0</v>
      </c>
      <c r="I119" s="34">
        <f>ROUND(ROUND(H119,2)*ROUND(G119,3),2)</f>
        <v>0</v>
      </c>
      <c r="J119" s="32" t="s">
        <v>56</v>
      </c>
      <c r="O119">
        <f>(I119*21)/100</f>
        <v>0</v>
      </c>
      <c r="P119" t="s">
        <v>27</v>
      </c>
    </row>
    <row r="120" spans="1:5" ht="66">
      <c r="A120" s="35" t="s">
        <v>57</v>
      </c>
      <c r="E120" s="36" t="s">
        <v>203</v>
      </c>
    </row>
    <row r="121" spans="1:5" ht="13.2">
      <c r="A121" s="37" t="s">
        <v>59</v>
      </c>
      <c r="E121" s="38" t="s">
        <v>204</v>
      </c>
    </row>
    <row r="122" spans="1:5" ht="39.6">
      <c r="A122" t="s">
        <v>61</v>
      </c>
      <c r="E122" s="36" t="s">
        <v>205</v>
      </c>
    </row>
    <row r="123" spans="1:16" ht="26.4">
      <c r="A123" s="25" t="s">
        <v>50</v>
      </c>
      <c r="B123" s="30" t="s">
        <v>206</v>
      </c>
      <c r="C123" s="30" t="s">
        <v>207</v>
      </c>
      <c r="D123" s="25" t="s">
        <v>53</v>
      </c>
      <c r="E123" s="31" t="s">
        <v>208</v>
      </c>
      <c r="F123" s="32" t="s">
        <v>86</v>
      </c>
      <c r="G123" s="33">
        <v>1</v>
      </c>
      <c r="H123" s="34">
        <v>0</v>
      </c>
      <c r="I123" s="34">
        <f>ROUND(ROUND(H123,2)*ROUND(G123,3),2)</f>
        <v>0</v>
      </c>
      <c r="J123" s="32" t="s">
        <v>56</v>
      </c>
      <c r="O123">
        <f>(I123*21)/100</f>
        <v>0</v>
      </c>
      <c r="P123" t="s">
        <v>27</v>
      </c>
    </row>
    <row r="124" spans="1:5" ht="52.8">
      <c r="A124" s="35" t="s">
        <v>57</v>
      </c>
      <c r="E124" s="36" t="s">
        <v>209</v>
      </c>
    </row>
    <row r="125" spans="1:5" ht="13.2">
      <c r="A125" s="37" t="s">
        <v>59</v>
      </c>
      <c r="E125" s="38" t="s">
        <v>88</v>
      </c>
    </row>
    <row r="126" spans="1:5" ht="118.8">
      <c r="A126" t="s">
        <v>61</v>
      </c>
      <c r="E126" s="36" t="s">
        <v>210</v>
      </c>
    </row>
    <row r="127" spans="1:18" ht="12.75" customHeight="1">
      <c r="A127" s="12" t="s">
        <v>48</v>
      </c>
      <c r="B127" s="12"/>
      <c r="C127" s="39" t="s">
        <v>27</v>
      </c>
      <c r="D127" s="12"/>
      <c r="E127" s="28" t="s">
        <v>211</v>
      </c>
      <c r="F127" s="12"/>
      <c r="G127" s="12"/>
      <c r="H127" s="12"/>
      <c r="I127" s="40">
        <f>0+Q127</f>
        <v>0</v>
      </c>
      <c r="J127" s="12"/>
      <c r="O127">
        <f>0+R127</f>
        <v>0</v>
      </c>
      <c r="Q127">
        <f>0+I128+I132</f>
        <v>0</v>
      </c>
      <c r="R127">
        <f>0+O128+O132</f>
        <v>0</v>
      </c>
    </row>
    <row r="128" spans="1:16" ht="13.2">
      <c r="A128" s="25" t="s">
        <v>50</v>
      </c>
      <c r="B128" s="30" t="s">
        <v>212</v>
      </c>
      <c r="C128" s="30" t="s">
        <v>213</v>
      </c>
      <c r="D128" s="25" t="s">
        <v>53</v>
      </c>
      <c r="E128" s="31" t="s">
        <v>214</v>
      </c>
      <c r="F128" s="32" t="s">
        <v>110</v>
      </c>
      <c r="G128" s="33">
        <v>94.5</v>
      </c>
      <c r="H128" s="34">
        <v>0</v>
      </c>
      <c r="I128" s="34">
        <f>ROUND(ROUND(H128,2)*ROUND(G128,3),2)</f>
        <v>0</v>
      </c>
      <c r="J128" s="32" t="s">
        <v>56</v>
      </c>
      <c r="O128">
        <f>(I128*21)/100</f>
        <v>0</v>
      </c>
      <c r="P128" t="s">
        <v>27</v>
      </c>
    </row>
    <row r="129" spans="1:5" ht="92.4">
      <c r="A129" s="35" t="s">
        <v>57</v>
      </c>
      <c r="E129" s="36" t="s">
        <v>215</v>
      </c>
    </row>
    <row r="130" spans="1:5" ht="13.2">
      <c r="A130" s="37" t="s">
        <v>59</v>
      </c>
      <c r="E130" s="38" t="s">
        <v>216</v>
      </c>
    </row>
    <row r="131" spans="1:5" ht="171.6">
      <c r="A131" t="s">
        <v>61</v>
      </c>
      <c r="E131" s="36" t="s">
        <v>217</v>
      </c>
    </row>
    <row r="132" spans="1:16" ht="13.2">
      <c r="A132" s="25" t="s">
        <v>50</v>
      </c>
      <c r="B132" s="30" t="s">
        <v>218</v>
      </c>
      <c r="C132" s="30" t="s">
        <v>219</v>
      </c>
      <c r="D132" s="25" t="s">
        <v>53</v>
      </c>
      <c r="E132" s="31" t="s">
        <v>220</v>
      </c>
      <c r="F132" s="32" t="s">
        <v>176</v>
      </c>
      <c r="G132" s="33">
        <v>189</v>
      </c>
      <c r="H132" s="34">
        <v>0</v>
      </c>
      <c r="I132" s="34">
        <f>ROUND(ROUND(H132,2)*ROUND(G132,3),2)</f>
        <v>0</v>
      </c>
      <c r="J132" s="32" t="s">
        <v>56</v>
      </c>
      <c r="O132">
        <f>(I132*21)/100</f>
        <v>0</v>
      </c>
      <c r="P132" t="s">
        <v>27</v>
      </c>
    </row>
    <row r="133" spans="1:5" ht="39.6">
      <c r="A133" s="35" t="s">
        <v>57</v>
      </c>
      <c r="E133" s="36" t="s">
        <v>221</v>
      </c>
    </row>
    <row r="134" spans="1:5" ht="13.2">
      <c r="A134" s="37" t="s">
        <v>59</v>
      </c>
      <c r="E134" s="38" t="s">
        <v>222</v>
      </c>
    </row>
    <row r="135" spans="1:5" ht="52.8">
      <c r="A135" t="s">
        <v>61</v>
      </c>
      <c r="E135" s="36" t="s">
        <v>223</v>
      </c>
    </row>
    <row r="136" spans="1:18" ht="12.75" customHeight="1">
      <c r="A136" s="12" t="s">
        <v>48</v>
      </c>
      <c r="B136" s="12"/>
      <c r="C136" s="39" t="s">
        <v>26</v>
      </c>
      <c r="D136" s="12"/>
      <c r="E136" s="28" t="s">
        <v>224</v>
      </c>
      <c r="F136" s="12"/>
      <c r="G136" s="12"/>
      <c r="H136" s="12"/>
      <c r="I136" s="40">
        <f>0+Q136</f>
        <v>0</v>
      </c>
      <c r="J136" s="12"/>
      <c r="O136">
        <f>0+R136</f>
        <v>0</v>
      </c>
      <c r="Q136">
        <f>0+I137+I141</f>
        <v>0</v>
      </c>
      <c r="R136">
        <f>0+O137+O141</f>
        <v>0</v>
      </c>
    </row>
    <row r="137" spans="1:16" ht="13.2">
      <c r="A137" s="25" t="s">
        <v>50</v>
      </c>
      <c r="B137" s="30" t="s">
        <v>225</v>
      </c>
      <c r="C137" s="30" t="s">
        <v>226</v>
      </c>
      <c r="D137" s="25" t="s">
        <v>53</v>
      </c>
      <c r="E137" s="31" t="s">
        <v>227</v>
      </c>
      <c r="F137" s="32" t="s">
        <v>93</v>
      </c>
      <c r="G137" s="33">
        <v>1.495</v>
      </c>
      <c r="H137" s="34">
        <v>0</v>
      </c>
      <c r="I137" s="34">
        <f>ROUND(ROUND(H137,2)*ROUND(G137,3),2)</f>
        <v>0</v>
      </c>
      <c r="J137" s="32" t="s">
        <v>56</v>
      </c>
      <c r="O137">
        <f>(I137*21)/100</f>
        <v>0</v>
      </c>
      <c r="P137" t="s">
        <v>27</v>
      </c>
    </row>
    <row r="138" spans="1:5" ht="52.8">
      <c r="A138" s="35" t="s">
        <v>57</v>
      </c>
      <c r="E138" s="36" t="s">
        <v>228</v>
      </c>
    </row>
    <row r="139" spans="1:5" ht="13.2">
      <c r="A139" s="37" t="s">
        <v>59</v>
      </c>
      <c r="E139" s="38" t="s">
        <v>229</v>
      </c>
    </row>
    <row r="140" spans="1:5" ht="382.8">
      <c r="A140" t="s">
        <v>61</v>
      </c>
      <c r="E140" s="36" t="s">
        <v>230</v>
      </c>
    </row>
    <row r="141" spans="1:16" ht="13.2">
      <c r="A141" s="25" t="s">
        <v>50</v>
      </c>
      <c r="B141" s="30" t="s">
        <v>231</v>
      </c>
      <c r="C141" s="30" t="s">
        <v>232</v>
      </c>
      <c r="D141" s="25" t="s">
        <v>53</v>
      </c>
      <c r="E141" s="31" t="s">
        <v>233</v>
      </c>
      <c r="F141" s="32" t="s">
        <v>55</v>
      </c>
      <c r="G141" s="33">
        <v>0.236</v>
      </c>
      <c r="H141" s="34">
        <v>0</v>
      </c>
      <c r="I141" s="34">
        <f>ROUND(ROUND(H141,2)*ROUND(G141,3),2)</f>
        <v>0</v>
      </c>
      <c r="J141" s="32" t="s">
        <v>56</v>
      </c>
      <c r="O141">
        <f>(I141*21)/100</f>
        <v>0</v>
      </c>
      <c r="P141" t="s">
        <v>27</v>
      </c>
    </row>
    <row r="142" spans="1:5" ht="52.8">
      <c r="A142" s="35" t="s">
        <v>57</v>
      </c>
      <c r="E142" s="36" t="s">
        <v>234</v>
      </c>
    </row>
    <row r="143" spans="1:5" ht="13.2">
      <c r="A143" s="37" t="s">
        <v>59</v>
      </c>
      <c r="E143" s="38" t="s">
        <v>235</v>
      </c>
    </row>
    <row r="144" spans="1:5" ht="277.2">
      <c r="A144" t="s">
        <v>61</v>
      </c>
      <c r="E144" s="36" t="s">
        <v>236</v>
      </c>
    </row>
    <row r="145" spans="1:18" ht="12.75" customHeight="1">
      <c r="A145" s="12" t="s">
        <v>48</v>
      </c>
      <c r="B145" s="12"/>
      <c r="C145" s="39" t="s">
        <v>36</v>
      </c>
      <c r="D145" s="12"/>
      <c r="E145" s="28" t="s">
        <v>237</v>
      </c>
      <c r="F145" s="12"/>
      <c r="G145" s="12"/>
      <c r="H145" s="12"/>
      <c r="I145" s="40">
        <f>0+Q145</f>
        <v>0</v>
      </c>
      <c r="J145" s="12"/>
      <c r="O145">
        <f>0+R145</f>
        <v>0</v>
      </c>
      <c r="Q145">
        <f>0+I146+I150+I154+I158</f>
        <v>0</v>
      </c>
      <c r="R145">
        <f>0+O146+O150+O154+O158</f>
        <v>0</v>
      </c>
    </row>
    <row r="146" spans="1:16" ht="13.2">
      <c r="A146" s="25" t="s">
        <v>50</v>
      </c>
      <c r="B146" s="30" t="s">
        <v>238</v>
      </c>
      <c r="C146" s="30" t="s">
        <v>239</v>
      </c>
      <c r="D146" s="25" t="s">
        <v>53</v>
      </c>
      <c r="E146" s="31" t="s">
        <v>240</v>
      </c>
      <c r="F146" s="32" t="s">
        <v>93</v>
      </c>
      <c r="G146" s="33">
        <v>0.825</v>
      </c>
      <c r="H146" s="34">
        <v>0</v>
      </c>
      <c r="I146" s="34">
        <f>ROUND(ROUND(H146,2)*ROUND(G146,3),2)</f>
        <v>0</v>
      </c>
      <c r="J146" s="32" t="s">
        <v>56</v>
      </c>
      <c r="O146">
        <f>(I146*21)/100</f>
        <v>0</v>
      </c>
      <c r="P146" t="s">
        <v>27</v>
      </c>
    </row>
    <row r="147" spans="1:5" ht="39.6">
      <c r="A147" s="35" t="s">
        <v>57</v>
      </c>
      <c r="E147" s="36" t="s">
        <v>241</v>
      </c>
    </row>
    <row r="148" spans="1:5" ht="13.2">
      <c r="A148" s="37" t="s">
        <v>59</v>
      </c>
      <c r="E148" s="38" t="s">
        <v>242</v>
      </c>
    </row>
    <row r="149" spans="1:5" ht="382.8">
      <c r="A149" t="s">
        <v>61</v>
      </c>
      <c r="E149" s="36" t="s">
        <v>230</v>
      </c>
    </row>
    <row r="150" spans="1:16" ht="13.2">
      <c r="A150" s="25" t="s">
        <v>50</v>
      </c>
      <c r="B150" s="30" t="s">
        <v>243</v>
      </c>
      <c r="C150" s="30" t="s">
        <v>244</v>
      </c>
      <c r="D150" s="25" t="s">
        <v>53</v>
      </c>
      <c r="E150" s="31" t="s">
        <v>245</v>
      </c>
      <c r="F150" s="32" t="s">
        <v>93</v>
      </c>
      <c r="G150" s="33">
        <v>0.75</v>
      </c>
      <c r="H150" s="34">
        <v>0</v>
      </c>
      <c r="I150" s="34">
        <f>ROUND(ROUND(H150,2)*ROUND(G150,3),2)</f>
        <v>0</v>
      </c>
      <c r="J150" s="32" t="s">
        <v>56</v>
      </c>
      <c r="O150">
        <f>(I150*21)/100</f>
        <v>0</v>
      </c>
      <c r="P150" t="s">
        <v>27</v>
      </c>
    </row>
    <row r="151" spans="1:5" ht="52.8">
      <c r="A151" s="35" t="s">
        <v>57</v>
      </c>
      <c r="E151" s="36" t="s">
        <v>246</v>
      </c>
    </row>
    <row r="152" spans="1:5" ht="13.2">
      <c r="A152" s="37" t="s">
        <v>59</v>
      </c>
      <c r="E152" s="38" t="s">
        <v>247</v>
      </c>
    </row>
    <row r="153" spans="1:5" ht="303.6">
      <c r="A153" t="s">
        <v>61</v>
      </c>
      <c r="E153" s="36" t="s">
        <v>248</v>
      </c>
    </row>
    <row r="154" spans="1:16" ht="13.2">
      <c r="A154" s="25" t="s">
        <v>50</v>
      </c>
      <c r="B154" s="30" t="s">
        <v>249</v>
      </c>
      <c r="C154" s="30" t="s">
        <v>250</v>
      </c>
      <c r="D154" s="25" t="s">
        <v>53</v>
      </c>
      <c r="E154" s="31" t="s">
        <v>251</v>
      </c>
      <c r="F154" s="32" t="s">
        <v>93</v>
      </c>
      <c r="G154" s="33">
        <v>1.2</v>
      </c>
      <c r="H154" s="34">
        <v>0</v>
      </c>
      <c r="I154" s="34">
        <f>ROUND(ROUND(H154,2)*ROUND(G154,3),2)</f>
        <v>0</v>
      </c>
      <c r="J154" s="32" t="s">
        <v>56</v>
      </c>
      <c r="O154">
        <f>(I154*21)/100</f>
        <v>0</v>
      </c>
      <c r="P154" t="s">
        <v>27</v>
      </c>
    </row>
    <row r="155" spans="1:5" ht="39.6">
      <c r="A155" s="35" t="s">
        <v>57</v>
      </c>
      <c r="E155" s="36" t="s">
        <v>252</v>
      </c>
    </row>
    <row r="156" spans="1:5" ht="13.2">
      <c r="A156" s="37" t="s">
        <v>59</v>
      </c>
      <c r="E156" s="38" t="s">
        <v>253</v>
      </c>
    </row>
    <row r="157" spans="1:5" ht="52.8">
      <c r="A157" t="s">
        <v>61</v>
      </c>
      <c r="E157" s="36" t="s">
        <v>254</v>
      </c>
    </row>
    <row r="158" spans="1:16" ht="13.2">
      <c r="A158" s="25" t="s">
        <v>50</v>
      </c>
      <c r="B158" s="30" t="s">
        <v>255</v>
      </c>
      <c r="C158" s="30" t="s">
        <v>256</v>
      </c>
      <c r="D158" s="25" t="s">
        <v>53</v>
      </c>
      <c r="E158" s="31" t="s">
        <v>257</v>
      </c>
      <c r="F158" s="32" t="s">
        <v>93</v>
      </c>
      <c r="G158" s="33">
        <v>0.95</v>
      </c>
      <c r="H158" s="34">
        <v>0</v>
      </c>
      <c r="I158" s="34">
        <f>ROUND(ROUND(H158,2)*ROUND(G158,3),2)</f>
        <v>0</v>
      </c>
      <c r="J158" s="32" t="s">
        <v>56</v>
      </c>
      <c r="O158">
        <f>(I158*21)/100</f>
        <v>0</v>
      </c>
      <c r="P158" t="s">
        <v>27</v>
      </c>
    </row>
    <row r="159" spans="1:5" ht="52.8">
      <c r="A159" s="35" t="s">
        <v>57</v>
      </c>
      <c r="E159" s="36" t="s">
        <v>258</v>
      </c>
    </row>
    <row r="160" spans="1:5" ht="13.2">
      <c r="A160" s="37" t="s">
        <v>59</v>
      </c>
      <c r="E160" s="38" t="s">
        <v>259</v>
      </c>
    </row>
    <row r="161" spans="1:5" ht="105.6">
      <c r="A161" t="s">
        <v>61</v>
      </c>
      <c r="E161" s="36" t="s">
        <v>260</v>
      </c>
    </row>
    <row r="162" spans="1:18" ht="12.75" customHeight="1">
      <c r="A162" s="12" t="s">
        <v>48</v>
      </c>
      <c r="B162" s="12"/>
      <c r="C162" s="39" t="s">
        <v>38</v>
      </c>
      <c r="D162" s="12"/>
      <c r="E162" s="28" t="s">
        <v>261</v>
      </c>
      <c r="F162" s="12"/>
      <c r="G162" s="12"/>
      <c r="H162" s="12"/>
      <c r="I162" s="40">
        <f>0+Q162</f>
        <v>0</v>
      </c>
      <c r="J162" s="12"/>
      <c r="O162">
        <f>0+R162</f>
        <v>0</v>
      </c>
      <c r="Q162">
        <f>0+I163+I167+I171+I175+I179+I183+I187+I191</f>
        <v>0</v>
      </c>
      <c r="R162">
        <f>0+O163+O167+O171+O175+O179+O183+O187+O191</f>
        <v>0</v>
      </c>
    </row>
    <row r="163" spans="1:16" ht="13.2">
      <c r="A163" s="25" t="s">
        <v>50</v>
      </c>
      <c r="B163" s="30" t="s">
        <v>262</v>
      </c>
      <c r="C163" s="30" t="s">
        <v>263</v>
      </c>
      <c r="D163" s="25" t="s">
        <v>53</v>
      </c>
      <c r="E163" s="31" t="s">
        <v>264</v>
      </c>
      <c r="F163" s="32" t="s">
        <v>176</v>
      </c>
      <c r="G163" s="33">
        <v>454.115</v>
      </c>
      <c r="H163" s="34">
        <v>0</v>
      </c>
      <c r="I163" s="34">
        <f>ROUND(ROUND(H163,2)*ROUND(G163,3),2)</f>
        <v>0</v>
      </c>
      <c r="J163" s="32" t="s">
        <v>56</v>
      </c>
      <c r="O163">
        <f>(I163*21)/100</f>
        <v>0</v>
      </c>
      <c r="P163" t="s">
        <v>27</v>
      </c>
    </row>
    <row r="164" spans="1:5" ht="118.8">
      <c r="A164" s="35" t="s">
        <v>57</v>
      </c>
      <c r="E164" s="36" t="s">
        <v>265</v>
      </c>
    </row>
    <row r="165" spans="1:5" ht="26.4">
      <c r="A165" s="37" t="s">
        <v>59</v>
      </c>
      <c r="E165" s="38" t="s">
        <v>178</v>
      </c>
    </row>
    <row r="166" spans="1:5" ht="132">
      <c r="A166" t="s">
        <v>61</v>
      </c>
      <c r="E166" s="36" t="s">
        <v>266</v>
      </c>
    </row>
    <row r="167" spans="1:16" ht="13.2">
      <c r="A167" s="25" t="s">
        <v>50</v>
      </c>
      <c r="B167" s="30" t="s">
        <v>267</v>
      </c>
      <c r="C167" s="30" t="s">
        <v>268</v>
      </c>
      <c r="D167" s="25" t="s">
        <v>142</v>
      </c>
      <c r="E167" s="31" t="s">
        <v>269</v>
      </c>
      <c r="F167" s="32" t="s">
        <v>93</v>
      </c>
      <c r="G167" s="33">
        <v>98.563</v>
      </c>
      <c r="H167" s="34">
        <v>0</v>
      </c>
      <c r="I167" s="34">
        <f>ROUND(ROUND(H167,2)*ROUND(G167,3),2)</f>
        <v>0</v>
      </c>
      <c r="J167" s="32" t="s">
        <v>56</v>
      </c>
      <c r="O167">
        <f>(I167*21)/100</f>
        <v>0</v>
      </c>
      <c r="P167" t="s">
        <v>27</v>
      </c>
    </row>
    <row r="168" spans="1:5" ht="66">
      <c r="A168" s="35" t="s">
        <v>57</v>
      </c>
      <c r="E168" s="36" t="s">
        <v>270</v>
      </c>
    </row>
    <row r="169" spans="1:5" ht="26.4">
      <c r="A169" s="37" t="s">
        <v>59</v>
      </c>
      <c r="E169" s="38" t="s">
        <v>271</v>
      </c>
    </row>
    <row r="170" spans="1:5" ht="52.8">
      <c r="A170" t="s">
        <v>61</v>
      </c>
      <c r="E170" s="36" t="s">
        <v>272</v>
      </c>
    </row>
    <row r="171" spans="1:16" ht="13.2">
      <c r="A171" s="25" t="s">
        <v>50</v>
      </c>
      <c r="B171" s="30" t="s">
        <v>273</v>
      </c>
      <c r="C171" s="30" t="s">
        <v>268</v>
      </c>
      <c r="D171" s="25" t="s">
        <v>148</v>
      </c>
      <c r="E171" s="31" t="s">
        <v>269</v>
      </c>
      <c r="F171" s="32" t="s">
        <v>93</v>
      </c>
      <c r="G171" s="33">
        <v>77.138</v>
      </c>
      <c r="H171" s="34">
        <v>0</v>
      </c>
      <c r="I171" s="34">
        <f>ROUND(ROUND(H171,2)*ROUND(G171,3),2)</f>
        <v>0</v>
      </c>
      <c r="J171" s="32" t="s">
        <v>56</v>
      </c>
      <c r="O171">
        <f>(I171*21)/100</f>
        <v>0</v>
      </c>
      <c r="P171" t="s">
        <v>27</v>
      </c>
    </row>
    <row r="172" spans="1:5" ht="79.2">
      <c r="A172" s="35" t="s">
        <v>57</v>
      </c>
      <c r="E172" s="36" t="s">
        <v>274</v>
      </c>
    </row>
    <row r="173" spans="1:5" ht="26.4">
      <c r="A173" s="37" t="s">
        <v>59</v>
      </c>
      <c r="E173" s="38" t="s">
        <v>275</v>
      </c>
    </row>
    <row r="174" spans="1:5" ht="52.8">
      <c r="A174" t="s">
        <v>61</v>
      </c>
      <c r="E174" s="36" t="s">
        <v>272</v>
      </c>
    </row>
    <row r="175" spans="1:16" ht="13.2">
      <c r="A175" s="25" t="s">
        <v>50</v>
      </c>
      <c r="B175" s="30" t="s">
        <v>276</v>
      </c>
      <c r="C175" s="30" t="s">
        <v>277</v>
      </c>
      <c r="D175" s="25" t="s">
        <v>53</v>
      </c>
      <c r="E175" s="31" t="s">
        <v>278</v>
      </c>
      <c r="F175" s="32" t="s">
        <v>176</v>
      </c>
      <c r="G175" s="33">
        <v>141</v>
      </c>
      <c r="H175" s="34">
        <v>0</v>
      </c>
      <c r="I175" s="34">
        <f>ROUND(ROUND(H175,2)*ROUND(G175,3),2)</f>
        <v>0</v>
      </c>
      <c r="J175" s="32" t="s">
        <v>56</v>
      </c>
      <c r="O175">
        <f>(I175*21)/100</f>
        <v>0</v>
      </c>
      <c r="P175" t="s">
        <v>27</v>
      </c>
    </row>
    <row r="176" spans="1:5" ht="39.6">
      <c r="A176" s="35" t="s">
        <v>57</v>
      </c>
      <c r="E176" s="36" t="s">
        <v>279</v>
      </c>
    </row>
    <row r="177" spans="1:5" ht="13.2">
      <c r="A177" s="37" t="s">
        <v>59</v>
      </c>
      <c r="E177" s="38" t="s">
        <v>280</v>
      </c>
    </row>
    <row r="178" spans="1:5" ht="39.6">
      <c r="A178" t="s">
        <v>61</v>
      </c>
      <c r="E178" s="36" t="s">
        <v>281</v>
      </c>
    </row>
    <row r="179" spans="1:16" ht="13.2">
      <c r="A179" s="25" t="s">
        <v>50</v>
      </c>
      <c r="B179" s="30" t="s">
        <v>282</v>
      </c>
      <c r="C179" s="30" t="s">
        <v>283</v>
      </c>
      <c r="D179" s="25" t="s">
        <v>53</v>
      </c>
      <c r="E179" s="31" t="s">
        <v>284</v>
      </c>
      <c r="F179" s="32" t="s">
        <v>176</v>
      </c>
      <c r="G179" s="33">
        <v>563</v>
      </c>
      <c r="H179" s="34">
        <v>0</v>
      </c>
      <c r="I179" s="34">
        <f>ROUND(ROUND(H179,2)*ROUND(G179,3),2)</f>
        <v>0</v>
      </c>
      <c r="J179" s="32" t="s">
        <v>56</v>
      </c>
      <c r="O179">
        <f>(I179*21)/100</f>
        <v>0</v>
      </c>
      <c r="P179" t="s">
        <v>27</v>
      </c>
    </row>
    <row r="180" spans="1:5" ht="39.6">
      <c r="A180" s="35" t="s">
        <v>57</v>
      </c>
      <c r="E180" s="36" t="s">
        <v>285</v>
      </c>
    </row>
    <row r="181" spans="1:5" ht="13.2">
      <c r="A181" s="37" t="s">
        <v>59</v>
      </c>
      <c r="E181" s="38" t="s">
        <v>286</v>
      </c>
    </row>
    <row r="182" spans="1:5" ht="52.8">
      <c r="A182" t="s">
        <v>61</v>
      </c>
      <c r="E182" s="36" t="s">
        <v>287</v>
      </c>
    </row>
    <row r="183" spans="1:16" ht="13.2">
      <c r="A183" s="25" t="s">
        <v>50</v>
      </c>
      <c r="B183" s="30" t="s">
        <v>288</v>
      </c>
      <c r="C183" s="30" t="s">
        <v>289</v>
      </c>
      <c r="D183" s="25" t="s">
        <v>53</v>
      </c>
      <c r="E183" s="31" t="s">
        <v>290</v>
      </c>
      <c r="F183" s="32" t="s">
        <v>176</v>
      </c>
      <c r="G183" s="33">
        <v>571</v>
      </c>
      <c r="H183" s="34">
        <v>0</v>
      </c>
      <c r="I183" s="34">
        <f>ROUND(ROUND(H183,2)*ROUND(G183,3),2)</f>
        <v>0</v>
      </c>
      <c r="J183" s="32" t="s">
        <v>56</v>
      </c>
      <c r="O183">
        <f>(I183*21)/100</f>
        <v>0</v>
      </c>
      <c r="P183" t="s">
        <v>27</v>
      </c>
    </row>
    <row r="184" spans="1:5" ht="39.6">
      <c r="A184" s="35" t="s">
        <v>57</v>
      </c>
      <c r="E184" s="36" t="s">
        <v>291</v>
      </c>
    </row>
    <row r="185" spans="1:5" ht="13.2">
      <c r="A185" s="37" t="s">
        <v>59</v>
      </c>
      <c r="E185" s="38" t="s">
        <v>292</v>
      </c>
    </row>
    <row r="186" spans="1:5" ht="52.8">
      <c r="A186" t="s">
        <v>61</v>
      </c>
      <c r="E186" s="36" t="s">
        <v>287</v>
      </c>
    </row>
    <row r="187" spans="1:16" ht="13.2">
      <c r="A187" s="25" t="s">
        <v>50</v>
      </c>
      <c r="B187" s="30" t="s">
        <v>293</v>
      </c>
      <c r="C187" s="30" t="s">
        <v>294</v>
      </c>
      <c r="D187" s="25" t="s">
        <v>53</v>
      </c>
      <c r="E187" s="31" t="s">
        <v>295</v>
      </c>
      <c r="F187" s="32" t="s">
        <v>176</v>
      </c>
      <c r="G187" s="33">
        <v>568</v>
      </c>
      <c r="H187" s="34">
        <v>0</v>
      </c>
      <c r="I187" s="34">
        <f>ROUND(ROUND(H187,2)*ROUND(G187,3),2)</f>
        <v>0</v>
      </c>
      <c r="J187" s="32" t="s">
        <v>56</v>
      </c>
      <c r="O187">
        <f>(I187*21)/100</f>
        <v>0</v>
      </c>
      <c r="P187" t="s">
        <v>27</v>
      </c>
    </row>
    <row r="188" spans="1:5" ht="39.6">
      <c r="A188" s="35" t="s">
        <v>57</v>
      </c>
      <c r="E188" s="36" t="s">
        <v>296</v>
      </c>
    </row>
    <row r="189" spans="1:5" ht="13.2">
      <c r="A189" s="37" t="s">
        <v>59</v>
      </c>
      <c r="E189" s="38" t="s">
        <v>297</v>
      </c>
    </row>
    <row r="190" spans="1:5" ht="145.2">
      <c r="A190" t="s">
        <v>61</v>
      </c>
      <c r="E190" s="36" t="s">
        <v>298</v>
      </c>
    </row>
    <row r="191" spans="1:16" ht="13.2">
      <c r="A191" s="25" t="s">
        <v>50</v>
      </c>
      <c r="B191" s="30" t="s">
        <v>299</v>
      </c>
      <c r="C191" s="30" t="s">
        <v>300</v>
      </c>
      <c r="D191" s="25" t="s">
        <v>53</v>
      </c>
      <c r="E191" s="31" t="s">
        <v>301</v>
      </c>
      <c r="F191" s="32" t="s">
        <v>176</v>
      </c>
      <c r="G191" s="33">
        <v>561</v>
      </c>
      <c r="H191" s="34">
        <v>0</v>
      </c>
      <c r="I191" s="34">
        <f>ROUND(ROUND(H191,2)*ROUND(G191,3),2)</f>
        <v>0</v>
      </c>
      <c r="J191" s="32" t="s">
        <v>56</v>
      </c>
      <c r="O191">
        <f>(I191*21)/100</f>
        <v>0</v>
      </c>
      <c r="P191" t="s">
        <v>27</v>
      </c>
    </row>
    <row r="192" spans="1:5" ht="39.6">
      <c r="A192" s="35" t="s">
        <v>57</v>
      </c>
      <c r="E192" s="36" t="s">
        <v>302</v>
      </c>
    </row>
    <row r="193" spans="1:5" ht="13.2">
      <c r="A193" s="37" t="s">
        <v>59</v>
      </c>
      <c r="E193" s="38" t="s">
        <v>303</v>
      </c>
    </row>
    <row r="194" spans="1:5" ht="145.2">
      <c r="A194" t="s">
        <v>61</v>
      </c>
      <c r="E194" s="36" t="s">
        <v>298</v>
      </c>
    </row>
    <row r="195" spans="1:18" ht="12.75" customHeight="1">
      <c r="A195" s="12" t="s">
        <v>48</v>
      </c>
      <c r="B195" s="12"/>
      <c r="C195" s="39" t="s">
        <v>304</v>
      </c>
      <c r="D195" s="12"/>
      <c r="E195" s="28" t="s">
        <v>305</v>
      </c>
      <c r="F195" s="12"/>
      <c r="G195" s="12"/>
      <c r="H195" s="12"/>
      <c r="I195" s="40">
        <f>0+Q195</f>
        <v>0</v>
      </c>
      <c r="J195" s="12"/>
      <c r="O195">
        <f>0+R195</f>
        <v>0</v>
      </c>
      <c r="Q195">
        <f>0+I196</f>
        <v>0</v>
      </c>
      <c r="R195">
        <f>0+O196</f>
        <v>0</v>
      </c>
    </row>
    <row r="196" spans="1:16" ht="26.4">
      <c r="A196" s="25" t="s">
        <v>50</v>
      </c>
      <c r="B196" s="30" t="s">
        <v>306</v>
      </c>
      <c r="C196" s="30" t="s">
        <v>307</v>
      </c>
      <c r="D196" s="25" t="s">
        <v>53</v>
      </c>
      <c r="E196" s="31" t="s">
        <v>308</v>
      </c>
      <c r="F196" s="32" t="s">
        <v>176</v>
      </c>
      <c r="G196" s="33">
        <v>6.48</v>
      </c>
      <c r="H196" s="34">
        <v>0</v>
      </c>
      <c r="I196" s="34">
        <f>ROUND(ROUND(H196,2)*ROUND(G196,3),2)</f>
        <v>0</v>
      </c>
      <c r="J196" s="32" t="s">
        <v>56</v>
      </c>
      <c r="O196">
        <f>(I196*21)/100</f>
        <v>0</v>
      </c>
      <c r="P196" t="s">
        <v>27</v>
      </c>
    </row>
    <row r="197" spans="1:5" ht="39.6">
      <c r="A197" s="35" t="s">
        <v>57</v>
      </c>
      <c r="E197" s="36" t="s">
        <v>309</v>
      </c>
    </row>
    <row r="198" spans="1:5" ht="13.2">
      <c r="A198" s="37" t="s">
        <v>59</v>
      </c>
      <c r="E198" s="38" t="s">
        <v>310</v>
      </c>
    </row>
    <row r="199" spans="1:5" ht="198">
      <c r="A199" t="s">
        <v>61</v>
      </c>
      <c r="E199" s="36" t="s">
        <v>311</v>
      </c>
    </row>
    <row r="200" spans="1:18" ht="12.75" customHeight="1">
      <c r="A200" s="12" t="s">
        <v>48</v>
      </c>
      <c r="B200" s="12"/>
      <c r="C200" s="39" t="s">
        <v>312</v>
      </c>
      <c r="D200" s="12"/>
      <c r="E200" s="28" t="s">
        <v>313</v>
      </c>
      <c r="F200" s="12"/>
      <c r="G200" s="12"/>
      <c r="H200" s="12"/>
      <c r="I200" s="40">
        <f>0+Q200</f>
        <v>0</v>
      </c>
      <c r="J200" s="12"/>
      <c r="O200">
        <f>0+R200</f>
        <v>0</v>
      </c>
      <c r="Q200">
        <f>0+I201+I205+I209+I213+I217+I221+I225+I229+I233</f>
        <v>0</v>
      </c>
      <c r="R200">
        <f>0+O201+O205+O209+O213+O217+O221+O225+O229+O233</f>
        <v>0</v>
      </c>
    </row>
    <row r="201" spans="1:16" ht="13.2">
      <c r="A201" s="25" t="s">
        <v>50</v>
      </c>
      <c r="B201" s="30" t="s">
        <v>314</v>
      </c>
      <c r="C201" s="30" t="s">
        <v>315</v>
      </c>
      <c r="D201" s="25" t="s">
        <v>53</v>
      </c>
      <c r="E201" s="31" t="s">
        <v>316</v>
      </c>
      <c r="F201" s="32" t="s">
        <v>110</v>
      </c>
      <c r="G201" s="33">
        <v>0.5</v>
      </c>
      <c r="H201" s="34">
        <v>0</v>
      </c>
      <c r="I201" s="34">
        <f>ROUND(ROUND(H201,2)*ROUND(G201,3),2)</f>
        <v>0</v>
      </c>
      <c r="J201" s="32" t="s">
        <v>56</v>
      </c>
      <c r="O201">
        <f>(I201*21)/100</f>
        <v>0</v>
      </c>
      <c r="P201" t="s">
        <v>27</v>
      </c>
    </row>
    <row r="202" spans="1:5" ht="39.6">
      <c r="A202" s="35" t="s">
        <v>57</v>
      </c>
      <c r="E202" s="36" t="s">
        <v>317</v>
      </c>
    </row>
    <row r="203" spans="1:5" ht="13.2">
      <c r="A203" s="37" t="s">
        <v>59</v>
      </c>
      <c r="E203" s="38" t="s">
        <v>318</v>
      </c>
    </row>
    <row r="204" spans="1:5" ht="264">
      <c r="A204" t="s">
        <v>61</v>
      </c>
      <c r="E204" s="36" t="s">
        <v>319</v>
      </c>
    </row>
    <row r="205" spans="1:16" ht="13.2">
      <c r="A205" s="25" t="s">
        <v>50</v>
      </c>
      <c r="B205" s="30" t="s">
        <v>320</v>
      </c>
      <c r="C205" s="30" t="s">
        <v>321</v>
      </c>
      <c r="D205" s="25" t="s">
        <v>142</v>
      </c>
      <c r="E205" s="31" t="s">
        <v>322</v>
      </c>
      <c r="F205" s="32" t="s">
        <v>110</v>
      </c>
      <c r="G205" s="33">
        <v>8.5</v>
      </c>
      <c r="H205" s="34">
        <v>0</v>
      </c>
      <c r="I205" s="34">
        <f>ROUND(ROUND(H205,2)*ROUND(G205,3),2)</f>
        <v>0</v>
      </c>
      <c r="J205" s="32" t="s">
        <v>56</v>
      </c>
      <c r="O205">
        <f>(I205*21)/100</f>
        <v>0</v>
      </c>
      <c r="P205" t="s">
        <v>27</v>
      </c>
    </row>
    <row r="206" spans="1:5" ht="66">
      <c r="A206" s="35" t="s">
        <v>57</v>
      </c>
      <c r="E206" s="36" t="s">
        <v>323</v>
      </c>
    </row>
    <row r="207" spans="1:5" ht="13.2">
      <c r="A207" s="37" t="s">
        <v>59</v>
      </c>
      <c r="E207" s="38" t="s">
        <v>324</v>
      </c>
    </row>
    <row r="208" spans="1:5" ht="264">
      <c r="A208" t="s">
        <v>61</v>
      </c>
      <c r="E208" s="36" t="s">
        <v>319</v>
      </c>
    </row>
    <row r="209" spans="1:16" ht="13.2">
      <c r="A209" s="25" t="s">
        <v>50</v>
      </c>
      <c r="B209" s="30" t="s">
        <v>325</v>
      </c>
      <c r="C209" s="30" t="s">
        <v>321</v>
      </c>
      <c r="D209" s="25" t="s">
        <v>148</v>
      </c>
      <c r="E209" s="31" t="s">
        <v>322</v>
      </c>
      <c r="F209" s="32" t="s">
        <v>110</v>
      </c>
      <c r="G209" s="33">
        <v>7.8</v>
      </c>
      <c r="H209" s="34">
        <v>0</v>
      </c>
      <c r="I209" s="34">
        <f>ROUND(ROUND(H209,2)*ROUND(G209,3),2)</f>
        <v>0</v>
      </c>
      <c r="J209" s="32" t="s">
        <v>56</v>
      </c>
      <c r="O209">
        <f>(I209*21)/100</f>
        <v>0</v>
      </c>
      <c r="P209" t="s">
        <v>27</v>
      </c>
    </row>
    <row r="210" spans="1:5" ht="66">
      <c r="A210" s="35" t="s">
        <v>57</v>
      </c>
      <c r="E210" s="36" t="s">
        <v>326</v>
      </c>
    </row>
    <row r="211" spans="1:5" ht="13.2">
      <c r="A211" s="37" t="s">
        <v>59</v>
      </c>
      <c r="E211" s="38" t="s">
        <v>327</v>
      </c>
    </row>
    <row r="212" spans="1:5" ht="264">
      <c r="A212" t="s">
        <v>61</v>
      </c>
      <c r="E212" s="36" t="s">
        <v>319</v>
      </c>
    </row>
    <row r="213" spans="1:16" ht="13.2">
      <c r="A213" s="25" t="s">
        <v>50</v>
      </c>
      <c r="B213" s="30" t="s">
        <v>328</v>
      </c>
      <c r="C213" s="30" t="s">
        <v>329</v>
      </c>
      <c r="D213" s="25" t="s">
        <v>53</v>
      </c>
      <c r="E213" s="31" t="s">
        <v>330</v>
      </c>
      <c r="F213" s="32" t="s">
        <v>110</v>
      </c>
      <c r="G213" s="33">
        <v>1.8</v>
      </c>
      <c r="H213" s="34">
        <v>0</v>
      </c>
      <c r="I213" s="34">
        <f>ROUND(ROUND(H213,2)*ROUND(G213,3),2)</f>
        <v>0</v>
      </c>
      <c r="J213" s="32" t="s">
        <v>56</v>
      </c>
      <c r="O213">
        <f>(I213*21)/100</f>
        <v>0</v>
      </c>
      <c r="P213" t="s">
        <v>27</v>
      </c>
    </row>
    <row r="214" spans="1:5" ht="66">
      <c r="A214" s="35" t="s">
        <v>57</v>
      </c>
      <c r="E214" s="36" t="s">
        <v>331</v>
      </c>
    </row>
    <row r="215" spans="1:5" ht="13.2">
      <c r="A215" s="37" t="s">
        <v>59</v>
      </c>
      <c r="E215" s="38" t="s">
        <v>332</v>
      </c>
    </row>
    <row r="216" spans="1:5" ht="264">
      <c r="A216" t="s">
        <v>61</v>
      </c>
      <c r="E216" s="36" t="s">
        <v>319</v>
      </c>
    </row>
    <row r="217" spans="1:16" ht="13.2">
      <c r="A217" s="25" t="s">
        <v>50</v>
      </c>
      <c r="B217" s="30" t="s">
        <v>333</v>
      </c>
      <c r="C217" s="30" t="s">
        <v>334</v>
      </c>
      <c r="D217" s="25" t="s">
        <v>53</v>
      </c>
      <c r="E217" s="31" t="s">
        <v>335</v>
      </c>
      <c r="F217" s="32" t="s">
        <v>86</v>
      </c>
      <c r="G217" s="33">
        <v>4</v>
      </c>
      <c r="H217" s="34">
        <v>0</v>
      </c>
      <c r="I217" s="34">
        <f>ROUND(ROUND(H217,2)*ROUND(G217,3),2)</f>
        <v>0</v>
      </c>
      <c r="J217" s="32" t="s">
        <v>56</v>
      </c>
      <c r="O217">
        <f>(I217*21)/100</f>
        <v>0</v>
      </c>
      <c r="P217" t="s">
        <v>27</v>
      </c>
    </row>
    <row r="218" spans="1:5" ht="66">
      <c r="A218" s="35" t="s">
        <v>57</v>
      </c>
      <c r="E218" s="36" t="s">
        <v>336</v>
      </c>
    </row>
    <row r="219" spans="1:5" ht="13.2">
      <c r="A219" s="37" t="s">
        <v>59</v>
      </c>
      <c r="E219" s="38" t="s">
        <v>337</v>
      </c>
    </row>
    <row r="220" spans="1:5" ht="92.4">
      <c r="A220" t="s">
        <v>61</v>
      </c>
      <c r="E220" s="36" t="s">
        <v>338</v>
      </c>
    </row>
    <row r="221" spans="1:16" ht="13.2">
      <c r="A221" s="25" t="s">
        <v>50</v>
      </c>
      <c r="B221" s="30" t="s">
        <v>339</v>
      </c>
      <c r="C221" s="30" t="s">
        <v>340</v>
      </c>
      <c r="D221" s="25" t="s">
        <v>53</v>
      </c>
      <c r="E221" s="31" t="s">
        <v>341</v>
      </c>
      <c r="F221" s="32" t="s">
        <v>86</v>
      </c>
      <c r="G221" s="33">
        <v>3</v>
      </c>
      <c r="H221" s="34">
        <v>0</v>
      </c>
      <c r="I221" s="34">
        <f>ROUND(ROUND(H221,2)*ROUND(G221,3),2)</f>
        <v>0</v>
      </c>
      <c r="J221" s="32" t="s">
        <v>56</v>
      </c>
      <c r="O221">
        <f>(I221*21)/100</f>
        <v>0</v>
      </c>
      <c r="P221" t="s">
        <v>27</v>
      </c>
    </row>
    <row r="222" spans="1:5" ht="52.8">
      <c r="A222" s="35" t="s">
        <v>57</v>
      </c>
      <c r="E222" s="36" t="s">
        <v>342</v>
      </c>
    </row>
    <row r="223" spans="1:5" ht="13.2">
      <c r="A223" s="37" t="s">
        <v>59</v>
      </c>
      <c r="E223" s="38" t="s">
        <v>343</v>
      </c>
    </row>
    <row r="224" spans="1:5" ht="79.2">
      <c r="A224" t="s">
        <v>61</v>
      </c>
      <c r="E224" s="36" t="s">
        <v>344</v>
      </c>
    </row>
    <row r="225" spans="1:16" ht="13.2">
      <c r="A225" s="25" t="s">
        <v>50</v>
      </c>
      <c r="B225" s="30" t="s">
        <v>345</v>
      </c>
      <c r="C225" s="30" t="s">
        <v>346</v>
      </c>
      <c r="D225" s="25" t="s">
        <v>53</v>
      </c>
      <c r="E225" s="31" t="s">
        <v>347</v>
      </c>
      <c r="F225" s="32" t="s">
        <v>86</v>
      </c>
      <c r="G225" s="33">
        <v>1</v>
      </c>
      <c r="H225" s="34">
        <v>0</v>
      </c>
      <c r="I225" s="34">
        <f>ROUND(ROUND(H225,2)*ROUND(G225,3),2)</f>
        <v>0</v>
      </c>
      <c r="J225" s="32" t="s">
        <v>56</v>
      </c>
      <c r="O225">
        <f>(I225*21)/100</f>
        <v>0</v>
      </c>
      <c r="P225" t="s">
        <v>27</v>
      </c>
    </row>
    <row r="226" spans="1:5" ht="66">
      <c r="A226" s="35" t="s">
        <v>57</v>
      </c>
      <c r="E226" s="36" t="s">
        <v>348</v>
      </c>
    </row>
    <row r="227" spans="1:5" ht="13.2">
      <c r="A227" s="37" t="s">
        <v>59</v>
      </c>
      <c r="E227" s="38" t="s">
        <v>88</v>
      </c>
    </row>
    <row r="228" spans="1:5" ht="13.2">
      <c r="A228" t="s">
        <v>61</v>
      </c>
      <c r="E228" s="36" t="s">
        <v>349</v>
      </c>
    </row>
    <row r="229" spans="1:16" ht="13.2">
      <c r="A229" s="25" t="s">
        <v>50</v>
      </c>
      <c r="B229" s="30" t="s">
        <v>350</v>
      </c>
      <c r="C229" s="30" t="s">
        <v>351</v>
      </c>
      <c r="D229" s="25" t="s">
        <v>53</v>
      </c>
      <c r="E229" s="31" t="s">
        <v>352</v>
      </c>
      <c r="F229" s="32" t="s">
        <v>86</v>
      </c>
      <c r="G229" s="33">
        <v>1</v>
      </c>
      <c r="H229" s="34">
        <v>0</v>
      </c>
      <c r="I229" s="34">
        <f>ROUND(ROUND(H229,2)*ROUND(G229,3),2)</f>
        <v>0</v>
      </c>
      <c r="J229" s="32" t="s">
        <v>56</v>
      </c>
      <c r="O229">
        <f>(I229*21)/100</f>
        <v>0</v>
      </c>
      <c r="P229" t="s">
        <v>27</v>
      </c>
    </row>
    <row r="230" spans="1:5" ht="39.6">
      <c r="A230" s="35" t="s">
        <v>57</v>
      </c>
      <c r="E230" s="36" t="s">
        <v>353</v>
      </c>
    </row>
    <row r="231" spans="1:5" ht="13.2">
      <c r="A231" s="37" t="s">
        <v>59</v>
      </c>
      <c r="E231" s="38" t="s">
        <v>88</v>
      </c>
    </row>
    <row r="232" spans="1:5" ht="39.6">
      <c r="A232" t="s">
        <v>61</v>
      </c>
      <c r="E232" s="36" t="s">
        <v>354</v>
      </c>
    </row>
    <row r="233" spans="1:16" ht="13.2">
      <c r="A233" s="25" t="s">
        <v>50</v>
      </c>
      <c r="B233" s="30" t="s">
        <v>355</v>
      </c>
      <c r="C233" s="30" t="s">
        <v>356</v>
      </c>
      <c r="D233" s="25" t="s">
        <v>53</v>
      </c>
      <c r="E233" s="31" t="s">
        <v>357</v>
      </c>
      <c r="F233" s="32" t="s">
        <v>86</v>
      </c>
      <c r="G233" s="33">
        <v>1</v>
      </c>
      <c r="H233" s="34">
        <v>0</v>
      </c>
      <c r="I233" s="34">
        <f>ROUND(ROUND(H233,2)*ROUND(G233,3),2)</f>
        <v>0</v>
      </c>
      <c r="J233" s="32" t="s">
        <v>56</v>
      </c>
      <c r="O233">
        <f>(I233*21)/100</f>
        <v>0</v>
      </c>
      <c r="P233" t="s">
        <v>27</v>
      </c>
    </row>
    <row r="234" spans="1:5" ht="39.6">
      <c r="A234" s="35" t="s">
        <v>57</v>
      </c>
      <c r="E234" s="36" t="s">
        <v>358</v>
      </c>
    </row>
    <row r="235" spans="1:5" ht="13.2">
      <c r="A235" s="37" t="s">
        <v>59</v>
      </c>
      <c r="E235" s="38" t="s">
        <v>88</v>
      </c>
    </row>
    <row r="236" spans="1:5" ht="39.6">
      <c r="A236" t="s">
        <v>61</v>
      </c>
      <c r="E236" s="36" t="s">
        <v>354</v>
      </c>
    </row>
    <row r="237" spans="1:18" ht="12.75" customHeight="1">
      <c r="A237" s="12" t="s">
        <v>48</v>
      </c>
      <c r="B237" s="12"/>
      <c r="C237" s="39" t="s">
        <v>43</v>
      </c>
      <c r="D237" s="12"/>
      <c r="E237" s="28" t="s">
        <v>359</v>
      </c>
      <c r="F237" s="12"/>
      <c r="G237" s="12"/>
      <c r="H237" s="12"/>
      <c r="I237" s="40">
        <f>0+Q237</f>
        <v>0</v>
      </c>
      <c r="J237" s="12"/>
      <c r="O237">
        <f>0+R237</f>
        <v>0</v>
      </c>
      <c r="Q237">
        <f>0+I238+I242+I246+I250+I254+I258+I262+I266+I270+I274+I278+I282+I286+I290+I294+I298+I302+I306</f>
        <v>0</v>
      </c>
      <c r="R237">
        <f>0+O238+O242+O246+O250+O254+O258+O262+O266+O270+O274+O278+O282+O286+O290+O294+O298+O302+O306</f>
        <v>0</v>
      </c>
    </row>
    <row r="238" spans="1:16" ht="26.4">
      <c r="A238" s="25" t="s">
        <v>50</v>
      </c>
      <c r="B238" s="30" t="s">
        <v>360</v>
      </c>
      <c r="C238" s="30" t="s">
        <v>361</v>
      </c>
      <c r="D238" s="25" t="s">
        <v>53</v>
      </c>
      <c r="E238" s="31" t="s">
        <v>362</v>
      </c>
      <c r="F238" s="32" t="s">
        <v>110</v>
      </c>
      <c r="G238" s="33">
        <v>98.4</v>
      </c>
      <c r="H238" s="34">
        <v>0</v>
      </c>
      <c r="I238" s="34">
        <f>ROUND(ROUND(H238,2)*ROUND(G238,3),2)</f>
        <v>0</v>
      </c>
      <c r="J238" s="32" t="s">
        <v>56</v>
      </c>
      <c r="O238">
        <f>(I238*21)/100</f>
        <v>0</v>
      </c>
      <c r="P238" t="s">
        <v>27</v>
      </c>
    </row>
    <row r="239" spans="1:5" ht="66">
      <c r="A239" s="35" t="s">
        <v>57</v>
      </c>
      <c r="E239" s="36" t="s">
        <v>363</v>
      </c>
    </row>
    <row r="240" spans="1:5" ht="13.2">
      <c r="A240" s="37" t="s">
        <v>59</v>
      </c>
      <c r="E240" s="38" t="s">
        <v>364</v>
      </c>
    </row>
    <row r="241" spans="1:5" ht="132">
      <c r="A241" t="s">
        <v>61</v>
      </c>
      <c r="E241" s="36" t="s">
        <v>365</v>
      </c>
    </row>
    <row r="242" spans="1:16" ht="13.2">
      <c r="A242" s="25" t="s">
        <v>50</v>
      </c>
      <c r="B242" s="30" t="s">
        <v>366</v>
      </c>
      <c r="C242" s="30" t="s">
        <v>367</v>
      </c>
      <c r="D242" s="25" t="s">
        <v>53</v>
      </c>
      <c r="E242" s="31" t="s">
        <v>368</v>
      </c>
      <c r="F242" s="32" t="s">
        <v>86</v>
      </c>
      <c r="G242" s="33">
        <v>10</v>
      </c>
      <c r="H242" s="34">
        <v>0</v>
      </c>
      <c r="I242" s="34">
        <f>ROUND(ROUND(H242,2)*ROUND(G242,3),2)</f>
        <v>0</v>
      </c>
      <c r="J242" s="32" t="s">
        <v>56</v>
      </c>
      <c r="O242">
        <f>(I242*21)/100</f>
        <v>0</v>
      </c>
      <c r="P242" t="s">
        <v>27</v>
      </c>
    </row>
    <row r="243" spans="1:5" ht="39.6">
      <c r="A243" s="35" t="s">
        <v>57</v>
      </c>
      <c r="E243" s="36" t="s">
        <v>369</v>
      </c>
    </row>
    <row r="244" spans="1:5" ht="13.2">
      <c r="A244" s="37" t="s">
        <v>59</v>
      </c>
      <c r="E244" s="38" t="s">
        <v>370</v>
      </c>
    </row>
    <row r="245" spans="1:5" ht="13.2">
      <c r="A245" t="s">
        <v>61</v>
      </c>
      <c r="E245" s="36" t="s">
        <v>371</v>
      </c>
    </row>
    <row r="246" spans="1:16" ht="26.4">
      <c r="A246" s="25" t="s">
        <v>50</v>
      </c>
      <c r="B246" s="30" t="s">
        <v>304</v>
      </c>
      <c r="C246" s="30" t="s">
        <v>372</v>
      </c>
      <c r="D246" s="25" t="s">
        <v>142</v>
      </c>
      <c r="E246" s="31" t="s">
        <v>373</v>
      </c>
      <c r="F246" s="32" t="s">
        <v>86</v>
      </c>
      <c r="G246" s="33">
        <v>10</v>
      </c>
      <c r="H246" s="34">
        <v>0</v>
      </c>
      <c r="I246" s="34">
        <f>ROUND(ROUND(H246,2)*ROUND(G246,3),2)</f>
        <v>0</v>
      </c>
      <c r="J246" s="32" t="s">
        <v>56</v>
      </c>
      <c r="O246">
        <f>(I246*21)/100</f>
        <v>0</v>
      </c>
      <c r="P246" t="s">
        <v>27</v>
      </c>
    </row>
    <row r="247" spans="1:5" ht="171.6">
      <c r="A247" s="35" t="s">
        <v>57</v>
      </c>
      <c r="E247" s="36" t="s">
        <v>374</v>
      </c>
    </row>
    <row r="248" spans="1:5" ht="13.2">
      <c r="A248" s="37" t="s">
        <v>59</v>
      </c>
      <c r="E248" s="38" t="s">
        <v>375</v>
      </c>
    </row>
    <row r="249" spans="1:5" ht="26.4">
      <c r="A249" t="s">
        <v>61</v>
      </c>
      <c r="E249" s="36" t="s">
        <v>376</v>
      </c>
    </row>
    <row r="250" spans="1:16" ht="26.4">
      <c r="A250" s="25" t="s">
        <v>50</v>
      </c>
      <c r="B250" s="30" t="s">
        <v>312</v>
      </c>
      <c r="C250" s="30" t="s">
        <v>372</v>
      </c>
      <c r="D250" s="25" t="s">
        <v>148</v>
      </c>
      <c r="E250" s="31" t="s">
        <v>373</v>
      </c>
      <c r="F250" s="32" t="s">
        <v>86</v>
      </c>
      <c r="G250" s="33">
        <v>3</v>
      </c>
      <c r="H250" s="34">
        <v>0</v>
      </c>
      <c r="I250" s="34">
        <f>ROUND(ROUND(H250,2)*ROUND(G250,3),2)</f>
        <v>0</v>
      </c>
      <c r="J250" s="32" t="s">
        <v>56</v>
      </c>
      <c r="O250">
        <f>(I250*21)/100</f>
        <v>0</v>
      </c>
      <c r="P250" t="s">
        <v>27</v>
      </c>
    </row>
    <row r="251" spans="1:5" ht="79.2">
      <c r="A251" s="35" t="s">
        <v>57</v>
      </c>
      <c r="E251" s="36" t="s">
        <v>377</v>
      </c>
    </row>
    <row r="252" spans="1:5" ht="13.2">
      <c r="A252" s="37" t="s">
        <v>59</v>
      </c>
      <c r="E252" s="38" t="s">
        <v>343</v>
      </c>
    </row>
    <row r="253" spans="1:5" ht="26.4">
      <c r="A253" t="s">
        <v>61</v>
      </c>
      <c r="E253" s="36" t="s">
        <v>376</v>
      </c>
    </row>
    <row r="254" spans="1:16" ht="26.4">
      <c r="A254" s="25" t="s">
        <v>50</v>
      </c>
      <c r="B254" s="30" t="s">
        <v>378</v>
      </c>
      <c r="C254" s="30" t="s">
        <v>379</v>
      </c>
      <c r="D254" s="25" t="s">
        <v>53</v>
      </c>
      <c r="E254" s="31" t="s">
        <v>380</v>
      </c>
      <c r="F254" s="32" t="s">
        <v>86</v>
      </c>
      <c r="G254" s="33">
        <v>1</v>
      </c>
      <c r="H254" s="34">
        <v>0</v>
      </c>
      <c r="I254" s="34">
        <f>ROUND(ROUND(H254,2)*ROUND(G254,3),2)</f>
        <v>0</v>
      </c>
      <c r="J254" s="32" t="s">
        <v>56</v>
      </c>
      <c r="O254">
        <f>(I254*21)/100</f>
        <v>0</v>
      </c>
      <c r="P254" t="s">
        <v>27</v>
      </c>
    </row>
    <row r="255" spans="1:5" ht="52.8">
      <c r="A255" s="35" t="s">
        <v>57</v>
      </c>
      <c r="E255" s="36" t="s">
        <v>381</v>
      </c>
    </row>
    <row r="256" spans="1:5" ht="13.2">
      <c r="A256" s="37" t="s">
        <v>59</v>
      </c>
      <c r="E256" s="38" t="s">
        <v>88</v>
      </c>
    </row>
    <row r="257" spans="1:5" ht="26.4">
      <c r="A257" t="s">
        <v>61</v>
      </c>
      <c r="E257" s="36" t="s">
        <v>382</v>
      </c>
    </row>
    <row r="258" spans="1:16" ht="26.4">
      <c r="A258" s="25" t="s">
        <v>50</v>
      </c>
      <c r="B258" s="30" t="s">
        <v>383</v>
      </c>
      <c r="C258" s="30" t="s">
        <v>384</v>
      </c>
      <c r="D258" s="25" t="s">
        <v>53</v>
      </c>
      <c r="E258" s="31" t="s">
        <v>385</v>
      </c>
      <c r="F258" s="32" t="s">
        <v>86</v>
      </c>
      <c r="G258" s="33">
        <v>3</v>
      </c>
      <c r="H258" s="34">
        <v>0</v>
      </c>
      <c r="I258" s="34">
        <f>ROUND(ROUND(H258,2)*ROUND(G258,3),2)</f>
        <v>0</v>
      </c>
      <c r="J258" s="32" t="s">
        <v>56</v>
      </c>
      <c r="O258">
        <f>(I258*21)/100</f>
        <v>0</v>
      </c>
      <c r="P258" t="s">
        <v>27</v>
      </c>
    </row>
    <row r="259" spans="1:5" ht="79.2">
      <c r="A259" s="35" t="s">
        <v>57</v>
      </c>
      <c r="E259" s="36" t="s">
        <v>386</v>
      </c>
    </row>
    <row r="260" spans="1:5" ht="13.2">
      <c r="A260" s="37" t="s">
        <v>59</v>
      </c>
      <c r="E260" s="38" t="s">
        <v>343</v>
      </c>
    </row>
    <row r="261" spans="1:5" ht="66">
      <c r="A261" t="s">
        <v>61</v>
      </c>
      <c r="E261" s="36" t="s">
        <v>387</v>
      </c>
    </row>
    <row r="262" spans="1:16" ht="26.4">
      <c r="A262" s="25" t="s">
        <v>50</v>
      </c>
      <c r="B262" s="30" t="s">
        <v>388</v>
      </c>
      <c r="C262" s="30" t="s">
        <v>389</v>
      </c>
      <c r="D262" s="25" t="s">
        <v>53</v>
      </c>
      <c r="E262" s="31" t="s">
        <v>390</v>
      </c>
      <c r="F262" s="32" t="s">
        <v>86</v>
      </c>
      <c r="G262" s="33">
        <v>3</v>
      </c>
      <c r="H262" s="34">
        <v>0</v>
      </c>
      <c r="I262" s="34">
        <f>ROUND(ROUND(H262,2)*ROUND(G262,3),2)</f>
        <v>0</v>
      </c>
      <c r="J262" s="32" t="s">
        <v>56</v>
      </c>
      <c r="O262">
        <f>(I262*21)/100</f>
        <v>0</v>
      </c>
      <c r="P262" t="s">
        <v>27</v>
      </c>
    </row>
    <row r="263" spans="1:5" ht="52.8">
      <c r="A263" s="35" t="s">
        <v>57</v>
      </c>
      <c r="E263" s="36" t="s">
        <v>391</v>
      </c>
    </row>
    <row r="264" spans="1:5" ht="13.2">
      <c r="A264" s="37" t="s">
        <v>59</v>
      </c>
      <c r="E264" s="38" t="s">
        <v>343</v>
      </c>
    </row>
    <row r="265" spans="1:5" ht="39.6">
      <c r="A265" t="s">
        <v>61</v>
      </c>
      <c r="E265" s="36" t="s">
        <v>392</v>
      </c>
    </row>
    <row r="266" spans="1:16" ht="13.2">
      <c r="A266" s="25" t="s">
        <v>50</v>
      </c>
      <c r="B266" s="30" t="s">
        <v>43</v>
      </c>
      <c r="C266" s="30" t="s">
        <v>393</v>
      </c>
      <c r="D266" s="25" t="s">
        <v>53</v>
      </c>
      <c r="E266" s="31" t="s">
        <v>394</v>
      </c>
      <c r="F266" s="32" t="s">
        <v>86</v>
      </c>
      <c r="G266" s="33">
        <v>4</v>
      </c>
      <c r="H266" s="34">
        <v>0</v>
      </c>
      <c r="I266" s="34">
        <f>ROUND(ROUND(H266,2)*ROUND(G266,3),2)</f>
        <v>0</v>
      </c>
      <c r="J266" s="32" t="s">
        <v>56</v>
      </c>
      <c r="O266">
        <f>(I266*21)/100</f>
        <v>0</v>
      </c>
      <c r="P266" t="s">
        <v>27</v>
      </c>
    </row>
    <row r="267" spans="1:5" ht="52.8">
      <c r="A267" s="35" t="s">
        <v>57</v>
      </c>
      <c r="E267" s="36" t="s">
        <v>395</v>
      </c>
    </row>
    <row r="268" spans="1:5" ht="13.2">
      <c r="A268" s="37" t="s">
        <v>59</v>
      </c>
      <c r="E268" s="38" t="s">
        <v>337</v>
      </c>
    </row>
    <row r="269" spans="1:5" ht="26.4">
      <c r="A269" t="s">
        <v>61</v>
      </c>
      <c r="E269" s="36" t="s">
        <v>376</v>
      </c>
    </row>
    <row r="270" spans="1:16" ht="26.4">
      <c r="A270" s="25" t="s">
        <v>50</v>
      </c>
      <c r="B270" s="30" t="s">
        <v>396</v>
      </c>
      <c r="C270" s="30" t="s">
        <v>397</v>
      </c>
      <c r="D270" s="25" t="s">
        <v>53</v>
      </c>
      <c r="E270" s="31" t="s">
        <v>398</v>
      </c>
      <c r="F270" s="32" t="s">
        <v>176</v>
      </c>
      <c r="G270" s="33">
        <v>22.75</v>
      </c>
      <c r="H270" s="34">
        <v>0</v>
      </c>
      <c r="I270" s="34">
        <f>ROUND(ROUND(H270,2)*ROUND(G270,3),2)</f>
        <v>0</v>
      </c>
      <c r="J270" s="32" t="s">
        <v>56</v>
      </c>
      <c r="O270">
        <f>(I270*21)/100</f>
        <v>0</v>
      </c>
      <c r="P270" t="s">
        <v>27</v>
      </c>
    </row>
    <row r="271" spans="1:5" ht="39.6">
      <c r="A271" s="35" t="s">
        <v>57</v>
      </c>
      <c r="E271" s="36" t="s">
        <v>399</v>
      </c>
    </row>
    <row r="272" spans="1:5" ht="13.2">
      <c r="A272" s="37" t="s">
        <v>59</v>
      </c>
      <c r="E272" s="38" t="s">
        <v>400</v>
      </c>
    </row>
    <row r="273" spans="1:5" ht="39.6">
      <c r="A273" t="s">
        <v>61</v>
      </c>
      <c r="E273" s="36" t="s">
        <v>401</v>
      </c>
    </row>
    <row r="274" spans="1:16" ht="26.4">
      <c r="A274" s="25" t="s">
        <v>50</v>
      </c>
      <c r="B274" s="30" t="s">
        <v>402</v>
      </c>
      <c r="C274" s="30" t="s">
        <v>403</v>
      </c>
      <c r="D274" s="25" t="s">
        <v>53</v>
      </c>
      <c r="E274" s="31" t="s">
        <v>404</v>
      </c>
      <c r="F274" s="32" t="s">
        <v>176</v>
      </c>
      <c r="G274" s="33">
        <v>22.75</v>
      </c>
      <c r="H274" s="34">
        <v>0</v>
      </c>
      <c r="I274" s="34">
        <f>ROUND(ROUND(H274,2)*ROUND(G274,3),2)</f>
        <v>0</v>
      </c>
      <c r="J274" s="32" t="s">
        <v>56</v>
      </c>
      <c r="O274">
        <f>(I274*21)/100</f>
        <v>0</v>
      </c>
      <c r="P274" t="s">
        <v>27</v>
      </c>
    </row>
    <row r="275" spans="1:5" ht="52.8">
      <c r="A275" s="35" t="s">
        <v>57</v>
      </c>
      <c r="E275" s="36" t="s">
        <v>405</v>
      </c>
    </row>
    <row r="276" spans="1:5" ht="13.2">
      <c r="A276" s="37" t="s">
        <v>59</v>
      </c>
      <c r="E276" s="38" t="s">
        <v>400</v>
      </c>
    </row>
    <row r="277" spans="1:5" ht="39.6">
      <c r="A277" t="s">
        <v>61</v>
      </c>
      <c r="E277" s="36" t="s">
        <v>401</v>
      </c>
    </row>
    <row r="278" spans="1:16" ht="13.2">
      <c r="A278" s="25" t="s">
        <v>50</v>
      </c>
      <c r="B278" s="30" t="s">
        <v>47</v>
      </c>
      <c r="C278" s="30" t="s">
        <v>406</v>
      </c>
      <c r="D278" s="25" t="s">
        <v>53</v>
      </c>
      <c r="E278" s="31" t="s">
        <v>407</v>
      </c>
      <c r="F278" s="32" t="s">
        <v>110</v>
      </c>
      <c r="G278" s="33">
        <v>6</v>
      </c>
      <c r="H278" s="34">
        <v>0</v>
      </c>
      <c r="I278" s="34">
        <f>ROUND(ROUND(H278,2)*ROUND(G278,3),2)</f>
        <v>0</v>
      </c>
      <c r="J278" s="32" t="s">
        <v>56</v>
      </c>
      <c r="O278">
        <f>(I278*21)/100</f>
        <v>0</v>
      </c>
      <c r="P278" t="s">
        <v>27</v>
      </c>
    </row>
    <row r="279" spans="1:5" ht="52.8">
      <c r="A279" s="35" t="s">
        <v>57</v>
      </c>
      <c r="E279" s="36" t="s">
        <v>408</v>
      </c>
    </row>
    <row r="280" spans="1:5" ht="13.2">
      <c r="A280" s="37" t="s">
        <v>59</v>
      </c>
      <c r="E280" s="38" t="s">
        <v>409</v>
      </c>
    </row>
    <row r="281" spans="1:5" ht="66">
      <c r="A281" t="s">
        <v>61</v>
      </c>
      <c r="E281" s="36" t="s">
        <v>410</v>
      </c>
    </row>
    <row r="282" spans="1:16" ht="13.2">
      <c r="A282" s="25" t="s">
        <v>50</v>
      </c>
      <c r="B282" s="30" t="s">
        <v>411</v>
      </c>
      <c r="C282" s="30" t="s">
        <v>412</v>
      </c>
      <c r="D282" s="25" t="s">
        <v>142</v>
      </c>
      <c r="E282" s="31" t="s">
        <v>413</v>
      </c>
      <c r="F282" s="32" t="s">
        <v>110</v>
      </c>
      <c r="G282" s="33">
        <v>93.9</v>
      </c>
      <c r="H282" s="34">
        <v>0</v>
      </c>
      <c r="I282" s="34">
        <f>ROUND(ROUND(H282,2)*ROUND(G282,3),2)</f>
        <v>0</v>
      </c>
      <c r="J282" s="32" t="s">
        <v>56</v>
      </c>
      <c r="O282">
        <f>(I282*21)/100</f>
        <v>0</v>
      </c>
      <c r="P282" t="s">
        <v>27</v>
      </c>
    </row>
    <row r="283" spans="1:5" ht="66">
      <c r="A283" s="35" t="s">
        <v>57</v>
      </c>
      <c r="E283" s="36" t="s">
        <v>414</v>
      </c>
    </row>
    <row r="284" spans="1:5" ht="13.2">
      <c r="A284" s="37" t="s">
        <v>59</v>
      </c>
      <c r="E284" s="38" t="s">
        <v>415</v>
      </c>
    </row>
    <row r="285" spans="1:5" ht="52.8">
      <c r="A285" t="s">
        <v>61</v>
      </c>
      <c r="E285" s="36" t="s">
        <v>416</v>
      </c>
    </row>
    <row r="286" spans="1:16" ht="13.2">
      <c r="A286" s="25" t="s">
        <v>50</v>
      </c>
      <c r="B286" s="30" t="s">
        <v>417</v>
      </c>
      <c r="C286" s="30" t="s">
        <v>412</v>
      </c>
      <c r="D286" s="25" t="s">
        <v>148</v>
      </c>
      <c r="E286" s="31" t="s">
        <v>413</v>
      </c>
      <c r="F286" s="32" t="s">
        <v>110</v>
      </c>
      <c r="G286" s="33">
        <v>34.7</v>
      </c>
      <c r="H286" s="34">
        <v>0</v>
      </c>
      <c r="I286" s="34">
        <f>ROUND(ROUND(H286,2)*ROUND(G286,3),2)</f>
        <v>0</v>
      </c>
      <c r="J286" s="32" t="s">
        <v>56</v>
      </c>
      <c r="O286">
        <f>(I286*21)/100</f>
        <v>0</v>
      </c>
      <c r="P286" t="s">
        <v>27</v>
      </c>
    </row>
    <row r="287" spans="1:5" ht="66">
      <c r="A287" s="35" t="s">
        <v>57</v>
      </c>
      <c r="E287" s="36" t="s">
        <v>418</v>
      </c>
    </row>
    <row r="288" spans="1:5" ht="13.2">
      <c r="A288" s="37" t="s">
        <v>59</v>
      </c>
      <c r="E288" s="38" t="s">
        <v>419</v>
      </c>
    </row>
    <row r="289" spans="1:5" ht="52.8">
      <c r="A289" t="s">
        <v>61</v>
      </c>
      <c r="E289" s="36" t="s">
        <v>416</v>
      </c>
    </row>
    <row r="290" spans="1:16" ht="13.2">
      <c r="A290" s="25" t="s">
        <v>50</v>
      </c>
      <c r="B290" s="30" t="s">
        <v>420</v>
      </c>
      <c r="C290" s="30" t="s">
        <v>421</v>
      </c>
      <c r="D290" s="25" t="s">
        <v>53</v>
      </c>
      <c r="E290" s="31" t="s">
        <v>422</v>
      </c>
      <c r="F290" s="32" t="s">
        <v>110</v>
      </c>
      <c r="G290" s="33">
        <v>10.5</v>
      </c>
      <c r="H290" s="34">
        <v>0</v>
      </c>
      <c r="I290" s="34">
        <f>ROUND(ROUND(H290,2)*ROUND(G290,3),2)</f>
        <v>0</v>
      </c>
      <c r="J290" s="32" t="s">
        <v>56</v>
      </c>
      <c r="O290">
        <f>(I290*21)/100</f>
        <v>0</v>
      </c>
      <c r="P290" t="s">
        <v>27</v>
      </c>
    </row>
    <row r="291" spans="1:5" ht="39.6">
      <c r="A291" s="35" t="s">
        <v>57</v>
      </c>
      <c r="E291" s="36" t="s">
        <v>423</v>
      </c>
    </row>
    <row r="292" spans="1:5" ht="13.2">
      <c r="A292" s="37" t="s">
        <v>59</v>
      </c>
      <c r="E292" s="38" t="s">
        <v>424</v>
      </c>
    </row>
    <row r="293" spans="1:5" ht="26.4">
      <c r="A293" t="s">
        <v>61</v>
      </c>
      <c r="E293" s="36" t="s">
        <v>425</v>
      </c>
    </row>
    <row r="294" spans="1:16" ht="13.2">
      <c r="A294" s="25" t="s">
        <v>50</v>
      </c>
      <c r="B294" s="30" t="s">
        <v>426</v>
      </c>
      <c r="C294" s="30" t="s">
        <v>427</v>
      </c>
      <c r="D294" s="25" t="s">
        <v>53</v>
      </c>
      <c r="E294" s="31" t="s">
        <v>428</v>
      </c>
      <c r="F294" s="32" t="s">
        <v>110</v>
      </c>
      <c r="G294" s="33">
        <v>11</v>
      </c>
      <c r="H294" s="34">
        <v>0</v>
      </c>
      <c r="I294" s="34">
        <f>ROUND(ROUND(H294,2)*ROUND(G294,3),2)</f>
        <v>0</v>
      </c>
      <c r="J294" s="32" t="s">
        <v>56</v>
      </c>
      <c r="O294">
        <f>(I294*21)/100</f>
        <v>0</v>
      </c>
      <c r="P294" t="s">
        <v>27</v>
      </c>
    </row>
    <row r="295" spans="1:5" ht="66">
      <c r="A295" s="35" t="s">
        <v>57</v>
      </c>
      <c r="E295" s="36" t="s">
        <v>429</v>
      </c>
    </row>
    <row r="296" spans="1:5" ht="13.2">
      <c r="A296" s="37" t="s">
        <v>59</v>
      </c>
      <c r="E296" s="38" t="s">
        <v>430</v>
      </c>
    </row>
    <row r="297" spans="1:5" ht="39.6">
      <c r="A297" t="s">
        <v>61</v>
      </c>
      <c r="E297" s="36" t="s">
        <v>431</v>
      </c>
    </row>
    <row r="298" spans="1:16" ht="13.2">
      <c r="A298" s="25" t="s">
        <v>50</v>
      </c>
      <c r="B298" s="30" t="s">
        <v>40</v>
      </c>
      <c r="C298" s="30" t="s">
        <v>432</v>
      </c>
      <c r="D298" s="25" t="s">
        <v>53</v>
      </c>
      <c r="E298" s="31" t="s">
        <v>433</v>
      </c>
      <c r="F298" s="32" t="s">
        <v>93</v>
      </c>
      <c r="G298" s="33">
        <v>2.52</v>
      </c>
      <c r="H298" s="34">
        <v>0</v>
      </c>
      <c r="I298" s="34">
        <f>ROUND(ROUND(H298,2)*ROUND(G298,3),2)</f>
        <v>0</v>
      </c>
      <c r="J298" s="32" t="s">
        <v>56</v>
      </c>
      <c r="O298">
        <f>(I298*21)/100</f>
        <v>0</v>
      </c>
      <c r="P298" t="s">
        <v>27</v>
      </c>
    </row>
    <row r="299" spans="1:5" ht="66">
      <c r="A299" s="35" t="s">
        <v>57</v>
      </c>
      <c r="E299" s="36" t="s">
        <v>434</v>
      </c>
    </row>
    <row r="300" spans="1:5" ht="13.2">
      <c r="A300" s="37" t="s">
        <v>59</v>
      </c>
      <c r="E300" s="38" t="s">
        <v>435</v>
      </c>
    </row>
    <row r="301" spans="1:5" ht="105.6">
      <c r="A301" t="s">
        <v>61</v>
      </c>
      <c r="E301" s="36" t="s">
        <v>436</v>
      </c>
    </row>
    <row r="302" spans="1:16" ht="13.2">
      <c r="A302" s="25" t="s">
        <v>50</v>
      </c>
      <c r="B302" s="30" t="s">
        <v>45</v>
      </c>
      <c r="C302" s="30" t="s">
        <v>437</v>
      </c>
      <c r="D302" s="25" t="s">
        <v>53</v>
      </c>
      <c r="E302" s="31" t="s">
        <v>438</v>
      </c>
      <c r="F302" s="32" t="s">
        <v>93</v>
      </c>
      <c r="G302" s="33">
        <v>0.512</v>
      </c>
      <c r="H302" s="34">
        <v>0</v>
      </c>
      <c r="I302" s="34">
        <f>ROUND(ROUND(H302,2)*ROUND(G302,3),2)</f>
        <v>0</v>
      </c>
      <c r="J302" s="32" t="s">
        <v>56</v>
      </c>
      <c r="O302">
        <f>(I302*21)/100</f>
        <v>0</v>
      </c>
      <c r="P302" t="s">
        <v>27</v>
      </c>
    </row>
    <row r="303" spans="1:5" ht="66">
      <c r="A303" s="35" t="s">
        <v>57</v>
      </c>
      <c r="E303" s="36" t="s">
        <v>439</v>
      </c>
    </row>
    <row r="304" spans="1:5" ht="13.2">
      <c r="A304" s="37" t="s">
        <v>59</v>
      </c>
      <c r="E304" s="38" t="s">
        <v>440</v>
      </c>
    </row>
    <row r="305" spans="1:5" ht="105.6">
      <c r="A305" t="s">
        <v>61</v>
      </c>
      <c r="E305" s="36" t="s">
        <v>436</v>
      </c>
    </row>
    <row r="306" spans="1:16" ht="13.2">
      <c r="A306" s="25" t="s">
        <v>50</v>
      </c>
      <c r="B306" s="30" t="s">
        <v>441</v>
      </c>
      <c r="C306" s="30" t="s">
        <v>442</v>
      </c>
      <c r="D306" s="25" t="s">
        <v>53</v>
      </c>
      <c r="E306" s="31" t="s">
        <v>443</v>
      </c>
      <c r="F306" s="32" t="s">
        <v>86</v>
      </c>
      <c r="G306" s="33">
        <v>2</v>
      </c>
      <c r="H306" s="34">
        <v>0</v>
      </c>
      <c r="I306" s="34">
        <f>ROUND(ROUND(H306,2)*ROUND(G306,3),2)</f>
        <v>0</v>
      </c>
      <c r="J306" s="32" t="s">
        <v>56</v>
      </c>
      <c r="O306">
        <f>(I306*21)/100</f>
        <v>0</v>
      </c>
      <c r="P306" t="s">
        <v>27</v>
      </c>
    </row>
    <row r="307" spans="1:5" ht="52.8">
      <c r="A307" s="35" t="s">
        <v>57</v>
      </c>
      <c r="E307" s="36" t="s">
        <v>444</v>
      </c>
    </row>
    <row r="308" spans="1:5" ht="13.2">
      <c r="A308" s="37" t="s">
        <v>59</v>
      </c>
      <c r="E308" s="38" t="s">
        <v>445</v>
      </c>
    </row>
    <row r="309" spans="1:5" ht="92.4">
      <c r="A309" t="s">
        <v>61</v>
      </c>
      <c r="E309" s="36" t="s">
        <v>446</v>
      </c>
    </row>
  </sheetData>
  <mergeCells count="12">
    <mergeCell ref="E6:E7"/>
    <mergeCell ref="F6:F7"/>
    <mergeCell ref="G6:G7"/>
    <mergeCell ref="H6:I6"/>
    <mergeCell ref="J6:J7"/>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5"/>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0+O9+O14+O43+O56+O73</f>
        <v>0</v>
      </c>
      <c r="P2" t="s">
        <v>26</v>
      </c>
    </row>
    <row r="3" spans="1:16" ht="15" customHeight="1">
      <c r="A3" t="s">
        <v>12</v>
      </c>
      <c r="B3" s="18" t="s">
        <v>14</v>
      </c>
      <c r="C3" s="4" t="s">
        <v>15</v>
      </c>
      <c r="D3" s="7"/>
      <c r="E3" s="19" t="s">
        <v>16</v>
      </c>
      <c r="F3" s="8"/>
      <c r="G3" s="15"/>
      <c r="H3" s="14" t="s">
        <v>447</v>
      </c>
      <c r="I3" s="41">
        <f>0+I9+I14+I43+I56+I73</f>
        <v>0</v>
      </c>
      <c r="J3" s="16"/>
      <c r="O3" t="s">
        <v>23</v>
      </c>
      <c r="P3" t="s">
        <v>27</v>
      </c>
    </row>
    <row r="4" spans="1:16" ht="15" customHeight="1">
      <c r="A4" t="s">
        <v>17</v>
      </c>
      <c r="B4" s="18" t="s">
        <v>18</v>
      </c>
      <c r="C4" s="4" t="s">
        <v>19</v>
      </c>
      <c r="D4" s="7"/>
      <c r="E4" s="19" t="s">
        <v>20</v>
      </c>
      <c r="F4" s="8"/>
      <c r="G4" s="8"/>
      <c r="H4" s="17"/>
      <c r="I4" s="17"/>
      <c r="J4" s="8"/>
      <c r="O4" t="s">
        <v>24</v>
      </c>
      <c r="P4" t="s">
        <v>27</v>
      </c>
    </row>
    <row r="5" spans="1:16" ht="12.75" customHeight="1">
      <c r="A5" t="s">
        <v>21</v>
      </c>
      <c r="B5" s="21" t="s">
        <v>22</v>
      </c>
      <c r="C5" s="3" t="s">
        <v>447</v>
      </c>
      <c r="D5" s="2"/>
      <c r="E5" s="22" t="s">
        <v>448</v>
      </c>
      <c r="F5" s="12"/>
      <c r="G5" s="12"/>
      <c r="H5" s="12"/>
      <c r="I5" s="12"/>
      <c r="J5" s="12"/>
      <c r="O5" t="s">
        <v>25</v>
      </c>
      <c r="P5" t="s">
        <v>27</v>
      </c>
    </row>
    <row r="6" spans="1:10" ht="12.75" customHeight="1">
      <c r="A6" s="1" t="s">
        <v>29</v>
      </c>
      <c r="B6" s="1" t="s">
        <v>31</v>
      </c>
      <c r="C6" s="1" t="s">
        <v>33</v>
      </c>
      <c r="D6" s="1" t="s">
        <v>34</v>
      </c>
      <c r="E6" s="1" t="s">
        <v>35</v>
      </c>
      <c r="F6" s="1" t="s">
        <v>37</v>
      </c>
      <c r="G6" s="1" t="s">
        <v>39</v>
      </c>
      <c r="H6" s="1" t="s">
        <v>41</v>
      </c>
      <c r="I6" s="1"/>
      <c r="J6" s="1" t="s">
        <v>46</v>
      </c>
    </row>
    <row r="7" spans="1:10" ht="12.75" customHeight="1">
      <c r="A7" s="1"/>
      <c r="B7" s="1"/>
      <c r="C7" s="1"/>
      <c r="D7" s="1"/>
      <c r="E7" s="1"/>
      <c r="F7" s="1"/>
      <c r="G7" s="1"/>
      <c r="H7" s="20" t="s">
        <v>42</v>
      </c>
      <c r="I7" s="20" t="s">
        <v>44</v>
      </c>
      <c r="J7" s="1"/>
    </row>
    <row r="8" spans="1:10" ht="12.75" customHeight="1">
      <c r="A8" s="20" t="s">
        <v>30</v>
      </c>
      <c r="B8" s="20" t="s">
        <v>32</v>
      </c>
      <c r="C8" s="20" t="s">
        <v>27</v>
      </c>
      <c r="D8" s="20" t="s">
        <v>26</v>
      </c>
      <c r="E8" s="20" t="s">
        <v>36</v>
      </c>
      <c r="F8" s="20" t="s">
        <v>38</v>
      </c>
      <c r="G8" s="20" t="s">
        <v>40</v>
      </c>
      <c r="H8" s="20" t="s">
        <v>43</v>
      </c>
      <c r="I8" s="20" t="s">
        <v>45</v>
      </c>
      <c r="J8" s="20" t="s">
        <v>47</v>
      </c>
    </row>
    <row r="9" spans="1:18" ht="12.75" customHeight="1">
      <c r="A9" s="26" t="s">
        <v>48</v>
      </c>
      <c r="B9" s="26"/>
      <c r="C9" s="27" t="s">
        <v>30</v>
      </c>
      <c r="D9" s="26"/>
      <c r="E9" s="28" t="s">
        <v>49</v>
      </c>
      <c r="F9" s="26"/>
      <c r="G9" s="26"/>
      <c r="H9" s="26"/>
      <c r="I9" s="29">
        <f>0+Q9</f>
        <v>0</v>
      </c>
      <c r="J9" s="26"/>
      <c r="O9">
        <f>0+R9</f>
        <v>0</v>
      </c>
      <c r="Q9">
        <f>0+I10</f>
        <v>0</v>
      </c>
      <c r="R9">
        <f>0+O10</f>
        <v>0</v>
      </c>
    </row>
    <row r="10" spans="1:16" ht="26.4">
      <c r="A10" s="25" t="s">
        <v>50</v>
      </c>
      <c r="B10" s="30" t="s">
        <v>26</v>
      </c>
      <c r="C10" s="30" t="s">
        <v>64</v>
      </c>
      <c r="D10" s="25" t="s">
        <v>53</v>
      </c>
      <c r="E10" s="31" t="s">
        <v>449</v>
      </c>
      <c r="F10" s="32" t="s">
        <v>55</v>
      </c>
      <c r="G10" s="33">
        <v>10.47</v>
      </c>
      <c r="H10" s="34">
        <v>0</v>
      </c>
      <c r="I10" s="34">
        <f>ROUND(ROUND(H10,2)*ROUND(G10,3),2)</f>
        <v>0</v>
      </c>
      <c r="J10" s="32" t="s">
        <v>56</v>
      </c>
      <c r="O10">
        <f>(I10*21)/100</f>
        <v>0</v>
      </c>
      <c r="P10" t="s">
        <v>27</v>
      </c>
    </row>
    <row r="11" spans="1:5" ht="39.6">
      <c r="A11" s="35" t="s">
        <v>57</v>
      </c>
      <c r="E11" s="36" t="s">
        <v>450</v>
      </c>
    </row>
    <row r="12" spans="1:5" ht="13.2">
      <c r="A12" s="37" t="s">
        <v>59</v>
      </c>
      <c r="E12" s="38" t="s">
        <v>451</v>
      </c>
    </row>
    <row r="13" spans="1:5" ht="145.2">
      <c r="A13" t="s">
        <v>61</v>
      </c>
      <c r="E13" s="36" t="s">
        <v>452</v>
      </c>
    </row>
    <row r="14" spans="1:18" ht="12.75" customHeight="1">
      <c r="A14" s="12" t="s">
        <v>48</v>
      </c>
      <c r="B14" s="12"/>
      <c r="C14" s="39" t="s">
        <v>32</v>
      </c>
      <c r="D14" s="12"/>
      <c r="E14" s="28" t="s">
        <v>83</v>
      </c>
      <c r="F14" s="12"/>
      <c r="G14" s="12"/>
      <c r="H14" s="12"/>
      <c r="I14" s="40">
        <f>0+Q14</f>
        <v>0</v>
      </c>
      <c r="J14" s="12"/>
      <c r="O14">
        <f>0+R14</f>
        <v>0</v>
      </c>
      <c r="Q14">
        <f>0+I15+I19+I23+I27+I31+I35+I39</f>
        <v>0</v>
      </c>
      <c r="R14">
        <f>0+O15+O19+O23+O27+O31+O35+O39</f>
        <v>0</v>
      </c>
    </row>
    <row r="15" spans="1:16" ht="13.2">
      <c r="A15" s="25" t="s">
        <v>50</v>
      </c>
      <c r="B15" s="30" t="s">
        <v>27</v>
      </c>
      <c r="C15" s="30" t="s">
        <v>124</v>
      </c>
      <c r="D15" s="25" t="s">
        <v>53</v>
      </c>
      <c r="E15" s="31" t="s">
        <v>125</v>
      </c>
      <c r="F15" s="32" t="s">
        <v>93</v>
      </c>
      <c r="G15" s="33">
        <v>6.85</v>
      </c>
      <c r="H15" s="34">
        <v>0</v>
      </c>
      <c r="I15" s="34">
        <f>ROUND(ROUND(H15,2)*ROUND(G15,3),2)</f>
        <v>0</v>
      </c>
      <c r="J15" s="32" t="s">
        <v>56</v>
      </c>
      <c r="O15">
        <f>(I15*21)/100</f>
        <v>0</v>
      </c>
      <c r="P15" t="s">
        <v>27</v>
      </c>
    </row>
    <row r="16" spans="1:5" ht="66">
      <c r="A16" s="35" t="s">
        <v>57</v>
      </c>
      <c r="E16" s="36" t="s">
        <v>453</v>
      </c>
    </row>
    <row r="17" spans="1:5" ht="13.2">
      <c r="A17" s="37" t="s">
        <v>59</v>
      </c>
      <c r="E17" s="38" t="s">
        <v>454</v>
      </c>
    </row>
    <row r="18" spans="1:5" ht="382.8">
      <c r="A18" t="s">
        <v>61</v>
      </c>
      <c r="E18" s="36" t="s">
        <v>455</v>
      </c>
    </row>
    <row r="19" spans="1:16" ht="13.2">
      <c r="A19" s="25" t="s">
        <v>50</v>
      </c>
      <c r="B19" s="30" t="s">
        <v>32</v>
      </c>
      <c r="C19" s="30" t="s">
        <v>130</v>
      </c>
      <c r="D19" s="25" t="s">
        <v>53</v>
      </c>
      <c r="E19" s="31" t="s">
        <v>131</v>
      </c>
      <c r="F19" s="32" t="s">
        <v>93</v>
      </c>
      <c r="G19" s="33">
        <v>5.233</v>
      </c>
      <c r="H19" s="34">
        <v>0</v>
      </c>
      <c r="I19" s="34">
        <f>ROUND(ROUND(H19,2)*ROUND(G19,3),2)</f>
        <v>0</v>
      </c>
      <c r="J19" s="32" t="s">
        <v>56</v>
      </c>
      <c r="O19">
        <f>(I19*21)/100</f>
        <v>0</v>
      </c>
      <c r="P19" t="s">
        <v>27</v>
      </c>
    </row>
    <row r="20" spans="1:5" ht="79.2">
      <c r="A20" s="35" t="s">
        <v>57</v>
      </c>
      <c r="E20" s="36" t="s">
        <v>456</v>
      </c>
    </row>
    <row r="21" spans="1:5" ht="13.2">
      <c r="A21" s="37" t="s">
        <v>59</v>
      </c>
      <c r="E21" s="38" t="s">
        <v>457</v>
      </c>
    </row>
    <row r="22" spans="1:5" ht="382.8">
      <c r="A22" t="s">
        <v>61</v>
      </c>
      <c r="E22" s="36" t="s">
        <v>455</v>
      </c>
    </row>
    <row r="23" spans="1:16" ht="13.2">
      <c r="A23" s="25" t="s">
        <v>50</v>
      </c>
      <c r="B23" s="30" t="s">
        <v>102</v>
      </c>
      <c r="C23" s="30" t="s">
        <v>152</v>
      </c>
      <c r="D23" s="25" t="s">
        <v>53</v>
      </c>
      <c r="E23" s="31" t="s">
        <v>153</v>
      </c>
      <c r="F23" s="32" t="s">
        <v>93</v>
      </c>
      <c r="G23" s="33">
        <v>2.86</v>
      </c>
      <c r="H23" s="34">
        <v>0</v>
      </c>
      <c r="I23" s="34">
        <f>ROUND(ROUND(H23,2)*ROUND(G23,3),2)</f>
        <v>0</v>
      </c>
      <c r="J23" s="32" t="s">
        <v>56</v>
      </c>
      <c r="O23">
        <f>(I23*21)/100</f>
        <v>0</v>
      </c>
      <c r="P23" t="s">
        <v>27</v>
      </c>
    </row>
    <row r="24" spans="1:5" ht="39.6">
      <c r="A24" s="35" t="s">
        <v>57</v>
      </c>
      <c r="E24" s="36" t="s">
        <v>458</v>
      </c>
    </row>
    <row r="25" spans="1:5" ht="13.2">
      <c r="A25" s="37" t="s">
        <v>59</v>
      </c>
      <c r="E25" s="38" t="s">
        <v>459</v>
      </c>
    </row>
    <row r="26" spans="1:5" ht="290.4">
      <c r="A26" t="s">
        <v>61</v>
      </c>
      <c r="E26" s="36" t="s">
        <v>460</v>
      </c>
    </row>
    <row r="27" spans="1:16" ht="13.2">
      <c r="A27" s="25" t="s">
        <v>50</v>
      </c>
      <c r="B27" s="30" t="s">
        <v>129</v>
      </c>
      <c r="C27" s="30" t="s">
        <v>152</v>
      </c>
      <c r="D27" s="25" t="s">
        <v>148</v>
      </c>
      <c r="E27" s="31" t="s">
        <v>153</v>
      </c>
      <c r="F27" s="32" t="s">
        <v>93</v>
      </c>
      <c r="G27" s="33">
        <v>3.99</v>
      </c>
      <c r="H27" s="34">
        <v>0</v>
      </c>
      <c r="I27" s="34">
        <f>ROUND(ROUND(H27,2)*ROUND(G27,3),2)</f>
        <v>0</v>
      </c>
      <c r="J27" s="32" t="s">
        <v>56</v>
      </c>
      <c r="O27">
        <f>(I27*21)/100</f>
        <v>0</v>
      </c>
      <c r="P27" t="s">
        <v>27</v>
      </c>
    </row>
    <row r="28" spans="1:5" ht="52.8">
      <c r="A28" s="35" t="s">
        <v>57</v>
      </c>
      <c r="E28" s="36" t="s">
        <v>461</v>
      </c>
    </row>
    <row r="29" spans="1:5" ht="13.2">
      <c r="A29" s="37" t="s">
        <v>59</v>
      </c>
      <c r="E29" s="38" t="s">
        <v>462</v>
      </c>
    </row>
    <row r="30" spans="1:5" ht="290.4">
      <c r="A30" t="s">
        <v>61</v>
      </c>
      <c r="E30" s="36" t="s">
        <v>460</v>
      </c>
    </row>
    <row r="31" spans="1:16" ht="13.2">
      <c r="A31" s="25" t="s">
        <v>50</v>
      </c>
      <c r="B31" s="30" t="s">
        <v>420</v>
      </c>
      <c r="C31" s="30" t="s">
        <v>161</v>
      </c>
      <c r="D31" s="25" t="s">
        <v>142</v>
      </c>
      <c r="E31" s="31" t="s">
        <v>162</v>
      </c>
      <c r="F31" s="32" t="s">
        <v>93</v>
      </c>
      <c r="G31" s="33">
        <v>1.76</v>
      </c>
      <c r="H31" s="34">
        <v>0</v>
      </c>
      <c r="I31" s="34">
        <f>ROUND(ROUND(H31,2)*ROUND(G31,3),2)</f>
        <v>0</v>
      </c>
      <c r="J31" s="32" t="s">
        <v>56</v>
      </c>
      <c r="O31">
        <f>(I31*21)/100</f>
        <v>0</v>
      </c>
      <c r="P31" t="s">
        <v>27</v>
      </c>
    </row>
    <row r="32" spans="1:5" ht="39.6">
      <c r="A32" s="35" t="s">
        <v>57</v>
      </c>
      <c r="E32" s="36" t="s">
        <v>463</v>
      </c>
    </row>
    <row r="33" spans="1:5" ht="13.2">
      <c r="A33" s="37" t="s">
        <v>59</v>
      </c>
      <c r="E33" s="38" t="s">
        <v>464</v>
      </c>
    </row>
    <row r="34" spans="1:5" ht="303.6">
      <c r="A34" t="s">
        <v>61</v>
      </c>
      <c r="E34" s="36" t="s">
        <v>465</v>
      </c>
    </row>
    <row r="35" spans="1:16" ht="13.2">
      <c r="A35" s="25" t="s">
        <v>50</v>
      </c>
      <c r="B35" s="30" t="s">
        <v>97</v>
      </c>
      <c r="C35" s="30" t="s">
        <v>161</v>
      </c>
      <c r="D35" s="25" t="s">
        <v>148</v>
      </c>
      <c r="E35" s="31" t="s">
        <v>162</v>
      </c>
      <c r="F35" s="32" t="s">
        <v>93</v>
      </c>
      <c r="G35" s="33">
        <v>2.28</v>
      </c>
      <c r="H35" s="34">
        <v>0</v>
      </c>
      <c r="I35" s="34">
        <f>ROUND(ROUND(H35,2)*ROUND(G35,3),2)</f>
        <v>0</v>
      </c>
      <c r="J35" s="32" t="s">
        <v>56</v>
      </c>
      <c r="O35">
        <f>(I35*21)/100</f>
        <v>0</v>
      </c>
      <c r="P35" t="s">
        <v>27</v>
      </c>
    </row>
    <row r="36" spans="1:5" ht="39.6">
      <c r="A36" s="35" t="s">
        <v>57</v>
      </c>
      <c r="E36" s="36" t="s">
        <v>466</v>
      </c>
    </row>
    <row r="37" spans="1:5" ht="13.2">
      <c r="A37" s="37" t="s">
        <v>59</v>
      </c>
      <c r="E37" s="38" t="s">
        <v>467</v>
      </c>
    </row>
    <row r="38" spans="1:5" ht="303.6">
      <c r="A38" t="s">
        <v>61</v>
      </c>
      <c r="E38" s="36" t="s">
        <v>465</v>
      </c>
    </row>
    <row r="39" spans="1:16" ht="13.2">
      <c r="A39" s="25" t="s">
        <v>50</v>
      </c>
      <c r="B39" s="30" t="s">
        <v>38</v>
      </c>
      <c r="C39" s="30" t="s">
        <v>174</v>
      </c>
      <c r="D39" s="25" t="s">
        <v>53</v>
      </c>
      <c r="E39" s="31" t="s">
        <v>175</v>
      </c>
      <c r="F39" s="32" t="s">
        <v>176</v>
      </c>
      <c r="G39" s="33">
        <v>97.545</v>
      </c>
      <c r="H39" s="34">
        <v>0</v>
      </c>
      <c r="I39" s="34">
        <f>ROUND(ROUND(H39,2)*ROUND(G39,3),2)</f>
        <v>0</v>
      </c>
      <c r="J39" s="32" t="s">
        <v>56</v>
      </c>
      <c r="O39">
        <f>(I39*21)/100</f>
        <v>0</v>
      </c>
      <c r="P39" t="s">
        <v>27</v>
      </c>
    </row>
    <row r="40" spans="1:5" ht="66">
      <c r="A40" s="35" t="s">
        <v>57</v>
      </c>
      <c r="E40" s="36" t="s">
        <v>468</v>
      </c>
    </row>
    <row r="41" spans="1:5" ht="13.2">
      <c r="A41" s="37" t="s">
        <v>59</v>
      </c>
      <c r="E41" s="38" t="s">
        <v>469</v>
      </c>
    </row>
    <row r="42" spans="1:5" ht="26.4">
      <c r="A42" t="s">
        <v>61</v>
      </c>
      <c r="E42" s="36" t="s">
        <v>179</v>
      </c>
    </row>
    <row r="43" spans="1:18" ht="12.75" customHeight="1">
      <c r="A43" s="12" t="s">
        <v>48</v>
      </c>
      <c r="B43" s="12"/>
      <c r="C43" s="39" t="s">
        <v>38</v>
      </c>
      <c r="D43" s="12"/>
      <c r="E43" s="28" t="s">
        <v>261</v>
      </c>
      <c r="F43" s="12"/>
      <c r="G43" s="12"/>
      <c r="H43" s="12"/>
      <c r="I43" s="40">
        <f>0+Q43</f>
        <v>0</v>
      </c>
      <c r="J43" s="12"/>
      <c r="O43">
        <f>0+R43</f>
        <v>0</v>
      </c>
      <c r="Q43">
        <f>0+I44+I48+I52</f>
        <v>0</v>
      </c>
      <c r="R43">
        <f>0+O44+O48+O52</f>
        <v>0</v>
      </c>
    </row>
    <row r="44" spans="1:16" ht="13.2">
      <c r="A44" s="25" t="s">
        <v>50</v>
      </c>
      <c r="B44" s="30" t="s">
        <v>304</v>
      </c>
      <c r="C44" s="30" t="s">
        <v>470</v>
      </c>
      <c r="D44" s="25" t="s">
        <v>53</v>
      </c>
      <c r="E44" s="31" t="s">
        <v>471</v>
      </c>
      <c r="F44" s="32" t="s">
        <v>176</v>
      </c>
      <c r="G44" s="33">
        <v>7.3</v>
      </c>
      <c r="H44" s="34">
        <v>0</v>
      </c>
      <c r="I44" s="34">
        <f>ROUND(ROUND(H44,2)*ROUND(G44,3),2)</f>
        <v>0</v>
      </c>
      <c r="J44" s="32" t="s">
        <v>56</v>
      </c>
      <c r="O44">
        <f>(I44*21)/100</f>
        <v>0</v>
      </c>
      <c r="P44" t="s">
        <v>27</v>
      </c>
    </row>
    <row r="45" spans="1:5" ht="39.6">
      <c r="A45" s="35" t="s">
        <v>57</v>
      </c>
      <c r="E45" s="36" t="s">
        <v>472</v>
      </c>
    </row>
    <row r="46" spans="1:5" ht="13.2">
      <c r="A46" s="37" t="s">
        <v>59</v>
      </c>
      <c r="E46" s="38" t="s">
        <v>473</v>
      </c>
    </row>
    <row r="47" spans="1:5" ht="52.8">
      <c r="A47" t="s">
        <v>61</v>
      </c>
      <c r="E47" s="36" t="s">
        <v>474</v>
      </c>
    </row>
    <row r="48" spans="1:16" ht="13.2">
      <c r="A48" s="25" t="s">
        <v>50</v>
      </c>
      <c r="B48" s="30" t="s">
        <v>40</v>
      </c>
      <c r="C48" s="30" t="s">
        <v>475</v>
      </c>
      <c r="D48" s="25" t="s">
        <v>53</v>
      </c>
      <c r="E48" s="31" t="s">
        <v>476</v>
      </c>
      <c r="F48" s="32" t="s">
        <v>176</v>
      </c>
      <c r="G48" s="33">
        <v>98</v>
      </c>
      <c r="H48" s="34">
        <v>0</v>
      </c>
      <c r="I48" s="34">
        <f>ROUND(ROUND(H48,2)*ROUND(G48,3),2)</f>
        <v>0</v>
      </c>
      <c r="J48" s="32" t="s">
        <v>56</v>
      </c>
      <c r="O48">
        <f>(I48*21)/100</f>
        <v>0</v>
      </c>
      <c r="P48" t="s">
        <v>27</v>
      </c>
    </row>
    <row r="49" spans="1:5" ht="39.6">
      <c r="A49" s="35" t="s">
        <v>57</v>
      </c>
      <c r="E49" s="36" t="s">
        <v>477</v>
      </c>
    </row>
    <row r="50" spans="1:5" ht="13.2">
      <c r="A50" s="37" t="s">
        <v>59</v>
      </c>
      <c r="E50" s="38" t="s">
        <v>478</v>
      </c>
    </row>
    <row r="51" spans="1:5" ht="52.8">
      <c r="A51" t="s">
        <v>61</v>
      </c>
      <c r="E51" s="36" t="s">
        <v>474</v>
      </c>
    </row>
    <row r="52" spans="1:16" ht="13.2">
      <c r="A52" s="25" t="s">
        <v>50</v>
      </c>
      <c r="B52" s="30" t="s">
        <v>312</v>
      </c>
      <c r="C52" s="30" t="s">
        <v>479</v>
      </c>
      <c r="D52" s="25" t="s">
        <v>53</v>
      </c>
      <c r="E52" s="31" t="s">
        <v>480</v>
      </c>
      <c r="F52" s="32" t="s">
        <v>176</v>
      </c>
      <c r="G52" s="33">
        <v>7.3</v>
      </c>
      <c r="H52" s="34">
        <v>0</v>
      </c>
      <c r="I52" s="34">
        <f>ROUND(ROUND(H52,2)*ROUND(G52,3),2)</f>
        <v>0</v>
      </c>
      <c r="J52" s="32" t="s">
        <v>56</v>
      </c>
      <c r="O52">
        <f>(I52*21)/100</f>
        <v>0</v>
      </c>
      <c r="P52" t="s">
        <v>27</v>
      </c>
    </row>
    <row r="53" spans="1:5" ht="52.8">
      <c r="A53" s="35" t="s">
        <v>57</v>
      </c>
      <c r="E53" s="36" t="s">
        <v>481</v>
      </c>
    </row>
    <row r="54" spans="1:5" ht="13.2">
      <c r="A54" s="37" t="s">
        <v>59</v>
      </c>
      <c r="E54" s="38" t="s">
        <v>473</v>
      </c>
    </row>
    <row r="55" spans="1:5" ht="158.4">
      <c r="A55" t="s">
        <v>61</v>
      </c>
      <c r="E55" s="36" t="s">
        <v>482</v>
      </c>
    </row>
    <row r="56" spans="1:18" ht="12.75" customHeight="1">
      <c r="A56" s="12" t="s">
        <v>48</v>
      </c>
      <c r="B56" s="12"/>
      <c r="C56" s="39" t="s">
        <v>312</v>
      </c>
      <c r="D56" s="12"/>
      <c r="E56" s="28" t="s">
        <v>313</v>
      </c>
      <c r="F56" s="12"/>
      <c r="G56" s="12"/>
      <c r="H56" s="12"/>
      <c r="I56" s="40">
        <f>0+Q56</f>
        <v>0</v>
      </c>
      <c r="J56" s="12"/>
      <c r="O56">
        <f>0+R56</f>
        <v>0</v>
      </c>
      <c r="Q56">
        <f>0+I57+I61+I65+I69</f>
        <v>0</v>
      </c>
      <c r="R56">
        <f>0+O57+O61+O65+O69</f>
        <v>0</v>
      </c>
    </row>
    <row r="57" spans="1:16" ht="13.2">
      <c r="A57" s="25" t="s">
        <v>50</v>
      </c>
      <c r="B57" s="30" t="s">
        <v>47</v>
      </c>
      <c r="C57" s="30" t="s">
        <v>321</v>
      </c>
      <c r="D57" s="25" t="s">
        <v>142</v>
      </c>
      <c r="E57" s="31" t="s">
        <v>322</v>
      </c>
      <c r="F57" s="32" t="s">
        <v>110</v>
      </c>
      <c r="G57" s="33">
        <v>4.4</v>
      </c>
      <c r="H57" s="34">
        <v>0</v>
      </c>
      <c r="I57" s="34">
        <f>ROUND(ROUND(H57,2)*ROUND(G57,3),2)</f>
        <v>0</v>
      </c>
      <c r="J57" s="32" t="s">
        <v>56</v>
      </c>
      <c r="O57">
        <f>(I57*21)/100</f>
        <v>0</v>
      </c>
      <c r="P57" t="s">
        <v>27</v>
      </c>
    </row>
    <row r="58" spans="1:5" ht="66">
      <c r="A58" s="35" t="s">
        <v>57</v>
      </c>
      <c r="E58" s="36" t="s">
        <v>483</v>
      </c>
    </row>
    <row r="59" spans="1:5" ht="13.2">
      <c r="A59" s="37" t="s">
        <v>59</v>
      </c>
      <c r="E59" s="38" t="s">
        <v>484</v>
      </c>
    </row>
    <row r="60" spans="1:5" ht="264">
      <c r="A60" t="s">
        <v>61</v>
      </c>
      <c r="E60" s="36" t="s">
        <v>485</v>
      </c>
    </row>
    <row r="61" spans="1:16" ht="13.2">
      <c r="A61" s="25" t="s">
        <v>50</v>
      </c>
      <c r="B61" s="30" t="s">
        <v>51</v>
      </c>
      <c r="C61" s="30" t="s">
        <v>321</v>
      </c>
      <c r="D61" s="25" t="s">
        <v>148</v>
      </c>
      <c r="E61" s="31" t="s">
        <v>322</v>
      </c>
      <c r="F61" s="32" t="s">
        <v>110</v>
      </c>
      <c r="G61" s="33">
        <v>5.7</v>
      </c>
      <c r="H61" s="34">
        <v>0</v>
      </c>
      <c r="I61" s="34">
        <f>ROUND(ROUND(H61,2)*ROUND(G61,3),2)</f>
        <v>0</v>
      </c>
      <c r="J61" s="32" t="s">
        <v>56</v>
      </c>
      <c r="O61">
        <f>(I61*21)/100</f>
        <v>0</v>
      </c>
      <c r="P61" t="s">
        <v>27</v>
      </c>
    </row>
    <row r="62" spans="1:5" ht="66">
      <c r="A62" s="35" t="s">
        <v>57</v>
      </c>
      <c r="E62" s="36" t="s">
        <v>486</v>
      </c>
    </row>
    <row r="63" spans="1:5" ht="13.2">
      <c r="A63" s="37" t="s">
        <v>59</v>
      </c>
      <c r="E63" s="38" t="s">
        <v>487</v>
      </c>
    </row>
    <row r="64" spans="1:5" ht="264">
      <c r="A64" t="s">
        <v>61</v>
      </c>
      <c r="E64" s="36" t="s">
        <v>485</v>
      </c>
    </row>
    <row r="65" spans="1:16" ht="13.2">
      <c r="A65" s="25" t="s">
        <v>50</v>
      </c>
      <c r="B65" s="30" t="s">
        <v>45</v>
      </c>
      <c r="C65" s="30" t="s">
        <v>488</v>
      </c>
      <c r="D65" s="25" t="s">
        <v>53</v>
      </c>
      <c r="E65" s="31" t="s">
        <v>489</v>
      </c>
      <c r="F65" s="32" t="s">
        <v>86</v>
      </c>
      <c r="G65" s="33">
        <v>1</v>
      </c>
      <c r="H65" s="34">
        <v>0</v>
      </c>
      <c r="I65" s="34">
        <f>ROUND(ROUND(H65,2)*ROUND(G65,3),2)</f>
        <v>0</v>
      </c>
      <c r="J65" s="32" t="s">
        <v>56</v>
      </c>
      <c r="O65">
        <f>(I65*21)/100</f>
        <v>0</v>
      </c>
      <c r="P65" t="s">
        <v>27</v>
      </c>
    </row>
    <row r="66" spans="1:5" ht="52.8">
      <c r="A66" s="35" t="s">
        <v>57</v>
      </c>
      <c r="E66" s="36" t="s">
        <v>490</v>
      </c>
    </row>
    <row r="67" spans="1:5" ht="13.2">
      <c r="A67" s="37" t="s">
        <v>59</v>
      </c>
      <c r="E67" s="38" t="s">
        <v>88</v>
      </c>
    </row>
    <row r="68" spans="1:5" ht="39.6">
      <c r="A68" t="s">
        <v>61</v>
      </c>
      <c r="E68" s="36" t="s">
        <v>491</v>
      </c>
    </row>
    <row r="69" spans="1:16" ht="13.2">
      <c r="A69" s="25" t="s">
        <v>50</v>
      </c>
      <c r="B69" s="30" t="s">
        <v>69</v>
      </c>
      <c r="C69" s="30" t="s">
        <v>492</v>
      </c>
      <c r="D69" s="25" t="s">
        <v>53</v>
      </c>
      <c r="E69" s="31" t="s">
        <v>493</v>
      </c>
      <c r="F69" s="32" t="s">
        <v>86</v>
      </c>
      <c r="G69" s="33">
        <v>1</v>
      </c>
      <c r="H69" s="34">
        <v>0</v>
      </c>
      <c r="I69" s="34">
        <f>ROUND(ROUND(H69,2)*ROUND(G69,3),2)</f>
        <v>0</v>
      </c>
      <c r="J69" s="32" t="s">
        <v>56</v>
      </c>
      <c r="O69">
        <f>(I69*21)/100</f>
        <v>0</v>
      </c>
      <c r="P69" t="s">
        <v>27</v>
      </c>
    </row>
    <row r="70" spans="1:5" ht="52.8">
      <c r="A70" s="35" t="s">
        <v>57</v>
      </c>
      <c r="E70" s="36" t="s">
        <v>494</v>
      </c>
    </row>
    <row r="71" spans="1:5" ht="13.2">
      <c r="A71" s="37" t="s">
        <v>59</v>
      </c>
      <c r="E71" s="38" t="s">
        <v>88</v>
      </c>
    </row>
    <row r="72" spans="1:5" ht="26.4">
      <c r="A72" t="s">
        <v>61</v>
      </c>
      <c r="E72" s="36" t="s">
        <v>495</v>
      </c>
    </row>
    <row r="73" spans="1:18" ht="12.75" customHeight="1">
      <c r="A73" s="12" t="s">
        <v>48</v>
      </c>
      <c r="B73" s="12"/>
      <c r="C73" s="39" t="s">
        <v>43</v>
      </c>
      <c r="D73" s="12"/>
      <c r="E73" s="28" t="s">
        <v>359</v>
      </c>
      <c r="F73" s="12"/>
      <c r="G73" s="12"/>
      <c r="H73" s="12"/>
      <c r="I73" s="40">
        <f>0+Q73</f>
        <v>0</v>
      </c>
      <c r="J73" s="12"/>
      <c r="O73">
        <f>0+R73</f>
        <v>0</v>
      </c>
      <c r="Q73">
        <f>0+I74+I78+I82</f>
        <v>0</v>
      </c>
      <c r="R73">
        <f>0+O74+O78+O82</f>
        <v>0</v>
      </c>
    </row>
    <row r="74" spans="1:16" ht="13.2">
      <c r="A74" s="25" t="s">
        <v>50</v>
      </c>
      <c r="B74" s="30" t="s">
        <v>43</v>
      </c>
      <c r="C74" s="30" t="s">
        <v>496</v>
      </c>
      <c r="D74" s="25" t="s">
        <v>53</v>
      </c>
      <c r="E74" s="31" t="s">
        <v>497</v>
      </c>
      <c r="F74" s="32" t="s">
        <v>110</v>
      </c>
      <c r="G74" s="33">
        <v>11.2</v>
      </c>
      <c r="H74" s="34">
        <v>0</v>
      </c>
      <c r="I74" s="34">
        <f>ROUND(ROUND(H74,2)*ROUND(G74,3),2)</f>
        <v>0</v>
      </c>
      <c r="J74" s="32" t="s">
        <v>56</v>
      </c>
      <c r="O74">
        <f>(I74*21)/100</f>
        <v>0</v>
      </c>
      <c r="P74" t="s">
        <v>27</v>
      </c>
    </row>
    <row r="75" spans="1:5" ht="66">
      <c r="A75" s="35" t="s">
        <v>57</v>
      </c>
      <c r="E75" s="36" t="s">
        <v>498</v>
      </c>
    </row>
    <row r="76" spans="1:5" ht="13.2">
      <c r="A76" s="37" t="s">
        <v>59</v>
      </c>
      <c r="E76" s="38" t="s">
        <v>499</v>
      </c>
    </row>
    <row r="77" spans="1:5" ht="52.8">
      <c r="A77" t="s">
        <v>61</v>
      </c>
      <c r="E77" s="36" t="s">
        <v>500</v>
      </c>
    </row>
    <row r="78" spans="1:16" ht="13.2">
      <c r="A78" s="25" t="s">
        <v>50</v>
      </c>
      <c r="B78" s="30" t="s">
        <v>90</v>
      </c>
      <c r="C78" s="30" t="s">
        <v>501</v>
      </c>
      <c r="D78" s="25" t="s">
        <v>53</v>
      </c>
      <c r="E78" s="31" t="s">
        <v>502</v>
      </c>
      <c r="F78" s="32" t="s">
        <v>93</v>
      </c>
      <c r="G78" s="33">
        <v>0.3</v>
      </c>
      <c r="H78" s="34">
        <v>0</v>
      </c>
      <c r="I78" s="34">
        <f>ROUND(ROUND(H78,2)*ROUND(G78,3),2)</f>
        <v>0</v>
      </c>
      <c r="J78" s="32" t="s">
        <v>56</v>
      </c>
      <c r="O78">
        <f>(I78*21)/100</f>
        <v>0</v>
      </c>
      <c r="P78" t="s">
        <v>27</v>
      </c>
    </row>
    <row r="79" spans="1:5" ht="52.8">
      <c r="A79" s="35" t="s">
        <v>57</v>
      </c>
      <c r="E79" s="36" t="s">
        <v>503</v>
      </c>
    </row>
    <row r="80" spans="1:5" ht="13.2">
      <c r="A80" s="37" t="s">
        <v>59</v>
      </c>
      <c r="E80" s="38" t="s">
        <v>504</v>
      </c>
    </row>
    <row r="81" spans="1:5" ht="382.8">
      <c r="A81" t="s">
        <v>61</v>
      </c>
      <c r="E81" s="36" t="s">
        <v>505</v>
      </c>
    </row>
    <row r="82" spans="1:16" ht="13.2">
      <c r="A82" s="25" t="s">
        <v>50</v>
      </c>
      <c r="B82" s="30" t="s">
        <v>36</v>
      </c>
      <c r="C82" s="30" t="s">
        <v>437</v>
      </c>
      <c r="D82" s="25" t="s">
        <v>53</v>
      </c>
      <c r="E82" s="31" t="s">
        <v>438</v>
      </c>
      <c r="F82" s="32" t="s">
        <v>93</v>
      </c>
      <c r="G82" s="33">
        <v>0.4</v>
      </c>
      <c r="H82" s="34">
        <v>0</v>
      </c>
      <c r="I82" s="34">
        <f>ROUND(ROUND(H82,2)*ROUND(G82,3),2)</f>
        <v>0</v>
      </c>
      <c r="J82" s="32" t="s">
        <v>56</v>
      </c>
      <c r="O82">
        <f>(I82*21)/100</f>
        <v>0</v>
      </c>
      <c r="P82" t="s">
        <v>27</v>
      </c>
    </row>
    <row r="83" spans="1:5" ht="66">
      <c r="A83" s="35" t="s">
        <v>57</v>
      </c>
      <c r="E83" s="36" t="s">
        <v>506</v>
      </c>
    </row>
    <row r="84" spans="1:5" ht="13.2">
      <c r="A84" s="37" t="s">
        <v>59</v>
      </c>
      <c r="E84" s="38" t="s">
        <v>507</v>
      </c>
    </row>
    <row r="85" spans="1:5" ht="105.6">
      <c r="A85" t="s">
        <v>61</v>
      </c>
      <c r="E85" s="36" t="s">
        <v>508</v>
      </c>
    </row>
  </sheetData>
  <mergeCells count="12">
    <mergeCell ref="E6:E7"/>
    <mergeCell ref="F6:F7"/>
    <mergeCell ref="G6:G7"/>
    <mergeCell ref="H6:I6"/>
    <mergeCell ref="J6:J7"/>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8"/>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0+O9+O14+O39+O44</f>
        <v>0</v>
      </c>
      <c r="P2" t="s">
        <v>26</v>
      </c>
    </row>
    <row r="3" spans="1:16" ht="15" customHeight="1">
      <c r="A3" t="s">
        <v>12</v>
      </c>
      <c r="B3" s="18" t="s">
        <v>14</v>
      </c>
      <c r="C3" s="4" t="s">
        <v>15</v>
      </c>
      <c r="D3" s="7"/>
      <c r="E3" s="19" t="s">
        <v>16</v>
      </c>
      <c r="F3" s="8"/>
      <c r="G3" s="15"/>
      <c r="H3" s="14" t="s">
        <v>509</v>
      </c>
      <c r="I3" s="41">
        <f>0+I9+I14+I39+I44</f>
        <v>0</v>
      </c>
      <c r="J3" s="16"/>
      <c r="O3" t="s">
        <v>23</v>
      </c>
      <c r="P3" t="s">
        <v>27</v>
      </c>
    </row>
    <row r="4" spans="1:16" ht="15" customHeight="1">
      <c r="A4" t="s">
        <v>17</v>
      </c>
      <c r="B4" s="18" t="s">
        <v>18</v>
      </c>
      <c r="C4" s="4" t="s">
        <v>19</v>
      </c>
      <c r="D4" s="7"/>
      <c r="E4" s="19" t="s">
        <v>20</v>
      </c>
      <c r="F4" s="8"/>
      <c r="G4" s="8"/>
      <c r="H4" s="17"/>
      <c r="I4" s="17"/>
      <c r="J4" s="8"/>
      <c r="O4" t="s">
        <v>24</v>
      </c>
      <c r="P4" t="s">
        <v>27</v>
      </c>
    </row>
    <row r="5" spans="1:16" ht="12.75" customHeight="1">
      <c r="A5" t="s">
        <v>21</v>
      </c>
      <c r="B5" s="21" t="s">
        <v>22</v>
      </c>
      <c r="C5" s="3" t="s">
        <v>509</v>
      </c>
      <c r="D5" s="2"/>
      <c r="E5" s="22" t="s">
        <v>510</v>
      </c>
      <c r="F5" s="12"/>
      <c r="G5" s="12"/>
      <c r="H5" s="12"/>
      <c r="I5" s="12"/>
      <c r="J5" s="12"/>
      <c r="O5" t="s">
        <v>25</v>
      </c>
      <c r="P5" t="s">
        <v>27</v>
      </c>
    </row>
    <row r="6" spans="1:10" ht="12.75" customHeight="1">
      <c r="A6" s="1" t="s">
        <v>29</v>
      </c>
      <c r="B6" s="1" t="s">
        <v>31</v>
      </c>
      <c r="C6" s="1" t="s">
        <v>33</v>
      </c>
      <c r="D6" s="1" t="s">
        <v>34</v>
      </c>
      <c r="E6" s="1" t="s">
        <v>35</v>
      </c>
      <c r="F6" s="1" t="s">
        <v>37</v>
      </c>
      <c r="G6" s="1" t="s">
        <v>39</v>
      </c>
      <c r="H6" s="1" t="s">
        <v>41</v>
      </c>
      <c r="I6" s="1"/>
      <c r="J6" s="1" t="s">
        <v>46</v>
      </c>
    </row>
    <row r="7" spans="1:10" ht="12.75" customHeight="1">
      <c r="A7" s="1"/>
      <c r="B7" s="1"/>
      <c r="C7" s="1"/>
      <c r="D7" s="1"/>
      <c r="E7" s="1"/>
      <c r="F7" s="1"/>
      <c r="G7" s="1"/>
      <c r="H7" s="20" t="s">
        <v>42</v>
      </c>
      <c r="I7" s="20" t="s">
        <v>44</v>
      </c>
      <c r="J7" s="1"/>
    </row>
    <row r="8" spans="1:10" ht="12.75" customHeight="1">
      <c r="A8" s="20" t="s">
        <v>30</v>
      </c>
      <c r="B8" s="20" t="s">
        <v>32</v>
      </c>
      <c r="C8" s="20" t="s">
        <v>27</v>
      </c>
      <c r="D8" s="20" t="s">
        <v>26</v>
      </c>
      <c r="E8" s="20" t="s">
        <v>36</v>
      </c>
      <c r="F8" s="20" t="s">
        <v>38</v>
      </c>
      <c r="G8" s="20" t="s">
        <v>40</v>
      </c>
      <c r="H8" s="20" t="s">
        <v>43</v>
      </c>
      <c r="I8" s="20" t="s">
        <v>45</v>
      </c>
      <c r="J8" s="20" t="s">
        <v>47</v>
      </c>
    </row>
    <row r="9" spans="1:18" ht="12.75" customHeight="1">
      <c r="A9" s="26" t="s">
        <v>48</v>
      </c>
      <c r="B9" s="26"/>
      <c r="C9" s="27" t="s">
        <v>30</v>
      </c>
      <c r="D9" s="26"/>
      <c r="E9" s="28" t="s">
        <v>49</v>
      </c>
      <c r="F9" s="26"/>
      <c r="G9" s="26"/>
      <c r="H9" s="26"/>
      <c r="I9" s="29">
        <f>0+Q9</f>
        <v>0</v>
      </c>
      <c r="J9" s="26"/>
      <c r="O9">
        <f>0+R9</f>
        <v>0</v>
      </c>
      <c r="Q9">
        <f>0+I10</f>
        <v>0</v>
      </c>
      <c r="R9">
        <f>0+O10</f>
        <v>0</v>
      </c>
    </row>
    <row r="10" spans="1:16" ht="26.4">
      <c r="A10" s="25" t="s">
        <v>50</v>
      </c>
      <c r="B10" s="30" t="s">
        <v>304</v>
      </c>
      <c r="C10" s="30" t="s">
        <v>64</v>
      </c>
      <c r="D10" s="25" t="s">
        <v>53</v>
      </c>
      <c r="E10" s="31" t="s">
        <v>449</v>
      </c>
      <c r="F10" s="32" t="s">
        <v>55</v>
      </c>
      <c r="G10" s="33">
        <v>141.93</v>
      </c>
      <c r="H10" s="34">
        <v>0</v>
      </c>
      <c r="I10" s="34">
        <f>ROUND(ROUND(H10,2)*ROUND(G10,3),2)</f>
        <v>0</v>
      </c>
      <c r="J10" s="32" t="s">
        <v>56</v>
      </c>
      <c r="O10">
        <f>(I10*21)/100</f>
        <v>0</v>
      </c>
      <c r="P10" t="s">
        <v>27</v>
      </c>
    </row>
    <row r="11" spans="1:5" ht="39.6">
      <c r="A11" s="35" t="s">
        <v>57</v>
      </c>
      <c r="E11" s="36" t="s">
        <v>511</v>
      </c>
    </row>
    <row r="12" spans="1:5" ht="13.2">
      <c r="A12" s="37" t="s">
        <v>59</v>
      </c>
      <c r="E12" s="38" t="s">
        <v>512</v>
      </c>
    </row>
    <row r="13" spans="1:5" ht="145.2">
      <c r="A13" t="s">
        <v>61</v>
      </c>
      <c r="E13" s="36" t="s">
        <v>452</v>
      </c>
    </row>
    <row r="14" spans="1:18" ht="12.75" customHeight="1">
      <c r="A14" s="12" t="s">
        <v>48</v>
      </c>
      <c r="B14" s="12"/>
      <c r="C14" s="39" t="s">
        <v>32</v>
      </c>
      <c r="D14" s="12"/>
      <c r="E14" s="28" t="s">
        <v>83</v>
      </c>
      <c r="F14" s="12"/>
      <c r="G14" s="12"/>
      <c r="H14" s="12"/>
      <c r="I14" s="40">
        <f>0+Q14</f>
        <v>0</v>
      </c>
      <c r="J14" s="12"/>
      <c r="O14">
        <f>0+R14</f>
        <v>0</v>
      </c>
      <c r="Q14">
        <f>0+I15+I19+I23+I27+I31+I35</f>
        <v>0</v>
      </c>
      <c r="R14">
        <f>0+O15+O19+O23+O27+O31+O35</f>
        <v>0</v>
      </c>
    </row>
    <row r="15" spans="1:16" ht="13.2">
      <c r="A15" s="25" t="s">
        <v>50</v>
      </c>
      <c r="B15" s="30" t="s">
        <v>32</v>
      </c>
      <c r="C15" s="30" t="s">
        <v>513</v>
      </c>
      <c r="D15" s="25" t="s">
        <v>53</v>
      </c>
      <c r="E15" s="31" t="s">
        <v>514</v>
      </c>
      <c r="F15" s="32" t="s">
        <v>86</v>
      </c>
      <c r="G15" s="33">
        <v>16</v>
      </c>
      <c r="H15" s="34">
        <v>0</v>
      </c>
      <c r="I15" s="34">
        <f>ROUND(ROUND(H15,2)*ROUND(G15,3),2)</f>
        <v>0</v>
      </c>
      <c r="J15" s="32" t="s">
        <v>56</v>
      </c>
      <c r="O15">
        <f>(I15*21)/100</f>
        <v>0</v>
      </c>
      <c r="P15" t="s">
        <v>27</v>
      </c>
    </row>
    <row r="16" spans="1:5" ht="52.8">
      <c r="A16" s="35" t="s">
        <v>57</v>
      </c>
      <c r="E16" s="36" t="s">
        <v>515</v>
      </c>
    </row>
    <row r="17" spans="1:5" ht="13.2">
      <c r="A17" s="37" t="s">
        <v>59</v>
      </c>
      <c r="E17" s="38" t="s">
        <v>516</v>
      </c>
    </row>
    <row r="18" spans="1:5" ht="118.8">
      <c r="A18" t="s">
        <v>61</v>
      </c>
      <c r="E18" s="36" t="s">
        <v>517</v>
      </c>
    </row>
    <row r="19" spans="1:16" ht="13.2">
      <c r="A19" s="25" t="s">
        <v>50</v>
      </c>
      <c r="B19" s="30" t="s">
        <v>27</v>
      </c>
      <c r="C19" s="30" t="s">
        <v>518</v>
      </c>
      <c r="D19" s="25" t="s">
        <v>53</v>
      </c>
      <c r="E19" s="31" t="s">
        <v>519</v>
      </c>
      <c r="F19" s="32" t="s">
        <v>86</v>
      </c>
      <c r="G19" s="33">
        <v>1</v>
      </c>
      <c r="H19" s="34">
        <v>0</v>
      </c>
      <c r="I19" s="34">
        <f>ROUND(ROUND(H19,2)*ROUND(G19,3),2)</f>
        <v>0</v>
      </c>
      <c r="J19" s="32" t="s">
        <v>56</v>
      </c>
      <c r="O19">
        <f>(I19*21)/100</f>
        <v>0</v>
      </c>
      <c r="P19" t="s">
        <v>27</v>
      </c>
    </row>
    <row r="20" spans="1:5" ht="52.8">
      <c r="A20" s="35" t="s">
        <v>57</v>
      </c>
      <c r="E20" s="36" t="s">
        <v>520</v>
      </c>
    </row>
    <row r="21" spans="1:5" ht="13.2">
      <c r="A21" s="37" t="s">
        <v>59</v>
      </c>
      <c r="E21" s="38" t="s">
        <v>88</v>
      </c>
    </row>
    <row r="22" spans="1:5" ht="118.8">
      <c r="A22" t="s">
        <v>61</v>
      </c>
      <c r="E22" s="36" t="s">
        <v>517</v>
      </c>
    </row>
    <row r="23" spans="1:16" ht="13.2">
      <c r="A23" s="25" t="s">
        <v>50</v>
      </c>
      <c r="B23" s="30" t="s">
        <v>36</v>
      </c>
      <c r="C23" s="30" t="s">
        <v>119</v>
      </c>
      <c r="D23" s="25" t="s">
        <v>53</v>
      </c>
      <c r="E23" s="31" t="s">
        <v>120</v>
      </c>
      <c r="F23" s="32" t="s">
        <v>93</v>
      </c>
      <c r="G23" s="33">
        <v>40.65</v>
      </c>
      <c r="H23" s="34">
        <v>0</v>
      </c>
      <c r="I23" s="34">
        <f>ROUND(ROUND(H23,2)*ROUND(G23,3),2)</f>
        <v>0</v>
      </c>
      <c r="J23" s="32" t="s">
        <v>56</v>
      </c>
      <c r="O23">
        <f>(I23*21)/100</f>
        <v>0</v>
      </c>
      <c r="P23" t="s">
        <v>27</v>
      </c>
    </row>
    <row r="24" spans="1:5" ht="66">
      <c r="A24" s="35" t="s">
        <v>57</v>
      </c>
      <c r="E24" s="36" t="s">
        <v>521</v>
      </c>
    </row>
    <row r="25" spans="1:5" ht="13.2">
      <c r="A25" s="37" t="s">
        <v>59</v>
      </c>
      <c r="E25" s="38" t="s">
        <v>522</v>
      </c>
    </row>
    <row r="26" spans="1:5" ht="39.6">
      <c r="A26" t="s">
        <v>61</v>
      </c>
      <c r="E26" s="36" t="s">
        <v>118</v>
      </c>
    </row>
    <row r="27" spans="1:16" ht="13.2">
      <c r="A27" s="25" t="s">
        <v>50</v>
      </c>
      <c r="B27" s="30" t="s">
        <v>40</v>
      </c>
      <c r="C27" s="30" t="s">
        <v>124</v>
      </c>
      <c r="D27" s="25" t="s">
        <v>53</v>
      </c>
      <c r="E27" s="31" t="s">
        <v>125</v>
      </c>
      <c r="F27" s="32" t="s">
        <v>93</v>
      </c>
      <c r="G27" s="33">
        <v>22.61</v>
      </c>
      <c r="H27" s="34">
        <v>0</v>
      </c>
      <c r="I27" s="34">
        <f>ROUND(ROUND(H27,2)*ROUND(G27,3),2)</f>
        <v>0</v>
      </c>
      <c r="J27" s="32" t="s">
        <v>56</v>
      </c>
      <c r="O27">
        <f>(I27*21)/100</f>
        <v>0</v>
      </c>
      <c r="P27" t="s">
        <v>27</v>
      </c>
    </row>
    <row r="28" spans="1:5" ht="66">
      <c r="A28" s="35" t="s">
        <v>57</v>
      </c>
      <c r="E28" s="36" t="s">
        <v>523</v>
      </c>
    </row>
    <row r="29" spans="1:5" ht="13.2">
      <c r="A29" s="37" t="s">
        <v>59</v>
      </c>
      <c r="E29" s="38" t="s">
        <v>524</v>
      </c>
    </row>
    <row r="30" spans="1:5" ht="382.8">
      <c r="A30" t="s">
        <v>61</v>
      </c>
      <c r="E30" s="36" t="s">
        <v>455</v>
      </c>
    </row>
    <row r="31" spans="1:16" ht="13.2">
      <c r="A31" s="25" t="s">
        <v>50</v>
      </c>
      <c r="B31" s="30" t="s">
        <v>38</v>
      </c>
      <c r="C31" s="30" t="s">
        <v>130</v>
      </c>
      <c r="D31" s="25" t="s">
        <v>53</v>
      </c>
      <c r="E31" s="31" t="s">
        <v>131</v>
      </c>
      <c r="F31" s="32" t="s">
        <v>93</v>
      </c>
      <c r="G31" s="33">
        <v>30.315</v>
      </c>
      <c r="H31" s="34">
        <v>0</v>
      </c>
      <c r="I31" s="34">
        <f>ROUND(ROUND(H31,2)*ROUND(G31,3),2)</f>
        <v>0</v>
      </c>
      <c r="J31" s="32" t="s">
        <v>56</v>
      </c>
      <c r="O31">
        <f>(I31*21)/100</f>
        <v>0</v>
      </c>
      <c r="P31" t="s">
        <v>27</v>
      </c>
    </row>
    <row r="32" spans="1:5" ht="92.4">
      <c r="A32" s="35" t="s">
        <v>57</v>
      </c>
      <c r="E32" s="36" t="s">
        <v>525</v>
      </c>
    </row>
    <row r="33" spans="1:5" ht="26.4">
      <c r="A33" s="37" t="s">
        <v>59</v>
      </c>
      <c r="E33" s="38" t="s">
        <v>526</v>
      </c>
    </row>
    <row r="34" spans="1:5" ht="382.8">
      <c r="A34" t="s">
        <v>61</v>
      </c>
      <c r="E34" s="36" t="s">
        <v>455</v>
      </c>
    </row>
    <row r="35" spans="1:16" ht="13.2">
      <c r="A35" s="25" t="s">
        <v>50</v>
      </c>
      <c r="B35" s="30" t="s">
        <v>312</v>
      </c>
      <c r="C35" s="30" t="s">
        <v>135</v>
      </c>
      <c r="D35" s="25" t="s">
        <v>53</v>
      </c>
      <c r="E35" s="31" t="s">
        <v>136</v>
      </c>
      <c r="F35" s="32" t="s">
        <v>93</v>
      </c>
      <c r="G35" s="33">
        <v>22.605</v>
      </c>
      <c r="H35" s="34">
        <v>0</v>
      </c>
      <c r="I35" s="34">
        <f>ROUND(ROUND(H35,2)*ROUND(G35,3),2)</f>
        <v>0</v>
      </c>
      <c r="J35" s="32" t="s">
        <v>56</v>
      </c>
      <c r="O35">
        <f>(I35*21)/100</f>
        <v>0</v>
      </c>
      <c r="P35" t="s">
        <v>27</v>
      </c>
    </row>
    <row r="36" spans="1:5" ht="66">
      <c r="A36" s="35" t="s">
        <v>57</v>
      </c>
      <c r="E36" s="36" t="s">
        <v>527</v>
      </c>
    </row>
    <row r="37" spans="1:5" ht="26.4">
      <c r="A37" s="37" t="s">
        <v>59</v>
      </c>
      <c r="E37" s="38" t="s">
        <v>528</v>
      </c>
    </row>
    <row r="38" spans="1:5" ht="250.8">
      <c r="A38" t="s">
        <v>61</v>
      </c>
      <c r="E38" s="36" t="s">
        <v>529</v>
      </c>
    </row>
    <row r="39" spans="1:18" ht="12.75" customHeight="1">
      <c r="A39" s="12" t="s">
        <v>48</v>
      </c>
      <c r="B39" s="12"/>
      <c r="C39" s="39" t="s">
        <v>27</v>
      </c>
      <c r="D39" s="12"/>
      <c r="E39" s="28" t="s">
        <v>211</v>
      </c>
      <c r="F39" s="12"/>
      <c r="G39" s="12"/>
      <c r="H39" s="12"/>
      <c r="I39" s="40">
        <f>0+Q39</f>
        <v>0</v>
      </c>
      <c r="J39" s="12"/>
      <c r="O39">
        <f>0+R39</f>
        <v>0</v>
      </c>
      <c r="Q39">
        <f>0+I40</f>
        <v>0</v>
      </c>
      <c r="R39">
        <f>0+O40</f>
        <v>0</v>
      </c>
    </row>
    <row r="40" spans="1:16" ht="13.2">
      <c r="A40" s="25" t="s">
        <v>50</v>
      </c>
      <c r="B40" s="30" t="s">
        <v>43</v>
      </c>
      <c r="C40" s="30" t="s">
        <v>530</v>
      </c>
      <c r="D40" s="25" t="s">
        <v>53</v>
      </c>
      <c r="E40" s="31" t="s">
        <v>531</v>
      </c>
      <c r="F40" s="32" t="s">
        <v>176</v>
      </c>
      <c r="G40" s="33">
        <v>200.39</v>
      </c>
      <c r="H40" s="34">
        <v>0</v>
      </c>
      <c r="I40" s="34">
        <f>ROUND(ROUND(H40,2)*ROUND(G40,3),2)</f>
        <v>0</v>
      </c>
      <c r="J40" s="32" t="s">
        <v>56</v>
      </c>
      <c r="O40">
        <f>(I40*21)/100</f>
        <v>0</v>
      </c>
      <c r="P40" t="s">
        <v>27</v>
      </c>
    </row>
    <row r="41" spans="1:5" ht="52.8">
      <c r="A41" s="35" t="s">
        <v>57</v>
      </c>
      <c r="E41" s="36" t="s">
        <v>532</v>
      </c>
    </row>
    <row r="42" spans="1:5" ht="13.2">
      <c r="A42" s="37" t="s">
        <v>59</v>
      </c>
      <c r="E42" s="38" t="s">
        <v>533</v>
      </c>
    </row>
    <row r="43" spans="1:5" ht="105.6">
      <c r="A43" t="s">
        <v>61</v>
      </c>
      <c r="E43" s="36" t="s">
        <v>534</v>
      </c>
    </row>
    <row r="44" spans="1:18" ht="12.75" customHeight="1">
      <c r="A44" s="12" t="s">
        <v>48</v>
      </c>
      <c r="B44" s="12"/>
      <c r="C44" s="39" t="s">
        <v>36</v>
      </c>
      <c r="D44" s="12"/>
      <c r="E44" s="28" t="s">
        <v>237</v>
      </c>
      <c r="F44" s="12"/>
      <c r="G44" s="12"/>
      <c r="H44" s="12"/>
      <c r="I44" s="40">
        <f>0+Q44</f>
        <v>0</v>
      </c>
      <c r="J44" s="12"/>
      <c r="O44">
        <f>0+R44</f>
        <v>0</v>
      </c>
      <c r="Q44">
        <f>0+I45</f>
        <v>0</v>
      </c>
      <c r="R44">
        <f>0+O45</f>
        <v>0</v>
      </c>
    </row>
    <row r="45" spans="1:16" ht="13.2">
      <c r="A45" s="25" t="s">
        <v>50</v>
      </c>
      <c r="B45" s="30" t="s">
        <v>45</v>
      </c>
      <c r="C45" s="30" t="s">
        <v>535</v>
      </c>
      <c r="D45" s="25" t="s">
        <v>53</v>
      </c>
      <c r="E45" s="31" t="s">
        <v>536</v>
      </c>
      <c r="F45" s="32" t="s">
        <v>93</v>
      </c>
      <c r="G45" s="33">
        <v>78.51</v>
      </c>
      <c r="H45" s="34">
        <v>0</v>
      </c>
      <c r="I45" s="34">
        <f>ROUND(ROUND(H45,2)*ROUND(G45,3),2)</f>
        <v>0</v>
      </c>
      <c r="J45" s="32" t="s">
        <v>56</v>
      </c>
      <c r="O45">
        <f>(I45*21)/100</f>
        <v>0</v>
      </c>
      <c r="P45" t="s">
        <v>27</v>
      </c>
    </row>
    <row r="46" spans="1:5" ht="66">
      <c r="A46" s="35" t="s">
        <v>57</v>
      </c>
      <c r="E46" s="36" t="s">
        <v>537</v>
      </c>
    </row>
    <row r="47" spans="1:5" ht="26.4">
      <c r="A47" s="37" t="s">
        <v>59</v>
      </c>
      <c r="E47" s="38" t="s">
        <v>538</v>
      </c>
    </row>
    <row r="48" spans="1:5" ht="52.8">
      <c r="A48" t="s">
        <v>61</v>
      </c>
      <c r="E48" s="36" t="s">
        <v>539</v>
      </c>
    </row>
  </sheetData>
  <mergeCells count="12">
    <mergeCell ref="E6:E7"/>
    <mergeCell ref="F6:F7"/>
    <mergeCell ref="G6:G7"/>
    <mergeCell ref="H6:I6"/>
    <mergeCell ref="J6:J7"/>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04"/>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0+O8+O45+O90+O127+O148+O185+O194+O231+O236</f>
        <v>0</v>
      </c>
      <c r="P2" t="s">
        <v>26</v>
      </c>
    </row>
    <row r="3" spans="1:16" ht="15" customHeight="1">
      <c r="A3" t="s">
        <v>12</v>
      </c>
      <c r="B3" s="18" t="s">
        <v>14</v>
      </c>
      <c r="C3" s="4" t="s">
        <v>15</v>
      </c>
      <c r="D3" s="7"/>
      <c r="E3" s="19" t="s">
        <v>16</v>
      </c>
      <c r="F3" s="8"/>
      <c r="G3" s="15"/>
      <c r="H3" s="14" t="s">
        <v>540</v>
      </c>
      <c r="I3" s="41">
        <f>0+I8+I45+I90+I127+I148+I185+I194+I231+I236</f>
        <v>0</v>
      </c>
      <c r="J3" s="16"/>
      <c r="O3" t="s">
        <v>23</v>
      </c>
      <c r="P3" t="s">
        <v>27</v>
      </c>
    </row>
    <row r="4" spans="1:16" ht="15" customHeight="1">
      <c r="A4" t="s">
        <v>17</v>
      </c>
      <c r="B4" s="21" t="s">
        <v>22</v>
      </c>
      <c r="C4" s="3" t="s">
        <v>540</v>
      </c>
      <c r="D4" s="2"/>
      <c r="E4" s="22" t="s">
        <v>541</v>
      </c>
      <c r="F4" s="12"/>
      <c r="G4" s="12"/>
      <c r="H4" s="26"/>
      <c r="I4" s="26"/>
      <c r="J4" s="12"/>
      <c r="O4" t="s">
        <v>24</v>
      </c>
      <c r="P4" t="s">
        <v>27</v>
      </c>
    </row>
    <row r="5" spans="1:16" ht="12.75" customHeight="1">
      <c r="A5" s="1" t="s">
        <v>29</v>
      </c>
      <c r="B5" s="1" t="s">
        <v>31</v>
      </c>
      <c r="C5" s="1" t="s">
        <v>33</v>
      </c>
      <c r="D5" s="1" t="s">
        <v>34</v>
      </c>
      <c r="E5" s="1" t="s">
        <v>35</v>
      </c>
      <c r="F5" s="1" t="s">
        <v>37</v>
      </c>
      <c r="G5" s="1" t="s">
        <v>39</v>
      </c>
      <c r="H5" s="1" t="s">
        <v>41</v>
      </c>
      <c r="I5" s="1"/>
      <c r="J5" s="1" t="s">
        <v>46</v>
      </c>
      <c r="O5" t="s">
        <v>25</v>
      </c>
      <c r="P5" t="s">
        <v>27</v>
      </c>
    </row>
    <row r="6" spans="1:10" ht="12.75" customHeight="1">
      <c r="A6" s="1"/>
      <c r="B6" s="1"/>
      <c r="C6" s="1"/>
      <c r="D6" s="1"/>
      <c r="E6" s="1"/>
      <c r="F6" s="1"/>
      <c r="G6" s="1"/>
      <c r="H6" s="20" t="s">
        <v>42</v>
      </c>
      <c r="I6" s="20" t="s">
        <v>44</v>
      </c>
      <c r="J6" s="1"/>
    </row>
    <row r="7" spans="1:10" ht="12.75" customHeight="1">
      <c r="A7" s="20" t="s">
        <v>30</v>
      </c>
      <c r="B7" s="20" t="s">
        <v>32</v>
      </c>
      <c r="C7" s="20" t="s">
        <v>27</v>
      </c>
      <c r="D7" s="20" t="s">
        <v>26</v>
      </c>
      <c r="E7" s="20" t="s">
        <v>36</v>
      </c>
      <c r="F7" s="20" t="s">
        <v>38</v>
      </c>
      <c r="G7" s="20" t="s">
        <v>40</v>
      </c>
      <c r="H7" s="20" t="s">
        <v>43</v>
      </c>
      <c r="I7" s="20" t="s">
        <v>45</v>
      </c>
      <c r="J7" s="20" t="s">
        <v>47</v>
      </c>
    </row>
    <row r="8" spans="1:18" ht="12.75" customHeight="1">
      <c r="A8" s="26" t="s">
        <v>48</v>
      </c>
      <c r="B8" s="26"/>
      <c r="C8" s="27" t="s">
        <v>30</v>
      </c>
      <c r="D8" s="26"/>
      <c r="E8" s="28" t="s">
        <v>49</v>
      </c>
      <c r="F8" s="26"/>
      <c r="G8" s="26"/>
      <c r="H8" s="26"/>
      <c r="I8" s="29">
        <f>0+Q8</f>
        <v>0</v>
      </c>
      <c r="J8" s="26"/>
      <c r="O8">
        <f>0+R8</f>
        <v>0</v>
      </c>
      <c r="Q8">
        <f>0+I9+I13+I17+I21+I25+I29+I33+I37+I41</f>
        <v>0</v>
      </c>
      <c r="R8">
        <f>0+O9+O13+O17+O21+O25+O29+O33+O37+O41</f>
        <v>0</v>
      </c>
    </row>
    <row r="9" spans="1:16" ht="26.4">
      <c r="A9" s="25" t="s">
        <v>50</v>
      </c>
      <c r="B9" s="30" t="s">
        <v>333</v>
      </c>
      <c r="C9" s="30" t="s">
        <v>64</v>
      </c>
      <c r="D9" s="25" t="s">
        <v>53</v>
      </c>
      <c r="E9" s="31" t="s">
        <v>65</v>
      </c>
      <c r="F9" s="32" t="s">
        <v>55</v>
      </c>
      <c r="G9" s="33">
        <v>332.367</v>
      </c>
      <c r="H9" s="34">
        <v>0</v>
      </c>
      <c r="I9" s="34">
        <f>ROUND(ROUND(H9,2)*ROUND(G9,3),2)</f>
        <v>0</v>
      </c>
      <c r="J9" s="32" t="s">
        <v>56</v>
      </c>
      <c r="O9">
        <f>(I9*21)/100</f>
        <v>0</v>
      </c>
      <c r="P9" t="s">
        <v>27</v>
      </c>
    </row>
    <row r="10" spans="1:5" ht="39.6">
      <c r="A10" s="35" t="s">
        <v>57</v>
      </c>
      <c r="E10" s="36" t="s">
        <v>542</v>
      </c>
    </row>
    <row r="11" spans="1:5" ht="13.2">
      <c r="A11" s="37" t="s">
        <v>59</v>
      </c>
      <c r="E11" s="38" t="s">
        <v>543</v>
      </c>
    </row>
    <row r="12" spans="1:5" ht="145.2">
      <c r="A12" t="s">
        <v>61</v>
      </c>
      <c r="E12" s="36" t="s">
        <v>68</v>
      </c>
    </row>
    <row r="13" spans="1:16" ht="26.4">
      <c r="A13" s="25" t="s">
        <v>50</v>
      </c>
      <c r="B13" s="30" t="s">
        <v>312</v>
      </c>
      <c r="C13" s="30" t="s">
        <v>64</v>
      </c>
      <c r="D13" s="25" t="s">
        <v>142</v>
      </c>
      <c r="E13" s="31" t="s">
        <v>65</v>
      </c>
      <c r="F13" s="32" t="s">
        <v>55</v>
      </c>
      <c r="G13" s="33">
        <v>13.899</v>
      </c>
      <c r="H13" s="34">
        <v>0</v>
      </c>
      <c r="I13" s="34">
        <f>ROUND(ROUND(H13,2)*ROUND(G13,3),2)</f>
        <v>0</v>
      </c>
      <c r="J13" s="32" t="s">
        <v>56</v>
      </c>
      <c r="O13">
        <f>(I13*21)/100</f>
        <v>0</v>
      </c>
      <c r="P13" t="s">
        <v>27</v>
      </c>
    </row>
    <row r="14" spans="1:5" ht="39.6">
      <c r="A14" s="35" t="s">
        <v>57</v>
      </c>
      <c r="E14" s="36" t="s">
        <v>544</v>
      </c>
    </row>
    <row r="15" spans="1:5" ht="13.2">
      <c r="A15" s="37" t="s">
        <v>59</v>
      </c>
      <c r="E15" s="38" t="s">
        <v>545</v>
      </c>
    </row>
    <row r="16" spans="1:5" ht="145.2">
      <c r="A16" t="s">
        <v>61</v>
      </c>
      <c r="E16" s="36" t="s">
        <v>68</v>
      </c>
    </row>
    <row r="17" spans="1:16" ht="26.4">
      <c r="A17" s="25" t="s">
        <v>50</v>
      </c>
      <c r="B17" s="30" t="s">
        <v>546</v>
      </c>
      <c r="C17" s="30" t="s">
        <v>547</v>
      </c>
      <c r="D17" s="25" t="s">
        <v>53</v>
      </c>
      <c r="E17" s="31" t="s">
        <v>548</v>
      </c>
      <c r="F17" s="32" t="s">
        <v>55</v>
      </c>
      <c r="G17" s="33">
        <v>43.8</v>
      </c>
      <c r="H17" s="34">
        <v>0</v>
      </c>
      <c r="I17" s="34">
        <f>ROUND(ROUND(H17,2)*ROUND(G17,3),2)</f>
        <v>0</v>
      </c>
      <c r="J17" s="32" t="s">
        <v>56</v>
      </c>
      <c r="O17">
        <f>(I17*21)/100</f>
        <v>0</v>
      </c>
      <c r="P17" t="s">
        <v>27</v>
      </c>
    </row>
    <row r="18" spans="1:5" ht="39.6">
      <c r="A18" s="35" t="s">
        <v>57</v>
      </c>
      <c r="E18" s="36" t="s">
        <v>549</v>
      </c>
    </row>
    <row r="19" spans="1:5" ht="13.2">
      <c r="A19" s="37" t="s">
        <v>59</v>
      </c>
      <c r="E19" s="38" t="s">
        <v>550</v>
      </c>
    </row>
    <row r="20" spans="1:5" ht="145.2">
      <c r="A20" t="s">
        <v>61</v>
      </c>
      <c r="E20" s="36" t="s">
        <v>68</v>
      </c>
    </row>
    <row r="21" spans="1:16" ht="26.4">
      <c r="A21" s="25" t="s">
        <v>50</v>
      </c>
      <c r="B21" s="30" t="s">
        <v>38</v>
      </c>
      <c r="C21" s="30" t="s">
        <v>70</v>
      </c>
      <c r="D21" s="25" t="s">
        <v>53</v>
      </c>
      <c r="E21" s="31" t="s">
        <v>71</v>
      </c>
      <c r="F21" s="32" t="s">
        <v>55</v>
      </c>
      <c r="G21" s="33">
        <v>6.235</v>
      </c>
      <c r="H21" s="34">
        <v>0</v>
      </c>
      <c r="I21" s="34">
        <f>ROUND(ROUND(H21,2)*ROUND(G21,3),2)</f>
        <v>0</v>
      </c>
      <c r="J21" s="32" t="s">
        <v>56</v>
      </c>
      <c r="O21">
        <f>(I21*21)/100</f>
        <v>0</v>
      </c>
      <c r="P21" t="s">
        <v>27</v>
      </c>
    </row>
    <row r="22" spans="1:5" ht="39.6">
      <c r="A22" s="35" t="s">
        <v>57</v>
      </c>
      <c r="E22" s="36" t="s">
        <v>551</v>
      </c>
    </row>
    <row r="23" spans="1:5" ht="13.2">
      <c r="A23" s="37" t="s">
        <v>59</v>
      </c>
      <c r="E23" s="38" t="s">
        <v>552</v>
      </c>
    </row>
    <row r="24" spans="1:5" ht="145.2">
      <c r="A24" t="s">
        <v>61</v>
      </c>
      <c r="E24" s="36" t="s">
        <v>68</v>
      </c>
    </row>
    <row r="25" spans="1:16" ht="26.4">
      <c r="A25" s="25" t="s">
        <v>50</v>
      </c>
      <c r="B25" s="30" t="s">
        <v>63</v>
      </c>
      <c r="C25" s="30" t="s">
        <v>74</v>
      </c>
      <c r="D25" s="25" t="s">
        <v>53</v>
      </c>
      <c r="E25" s="31" t="s">
        <v>75</v>
      </c>
      <c r="F25" s="32" t="s">
        <v>55</v>
      </c>
      <c r="G25" s="33">
        <v>98.296</v>
      </c>
      <c r="H25" s="34">
        <v>0</v>
      </c>
      <c r="I25" s="34">
        <f>ROUND(ROUND(H25,2)*ROUND(G25,3),2)</f>
        <v>0</v>
      </c>
      <c r="J25" s="32" t="s">
        <v>56</v>
      </c>
      <c r="O25">
        <f>(I25*21)/100</f>
        <v>0</v>
      </c>
      <c r="P25" t="s">
        <v>27</v>
      </c>
    </row>
    <row r="26" spans="1:5" ht="52.8">
      <c r="A26" s="35" t="s">
        <v>57</v>
      </c>
      <c r="E26" s="36" t="s">
        <v>553</v>
      </c>
    </row>
    <row r="27" spans="1:5" ht="13.2">
      <c r="A27" s="37" t="s">
        <v>59</v>
      </c>
      <c r="E27" s="38" t="s">
        <v>554</v>
      </c>
    </row>
    <row r="28" spans="1:5" ht="145.2">
      <c r="A28" t="s">
        <v>61</v>
      </c>
      <c r="E28" s="36" t="s">
        <v>68</v>
      </c>
    </row>
    <row r="29" spans="1:16" ht="26.4">
      <c r="A29" s="25" t="s">
        <v>50</v>
      </c>
      <c r="B29" s="30" t="s">
        <v>555</v>
      </c>
      <c r="C29" s="30" t="s">
        <v>556</v>
      </c>
      <c r="D29" s="25" t="s">
        <v>53</v>
      </c>
      <c r="E29" s="31" t="s">
        <v>557</v>
      </c>
      <c r="F29" s="32" t="s">
        <v>55</v>
      </c>
      <c r="G29" s="33">
        <v>106.868</v>
      </c>
      <c r="H29" s="34">
        <v>0</v>
      </c>
      <c r="I29" s="34">
        <f>ROUND(ROUND(H29,2)*ROUND(G29,3),2)</f>
        <v>0</v>
      </c>
      <c r="J29" s="32" t="s">
        <v>56</v>
      </c>
      <c r="O29">
        <f>(I29*21)/100</f>
        <v>0</v>
      </c>
      <c r="P29" t="s">
        <v>27</v>
      </c>
    </row>
    <row r="30" spans="1:5" ht="52.8">
      <c r="A30" s="35" t="s">
        <v>57</v>
      </c>
      <c r="E30" s="36" t="s">
        <v>558</v>
      </c>
    </row>
    <row r="31" spans="1:5" ht="13.2">
      <c r="A31" s="37" t="s">
        <v>59</v>
      </c>
      <c r="E31" s="38" t="s">
        <v>559</v>
      </c>
    </row>
    <row r="32" spans="1:5" ht="145.2">
      <c r="A32" t="s">
        <v>61</v>
      </c>
      <c r="E32" s="36" t="s">
        <v>68</v>
      </c>
    </row>
    <row r="33" spans="1:16" ht="26.4">
      <c r="A33" s="25" t="s">
        <v>50</v>
      </c>
      <c r="B33" s="30" t="s">
        <v>420</v>
      </c>
      <c r="C33" s="30" t="s">
        <v>560</v>
      </c>
      <c r="D33" s="25" t="s">
        <v>53</v>
      </c>
      <c r="E33" s="31" t="s">
        <v>561</v>
      </c>
      <c r="F33" s="32" t="s">
        <v>55</v>
      </c>
      <c r="G33" s="33">
        <v>0.581</v>
      </c>
      <c r="H33" s="34">
        <v>0</v>
      </c>
      <c r="I33" s="34">
        <f>ROUND(ROUND(H33,2)*ROUND(G33,3),2)</f>
        <v>0</v>
      </c>
      <c r="J33" s="32" t="s">
        <v>56</v>
      </c>
      <c r="O33">
        <f>(I33*21)/100</f>
        <v>0</v>
      </c>
      <c r="P33" t="s">
        <v>27</v>
      </c>
    </row>
    <row r="34" spans="1:5" ht="39.6">
      <c r="A34" s="35" t="s">
        <v>57</v>
      </c>
      <c r="E34" s="36" t="s">
        <v>562</v>
      </c>
    </row>
    <row r="35" spans="1:5" ht="13.2">
      <c r="A35" s="37" t="s">
        <v>59</v>
      </c>
      <c r="E35" s="38" t="s">
        <v>563</v>
      </c>
    </row>
    <row r="36" spans="1:5" ht="145.2">
      <c r="A36" t="s">
        <v>61</v>
      </c>
      <c r="E36" s="36" t="s">
        <v>68</v>
      </c>
    </row>
    <row r="37" spans="1:16" ht="13.2">
      <c r="A37" s="25" t="s">
        <v>50</v>
      </c>
      <c r="B37" s="30" t="s">
        <v>350</v>
      </c>
      <c r="C37" s="30" t="s">
        <v>564</v>
      </c>
      <c r="D37" s="25" t="s">
        <v>53</v>
      </c>
      <c r="E37" s="31" t="s">
        <v>565</v>
      </c>
      <c r="F37" s="32" t="s">
        <v>86</v>
      </c>
      <c r="G37" s="33">
        <v>1</v>
      </c>
      <c r="H37" s="34">
        <v>0</v>
      </c>
      <c r="I37" s="34">
        <f>ROUND(ROUND(H37,2)*ROUND(G37,3),2)</f>
        <v>0</v>
      </c>
      <c r="J37" s="32" t="s">
        <v>56</v>
      </c>
      <c r="O37">
        <f>(I37*21)/100</f>
        <v>0</v>
      </c>
      <c r="P37" t="s">
        <v>27</v>
      </c>
    </row>
    <row r="38" spans="1:5" ht="13.2">
      <c r="A38" s="35" t="s">
        <v>57</v>
      </c>
      <c r="E38" s="36" t="s">
        <v>566</v>
      </c>
    </row>
    <row r="39" spans="1:5" ht="13.2">
      <c r="A39" s="37" t="s">
        <v>59</v>
      </c>
      <c r="E39" s="38" t="s">
        <v>567</v>
      </c>
    </row>
    <row r="40" spans="1:5" ht="13.2">
      <c r="A40" t="s">
        <v>61</v>
      </c>
      <c r="E40" s="36" t="s">
        <v>568</v>
      </c>
    </row>
    <row r="41" spans="1:16" ht="13.2">
      <c r="A41" s="25" t="s">
        <v>50</v>
      </c>
      <c r="B41" s="30" t="s">
        <v>355</v>
      </c>
      <c r="C41" s="30" t="s">
        <v>569</v>
      </c>
      <c r="D41" s="25" t="s">
        <v>53</v>
      </c>
      <c r="E41" s="31" t="s">
        <v>570</v>
      </c>
      <c r="F41" s="32" t="s">
        <v>86</v>
      </c>
      <c r="G41" s="33">
        <v>1</v>
      </c>
      <c r="H41" s="34">
        <v>0</v>
      </c>
      <c r="I41" s="34">
        <f>ROUND(ROUND(H41,2)*ROUND(G41,3),2)</f>
        <v>0</v>
      </c>
      <c r="J41" s="32" t="s">
        <v>56</v>
      </c>
      <c r="O41">
        <f>(I41*21)/100</f>
        <v>0</v>
      </c>
      <c r="P41" t="s">
        <v>27</v>
      </c>
    </row>
    <row r="42" spans="1:5" ht="13.2">
      <c r="A42" s="35" t="s">
        <v>57</v>
      </c>
      <c r="E42" s="36" t="s">
        <v>53</v>
      </c>
    </row>
    <row r="43" spans="1:5" ht="13.2">
      <c r="A43" s="37" t="s">
        <v>59</v>
      </c>
      <c r="E43" s="38" t="s">
        <v>88</v>
      </c>
    </row>
    <row r="44" spans="1:5" ht="52.8">
      <c r="A44" t="s">
        <v>61</v>
      </c>
      <c r="E44" s="36" t="s">
        <v>571</v>
      </c>
    </row>
    <row r="45" spans="1:18" ht="12.75" customHeight="1">
      <c r="A45" s="12" t="s">
        <v>48</v>
      </c>
      <c r="B45" s="12"/>
      <c r="C45" s="39" t="s">
        <v>32</v>
      </c>
      <c r="D45" s="12"/>
      <c r="E45" s="28" t="s">
        <v>83</v>
      </c>
      <c r="F45" s="12"/>
      <c r="G45" s="12"/>
      <c r="H45" s="12"/>
      <c r="I45" s="40">
        <f>0+Q45</f>
        <v>0</v>
      </c>
      <c r="J45" s="12"/>
      <c r="O45">
        <f>0+R45</f>
        <v>0</v>
      </c>
      <c r="Q45">
        <f>0+I46+I50+I54+I58+I62+I66+I70+I74+I78+I82+I86</f>
        <v>0</v>
      </c>
      <c r="R45">
        <f>0+O46+O50+O54+O58+O62+O66+O70+O74+O78+O82+O86</f>
        <v>0</v>
      </c>
    </row>
    <row r="46" spans="1:16" ht="13.2">
      <c r="A46" s="25" t="s">
        <v>50</v>
      </c>
      <c r="B46" s="30" t="s">
        <v>32</v>
      </c>
      <c r="C46" s="30" t="s">
        <v>572</v>
      </c>
      <c r="D46" s="25" t="s">
        <v>53</v>
      </c>
      <c r="E46" s="31" t="s">
        <v>573</v>
      </c>
      <c r="F46" s="32" t="s">
        <v>86</v>
      </c>
      <c r="G46" s="33">
        <v>1</v>
      </c>
      <c r="H46" s="34">
        <v>0</v>
      </c>
      <c r="I46" s="34">
        <f>ROUND(ROUND(H46,2)*ROUND(G46,3),2)</f>
        <v>0</v>
      </c>
      <c r="J46" s="32" t="s">
        <v>56</v>
      </c>
      <c r="O46">
        <f>(I46*21)/100</f>
        <v>0</v>
      </c>
      <c r="P46" t="s">
        <v>27</v>
      </c>
    </row>
    <row r="47" spans="1:5" ht="52.8">
      <c r="A47" s="35" t="s">
        <v>57</v>
      </c>
      <c r="E47" s="36" t="s">
        <v>574</v>
      </c>
    </row>
    <row r="48" spans="1:5" ht="13.2">
      <c r="A48" s="37" t="s">
        <v>59</v>
      </c>
      <c r="E48" s="38" t="s">
        <v>567</v>
      </c>
    </row>
    <row r="49" spans="1:5" ht="171.6">
      <c r="A49" t="s">
        <v>61</v>
      </c>
      <c r="E49" s="36" t="s">
        <v>89</v>
      </c>
    </row>
    <row r="50" spans="1:16" ht="26.4">
      <c r="A50" s="25" t="s">
        <v>50</v>
      </c>
      <c r="B50" s="30" t="s">
        <v>36</v>
      </c>
      <c r="C50" s="30" t="s">
        <v>575</v>
      </c>
      <c r="D50" s="25" t="s">
        <v>53</v>
      </c>
      <c r="E50" s="31" t="s">
        <v>576</v>
      </c>
      <c r="F50" s="32" t="s">
        <v>93</v>
      </c>
      <c r="G50" s="33">
        <v>2.598</v>
      </c>
      <c r="H50" s="34">
        <v>0</v>
      </c>
      <c r="I50" s="34">
        <f>ROUND(ROUND(H50,2)*ROUND(G50,3),2)</f>
        <v>0</v>
      </c>
      <c r="J50" s="32" t="s">
        <v>56</v>
      </c>
      <c r="O50">
        <f>(I50*21)/100</f>
        <v>0</v>
      </c>
      <c r="P50" t="s">
        <v>27</v>
      </c>
    </row>
    <row r="51" spans="1:5" ht="66">
      <c r="A51" s="35" t="s">
        <v>57</v>
      </c>
      <c r="E51" s="36" t="s">
        <v>577</v>
      </c>
    </row>
    <row r="52" spans="1:5" ht="13.2">
      <c r="A52" s="37" t="s">
        <v>59</v>
      </c>
      <c r="E52" s="38" t="s">
        <v>578</v>
      </c>
    </row>
    <row r="53" spans="1:5" ht="66">
      <c r="A53" t="s">
        <v>61</v>
      </c>
      <c r="E53" s="36" t="s">
        <v>96</v>
      </c>
    </row>
    <row r="54" spans="1:16" ht="26.4">
      <c r="A54" s="25" t="s">
        <v>50</v>
      </c>
      <c r="B54" s="30" t="s">
        <v>304</v>
      </c>
      <c r="C54" s="30" t="s">
        <v>98</v>
      </c>
      <c r="D54" s="25" t="s">
        <v>53</v>
      </c>
      <c r="E54" s="31" t="s">
        <v>99</v>
      </c>
      <c r="F54" s="32" t="s">
        <v>93</v>
      </c>
      <c r="G54" s="33">
        <v>7.315</v>
      </c>
      <c r="H54" s="34">
        <v>0</v>
      </c>
      <c r="I54" s="34">
        <f>ROUND(ROUND(H54,2)*ROUND(G54,3),2)</f>
        <v>0</v>
      </c>
      <c r="J54" s="32" t="s">
        <v>56</v>
      </c>
      <c r="O54">
        <f>(I54*21)/100</f>
        <v>0</v>
      </c>
      <c r="P54" t="s">
        <v>27</v>
      </c>
    </row>
    <row r="55" spans="1:5" ht="66">
      <c r="A55" s="35" t="s">
        <v>57</v>
      </c>
      <c r="E55" s="36" t="s">
        <v>579</v>
      </c>
    </row>
    <row r="56" spans="1:5" ht="13.2">
      <c r="A56" s="37" t="s">
        <v>59</v>
      </c>
      <c r="E56" s="38" t="s">
        <v>580</v>
      </c>
    </row>
    <row r="57" spans="1:5" ht="66">
      <c r="A57" t="s">
        <v>61</v>
      </c>
      <c r="E57" s="36" t="s">
        <v>96</v>
      </c>
    </row>
    <row r="58" spans="1:16" ht="13.2">
      <c r="A58" s="25" t="s">
        <v>50</v>
      </c>
      <c r="B58" s="30" t="s">
        <v>40</v>
      </c>
      <c r="C58" s="30" t="s">
        <v>581</v>
      </c>
      <c r="D58" s="25" t="s">
        <v>53</v>
      </c>
      <c r="E58" s="31" t="s">
        <v>582</v>
      </c>
      <c r="F58" s="32" t="s">
        <v>110</v>
      </c>
      <c r="G58" s="33">
        <v>18.4</v>
      </c>
      <c r="H58" s="34">
        <v>0</v>
      </c>
      <c r="I58" s="34">
        <f>ROUND(ROUND(H58,2)*ROUND(G58,3),2)</f>
        <v>0</v>
      </c>
      <c r="J58" s="32" t="s">
        <v>583</v>
      </c>
      <c r="O58">
        <f>(I58*21)/100</f>
        <v>0</v>
      </c>
      <c r="P58" t="s">
        <v>27</v>
      </c>
    </row>
    <row r="59" spans="1:5" ht="52.8">
      <c r="A59" s="35" t="s">
        <v>57</v>
      </c>
      <c r="E59" s="36" t="s">
        <v>584</v>
      </c>
    </row>
    <row r="60" spans="1:5" ht="13.2">
      <c r="A60" s="37" t="s">
        <v>59</v>
      </c>
      <c r="E60" s="38" t="s">
        <v>585</v>
      </c>
    </row>
    <row r="61" spans="1:5" ht="66">
      <c r="A61" t="s">
        <v>61</v>
      </c>
      <c r="E61" s="36" t="s">
        <v>96</v>
      </c>
    </row>
    <row r="62" spans="1:16" ht="13.2">
      <c r="A62" s="25" t="s">
        <v>50</v>
      </c>
      <c r="B62" s="30" t="s">
        <v>586</v>
      </c>
      <c r="C62" s="30" t="s">
        <v>108</v>
      </c>
      <c r="D62" s="25" t="s">
        <v>53</v>
      </c>
      <c r="E62" s="31" t="s">
        <v>109</v>
      </c>
      <c r="F62" s="32" t="s">
        <v>110</v>
      </c>
      <c r="G62" s="33">
        <v>39.3</v>
      </c>
      <c r="H62" s="34">
        <v>0</v>
      </c>
      <c r="I62" s="34">
        <f>ROUND(ROUND(H62,2)*ROUND(G62,3),2)</f>
        <v>0</v>
      </c>
      <c r="J62" s="32" t="s">
        <v>56</v>
      </c>
      <c r="O62">
        <f>(I62*21)/100</f>
        <v>0</v>
      </c>
      <c r="P62" t="s">
        <v>27</v>
      </c>
    </row>
    <row r="63" spans="1:5" ht="52.8">
      <c r="A63" s="35" t="s">
        <v>57</v>
      </c>
      <c r="E63" s="36" t="s">
        <v>587</v>
      </c>
    </row>
    <row r="64" spans="1:5" ht="13.2">
      <c r="A64" s="37" t="s">
        <v>59</v>
      </c>
      <c r="E64" s="38" t="s">
        <v>588</v>
      </c>
    </row>
    <row r="65" spans="1:5" ht="26.4">
      <c r="A65" t="s">
        <v>61</v>
      </c>
      <c r="E65" s="36" t="s">
        <v>113</v>
      </c>
    </row>
    <row r="66" spans="1:16" ht="13.2">
      <c r="A66" s="25" t="s">
        <v>50</v>
      </c>
      <c r="B66" s="30" t="s">
        <v>212</v>
      </c>
      <c r="C66" s="30" t="s">
        <v>589</v>
      </c>
      <c r="D66" s="25" t="s">
        <v>53</v>
      </c>
      <c r="E66" s="31" t="s">
        <v>590</v>
      </c>
      <c r="F66" s="32" t="s">
        <v>93</v>
      </c>
      <c r="G66" s="33">
        <v>168.235</v>
      </c>
      <c r="H66" s="34">
        <v>0</v>
      </c>
      <c r="I66" s="34">
        <f>ROUND(ROUND(H66,2)*ROUND(G66,3),2)</f>
        <v>0</v>
      </c>
      <c r="J66" s="32" t="s">
        <v>56</v>
      </c>
      <c r="O66">
        <f>(I66*21)/100</f>
        <v>0</v>
      </c>
      <c r="P66" t="s">
        <v>27</v>
      </c>
    </row>
    <row r="67" spans="1:5" ht="92.4">
      <c r="A67" s="35" t="s">
        <v>57</v>
      </c>
      <c r="E67" s="36" t="s">
        <v>591</v>
      </c>
    </row>
    <row r="68" spans="1:5" ht="26.4">
      <c r="A68" s="37" t="s">
        <v>59</v>
      </c>
      <c r="E68" s="38" t="s">
        <v>592</v>
      </c>
    </row>
    <row r="69" spans="1:5" ht="330">
      <c r="A69" t="s">
        <v>61</v>
      </c>
      <c r="E69" s="36" t="s">
        <v>593</v>
      </c>
    </row>
    <row r="70" spans="1:16" ht="13.2">
      <c r="A70" s="25" t="s">
        <v>50</v>
      </c>
      <c r="B70" s="30" t="s">
        <v>594</v>
      </c>
      <c r="C70" s="30" t="s">
        <v>595</v>
      </c>
      <c r="D70" s="25" t="s">
        <v>53</v>
      </c>
      <c r="E70" s="31" t="s">
        <v>596</v>
      </c>
      <c r="F70" s="32" t="s">
        <v>93</v>
      </c>
      <c r="G70" s="33">
        <v>41.97</v>
      </c>
      <c r="H70" s="34">
        <v>0</v>
      </c>
      <c r="I70" s="34">
        <f>ROUND(ROUND(H70,2)*ROUND(G70,3),2)</f>
        <v>0</v>
      </c>
      <c r="J70" s="32" t="s">
        <v>583</v>
      </c>
      <c r="O70">
        <f>(I70*21)/100</f>
        <v>0</v>
      </c>
      <c r="P70" t="s">
        <v>27</v>
      </c>
    </row>
    <row r="71" spans="1:5" ht="66">
      <c r="A71" s="35" t="s">
        <v>57</v>
      </c>
      <c r="E71" s="36" t="s">
        <v>597</v>
      </c>
    </row>
    <row r="72" spans="1:5" ht="13.2">
      <c r="A72" s="37" t="s">
        <v>59</v>
      </c>
      <c r="E72" s="38" t="s">
        <v>598</v>
      </c>
    </row>
    <row r="73" spans="1:5" ht="330">
      <c r="A73" t="s">
        <v>61</v>
      </c>
      <c r="E73" s="36" t="s">
        <v>599</v>
      </c>
    </row>
    <row r="74" spans="1:16" ht="13.2">
      <c r="A74" s="25" t="s">
        <v>50</v>
      </c>
      <c r="B74" s="30" t="s">
        <v>218</v>
      </c>
      <c r="C74" s="30" t="s">
        <v>600</v>
      </c>
      <c r="D74" s="25" t="s">
        <v>53</v>
      </c>
      <c r="E74" s="31" t="s">
        <v>601</v>
      </c>
      <c r="F74" s="32" t="s">
        <v>93</v>
      </c>
      <c r="G74" s="33">
        <v>5.37</v>
      </c>
      <c r="H74" s="34">
        <v>0</v>
      </c>
      <c r="I74" s="34">
        <f>ROUND(ROUND(H74,2)*ROUND(G74,3),2)</f>
        <v>0</v>
      </c>
      <c r="J74" s="32" t="s">
        <v>56</v>
      </c>
      <c r="O74">
        <f>(I74*21)/100</f>
        <v>0</v>
      </c>
      <c r="P74" t="s">
        <v>27</v>
      </c>
    </row>
    <row r="75" spans="1:5" ht="79.2">
      <c r="A75" s="35" t="s">
        <v>57</v>
      </c>
      <c r="E75" s="36" t="s">
        <v>602</v>
      </c>
    </row>
    <row r="76" spans="1:5" ht="13.2">
      <c r="A76" s="37" t="s">
        <v>59</v>
      </c>
      <c r="E76" s="38" t="s">
        <v>603</v>
      </c>
    </row>
    <row r="77" spans="1:5" ht="330">
      <c r="A77" t="s">
        <v>61</v>
      </c>
      <c r="E77" s="36" t="s">
        <v>599</v>
      </c>
    </row>
    <row r="78" spans="1:16" ht="13.2">
      <c r="A78" s="25" t="s">
        <v>50</v>
      </c>
      <c r="B78" s="30" t="s">
        <v>255</v>
      </c>
      <c r="C78" s="30" t="s">
        <v>141</v>
      </c>
      <c r="D78" s="25" t="s">
        <v>53</v>
      </c>
      <c r="E78" s="31" t="s">
        <v>143</v>
      </c>
      <c r="F78" s="32" t="s">
        <v>93</v>
      </c>
      <c r="G78" s="33">
        <v>41.97</v>
      </c>
      <c r="H78" s="34">
        <v>0</v>
      </c>
      <c r="I78" s="34">
        <f>ROUND(ROUND(H78,2)*ROUND(G78,3),2)</f>
        <v>0</v>
      </c>
      <c r="J78" s="32" t="s">
        <v>56</v>
      </c>
      <c r="O78">
        <f>(I78*21)/100</f>
        <v>0</v>
      </c>
      <c r="P78" t="s">
        <v>27</v>
      </c>
    </row>
    <row r="79" spans="1:5" ht="79.2">
      <c r="A79" s="35" t="s">
        <v>57</v>
      </c>
      <c r="E79" s="36" t="s">
        <v>604</v>
      </c>
    </row>
    <row r="80" spans="1:5" ht="13.2">
      <c r="A80" s="37" t="s">
        <v>59</v>
      </c>
      <c r="E80" s="38" t="s">
        <v>605</v>
      </c>
    </row>
    <row r="81" spans="1:5" ht="237.6">
      <c r="A81" t="s">
        <v>61</v>
      </c>
      <c r="E81" s="36" t="s">
        <v>146</v>
      </c>
    </row>
    <row r="82" spans="1:16" ht="13.2">
      <c r="A82" s="25" t="s">
        <v>50</v>
      </c>
      <c r="B82" s="30" t="s">
        <v>243</v>
      </c>
      <c r="C82" s="30" t="s">
        <v>606</v>
      </c>
      <c r="D82" s="25" t="s">
        <v>53</v>
      </c>
      <c r="E82" s="31" t="s">
        <v>607</v>
      </c>
      <c r="F82" s="32" t="s">
        <v>93</v>
      </c>
      <c r="G82" s="33">
        <v>41.97</v>
      </c>
      <c r="H82" s="34">
        <v>0</v>
      </c>
      <c r="I82" s="34">
        <f>ROUND(ROUND(H82,2)*ROUND(G82,3),2)</f>
        <v>0</v>
      </c>
      <c r="J82" s="32" t="s">
        <v>56</v>
      </c>
      <c r="O82">
        <f>(I82*21)/100</f>
        <v>0</v>
      </c>
      <c r="P82" t="s">
        <v>27</v>
      </c>
    </row>
    <row r="83" spans="1:5" ht="79.2">
      <c r="A83" s="35" t="s">
        <v>57</v>
      </c>
      <c r="E83" s="36" t="s">
        <v>608</v>
      </c>
    </row>
    <row r="84" spans="1:5" ht="13.2">
      <c r="A84" s="37" t="s">
        <v>59</v>
      </c>
      <c r="E84" s="38" t="s">
        <v>605</v>
      </c>
    </row>
    <row r="85" spans="1:5" ht="237.6">
      <c r="A85" t="s">
        <v>61</v>
      </c>
      <c r="E85" s="36" t="s">
        <v>609</v>
      </c>
    </row>
    <row r="86" spans="1:16" ht="13.2">
      <c r="A86" s="25" t="s">
        <v>50</v>
      </c>
      <c r="B86" s="30" t="s">
        <v>610</v>
      </c>
      <c r="C86" s="30" t="s">
        <v>174</v>
      </c>
      <c r="D86" s="25" t="s">
        <v>53</v>
      </c>
      <c r="E86" s="31" t="s">
        <v>175</v>
      </c>
      <c r="F86" s="32" t="s">
        <v>176</v>
      </c>
      <c r="G86" s="33">
        <v>66.95</v>
      </c>
      <c r="H86" s="34">
        <v>0</v>
      </c>
      <c r="I86" s="34">
        <f>ROUND(ROUND(H86,2)*ROUND(G86,3),2)</f>
        <v>0</v>
      </c>
      <c r="J86" s="32" t="s">
        <v>56</v>
      </c>
      <c r="O86">
        <f>(I86*21)/100</f>
        <v>0</v>
      </c>
      <c r="P86" t="s">
        <v>27</v>
      </c>
    </row>
    <row r="87" spans="1:5" ht="52.8">
      <c r="A87" s="35" t="s">
        <v>57</v>
      </c>
      <c r="E87" s="36" t="s">
        <v>611</v>
      </c>
    </row>
    <row r="88" spans="1:5" ht="13.2">
      <c r="A88" s="37" t="s">
        <v>59</v>
      </c>
      <c r="E88" s="38" t="s">
        <v>612</v>
      </c>
    </row>
    <row r="89" spans="1:5" ht="26.4">
      <c r="A89" t="s">
        <v>61</v>
      </c>
      <c r="E89" s="36" t="s">
        <v>179</v>
      </c>
    </row>
    <row r="90" spans="1:18" ht="12.75" customHeight="1">
      <c r="A90" s="12" t="s">
        <v>48</v>
      </c>
      <c r="B90" s="12"/>
      <c r="C90" s="39" t="s">
        <v>27</v>
      </c>
      <c r="D90" s="12"/>
      <c r="E90" s="28" t="s">
        <v>211</v>
      </c>
      <c r="F90" s="12"/>
      <c r="G90" s="12"/>
      <c r="H90" s="12"/>
      <c r="I90" s="40">
        <f>0+Q90</f>
        <v>0</v>
      </c>
      <c r="J90" s="12"/>
      <c r="O90">
        <f>0+R90</f>
        <v>0</v>
      </c>
      <c r="Q90">
        <f>0+I91+I95+I99+I103+I107+I111+I115+I119+I123</f>
        <v>0</v>
      </c>
      <c r="R90">
        <f>0+O91+O95+O99+O103+O107+O111+O115+O119+O123</f>
        <v>0</v>
      </c>
    </row>
    <row r="91" spans="1:16" ht="13.2">
      <c r="A91" s="25" t="s">
        <v>50</v>
      </c>
      <c r="B91" s="30" t="s">
        <v>339</v>
      </c>
      <c r="C91" s="30" t="s">
        <v>613</v>
      </c>
      <c r="D91" s="25" t="s">
        <v>53</v>
      </c>
      <c r="E91" s="31" t="s">
        <v>614</v>
      </c>
      <c r="F91" s="32" t="s">
        <v>93</v>
      </c>
      <c r="G91" s="33">
        <v>24.5</v>
      </c>
      <c r="H91" s="34">
        <v>0</v>
      </c>
      <c r="I91" s="34">
        <f>ROUND(ROUND(H91,2)*ROUND(G91,3),2)</f>
        <v>0</v>
      </c>
      <c r="J91" s="32" t="s">
        <v>56</v>
      </c>
      <c r="O91">
        <f>(I91*21)/100</f>
        <v>0</v>
      </c>
      <c r="P91" t="s">
        <v>27</v>
      </c>
    </row>
    <row r="92" spans="1:5" ht="66">
      <c r="A92" s="35" t="s">
        <v>57</v>
      </c>
      <c r="E92" s="36" t="s">
        <v>615</v>
      </c>
    </row>
    <row r="93" spans="1:5" ht="13.2">
      <c r="A93" s="37" t="s">
        <v>59</v>
      </c>
      <c r="E93" s="38" t="s">
        <v>616</v>
      </c>
    </row>
    <row r="94" spans="1:5" ht="52.8">
      <c r="A94" t="s">
        <v>61</v>
      </c>
      <c r="E94" s="36" t="s">
        <v>617</v>
      </c>
    </row>
    <row r="95" spans="1:16" ht="13.2">
      <c r="A95" s="25" t="s">
        <v>50</v>
      </c>
      <c r="B95" s="30" t="s">
        <v>157</v>
      </c>
      <c r="C95" s="30" t="s">
        <v>618</v>
      </c>
      <c r="D95" s="25" t="s">
        <v>53</v>
      </c>
      <c r="E95" s="31" t="s">
        <v>619</v>
      </c>
      <c r="F95" s="32" t="s">
        <v>93</v>
      </c>
      <c r="G95" s="33">
        <v>0.031</v>
      </c>
      <c r="H95" s="34">
        <v>0</v>
      </c>
      <c r="I95" s="34">
        <f>ROUND(ROUND(H95,2)*ROUND(G95,3),2)</f>
        <v>0</v>
      </c>
      <c r="J95" s="32" t="s">
        <v>56</v>
      </c>
      <c r="O95">
        <f>(I95*21)/100</f>
        <v>0</v>
      </c>
      <c r="P95" t="s">
        <v>27</v>
      </c>
    </row>
    <row r="96" spans="1:5" ht="52.8">
      <c r="A96" s="35" t="s">
        <v>57</v>
      </c>
      <c r="E96" s="36" t="s">
        <v>620</v>
      </c>
    </row>
    <row r="97" spans="1:5" ht="13.2">
      <c r="A97" s="37" t="s">
        <v>59</v>
      </c>
      <c r="E97" s="38" t="s">
        <v>621</v>
      </c>
    </row>
    <row r="98" spans="1:5" ht="52.8">
      <c r="A98" t="s">
        <v>61</v>
      </c>
      <c r="E98" s="36" t="s">
        <v>617</v>
      </c>
    </row>
    <row r="99" spans="1:16" ht="13.2">
      <c r="A99" s="25" t="s">
        <v>50</v>
      </c>
      <c r="B99" s="30" t="s">
        <v>622</v>
      </c>
      <c r="C99" s="30" t="s">
        <v>530</v>
      </c>
      <c r="D99" s="25" t="s">
        <v>53</v>
      </c>
      <c r="E99" s="31" t="s">
        <v>531</v>
      </c>
      <c r="F99" s="32" t="s">
        <v>176</v>
      </c>
      <c r="G99" s="33">
        <v>31.4</v>
      </c>
      <c r="H99" s="34">
        <v>0</v>
      </c>
      <c r="I99" s="34">
        <f>ROUND(ROUND(H99,2)*ROUND(G99,3),2)</f>
        <v>0</v>
      </c>
      <c r="J99" s="32" t="s">
        <v>56</v>
      </c>
      <c r="O99">
        <f>(I99*21)/100</f>
        <v>0</v>
      </c>
      <c r="P99" t="s">
        <v>27</v>
      </c>
    </row>
    <row r="100" spans="1:5" ht="52.8">
      <c r="A100" s="35" t="s">
        <v>57</v>
      </c>
      <c r="E100" s="36" t="s">
        <v>623</v>
      </c>
    </row>
    <row r="101" spans="1:5" ht="13.2">
      <c r="A101" s="37" t="s">
        <v>59</v>
      </c>
      <c r="E101" s="38" t="s">
        <v>624</v>
      </c>
    </row>
    <row r="102" spans="1:5" ht="105.6">
      <c r="A102" t="s">
        <v>61</v>
      </c>
      <c r="E102" s="36" t="s">
        <v>534</v>
      </c>
    </row>
    <row r="103" spans="1:16" ht="13.2">
      <c r="A103" s="25" t="s">
        <v>50</v>
      </c>
      <c r="B103" s="30" t="s">
        <v>262</v>
      </c>
      <c r="C103" s="30" t="s">
        <v>625</v>
      </c>
      <c r="D103" s="25" t="s">
        <v>53</v>
      </c>
      <c r="E103" s="31" t="s">
        <v>626</v>
      </c>
      <c r="F103" s="32" t="s">
        <v>93</v>
      </c>
      <c r="G103" s="33">
        <v>20.347</v>
      </c>
      <c r="H103" s="34">
        <v>0</v>
      </c>
      <c r="I103" s="34">
        <f>ROUND(ROUND(H103,2)*ROUND(G103,3),2)</f>
        <v>0</v>
      </c>
      <c r="J103" s="32" t="s">
        <v>56</v>
      </c>
      <c r="O103">
        <f>(I103*21)/100</f>
        <v>0</v>
      </c>
      <c r="P103" t="s">
        <v>27</v>
      </c>
    </row>
    <row r="104" spans="1:5" ht="52.8">
      <c r="A104" s="35" t="s">
        <v>57</v>
      </c>
      <c r="E104" s="36" t="s">
        <v>627</v>
      </c>
    </row>
    <row r="105" spans="1:5" ht="13.2">
      <c r="A105" s="37" t="s">
        <v>59</v>
      </c>
      <c r="E105" s="38" t="s">
        <v>628</v>
      </c>
    </row>
    <row r="106" spans="1:5" ht="409.6">
      <c r="A106" t="s">
        <v>61</v>
      </c>
      <c r="E106" s="36" t="s">
        <v>629</v>
      </c>
    </row>
    <row r="107" spans="1:16" ht="13.2">
      <c r="A107" s="25" t="s">
        <v>50</v>
      </c>
      <c r="B107" s="30" t="s">
        <v>630</v>
      </c>
      <c r="C107" s="30" t="s">
        <v>631</v>
      </c>
      <c r="D107" s="25" t="s">
        <v>53</v>
      </c>
      <c r="E107" s="31" t="s">
        <v>632</v>
      </c>
      <c r="F107" s="32" t="s">
        <v>55</v>
      </c>
      <c r="G107" s="33">
        <v>1.6</v>
      </c>
      <c r="H107" s="34">
        <v>0</v>
      </c>
      <c r="I107" s="34">
        <f>ROUND(ROUND(H107,2)*ROUND(G107,3),2)</f>
        <v>0</v>
      </c>
      <c r="J107" s="32" t="s">
        <v>56</v>
      </c>
      <c r="O107">
        <f>(I107*21)/100</f>
        <v>0</v>
      </c>
      <c r="P107" t="s">
        <v>27</v>
      </c>
    </row>
    <row r="108" spans="1:5" ht="52.8">
      <c r="A108" s="35" t="s">
        <v>57</v>
      </c>
      <c r="E108" s="36" t="s">
        <v>633</v>
      </c>
    </row>
    <row r="109" spans="1:5" ht="13.2">
      <c r="A109" s="37" t="s">
        <v>59</v>
      </c>
      <c r="E109" s="38" t="s">
        <v>634</v>
      </c>
    </row>
    <row r="110" spans="1:5" ht="277.2">
      <c r="A110" t="s">
        <v>61</v>
      </c>
      <c r="E110" s="36" t="s">
        <v>635</v>
      </c>
    </row>
    <row r="111" spans="1:16" ht="13.2">
      <c r="A111" s="25" t="s">
        <v>50</v>
      </c>
      <c r="B111" s="30" t="s">
        <v>173</v>
      </c>
      <c r="C111" s="30" t="s">
        <v>636</v>
      </c>
      <c r="D111" s="25" t="s">
        <v>53</v>
      </c>
      <c r="E111" s="31" t="s">
        <v>637</v>
      </c>
      <c r="F111" s="32" t="s">
        <v>110</v>
      </c>
      <c r="G111" s="33">
        <v>10</v>
      </c>
      <c r="H111" s="34">
        <v>0</v>
      </c>
      <c r="I111" s="34">
        <f>ROUND(ROUND(H111,2)*ROUND(G111,3),2)</f>
        <v>0</v>
      </c>
      <c r="J111" s="32" t="s">
        <v>56</v>
      </c>
      <c r="O111">
        <f>(I111*21)/100</f>
        <v>0</v>
      </c>
      <c r="P111" t="s">
        <v>27</v>
      </c>
    </row>
    <row r="112" spans="1:5" ht="79.2">
      <c r="A112" s="35" t="s">
        <v>57</v>
      </c>
      <c r="E112" s="36" t="s">
        <v>638</v>
      </c>
    </row>
    <row r="113" spans="1:5" ht="13.2">
      <c r="A113" s="37" t="s">
        <v>59</v>
      </c>
      <c r="E113" s="38" t="s">
        <v>639</v>
      </c>
    </row>
    <row r="114" spans="1:5" ht="198">
      <c r="A114" t="s">
        <v>61</v>
      </c>
      <c r="E114" s="36" t="s">
        <v>640</v>
      </c>
    </row>
    <row r="115" spans="1:16" ht="13.2">
      <c r="A115" s="25" t="s">
        <v>50</v>
      </c>
      <c r="B115" s="30" t="s">
        <v>641</v>
      </c>
      <c r="C115" s="30" t="s">
        <v>642</v>
      </c>
      <c r="D115" s="25" t="s">
        <v>53</v>
      </c>
      <c r="E115" s="31" t="s">
        <v>643</v>
      </c>
      <c r="F115" s="32" t="s">
        <v>110</v>
      </c>
      <c r="G115" s="33">
        <v>26</v>
      </c>
      <c r="H115" s="34">
        <v>0</v>
      </c>
      <c r="I115" s="34">
        <f>ROUND(ROUND(H115,2)*ROUND(G115,3),2)</f>
        <v>0</v>
      </c>
      <c r="J115" s="32" t="s">
        <v>56</v>
      </c>
      <c r="O115">
        <f>(I115*21)/100</f>
        <v>0</v>
      </c>
      <c r="P115" t="s">
        <v>27</v>
      </c>
    </row>
    <row r="116" spans="1:5" ht="79.2">
      <c r="A116" s="35" t="s">
        <v>57</v>
      </c>
      <c r="E116" s="36" t="s">
        <v>644</v>
      </c>
    </row>
    <row r="117" spans="1:5" ht="13.2">
      <c r="A117" s="37" t="s">
        <v>59</v>
      </c>
      <c r="E117" s="38" t="s">
        <v>645</v>
      </c>
    </row>
    <row r="118" spans="1:5" ht="198">
      <c r="A118" t="s">
        <v>61</v>
      </c>
      <c r="E118" s="36" t="s">
        <v>640</v>
      </c>
    </row>
    <row r="119" spans="1:16" ht="13.2">
      <c r="A119" s="25" t="s">
        <v>50</v>
      </c>
      <c r="B119" s="30" t="s">
        <v>273</v>
      </c>
      <c r="C119" s="30" t="s">
        <v>646</v>
      </c>
      <c r="D119" s="25" t="s">
        <v>53</v>
      </c>
      <c r="E119" s="31" t="s">
        <v>647</v>
      </c>
      <c r="F119" s="32" t="s">
        <v>93</v>
      </c>
      <c r="G119" s="33">
        <v>30.4</v>
      </c>
      <c r="H119" s="34">
        <v>0</v>
      </c>
      <c r="I119" s="34">
        <f>ROUND(ROUND(H119,2)*ROUND(G119,3),2)</f>
        <v>0</v>
      </c>
      <c r="J119" s="32" t="s">
        <v>56</v>
      </c>
      <c r="O119">
        <f>(I119*21)/100</f>
        <v>0</v>
      </c>
      <c r="P119" t="s">
        <v>27</v>
      </c>
    </row>
    <row r="120" spans="1:5" ht="105.6">
      <c r="A120" s="35" t="s">
        <v>57</v>
      </c>
      <c r="E120" s="36" t="s">
        <v>648</v>
      </c>
    </row>
    <row r="121" spans="1:5" ht="13.2">
      <c r="A121" s="37" t="s">
        <v>59</v>
      </c>
      <c r="E121" s="38" t="s">
        <v>649</v>
      </c>
    </row>
    <row r="122" spans="1:5" ht="382.8">
      <c r="A122" t="s">
        <v>61</v>
      </c>
      <c r="E122" s="36" t="s">
        <v>650</v>
      </c>
    </row>
    <row r="123" spans="1:16" ht="13.2">
      <c r="A123" s="25" t="s">
        <v>50</v>
      </c>
      <c r="B123" s="30" t="s">
        <v>282</v>
      </c>
      <c r="C123" s="30" t="s">
        <v>651</v>
      </c>
      <c r="D123" s="25" t="s">
        <v>53</v>
      </c>
      <c r="E123" s="31" t="s">
        <v>652</v>
      </c>
      <c r="F123" s="32" t="s">
        <v>55</v>
      </c>
      <c r="G123" s="33">
        <v>4.773</v>
      </c>
      <c r="H123" s="34">
        <v>0</v>
      </c>
      <c r="I123" s="34">
        <f>ROUND(ROUND(H123,2)*ROUND(G123,3),2)</f>
        <v>0</v>
      </c>
      <c r="J123" s="32" t="s">
        <v>56</v>
      </c>
      <c r="O123">
        <f>(I123*21)/100</f>
        <v>0</v>
      </c>
      <c r="P123" t="s">
        <v>27</v>
      </c>
    </row>
    <row r="124" spans="1:5" ht="52.8">
      <c r="A124" s="35" t="s">
        <v>57</v>
      </c>
      <c r="E124" s="36" t="s">
        <v>653</v>
      </c>
    </row>
    <row r="125" spans="1:5" ht="13.2">
      <c r="A125" s="37" t="s">
        <v>59</v>
      </c>
      <c r="E125" s="38" t="s">
        <v>654</v>
      </c>
    </row>
    <row r="126" spans="1:5" ht="277.2">
      <c r="A126" t="s">
        <v>61</v>
      </c>
      <c r="E126" s="36" t="s">
        <v>655</v>
      </c>
    </row>
    <row r="127" spans="1:18" ht="12.75" customHeight="1">
      <c r="A127" s="12" t="s">
        <v>48</v>
      </c>
      <c r="B127" s="12"/>
      <c r="C127" s="39" t="s">
        <v>26</v>
      </c>
      <c r="D127" s="12"/>
      <c r="E127" s="28" t="s">
        <v>224</v>
      </c>
      <c r="F127" s="12"/>
      <c r="G127" s="12"/>
      <c r="H127" s="12"/>
      <c r="I127" s="40">
        <f>0+Q127</f>
        <v>0</v>
      </c>
      <c r="J127" s="12"/>
      <c r="O127">
        <f>0+R127</f>
        <v>0</v>
      </c>
      <c r="Q127">
        <f>0+I128+I132+I136+I140+I144</f>
        <v>0</v>
      </c>
      <c r="R127">
        <f>0+O128+O132+O136+O140+O144</f>
        <v>0</v>
      </c>
    </row>
    <row r="128" spans="1:16" ht="13.2">
      <c r="A128" s="25" t="s">
        <v>50</v>
      </c>
      <c r="B128" s="30" t="s">
        <v>231</v>
      </c>
      <c r="C128" s="30" t="s">
        <v>656</v>
      </c>
      <c r="D128" s="25" t="s">
        <v>53</v>
      </c>
      <c r="E128" s="31" t="s">
        <v>657</v>
      </c>
      <c r="F128" s="32" t="s">
        <v>658</v>
      </c>
      <c r="G128" s="33">
        <v>210</v>
      </c>
      <c r="H128" s="34">
        <v>0</v>
      </c>
      <c r="I128" s="34">
        <f>ROUND(ROUND(H128,2)*ROUND(G128,3),2)</f>
        <v>0</v>
      </c>
      <c r="J128" s="32" t="s">
        <v>56</v>
      </c>
      <c r="O128">
        <f>(I128*21)/100</f>
        <v>0</v>
      </c>
      <c r="P128" t="s">
        <v>27</v>
      </c>
    </row>
    <row r="129" spans="1:5" ht="66">
      <c r="A129" s="35" t="s">
        <v>57</v>
      </c>
      <c r="E129" s="36" t="s">
        <v>659</v>
      </c>
    </row>
    <row r="130" spans="1:5" ht="13.2">
      <c r="A130" s="37" t="s">
        <v>59</v>
      </c>
      <c r="E130" s="38" t="s">
        <v>660</v>
      </c>
    </row>
    <row r="131" spans="1:5" ht="26.4">
      <c r="A131" t="s">
        <v>61</v>
      </c>
      <c r="E131" s="36" t="s">
        <v>661</v>
      </c>
    </row>
    <row r="132" spans="1:16" ht="13.2">
      <c r="A132" s="25" t="s">
        <v>50</v>
      </c>
      <c r="B132" s="30" t="s">
        <v>345</v>
      </c>
      <c r="C132" s="30" t="s">
        <v>662</v>
      </c>
      <c r="D132" s="25" t="s">
        <v>53</v>
      </c>
      <c r="E132" s="31" t="s">
        <v>663</v>
      </c>
      <c r="F132" s="32" t="s">
        <v>93</v>
      </c>
      <c r="G132" s="33">
        <v>9.605</v>
      </c>
      <c r="H132" s="34">
        <v>0</v>
      </c>
      <c r="I132" s="34">
        <f>ROUND(ROUND(H132,2)*ROUND(G132,3),2)</f>
        <v>0</v>
      </c>
      <c r="J132" s="32" t="s">
        <v>56</v>
      </c>
      <c r="O132">
        <f>(I132*21)/100</f>
        <v>0</v>
      </c>
      <c r="P132" t="s">
        <v>27</v>
      </c>
    </row>
    <row r="133" spans="1:5" ht="277.2">
      <c r="A133" s="35" t="s">
        <v>57</v>
      </c>
      <c r="E133" s="36" t="s">
        <v>664</v>
      </c>
    </row>
    <row r="134" spans="1:5" ht="13.2">
      <c r="A134" s="37" t="s">
        <v>59</v>
      </c>
      <c r="E134" s="38" t="s">
        <v>665</v>
      </c>
    </row>
    <row r="135" spans="1:5" ht="396">
      <c r="A135" t="s">
        <v>61</v>
      </c>
      <c r="E135" s="36" t="s">
        <v>666</v>
      </c>
    </row>
    <row r="136" spans="1:16" ht="13.2">
      <c r="A136" s="25" t="s">
        <v>50</v>
      </c>
      <c r="B136" s="30" t="s">
        <v>306</v>
      </c>
      <c r="C136" s="30" t="s">
        <v>667</v>
      </c>
      <c r="D136" s="25" t="s">
        <v>53</v>
      </c>
      <c r="E136" s="31" t="s">
        <v>668</v>
      </c>
      <c r="F136" s="32" t="s">
        <v>55</v>
      </c>
      <c r="G136" s="33">
        <v>1.885</v>
      </c>
      <c r="H136" s="34">
        <v>0</v>
      </c>
      <c r="I136" s="34">
        <f>ROUND(ROUND(H136,2)*ROUND(G136,3),2)</f>
        <v>0</v>
      </c>
      <c r="J136" s="32" t="s">
        <v>56</v>
      </c>
      <c r="O136">
        <f>(I136*21)/100</f>
        <v>0</v>
      </c>
      <c r="P136" t="s">
        <v>27</v>
      </c>
    </row>
    <row r="137" spans="1:5" ht="39.6">
      <c r="A137" s="35" t="s">
        <v>57</v>
      </c>
      <c r="E137" s="36" t="s">
        <v>669</v>
      </c>
    </row>
    <row r="138" spans="1:5" ht="13.2">
      <c r="A138" s="37" t="s">
        <v>59</v>
      </c>
      <c r="E138" s="38" t="s">
        <v>670</v>
      </c>
    </row>
    <row r="139" spans="1:5" ht="250.8">
      <c r="A139" t="s">
        <v>61</v>
      </c>
      <c r="E139" s="36" t="s">
        <v>671</v>
      </c>
    </row>
    <row r="140" spans="1:16" ht="13.2">
      <c r="A140" s="25" t="s">
        <v>50</v>
      </c>
      <c r="B140" s="30" t="s">
        <v>288</v>
      </c>
      <c r="C140" s="30" t="s">
        <v>672</v>
      </c>
      <c r="D140" s="25" t="s">
        <v>53</v>
      </c>
      <c r="E140" s="31" t="s">
        <v>673</v>
      </c>
      <c r="F140" s="32" t="s">
        <v>93</v>
      </c>
      <c r="G140" s="33">
        <v>67.337</v>
      </c>
      <c r="H140" s="34">
        <v>0</v>
      </c>
      <c r="I140" s="34">
        <f>ROUND(ROUND(H140,2)*ROUND(G140,3),2)</f>
        <v>0</v>
      </c>
      <c r="J140" s="32" t="s">
        <v>56</v>
      </c>
      <c r="O140">
        <f>(I140*21)/100</f>
        <v>0</v>
      </c>
      <c r="P140" t="s">
        <v>27</v>
      </c>
    </row>
    <row r="141" spans="1:5" ht="303.6">
      <c r="A141" s="35" t="s">
        <v>57</v>
      </c>
      <c r="E141" s="36" t="s">
        <v>674</v>
      </c>
    </row>
    <row r="142" spans="1:5" ht="13.2">
      <c r="A142" s="37" t="s">
        <v>59</v>
      </c>
      <c r="E142" s="38" t="s">
        <v>675</v>
      </c>
    </row>
    <row r="143" spans="1:5" ht="382.8">
      <c r="A143" t="s">
        <v>61</v>
      </c>
      <c r="E143" s="36" t="s">
        <v>505</v>
      </c>
    </row>
    <row r="144" spans="1:16" ht="13.2">
      <c r="A144" s="25" t="s">
        <v>50</v>
      </c>
      <c r="B144" s="30" t="s">
        <v>293</v>
      </c>
      <c r="C144" s="30" t="s">
        <v>676</v>
      </c>
      <c r="D144" s="25" t="s">
        <v>53</v>
      </c>
      <c r="E144" s="31" t="s">
        <v>677</v>
      </c>
      <c r="F144" s="32" t="s">
        <v>55</v>
      </c>
      <c r="G144" s="33">
        <v>10.572</v>
      </c>
      <c r="H144" s="34">
        <v>0</v>
      </c>
      <c r="I144" s="34">
        <f>ROUND(ROUND(H144,2)*ROUND(G144,3),2)</f>
        <v>0</v>
      </c>
      <c r="J144" s="32" t="s">
        <v>56</v>
      </c>
      <c r="O144">
        <f>(I144*21)/100</f>
        <v>0</v>
      </c>
      <c r="P144" t="s">
        <v>27</v>
      </c>
    </row>
    <row r="145" spans="1:5" ht="52.8">
      <c r="A145" s="35" t="s">
        <v>57</v>
      </c>
      <c r="E145" s="36" t="s">
        <v>678</v>
      </c>
    </row>
    <row r="146" spans="1:5" ht="13.2">
      <c r="A146" s="37" t="s">
        <v>59</v>
      </c>
      <c r="E146" s="38" t="s">
        <v>679</v>
      </c>
    </row>
    <row r="147" spans="1:5" ht="277.2">
      <c r="A147" t="s">
        <v>61</v>
      </c>
      <c r="E147" s="36" t="s">
        <v>655</v>
      </c>
    </row>
    <row r="148" spans="1:18" ht="12.75" customHeight="1">
      <c r="A148" s="12" t="s">
        <v>48</v>
      </c>
      <c r="B148" s="12"/>
      <c r="C148" s="39" t="s">
        <v>36</v>
      </c>
      <c r="D148" s="12"/>
      <c r="E148" s="28" t="s">
        <v>237</v>
      </c>
      <c r="F148" s="12"/>
      <c r="G148" s="12"/>
      <c r="H148" s="12"/>
      <c r="I148" s="40">
        <f>0+Q148</f>
        <v>0</v>
      </c>
      <c r="J148" s="12"/>
      <c r="O148">
        <f>0+R148</f>
        <v>0</v>
      </c>
      <c r="Q148">
        <f>0+I149+I153+I157+I161+I165+I169+I173+I177+I181</f>
        <v>0</v>
      </c>
      <c r="R148">
        <f>0+O149+O153+O157+O161+O165+O169+O173+O177+O181</f>
        <v>0</v>
      </c>
    </row>
    <row r="149" spans="1:16" ht="13.2">
      <c r="A149" s="25" t="s">
        <v>50</v>
      </c>
      <c r="B149" s="30" t="s">
        <v>249</v>
      </c>
      <c r="C149" s="30" t="s">
        <v>680</v>
      </c>
      <c r="D149" s="25" t="s">
        <v>53</v>
      </c>
      <c r="E149" s="31" t="s">
        <v>681</v>
      </c>
      <c r="F149" s="32" t="s">
        <v>93</v>
      </c>
      <c r="G149" s="33">
        <v>17.098</v>
      </c>
      <c r="H149" s="34">
        <v>0</v>
      </c>
      <c r="I149" s="34">
        <f>ROUND(ROUND(H149,2)*ROUND(G149,3),2)</f>
        <v>0</v>
      </c>
      <c r="J149" s="32" t="s">
        <v>56</v>
      </c>
      <c r="O149">
        <f>(I149*21)/100</f>
        <v>0</v>
      </c>
      <c r="P149" t="s">
        <v>27</v>
      </c>
    </row>
    <row r="150" spans="1:5" ht="52.8">
      <c r="A150" s="35" t="s">
        <v>57</v>
      </c>
      <c r="E150" s="36" t="s">
        <v>682</v>
      </c>
    </row>
    <row r="151" spans="1:5" ht="13.2">
      <c r="A151" s="37" t="s">
        <v>59</v>
      </c>
      <c r="E151" s="38" t="s">
        <v>683</v>
      </c>
    </row>
    <row r="152" spans="1:5" ht="382.8">
      <c r="A152" t="s">
        <v>61</v>
      </c>
      <c r="E152" s="36" t="s">
        <v>505</v>
      </c>
    </row>
    <row r="153" spans="1:16" ht="13.2">
      <c r="A153" s="25" t="s">
        <v>50</v>
      </c>
      <c r="B153" s="30" t="s">
        <v>426</v>
      </c>
      <c r="C153" s="30" t="s">
        <v>684</v>
      </c>
      <c r="D153" s="25" t="s">
        <v>53</v>
      </c>
      <c r="E153" s="31" t="s">
        <v>685</v>
      </c>
      <c r="F153" s="32" t="s">
        <v>93</v>
      </c>
      <c r="G153" s="33">
        <v>16.835</v>
      </c>
      <c r="H153" s="34">
        <v>0</v>
      </c>
      <c r="I153" s="34">
        <f>ROUND(ROUND(H153,2)*ROUND(G153,3),2)</f>
        <v>0</v>
      </c>
      <c r="J153" s="32" t="s">
        <v>56</v>
      </c>
      <c r="O153">
        <f>(I153*21)/100</f>
        <v>0</v>
      </c>
      <c r="P153" t="s">
        <v>27</v>
      </c>
    </row>
    <row r="154" spans="1:5" ht="118.8">
      <c r="A154" s="35" t="s">
        <v>57</v>
      </c>
      <c r="E154" s="36" t="s">
        <v>686</v>
      </c>
    </row>
    <row r="155" spans="1:5" ht="13.2">
      <c r="A155" s="37" t="s">
        <v>59</v>
      </c>
      <c r="E155" s="38" t="s">
        <v>687</v>
      </c>
    </row>
    <row r="156" spans="1:5" ht="382.8">
      <c r="A156" t="s">
        <v>61</v>
      </c>
      <c r="E156" s="36" t="s">
        <v>505</v>
      </c>
    </row>
    <row r="157" spans="1:16" ht="13.2">
      <c r="A157" s="25" t="s">
        <v>50</v>
      </c>
      <c r="B157" s="30" t="s">
        <v>134</v>
      </c>
      <c r="C157" s="30" t="s">
        <v>688</v>
      </c>
      <c r="D157" s="25" t="s">
        <v>53</v>
      </c>
      <c r="E157" s="31" t="s">
        <v>689</v>
      </c>
      <c r="F157" s="32" t="s">
        <v>55</v>
      </c>
      <c r="G157" s="33">
        <v>2.643</v>
      </c>
      <c r="H157" s="34">
        <v>0</v>
      </c>
      <c r="I157" s="34">
        <f>ROUND(ROUND(H157,2)*ROUND(G157,3),2)</f>
        <v>0</v>
      </c>
      <c r="J157" s="32" t="s">
        <v>56</v>
      </c>
      <c r="O157">
        <f>(I157*21)/100</f>
        <v>0</v>
      </c>
      <c r="P157" t="s">
        <v>27</v>
      </c>
    </row>
    <row r="158" spans="1:5" ht="52.8">
      <c r="A158" s="35" t="s">
        <v>57</v>
      </c>
      <c r="E158" s="36" t="s">
        <v>690</v>
      </c>
    </row>
    <row r="159" spans="1:5" ht="13.2">
      <c r="A159" s="37" t="s">
        <v>59</v>
      </c>
      <c r="E159" s="38" t="s">
        <v>691</v>
      </c>
    </row>
    <row r="160" spans="1:5" ht="277.2">
      <c r="A160" t="s">
        <v>61</v>
      </c>
      <c r="E160" s="36" t="s">
        <v>692</v>
      </c>
    </row>
    <row r="161" spans="1:16" ht="13.2">
      <c r="A161" s="25" t="s">
        <v>50</v>
      </c>
      <c r="B161" s="30" t="s">
        <v>196</v>
      </c>
      <c r="C161" s="30" t="s">
        <v>693</v>
      </c>
      <c r="D161" s="25" t="s">
        <v>53</v>
      </c>
      <c r="E161" s="31" t="s">
        <v>694</v>
      </c>
      <c r="F161" s="32" t="s">
        <v>93</v>
      </c>
      <c r="G161" s="33">
        <v>1.02</v>
      </c>
      <c r="H161" s="34">
        <v>0</v>
      </c>
      <c r="I161" s="34">
        <f>ROUND(ROUND(H161,2)*ROUND(G161,3),2)</f>
        <v>0</v>
      </c>
      <c r="J161" s="32" t="s">
        <v>56</v>
      </c>
      <c r="O161">
        <f>(I161*21)/100</f>
        <v>0</v>
      </c>
      <c r="P161" t="s">
        <v>27</v>
      </c>
    </row>
    <row r="162" spans="1:5" ht="66">
      <c r="A162" s="35" t="s">
        <v>57</v>
      </c>
      <c r="E162" s="36" t="s">
        <v>695</v>
      </c>
    </row>
    <row r="163" spans="1:5" ht="13.2">
      <c r="A163" s="37" t="s">
        <v>59</v>
      </c>
      <c r="E163" s="38" t="s">
        <v>696</v>
      </c>
    </row>
    <row r="164" spans="1:5" ht="237.6">
      <c r="A164" t="s">
        <v>61</v>
      </c>
      <c r="E164" s="36" t="s">
        <v>697</v>
      </c>
    </row>
    <row r="165" spans="1:16" ht="13.2">
      <c r="A165" s="25" t="s">
        <v>50</v>
      </c>
      <c r="B165" s="30" t="s">
        <v>267</v>
      </c>
      <c r="C165" s="30" t="s">
        <v>239</v>
      </c>
      <c r="D165" s="25" t="s">
        <v>53</v>
      </c>
      <c r="E165" s="31" t="s">
        <v>240</v>
      </c>
      <c r="F165" s="32" t="s">
        <v>93</v>
      </c>
      <c r="G165" s="33">
        <v>10.043</v>
      </c>
      <c r="H165" s="34">
        <v>0</v>
      </c>
      <c r="I165" s="34">
        <f>ROUND(ROUND(H165,2)*ROUND(G165,3),2)</f>
        <v>0</v>
      </c>
      <c r="J165" s="32" t="s">
        <v>56</v>
      </c>
      <c r="O165">
        <f>(I165*21)/100</f>
        <v>0</v>
      </c>
      <c r="P165" t="s">
        <v>27</v>
      </c>
    </row>
    <row r="166" spans="1:5" ht="52.8">
      <c r="A166" s="35" t="s">
        <v>57</v>
      </c>
      <c r="E166" s="36" t="s">
        <v>698</v>
      </c>
    </row>
    <row r="167" spans="1:5" ht="13.2">
      <c r="A167" s="37" t="s">
        <v>59</v>
      </c>
      <c r="E167" s="38" t="s">
        <v>699</v>
      </c>
    </row>
    <row r="168" spans="1:5" ht="382.8">
      <c r="A168" t="s">
        <v>61</v>
      </c>
      <c r="E168" s="36" t="s">
        <v>505</v>
      </c>
    </row>
    <row r="169" spans="1:16" ht="13.2">
      <c r="A169" s="25" t="s">
        <v>50</v>
      </c>
      <c r="B169" s="30" t="s">
        <v>147</v>
      </c>
      <c r="C169" s="30" t="s">
        <v>700</v>
      </c>
      <c r="D169" s="25" t="s">
        <v>142</v>
      </c>
      <c r="E169" s="31" t="s">
        <v>701</v>
      </c>
      <c r="F169" s="32" t="s">
        <v>93</v>
      </c>
      <c r="G169" s="33">
        <v>7.613</v>
      </c>
      <c r="H169" s="34">
        <v>0</v>
      </c>
      <c r="I169" s="34">
        <f>ROUND(ROUND(H169,2)*ROUND(G169,3),2)</f>
        <v>0</v>
      </c>
      <c r="J169" s="32" t="s">
        <v>56</v>
      </c>
      <c r="O169">
        <f>(I169*21)/100</f>
        <v>0</v>
      </c>
      <c r="P169" t="s">
        <v>27</v>
      </c>
    </row>
    <row r="170" spans="1:5" ht="66">
      <c r="A170" s="35" t="s">
        <v>57</v>
      </c>
      <c r="E170" s="36" t="s">
        <v>702</v>
      </c>
    </row>
    <row r="171" spans="1:5" ht="13.2">
      <c r="A171" s="37" t="s">
        <v>59</v>
      </c>
      <c r="E171" s="38" t="s">
        <v>703</v>
      </c>
    </row>
    <row r="172" spans="1:5" ht="382.8">
      <c r="A172" t="s">
        <v>61</v>
      </c>
      <c r="E172" s="36" t="s">
        <v>505</v>
      </c>
    </row>
    <row r="173" spans="1:16" ht="13.2">
      <c r="A173" s="25" t="s">
        <v>50</v>
      </c>
      <c r="B173" s="30" t="s">
        <v>378</v>
      </c>
      <c r="C173" s="30" t="s">
        <v>700</v>
      </c>
      <c r="D173" s="25" t="s">
        <v>148</v>
      </c>
      <c r="E173" s="31" t="s">
        <v>701</v>
      </c>
      <c r="F173" s="32" t="s">
        <v>93</v>
      </c>
      <c r="G173" s="33">
        <v>1.495</v>
      </c>
      <c r="H173" s="34">
        <v>0</v>
      </c>
      <c r="I173" s="34">
        <f>ROUND(ROUND(H173,2)*ROUND(G173,3),2)</f>
        <v>0</v>
      </c>
      <c r="J173" s="32" t="s">
        <v>56</v>
      </c>
      <c r="O173">
        <f>(I173*21)/100</f>
        <v>0</v>
      </c>
      <c r="P173" t="s">
        <v>27</v>
      </c>
    </row>
    <row r="174" spans="1:5" ht="52.8">
      <c r="A174" s="35" t="s">
        <v>57</v>
      </c>
      <c r="E174" s="36" t="s">
        <v>704</v>
      </c>
    </row>
    <row r="175" spans="1:5" ht="13.2">
      <c r="A175" s="37" t="s">
        <v>59</v>
      </c>
      <c r="E175" s="38" t="s">
        <v>705</v>
      </c>
    </row>
    <row r="176" spans="1:5" ht="382.8">
      <c r="A176" t="s">
        <v>61</v>
      </c>
      <c r="E176" s="36" t="s">
        <v>505</v>
      </c>
    </row>
    <row r="177" spans="1:16" ht="13.2">
      <c r="A177" s="25" t="s">
        <v>50</v>
      </c>
      <c r="B177" s="30" t="s">
        <v>186</v>
      </c>
      <c r="C177" s="30" t="s">
        <v>535</v>
      </c>
      <c r="D177" s="25" t="s">
        <v>53</v>
      </c>
      <c r="E177" s="31" t="s">
        <v>536</v>
      </c>
      <c r="F177" s="32" t="s">
        <v>93</v>
      </c>
      <c r="G177" s="33">
        <v>18.84</v>
      </c>
      <c r="H177" s="34">
        <v>0</v>
      </c>
      <c r="I177" s="34">
        <f>ROUND(ROUND(H177,2)*ROUND(G177,3),2)</f>
        <v>0</v>
      </c>
      <c r="J177" s="32" t="s">
        <v>56</v>
      </c>
      <c r="O177">
        <f>(I177*21)/100</f>
        <v>0</v>
      </c>
      <c r="P177" t="s">
        <v>27</v>
      </c>
    </row>
    <row r="178" spans="1:5" ht="66">
      <c r="A178" s="35" t="s">
        <v>57</v>
      </c>
      <c r="E178" s="36" t="s">
        <v>706</v>
      </c>
    </row>
    <row r="179" spans="1:5" ht="13.2">
      <c r="A179" s="37" t="s">
        <v>59</v>
      </c>
      <c r="E179" s="38" t="s">
        <v>707</v>
      </c>
    </row>
    <row r="180" spans="1:5" ht="52.8">
      <c r="A180" t="s">
        <v>61</v>
      </c>
      <c r="E180" s="36" t="s">
        <v>539</v>
      </c>
    </row>
    <row r="181" spans="1:16" ht="13.2">
      <c r="A181" s="25" t="s">
        <v>50</v>
      </c>
      <c r="B181" s="30" t="s">
        <v>180</v>
      </c>
      <c r="C181" s="30" t="s">
        <v>256</v>
      </c>
      <c r="D181" s="25" t="s">
        <v>53</v>
      </c>
      <c r="E181" s="31" t="s">
        <v>257</v>
      </c>
      <c r="F181" s="32" t="s">
        <v>93</v>
      </c>
      <c r="G181" s="33">
        <v>12.688</v>
      </c>
      <c r="H181" s="34">
        <v>0</v>
      </c>
      <c r="I181" s="34">
        <f>ROUND(ROUND(H181,2)*ROUND(G181,3),2)</f>
        <v>0</v>
      </c>
      <c r="J181" s="32" t="s">
        <v>56</v>
      </c>
      <c r="O181">
        <f>(I181*21)/100</f>
        <v>0</v>
      </c>
      <c r="P181" t="s">
        <v>27</v>
      </c>
    </row>
    <row r="182" spans="1:5" ht="66">
      <c r="A182" s="35" t="s">
        <v>57</v>
      </c>
      <c r="E182" s="36" t="s">
        <v>708</v>
      </c>
    </row>
    <row r="183" spans="1:5" ht="13.2">
      <c r="A183" s="37" t="s">
        <v>59</v>
      </c>
      <c r="E183" s="38" t="s">
        <v>709</v>
      </c>
    </row>
    <row r="184" spans="1:5" ht="105.6">
      <c r="A184" t="s">
        <v>61</v>
      </c>
      <c r="E184" s="36" t="s">
        <v>710</v>
      </c>
    </row>
    <row r="185" spans="1:18" ht="12.75" customHeight="1">
      <c r="A185" s="12" t="s">
        <v>48</v>
      </c>
      <c r="B185" s="12"/>
      <c r="C185" s="39" t="s">
        <v>38</v>
      </c>
      <c r="D185" s="12"/>
      <c r="E185" s="28" t="s">
        <v>261</v>
      </c>
      <c r="F185" s="12"/>
      <c r="G185" s="12"/>
      <c r="H185" s="12"/>
      <c r="I185" s="40">
        <f>0+Q185</f>
        <v>0</v>
      </c>
      <c r="J185" s="12"/>
      <c r="O185">
        <f>0+R185</f>
        <v>0</v>
      </c>
      <c r="Q185">
        <f>0+I186+I190</f>
        <v>0</v>
      </c>
      <c r="R185">
        <f>0+O186+O190</f>
        <v>0</v>
      </c>
    </row>
    <row r="186" spans="1:16" ht="13.2">
      <c r="A186" s="25" t="s">
        <v>50</v>
      </c>
      <c r="B186" s="30" t="s">
        <v>711</v>
      </c>
      <c r="C186" s="30" t="s">
        <v>712</v>
      </c>
      <c r="D186" s="25" t="s">
        <v>53</v>
      </c>
      <c r="E186" s="31" t="s">
        <v>713</v>
      </c>
      <c r="F186" s="32" t="s">
        <v>176</v>
      </c>
      <c r="G186" s="33">
        <v>28</v>
      </c>
      <c r="H186" s="34">
        <v>0</v>
      </c>
      <c r="I186" s="34">
        <f>ROUND(ROUND(H186,2)*ROUND(G186,3),2)</f>
        <v>0</v>
      </c>
      <c r="J186" s="32" t="s">
        <v>56</v>
      </c>
      <c r="O186">
        <f>(I186*21)/100</f>
        <v>0</v>
      </c>
      <c r="P186" t="s">
        <v>27</v>
      </c>
    </row>
    <row r="187" spans="1:5" ht="39.6">
      <c r="A187" s="35" t="s">
        <v>57</v>
      </c>
      <c r="E187" s="36" t="s">
        <v>714</v>
      </c>
    </row>
    <row r="188" spans="1:5" ht="13.2">
      <c r="A188" s="37" t="s">
        <v>59</v>
      </c>
      <c r="E188" s="38" t="s">
        <v>715</v>
      </c>
    </row>
    <row r="189" spans="1:5" ht="52.8">
      <c r="A189" t="s">
        <v>61</v>
      </c>
      <c r="E189" s="36" t="s">
        <v>716</v>
      </c>
    </row>
    <row r="190" spans="1:16" ht="13.2">
      <c r="A190" s="25" t="s">
        <v>50</v>
      </c>
      <c r="B190" s="30" t="s">
        <v>166</v>
      </c>
      <c r="C190" s="30" t="s">
        <v>717</v>
      </c>
      <c r="D190" s="25" t="s">
        <v>53</v>
      </c>
      <c r="E190" s="31" t="s">
        <v>718</v>
      </c>
      <c r="F190" s="32" t="s">
        <v>176</v>
      </c>
      <c r="G190" s="33">
        <v>36.4</v>
      </c>
      <c r="H190" s="34">
        <v>0</v>
      </c>
      <c r="I190" s="34">
        <f>ROUND(ROUND(H190,2)*ROUND(G190,3),2)</f>
        <v>0</v>
      </c>
      <c r="J190" s="32" t="s">
        <v>56</v>
      </c>
      <c r="O190">
        <f>(I190*21)/100</f>
        <v>0</v>
      </c>
      <c r="P190" t="s">
        <v>27</v>
      </c>
    </row>
    <row r="191" spans="1:5" ht="52.8">
      <c r="A191" s="35" t="s">
        <v>57</v>
      </c>
      <c r="E191" s="36" t="s">
        <v>719</v>
      </c>
    </row>
    <row r="192" spans="1:5" ht="13.2">
      <c r="A192" s="37" t="s">
        <v>59</v>
      </c>
      <c r="E192" s="38" t="s">
        <v>720</v>
      </c>
    </row>
    <row r="193" spans="1:5" ht="145.2">
      <c r="A193" t="s">
        <v>61</v>
      </c>
      <c r="E193" s="36" t="s">
        <v>721</v>
      </c>
    </row>
    <row r="194" spans="1:18" ht="12.75" customHeight="1">
      <c r="A194" s="12" t="s">
        <v>48</v>
      </c>
      <c r="B194" s="12"/>
      <c r="C194" s="39" t="s">
        <v>304</v>
      </c>
      <c r="D194" s="12"/>
      <c r="E194" s="28" t="s">
        <v>305</v>
      </c>
      <c r="F194" s="12"/>
      <c r="G194" s="12"/>
      <c r="H194" s="12"/>
      <c r="I194" s="40">
        <f>0+Q194</f>
        <v>0</v>
      </c>
      <c r="J194" s="12"/>
      <c r="O194">
        <f>0+R194</f>
        <v>0</v>
      </c>
      <c r="Q194">
        <f>0+I195+I199+I203+I207+I211+I215+I219+I223+I227</f>
        <v>0</v>
      </c>
      <c r="R194">
        <f>0+O195+O199+O203+O207+O211+O215+O219+O223+O227</f>
        <v>0</v>
      </c>
    </row>
    <row r="195" spans="1:16" ht="26.4">
      <c r="A195" s="25" t="s">
        <v>50</v>
      </c>
      <c r="B195" s="30" t="s">
        <v>314</v>
      </c>
      <c r="C195" s="30" t="s">
        <v>722</v>
      </c>
      <c r="D195" s="25" t="s">
        <v>53</v>
      </c>
      <c r="E195" s="31" t="s">
        <v>723</v>
      </c>
      <c r="F195" s="32" t="s">
        <v>176</v>
      </c>
      <c r="G195" s="33">
        <v>171.079</v>
      </c>
      <c r="H195" s="34">
        <v>0</v>
      </c>
      <c r="I195" s="34">
        <f>ROUND(ROUND(H195,2)*ROUND(G195,3),2)</f>
        <v>0</v>
      </c>
      <c r="J195" s="32" t="s">
        <v>56</v>
      </c>
      <c r="O195">
        <f>(I195*21)/100</f>
        <v>0</v>
      </c>
      <c r="P195" t="s">
        <v>27</v>
      </c>
    </row>
    <row r="196" spans="1:5" ht="145.2">
      <c r="A196" s="35" t="s">
        <v>57</v>
      </c>
      <c r="E196" s="36" t="s">
        <v>724</v>
      </c>
    </row>
    <row r="197" spans="1:5" ht="39.6">
      <c r="A197" s="37" t="s">
        <v>59</v>
      </c>
      <c r="E197" s="38" t="s">
        <v>725</v>
      </c>
    </row>
    <row r="198" spans="1:5" ht="198">
      <c r="A198" t="s">
        <v>61</v>
      </c>
      <c r="E198" s="36" t="s">
        <v>726</v>
      </c>
    </row>
    <row r="199" spans="1:16" ht="26.4">
      <c r="A199" s="25" t="s">
        <v>50</v>
      </c>
      <c r="B199" s="30" t="s">
        <v>328</v>
      </c>
      <c r="C199" s="30" t="s">
        <v>727</v>
      </c>
      <c r="D199" s="25" t="s">
        <v>53</v>
      </c>
      <c r="E199" s="31" t="s">
        <v>728</v>
      </c>
      <c r="F199" s="32" t="s">
        <v>176</v>
      </c>
      <c r="G199" s="33">
        <v>63</v>
      </c>
      <c r="H199" s="34">
        <v>0</v>
      </c>
      <c r="I199" s="34">
        <f>ROUND(ROUND(H199,2)*ROUND(G199,3),2)</f>
        <v>0</v>
      </c>
      <c r="J199" s="32" t="s">
        <v>56</v>
      </c>
      <c r="O199">
        <f>(I199*21)/100</f>
        <v>0</v>
      </c>
      <c r="P199" t="s">
        <v>27</v>
      </c>
    </row>
    <row r="200" spans="1:5" ht="66">
      <c r="A200" s="35" t="s">
        <v>57</v>
      </c>
      <c r="E200" s="36" t="s">
        <v>729</v>
      </c>
    </row>
    <row r="201" spans="1:5" ht="13.2">
      <c r="A201" s="37" t="s">
        <v>59</v>
      </c>
      <c r="E201" s="38" t="s">
        <v>730</v>
      </c>
    </row>
    <row r="202" spans="1:5" ht="198">
      <c r="A202" t="s">
        <v>61</v>
      </c>
      <c r="E202" s="36" t="s">
        <v>726</v>
      </c>
    </row>
    <row r="203" spans="1:16" ht="13.2">
      <c r="A203" s="25" t="s">
        <v>50</v>
      </c>
      <c r="B203" s="30" t="s">
        <v>417</v>
      </c>
      <c r="C203" s="30" t="s">
        <v>731</v>
      </c>
      <c r="D203" s="25" t="s">
        <v>53</v>
      </c>
      <c r="E203" s="31" t="s">
        <v>732</v>
      </c>
      <c r="F203" s="32" t="s">
        <v>176</v>
      </c>
      <c r="G203" s="33">
        <v>45.285</v>
      </c>
      <c r="H203" s="34">
        <v>0</v>
      </c>
      <c r="I203" s="34">
        <f>ROUND(ROUND(H203,2)*ROUND(G203,3),2)</f>
        <v>0</v>
      </c>
      <c r="J203" s="32" t="s">
        <v>56</v>
      </c>
      <c r="O203">
        <f>(I203*21)/100</f>
        <v>0</v>
      </c>
      <c r="P203" t="s">
        <v>27</v>
      </c>
    </row>
    <row r="204" spans="1:5" ht="52.8">
      <c r="A204" s="35" t="s">
        <v>57</v>
      </c>
      <c r="E204" s="36" t="s">
        <v>733</v>
      </c>
    </row>
    <row r="205" spans="1:5" ht="13.2">
      <c r="A205" s="37" t="s">
        <v>59</v>
      </c>
      <c r="E205" s="38" t="s">
        <v>734</v>
      </c>
    </row>
    <row r="206" spans="1:5" ht="198">
      <c r="A206" t="s">
        <v>61</v>
      </c>
      <c r="E206" s="36" t="s">
        <v>726</v>
      </c>
    </row>
    <row r="207" spans="1:16" ht="13.2">
      <c r="A207" s="25" t="s">
        <v>50</v>
      </c>
      <c r="B207" s="30" t="s">
        <v>411</v>
      </c>
      <c r="C207" s="30" t="s">
        <v>735</v>
      </c>
      <c r="D207" s="25" t="s">
        <v>53</v>
      </c>
      <c r="E207" s="31" t="s">
        <v>736</v>
      </c>
      <c r="F207" s="32" t="s">
        <v>176</v>
      </c>
      <c r="G207" s="33">
        <v>33.235</v>
      </c>
      <c r="H207" s="34">
        <v>0</v>
      </c>
      <c r="I207" s="34">
        <f>ROUND(ROUND(H207,2)*ROUND(G207,3),2)</f>
        <v>0</v>
      </c>
      <c r="J207" s="32" t="s">
        <v>56</v>
      </c>
      <c r="O207">
        <f>(I207*21)/100</f>
        <v>0</v>
      </c>
      <c r="P207" t="s">
        <v>27</v>
      </c>
    </row>
    <row r="208" spans="1:5" ht="66">
      <c r="A208" s="35" t="s">
        <v>57</v>
      </c>
      <c r="E208" s="36" t="s">
        <v>737</v>
      </c>
    </row>
    <row r="209" spans="1:5" ht="13.2">
      <c r="A209" s="37" t="s">
        <v>59</v>
      </c>
      <c r="E209" s="38" t="s">
        <v>738</v>
      </c>
    </row>
    <row r="210" spans="1:5" ht="211.2">
      <c r="A210" t="s">
        <v>61</v>
      </c>
      <c r="E210" s="36" t="s">
        <v>739</v>
      </c>
    </row>
    <row r="211" spans="1:16" ht="26.4">
      <c r="A211" s="25" t="s">
        <v>50</v>
      </c>
      <c r="B211" s="30" t="s">
        <v>276</v>
      </c>
      <c r="C211" s="30" t="s">
        <v>740</v>
      </c>
      <c r="D211" s="25" t="s">
        <v>53</v>
      </c>
      <c r="E211" s="31" t="s">
        <v>741</v>
      </c>
      <c r="F211" s="32" t="s">
        <v>176</v>
      </c>
      <c r="G211" s="33">
        <v>47.32</v>
      </c>
      <c r="H211" s="34">
        <v>0</v>
      </c>
      <c r="I211" s="34">
        <f>ROUND(ROUND(H211,2)*ROUND(G211,3),2)</f>
        <v>0</v>
      </c>
      <c r="J211" s="32" t="s">
        <v>56</v>
      </c>
      <c r="O211">
        <f>(I211*21)/100</f>
        <v>0</v>
      </c>
      <c r="P211" t="s">
        <v>27</v>
      </c>
    </row>
    <row r="212" spans="1:5" ht="52.8">
      <c r="A212" s="35" t="s">
        <v>57</v>
      </c>
      <c r="E212" s="36" t="s">
        <v>742</v>
      </c>
    </row>
    <row r="213" spans="1:5" ht="13.2">
      <c r="A213" s="37" t="s">
        <v>59</v>
      </c>
      <c r="E213" s="38" t="s">
        <v>743</v>
      </c>
    </row>
    <row r="214" spans="1:5" ht="211.2">
      <c r="A214" t="s">
        <v>61</v>
      </c>
      <c r="E214" s="36" t="s">
        <v>744</v>
      </c>
    </row>
    <row r="215" spans="1:16" ht="13.2">
      <c r="A215" s="25" t="s">
        <v>50</v>
      </c>
      <c r="B215" s="30" t="s">
        <v>238</v>
      </c>
      <c r="C215" s="30" t="s">
        <v>745</v>
      </c>
      <c r="D215" s="25" t="s">
        <v>142</v>
      </c>
      <c r="E215" s="31" t="s">
        <v>746</v>
      </c>
      <c r="F215" s="32" t="s">
        <v>176</v>
      </c>
      <c r="G215" s="33">
        <v>34.815</v>
      </c>
      <c r="H215" s="34">
        <v>0</v>
      </c>
      <c r="I215" s="34">
        <f>ROUND(ROUND(H215,2)*ROUND(G215,3),2)</f>
        <v>0</v>
      </c>
      <c r="J215" s="32" t="s">
        <v>56</v>
      </c>
      <c r="O215">
        <f>(I215*21)/100</f>
        <v>0</v>
      </c>
      <c r="P215" t="s">
        <v>27</v>
      </c>
    </row>
    <row r="216" spans="1:5" ht="52.8">
      <c r="A216" s="35" t="s">
        <v>57</v>
      </c>
      <c r="E216" s="36" t="s">
        <v>747</v>
      </c>
    </row>
    <row r="217" spans="1:5" ht="13.2">
      <c r="A217" s="37" t="s">
        <v>59</v>
      </c>
      <c r="E217" s="38" t="s">
        <v>748</v>
      </c>
    </row>
    <row r="218" spans="1:5" ht="39.6">
      <c r="A218" t="s">
        <v>61</v>
      </c>
      <c r="E218" s="36" t="s">
        <v>749</v>
      </c>
    </row>
    <row r="219" spans="1:16" ht="13.2">
      <c r="A219" s="25" t="s">
        <v>50</v>
      </c>
      <c r="B219" s="30" t="s">
        <v>140</v>
      </c>
      <c r="C219" s="30" t="s">
        <v>745</v>
      </c>
      <c r="D219" s="25" t="s">
        <v>148</v>
      </c>
      <c r="E219" s="31" t="s">
        <v>746</v>
      </c>
      <c r="F219" s="32" t="s">
        <v>176</v>
      </c>
      <c r="G219" s="33">
        <v>63</v>
      </c>
      <c r="H219" s="34">
        <v>0</v>
      </c>
      <c r="I219" s="34">
        <f>ROUND(ROUND(H219,2)*ROUND(G219,3),2)</f>
        <v>0</v>
      </c>
      <c r="J219" s="32" t="s">
        <v>56</v>
      </c>
      <c r="O219">
        <f>(I219*21)/100</f>
        <v>0</v>
      </c>
      <c r="P219" t="s">
        <v>27</v>
      </c>
    </row>
    <row r="220" spans="1:5" ht="66">
      <c r="A220" s="35" t="s">
        <v>57</v>
      </c>
      <c r="E220" s="36" t="s">
        <v>750</v>
      </c>
    </row>
    <row r="221" spans="1:5" ht="13.2">
      <c r="A221" s="37" t="s">
        <v>59</v>
      </c>
      <c r="E221" s="38" t="s">
        <v>730</v>
      </c>
    </row>
    <row r="222" spans="1:5" ht="39.6">
      <c r="A222" t="s">
        <v>61</v>
      </c>
      <c r="E222" s="36" t="s">
        <v>749</v>
      </c>
    </row>
    <row r="223" spans="1:16" ht="13.2">
      <c r="A223" s="25" t="s">
        <v>50</v>
      </c>
      <c r="B223" s="30" t="s">
        <v>325</v>
      </c>
      <c r="C223" s="30" t="s">
        <v>745</v>
      </c>
      <c r="D223" s="25" t="s">
        <v>751</v>
      </c>
      <c r="E223" s="31" t="s">
        <v>746</v>
      </c>
      <c r="F223" s="32" t="s">
        <v>176</v>
      </c>
      <c r="G223" s="33">
        <v>67.375</v>
      </c>
      <c r="H223" s="34">
        <v>0</v>
      </c>
      <c r="I223" s="34">
        <f>ROUND(ROUND(H223,2)*ROUND(G223,3),2)</f>
        <v>0</v>
      </c>
      <c r="J223" s="32" t="s">
        <v>56</v>
      </c>
      <c r="O223">
        <f>(I223*21)/100</f>
        <v>0</v>
      </c>
      <c r="P223" t="s">
        <v>27</v>
      </c>
    </row>
    <row r="224" spans="1:5" ht="66">
      <c r="A224" s="35" t="s">
        <v>57</v>
      </c>
      <c r="E224" s="36" t="s">
        <v>752</v>
      </c>
    </row>
    <row r="225" spans="1:5" ht="13.2">
      <c r="A225" s="37" t="s">
        <v>59</v>
      </c>
      <c r="E225" s="38" t="s">
        <v>753</v>
      </c>
    </row>
    <row r="226" spans="1:5" ht="39.6">
      <c r="A226" t="s">
        <v>61</v>
      </c>
      <c r="E226" s="36" t="s">
        <v>749</v>
      </c>
    </row>
    <row r="227" spans="1:16" ht="13.2">
      <c r="A227" s="25" t="s">
        <v>50</v>
      </c>
      <c r="B227" s="30" t="s">
        <v>191</v>
      </c>
      <c r="C227" s="30" t="s">
        <v>754</v>
      </c>
      <c r="D227" s="25" t="s">
        <v>53</v>
      </c>
      <c r="E227" s="31" t="s">
        <v>755</v>
      </c>
      <c r="F227" s="32" t="s">
        <v>176</v>
      </c>
      <c r="G227" s="33">
        <v>127.773</v>
      </c>
      <c r="H227" s="34">
        <v>0</v>
      </c>
      <c r="I227" s="34">
        <f>ROUND(ROUND(H227,2)*ROUND(G227,3),2)</f>
        <v>0</v>
      </c>
      <c r="J227" s="32" t="s">
        <v>56</v>
      </c>
      <c r="O227">
        <f>(I227*21)/100</f>
        <v>0</v>
      </c>
      <c r="P227" t="s">
        <v>27</v>
      </c>
    </row>
    <row r="228" spans="1:5" ht="52.8">
      <c r="A228" s="35" t="s">
        <v>57</v>
      </c>
      <c r="E228" s="36" t="s">
        <v>756</v>
      </c>
    </row>
    <row r="229" spans="1:5" ht="13.2">
      <c r="A229" s="37" t="s">
        <v>59</v>
      </c>
      <c r="E229" s="38" t="s">
        <v>757</v>
      </c>
    </row>
    <row r="230" spans="1:5" ht="52.8">
      <c r="A230" t="s">
        <v>61</v>
      </c>
      <c r="E230" s="36" t="s">
        <v>758</v>
      </c>
    </row>
    <row r="231" spans="1:18" ht="12.75" customHeight="1">
      <c r="A231" s="12" t="s">
        <v>48</v>
      </c>
      <c r="B231" s="12"/>
      <c r="C231" s="39" t="s">
        <v>312</v>
      </c>
      <c r="D231" s="12"/>
      <c r="E231" s="28" t="s">
        <v>313</v>
      </c>
      <c r="F231" s="12"/>
      <c r="G231" s="12"/>
      <c r="H231" s="12"/>
      <c r="I231" s="40">
        <f>0+Q231</f>
        <v>0</v>
      </c>
      <c r="J231" s="12"/>
      <c r="O231">
        <f>0+R231</f>
        <v>0</v>
      </c>
      <c r="Q231">
        <f>0+I232</f>
        <v>0</v>
      </c>
      <c r="R231">
        <f>0+O232</f>
        <v>0</v>
      </c>
    </row>
    <row r="232" spans="1:16" ht="13.2">
      <c r="A232" s="25" t="s">
        <v>50</v>
      </c>
      <c r="B232" s="30" t="s">
        <v>169</v>
      </c>
      <c r="C232" s="30" t="s">
        <v>759</v>
      </c>
      <c r="D232" s="25" t="s">
        <v>53</v>
      </c>
      <c r="E232" s="31" t="s">
        <v>760</v>
      </c>
      <c r="F232" s="32" t="s">
        <v>110</v>
      </c>
      <c r="G232" s="33">
        <v>17.6</v>
      </c>
      <c r="H232" s="34">
        <v>0</v>
      </c>
      <c r="I232" s="34">
        <f>ROUND(ROUND(H232,2)*ROUND(G232,3),2)</f>
        <v>0</v>
      </c>
      <c r="J232" s="32" t="s">
        <v>56</v>
      </c>
      <c r="O232">
        <f>(I232*21)/100</f>
        <v>0</v>
      </c>
      <c r="P232" t="s">
        <v>27</v>
      </c>
    </row>
    <row r="233" spans="1:5" ht="66">
      <c r="A233" s="35" t="s">
        <v>57</v>
      </c>
      <c r="E233" s="36" t="s">
        <v>761</v>
      </c>
    </row>
    <row r="234" spans="1:5" ht="13.2">
      <c r="A234" s="37" t="s">
        <v>59</v>
      </c>
      <c r="E234" s="38" t="s">
        <v>762</v>
      </c>
    </row>
    <row r="235" spans="1:5" ht="250.8">
      <c r="A235" t="s">
        <v>61</v>
      </c>
      <c r="E235" s="36" t="s">
        <v>763</v>
      </c>
    </row>
    <row r="236" spans="1:18" ht="12.75" customHeight="1">
      <c r="A236" s="12" t="s">
        <v>48</v>
      </c>
      <c r="B236" s="12"/>
      <c r="C236" s="39" t="s">
        <v>43</v>
      </c>
      <c r="D236" s="12"/>
      <c r="E236" s="28" t="s">
        <v>359</v>
      </c>
      <c r="F236" s="12"/>
      <c r="G236" s="12"/>
      <c r="H236" s="12"/>
      <c r="I236" s="40">
        <f>0+Q236</f>
        <v>0</v>
      </c>
      <c r="J236" s="12"/>
      <c r="O236">
        <f>0+R236</f>
        <v>0</v>
      </c>
      <c r="Q236">
        <f>0+I237+I241+I245+I249+I253+I257+I261+I265+I269+I273+I277+I281+I285+I289+I293+I297+I301</f>
        <v>0</v>
      </c>
      <c r="R236">
        <f>0+O237+O241+O245+O249+O253+O257+O261+O265+O269+O273+O277+O281+O285+O289+O293+O297+O301</f>
        <v>0</v>
      </c>
    </row>
    <row r="237" spans="1:16" ht="13.2">
      <c r="A237" s="25" t="s">
        <v>50</v>
      </c>
      <c r="B237" s="30" t="s">
        <v>388</v>
      </c>
      <c r="C237" s="30" t="s">
        <v>764</v>
      </c>
      <c r="D237" s="25" t="s">
        <v>53</v>
      </c>
      <c r="E237" s="31" t="s">
        <v>765</v>
      </c>
      <c r="F237" s="32" t="s">
        <v>110</v>
      </c>
      <c r="G237" s="33">
        <v>12.8</v>
      </c>
      <c r="H237" s="34">
        <v>0</v>
      </c>
      <c r="I237" s="34">
        <f>ROUND(ROUND(H237,2)*ROUND(G237,3),2)</f>
        <v>0</v>
      </c>
      <c r="J237" s="32" t="s">
        <v>56</v>
      </c>
      <c r="O237">
        <f>(I237*21)/100</f>
        <v>0</v>
      </c>
      <c r="P237" t="s">
        <v>27</v>
      </c>
    </row>
    <row r="238" spans="1:5" ht="343.2">
      <c r="A238" s="35" t="s">
        <v>57</v>
      </c>
      <c r="E238" s="36" t="s">
        <v>766</v>
      </c>
    </row>
    <row r="239" spans="1:5" ht="13.2">
      <c r="A239" s="37" t="s">
        <v>59</v>
      </c>
      <c r="E239" s="38" t="s">
        <v>767</v>
      </c>
    </row>
    <row r="240" spans="1:5" ht="66">
      <c r="A240" t="s">
        <v>61</v>
      </c>
      <c r="E240" s="36" t="s">
        <v>768</v>
      </c>
    </row>
    <row r="241" spans="1:16" ht="26.4">
      <c r="A241" s="25" t="s">
        <v>50</v>
      </c>
      <c r="B241" s="30" t="s">
        <v>383</v>
      </c>
      <c r="C241" s="30" t="s">
        <v>769</v>
      </c>
      <c r="D241" s="25" t="s">
        <v>53</v>
      </c>
      <c r="E241" s="31" t="s">
        <v>770</v>
      </c>
      <c r="F241" s="32" t="s">
        <v>110</v>
      </c>
      <c r="G241" s="33">
        <v>16</v>
      </c>
      <c r="H241" s="34">
        <v>0</v>
      </c>
      <c r="I241" s="34">
        <f>ROUND(ROUND(H241,2)*ROUND(G241,3),2)</f>
        <v>0</v>
      </c>
      <c r="J241" s="32" t="s">
        <v>56</v>
      </c>
      <c r="O241">
        <f>(I241*21)/100</f>
        <v>0</v>
      </c>
      <c r="P241" t="s">
        <v>27</v>
      </c>
    </row>
    <row r="242" spans="1:5" ht="198">
      <c r="A242" s="35" t="s">
        <v>57</v>
      </c>
      <c r="E242" s="36" t="s">
        <v>771</v>
      </c>
    </row>
    <row r="243" spans="1:5" ht="13.2">
      <c r="A243" s="37" t="s">
        <v>59</v>
      </c>
      <c r="E243" s="38" t="s">
        <v>772</v>
      </c>
    </row>
    <row r="244" spans="1:5" ht="118.8">
      <c r="A244" t="s">
        <v>61</v>
      </c>
      <c r="E244" s="36" t="s">
        <v>773</v>
      </c>
    </row>
    <row r="245" spans="1:16" ht="13.2">
      <c r="A245" s="25" t="s">
        <v>50</v>
      </c>
      <c r="B245" s="30" t="s">
        <v>360</v>
      </c>
      <c r="C245" s="30" t="s">
        <v>774</v>
      </c>
      <c r="D245" s="25" t="s">
        <v>53</v>
      </c>
      <c r="E245" s="31" t="s">
        <v>775</v>
      </c>
      <c r="F245" s="32" t="s">
        <v>86</v>
      </c>
      <c r="G245" s="33">
        <v>8</v>
      </c>
      <c r="H245" s="34">
        <v>0</v>
      </c>
      <c r="I245" s="34">
        <f>ROUND(ROUND(H245,2)*ROUND(G245,3),2)</f>
        <v>0</v>
      </c>
      <c r="J245" s="32" t="s">
        <v>56</v>
      </c>
      <c r="O245">
        <f>(I245*21)/100</f>
        <v>0</v>
      </c>
      <c r="P245" t="s">
        <v>27</v>
      </c>
    </row>
    <row r="246" spans="1:5" ht="66">
      <c r="A246" s="35" t="s">
        <v>57</v>
      </c>
      <c r="E246" s="36" t="s">
        <v>776</v>
      </c>
    </row>
    <row r="247" spans="1:5" ht="13.2">
      <c r="A247" s="37" t="s">
        <v>59</v>
      </c>
      <c r="E247" s="38" t="s">
        <v>777</v>
      </c>
    </row>
    <row r="248" spans="1:5" ht="39.6">
      <c r="A248" t="s">
        <v>61</v>
      </c>
      <c r="E248" s="36" t="s">
        <v>778</v>
      </c>
    </row>
    <row r="249" spans="1:16" ht="13.2">
      <c r="A249" s="25" t="s">
        <v>50</v>
      </c>
      <c r="B249" s="30" t="s">
        <v>206</v>
      </c>
      <c r="C249" s="30" t="s">
        <v>496</v>
      </c>
      <c r="D249" s="25" t="s">
        <v>53</v>
      </c>
      <c r="E249" s="31" t="s">
        <v>497</v>
      </c>
      <c r="F249" s="32" t="s">
        <v>110</v>
      </c>
      <c r="G249" s="33">
        <v>6.6</v>
      </c>
      <c r="H249" s="34">
        <v>0</v>
      </c>
      <c r="I249" s="34">
        <f>ROUND(ROUND(H249,2)*ROUND(G249,3),2)</f>
        <v>0</v>
      </c>
      <c r="J249" s="32" t="s">
        <v>56</v>
      </c>
      <c r="O249">
        <f>(I249*21)/100</f>
        <v>0</v>
      </c>
      <c r="P249" t="s">
        <v>27</v>
      </c>
    </row>
    <row r="250" spans="1:5" ht="79.2">
      <c r="A250" s="35" t="s">
        <v>57</v>
      </c>
      <c r="E250" s="36" t="s">
        <v>779</v>
      </c>
    </row>
    <row r="251" spans="1:5" ht="13.2">
      <c r="A251" s="37" t="s">
        <v>59</v>
      </c>
      <c r="E251" s="38" t="s">
        <v>780</v>
      </c>
    </row>
    <row r="252" spans="1:5" ht="52.8">
      <c r="A252" t="s">
        <v>61</v>
      </c>
      <c r="E252" s="36" t="s">
        <v>500</v>
      </c>
    </row>
    <row r="253" spans="1:16" ht="13.2">
      <c r="A253" s="25" t="s">
        <v>50</v>
      </c>
      <c r="B253" s="30" t="s">
        <v>781</v>
      </c>
      <c r="C253" s="30" t="s">
        <v>427</v>
      </c>
      <c r="D253" s="25" t="s">
        <v>53</v>
      </c>
      <c r="E253" s="31" t="s">
        <v>428</v>
      </c>
      <c r="F253" s="32" t="s">
        <v>110</v>
      </c>
      <c r="G253" s="33">
        <v>39.3</v>
      </c>
      <c r="H253" s="34">
        <v>0</v>
      </c>
      <c r="I253" s="34">
        <f>ROUND(ROUND(H253,2)*ROUND(G253,3),2)</f>
        <v>0</v>
      </c>
      <c r="J253" s="32" t="s">
        <v>56</v>
      </c>
      <c r="O253">
        <f>(I253*21)/100</f>
        <v>0</v>
      </c>
      <c r="P253" t="s">
        <v>27</v>
      </c>
    </row>
    <row r="254" spans="1:5" ht="66">
      <c r="A254" s="35" t="s">
        <v>57</v>
      </c>
      <c r="E254" s="36" t="s">
        <v>782</v>
      </c>
    </row>
    <row r="255" spans="1:5" ht="13.2">
      <c r="A255" s="37" t="s">
        <v>59</v>
      </c>
      <c r="E255" s="38" t="s">
        <v>588</v>
      </c>
    </row>
    <row r="256" spans="1:5" ht="39.6">
      <c r="A256" t="s">
        <v>61</v>
      </c>
      <c r="E256" s="36" t="s">
        <v>783</v>
      </c>
    </row>
    <row r="257" spans="1:16" ht="13.2">
      <c r="A257" s="25" t="s">
        <v>50</v>
      </c>
      <c r="B257" s="30" t="s">
        <v>107</v>
      </c>
      <c r="C257" s="30" t="s">
        <v>784</v>
      </c>
      <c r="D257" s="25" t="s">
        <v>53</v>
      </c>
      <c r="E257" s="31" t="s">
        <v>785</v>
      </c>
      <c r="F257" s="32" t="s">
        <v>658</v>
      </c>
      <c r="G257" s="33">
        <v>29.58</v>
      </c>
      <c r="H257" s="34">
        <v>0</v>
      </c>
      <c r="I257" s="34">
        <f>ROUND(ROUND(H257,2)*ROUND(G257,3),2)</f>
        <v>0</v>
      </c>
      <c r="J257" s="32" t="s">
        <v>56</v>
      </c>
      <c r="O257">
        <f>(I257*21)/100</f>
        <v>0</v>
      </c>
      <c r="P257" t="s">
        <v>27</v>
      </c>
    </row>
    <row r="258" spans="1:5" ht="66">
      <c r="A258" s="35" t="s">
        <v>57</v>
      </c>
      <c r="E258" s="36" t="s">
        <v>786</v>
      </c>
    </row>
    <row r="259" spans="1:5" ht="13.2">
      <c r="A259" s="37" t="s">
        <v>59</v>
      </c>
      <c r="E259" s="38" t="s">
        <v>787</v>
      </c>
    </row>
    <row r="260" spans="1:5" ht="369.6">
      <c r="A260" t="s">
        <v>61</v>
      </c>
      <c r="E260" s="36" t="s">
        <v>788</v>
      </c>
    </row>
    <row r="261" spans="1:16" ht="13.2">
      <c r="A261" s="25" t="s">
        <v>50</v>
      </c>
      <c r="B261" s="30" t="s">
        <v>51</v>
      </c>
      <c r="C261" s="30" t="s">
        <v>789</v>
      </c>
      <c r="D261" s="25" t="s">
        <v>142</v>
      </c>
      <c r="E261" s="31" t="s">
        <v>790</v>
      </c>
      <c r="F261" s="32" t="s">
        <v>93</v>
      </c>
      <c r="G261" s="33">
        <v>28.115</v>
      </c>
      <c r="H261" s="34">
        <v>0</v>
      </c>
      <c r="I261" s="34">
        <f>ROUND(ROUND(H261,2)*ROUND(G261,3),2)</f>
        <v>0</v>
      </c>
      <c r="J261" s="32" t="s">
        <v>56</v>
      </c>
      <c r="O261">
        <f>(I261*21)/100</f>
        <v>0</v>
      </c>
      <c r="P261" t="s">
        <v>27</v>
      </c>
    </row>
    <row r="262" spans="1:5" ht="79.2">
      <c r="A262" s="35" t="s">
        <v>57</v>
      </c>
      <c r="E262" s="36" t="s">
        <v>791</v>
      </c>
    </row>
    <row r="263" spans="1:5" ht="26.4">
      <c r="A263" s="37" t="s">
        <v>59</v>
      </c>
      <c r="E263" s="38" t="s">
        <v>792</v>
      </c>
    </row>
    <row r="264" spans="1:5" ht="105.6">
      <c r="A264" t="s">
        <v>61</v>
      </c>
      <c r="E264" s="36" t="s">
        <v>508</v>
      </c>
    </row>
    <row r="265" spans="1:16" ht="13.2">
      <c r="A265" s="25" t="s">
        <v>50</v>
      </c>
      <c r="B265" s="30" t="s">
        <v>123</v>
      </c>
      <c r="C265" s="30" t="s">
        <v>789</v>
      </c>
      <c r="D265" s="25" t="s">
        <v>148</v>
      </c>
      <c r="E265" s="31" t="s">
        <v>790</v>
      </c>
      <c r="F265" s="32" t="s">
        <v>93</v>
      </c>
      <c r="G265" s="33">
        <v>14.632</v>
      </c>
      <c r="H265" s="34">
        <v>0</v>
      </c>
      <c r="I265" s="34">
        <f>ROUND(ROUND(H265,2)*ROUND(G265,3),2)</f>
        <v>0</v>
      </c>
      <c r="J265" s="32" t="s">
        <v>56</v>
      </c>
      <c r="O265">
        <f>(I265*21)/100</f>
        <v>0</v>
      </c>
      <c r="P265" t="s">
        <v>27</v>
      </c>
    </row>
    <row r="266" spans="1:5" ht="66">
      <c r="A266" s="35" t="s">
        <v>57</v>
      </c>
      <c r="E266" s="36" t="s">
        <v>793</v>
      </c>
    </row>
    <row r="267" spans="1:5" ht="13.2">
      <c r="A267" s="37" t="s">
        <v>59</v>
      </c>
      <c r="E267" s="38" t="s">
        <v>794</v>
      </c>
    </row>
    <row r="268" spans="1:5" ht="105.6">
      <c r="A268" t="s">
        <v>61</v>
      </c>
      <c r="E268" s="36" t="s">
        <v>508</v>
      </c>
    </row>
    <row r="269" spans="1:16" ht="13.2">
      <c r="A269" s="25" t="s">
        <v>50</v>
      </c>
      <c r="B269" s="30" t="s">
        <v>43</v>
      </c>
      <c r="C269" s="30" t="s">
        <v>437</v>
      </c>
      <c r="D269" s="25" t="s">
        <v>142</v>
      </c>
      <c r="E269" s="31" t="s">
        <v>438</v>
      </c>
      <c r="F269" s="32" t="s">
        <v>93</v>
      </c>
      <c r="G269" s="33">
        <v>1.917</v>
      </c>
      <c r="H269" s="34">
        <v>0</v>
      </c>
      <c r="I269" s="34">
        <f>ROUND(ROUND(H269,2)*ROUND(G269,3),2)</f>
        <v>0</v>
      </c>
      <c r="J269" s="32" t="s">
        <v>56</v>
      </c>
      <c r="O269">
        <f>(I269*21)/100</f>
        <v>0</v>
      </c>
      <c r="P269" t="s">
        <v>27</v>
      </c>
    </row>
    <row r="270" spans="1:5" ht="66">
      <c r="A270" s="35" t="s">
        <v>57</v>
      </c>
      <c r="E270" s="36" t="s">
        <v>795</v>
      </c>
    </row>
    <row r="271" spans="1:5" ht="13.2">
      <c r="A271" s="37" t="s">
        <v>59</v>
      </c>
      <c r="E271" s="38" t="s">
        <v>796</v>
      </c>
    </row>
    <row r="272" spans="1:5" ht="105.6">
      <c r="A272" t="s">
        <v>61</v>
      </c>
      <c r="E272" s="36" t="s">
        <v>508</v>
      </c>
    </row>
    <row r="273" spans="1:16" ht="13.2">
      <c r="A273" s="25" t="s">
        <v>50</v>
      </c>
      <c r="B273" s="30" t="s">
        <v>129</v>
      </c>
      <c r="C273" s="30" t="s">
        <v>437</v>
      </c>
      <c r="D273" s="25" t="s">
        <v>148</v>
      </c>
      <c r="E273" s="31" t="s">
        <v>438</v>
      </c>
      <c r="F273" s="32" t="s">
        <v>93</v>
      </c>
      <c r="G273" s="33">
        <v>1.398</v>
      </c>
      <c r="H273" s="34">
        <v>0</v>
      </c>
      <c r="I273" s="34">
        <f>ROUND(ROUND(H273,2)*ROUND(G273,3),2)</f>
        <v>0</v>
      </c>
      <c r="J273" s="32" t="s">
        <v>56</v>
      </c>
      <c r="O273">
        <f>(I273*21)/100</f>
        <v>0</v>
      </c>
      <c r="P273" t="s">
        <v>27</v>
      </c>
    </row>
    <row r="274" spans="1:5" ht="66">
      <c r="A274" s="35" t="s">
        <v>57</v>
      </c>
      <c r="E274" s="36" t="s">
        <v>797</v>
      </c>
    </row>
    <row r="275" spans="1:5" ht="13.2">
      <c r="A275" s="37" t="s">
        <v>59</v>
      </c>
      <c r="E275" s="38" t="s">
        <v>798</v>
      </c>
    </row>
    <row r="276" spans="1:5" ht="105.6">
      <c r="A276" t="s">
        <v>61</v>
      </c>
      <c r="E276" s="36" t="s">
        <v>508</v>
      </c>
    </row>
    <row r="277" spans="1:16" ht="13.2">
      <c r="A277" s="25" t="s">
        <v>50</v>
      </c>
      <c r="B277" s="30" t="s">
        <v>26</v>
      </c>
      <c r="C277" s="30" t="s">
        <v>799</v>
      </c>
      <c r="D277" s="25" t="s">
        <v>142</v>
      </c>
      <c r="E277" s="31" t="s">
        <v>800</v>
      </c>
      <c r="F277" s="32" t="s">
        <v>93</v>
      </c>
      <c r="G277" s="33">
        <v>3.286</v>
      </c>
      <c r="H277" s="34">
        <v>0</v>
      </c>
      <c r="I277" s="34">
        <f>ROUND(ROUND(H277,2)*ROUND(G277,3),2)</f>
        <v>0</v>
      </c>
      <c r="J277" s="32" t="s">
        <v>56</v>
      </c>
      <c r="O277">
        <f>(I277*21)/100</f>
        <v>0</v>
      </c>
      <c r="P277" t="s">
        <v>27</v>
      </c>
    </row>
    <row r="278" spans="1:5" ht="66">
      <c r="A278" s="35" t="s">
        <v>57</v>
      </c>
      <c r="E278" s="36" t="s">
        <v>801</v>
      </c>
    </row>
    <row r="279" spans="1:5" ht="13.2">
      <c r="A279" s="37" t="s">
        <v>59</v>
      </c>
      <c r="E279" s="38" t="s">
        <v>802</v>
      </c>
    </row>
    <row r="280" spans="1:5" ht="105.6">
      <c r="A280" t="s">
        <v>61</v>
      </c>
      <c r="E280" s="36" t="s">
        <v>508</v>
      </c>
    </row>
    <row r="281" spans="1:16" ht="13.2">
      <c r="A281" s="25" t="s">
        <v>50</v>
      </c>
      <c r="B281" s="30" t="s">
        <v>102</v>
      </c>
      <c r="C281" s="30" t="s">
        <v>799</v>
      </c>
      <c r="D281" s="25" t="s">
        <v>148</v>
      </c>
      <c r="E281" s="31" t="s">
        <v>800</v>
      </c>
      <c r="F281" s="32" t="s">
        <v>93</v>
      </c>
      <c r="G281" s="33">
        <v>8.036</v>
      </c>
      <c r="H281" s="34">
        <v>0</v>
      </c>
      <c r="I281" s="34">
        <f>ROUND(ROUND(H281,2)*ROUND(G281,3),2)</f>
        <v>0</v>
      </c>
      <c r="J281" s="32" t="s">
        <v>56</v>
      </c>
      <c r="O281">
        <f>(I281*21)/100</f>
        <v>0</v>
      </c>
      <c r="P281" t="s">
        <v>27</v>
      </c>
    </row>
    <row r="282" spans="1:5" ht="66">
      <c r="A282" s="35" t="s">
        <v>57</v>
      </c>
      <c r="E282" s="36" t="s">
        <v>803</v>
      </c>
    </row>
    <row r="283" spans="1:5" ht="13.2">
      <c r="A283" s="37" t="s">
        <v>59</v>
      </c>
      <c r="E283" s="38" t="s">
        <v>804</v>
      </c>
    </row>
    <row r="284" spans="1:5" ht="105.6">
      <c r="A284" t="s">
        <v>61</v>
      </c>
      <c r="E284" s="36" t="s">
        <v>508</v>
      </c>
    </row>
    <row r="285" spans="1:16" ht="13.2">
      <c r="A285" s="25" t="s">
        <v>50</v>
      </c>
      <c r="B285" s="30" t="s">
        <v>97</v>
      </c>
      <c r="C285" s="30" t="s">
        <v>799</v>
      </c>
      <c r="D285" s="25" t="s">
        <v>751</v>
      </c>
      <c r="E285" s="31" t="s">
        <v>800</v>
      </c>
      <c r="F285" s="32" t="s">
        <v>93</v>
      </c>
      <c r="G285" s="33">
        <v>24.681</v>
      </c>
      <c r="H285" s="34">
        <v>0</v>
      </c>
      <c r="I285" s="34">
        <f>ROUND(ROUND(H285,2)*ROUND(G285,3),2)</f>
        <v>0</v>
      </c>
      <c r="J285" s="32" t="s">
        <v>56</v>
      </c>
      <c r="O285">
        <f>(I285*21)/100</f>
        <v>0</v>
      </c>
      <c r="P285" t="s">
        <v>27</v>
      </c>
    </row>
    <row r="286" spans="1:5" ht="79.2">
      <c r="A286" s="35" t="s">
        <v>57</v>
      </c>
      <c r="E286" s="36" t="s">
        <v>805</v>
      </c>
    </row>
    <row r="287" spans="1:5" ht="26.4">
      <c r="A287" s="37" t="s">
        <v>59</v>
      </c>
      <c r="E287" s="38" t="s">
        <v>806</v>
      </c>
    </row>
    <row r="288" spans="1:5" ht="105.6">
      <c r="A288" t="s">
        <v>61</v>
      </c>
      <c r="E288" s="36" t="s">
        <v>508</v>
      </c>
    </row>
    <row r="289" spans="1:16" ht="13.2">
      <c r="A289" s="25" t="s">
        <v>50</v>
      </c>
      <c r="B289" s="30" t="s">
        <v>90</v>
      </c>
      <c r="C289" s="30" t="s">
        <v>807</v>
      </c>
      <c r="D289" s="25" t="s">
        <v>53</v>
      </c>
      <c r="E289" s="31" t="s">
        <v>808</v>
      </c>
      <c r="F289" s="32" t="s">
        <v>93</v>
      </c>
      <c r="G289" s="33">
        <v>0.456</v>
      </c>
      <c r="H289" s="34">
        <v>0</v>
      </c>
      <c r="I289" s="34">
        <f>ROUND(ROUND(H289,2)*ROUND(G289,3),2)</f>
        <v>0</v>
      </c>
      <c r="J289" s="32" t="s">
        <v>56</v>
      </c>
      <c r="O289">
        <f>(I289*21)/100</f>
        <v>0</v>
      </c>
      <c r="P289" t="s">
        <v>27</v>
      </c>
    </row>
    <row r="290" spans="1:5" ht="66">
      <c r="A290" s="35" t="s">
        <v>57</v>
      </c>
      <c r="E290" s="36" t="s">
        <v>809</v>
      </c>
    </row>
    <row r="291" spans="1:5" ht="13.2">
      <c r="A291" s="37" t="s">
        <v>59</v>
      </c>
      <c r="E291" s="38" t="s">
        <v>810</v>
      </c>
    </row>
    <row r="292" spans="1:5" ht="105.6">
      <c r="A292" t="s">
        <v>61</v>
      </c>
      <c r="E292" s="36" t="s">
        <v>508</v>
      </c>
    </row>
    <row r="293" spans="1:16" ht="13.2">
      <c r="A293" s="25" t="s">
        <v>50</v>
      </c>
      <c r="B293" s="30" t="s">
        <v>27</v>
      </c>
      <c r="C293" s="30" t="s">
        <v>811</v>
      </c>
      <c r="D293" s="25" t="s">
        <v>142</v>
      </c>
      <c r="E293" s="31" t="s">
        <v>812</v>
      </c>
      <c r="F293" s="32" t="s">
        <v>55</v>
      </c>
      <c r="G293" s="33">
        <v>1.2</v>
      </c>
      <c r="H293" s="34">
        <v>0</v>
      </c>
      <c r="I293" s="34">
        <f>ROUND(ROUND(H293,2)*ROUND(G293,3),2)</f>
        <v>0</v>
      </c>
      <c r="J293" s="32" t="s">
        <v>56</v>
      </c>
      <c r="O293">
        <f>(I293*21)/100</f>
        <v>0</v>
      </c>
      <c r="P293" t="s">
        <v>27</v>
      </c>
    </row>
    <row r="294" spans="1:5" ht="52.8">
      <c r="A294" s="35" t="s">
        <v>57</v>
      </c>
      <c r="E294" s="36" t="s">
        <v>813</v>
      </c>
    </row>
    <row r="295" spans="1:5" ht="13.2">
      <c r="A295" s="37" t="s">
        <v>59</v>
      </c>
      <c r="E295" s="38" t="s">
        <v>814</v>
      </c>
    </row>
    <row r="296" spans="1:5" ht="79.2">
      <c r="A296" t="s">
        <v>61</v>
      </c>
      <c r="E296" s="36" t="s">
        <v>815</v>
      </c>
    </row>
    <row r="297" spans="1:16" ht="13.2">
      <c r="A297" s="25" t="s">
        <v>50</v>
      </c>
      <c r="B297" s="30" t="s">
        <v>45</v>
      </c>
      <c r="C297" s="30" t="s">
        <v>811</v>
      </c>
      <c r="D297" s="25" t="s">
        <v>148</v>
      </c>
      <c r="E297" s="31" t="s">
        <v>812</v>
      </c>
      <c r="F297" s="32" t="s">
        <v>55</v>
      </c>
      <c r="G297" s="33">
        <v>0.038</v>
      </c>
      <c r="H297" s="34">
        <v>0</v>
      </c>
      <c r="I297" s="34">
        <f>ROUND(ROUND(H297,2)*ROUND(G297,3),2)</f>
        <v>0</v>
      </c>
      <c r="J297" s="32" t="s">
        <v>56</v>
      </c>
      <c r="O297">
        <f>(I297*21)/100</f>
        <v>0</v>
      </c>
      <c r="P297" t="s">
        <v>27</v>
      </c>
    </row>
    <row r="298" spans="1:5" ht="66">
      <c r="A298" s="35" t="s">
        <v>57</v>
      </c>
      <c r="E298" s="36" t="s">
        <v>816</v>
      </c>
    </row>
    <row r="299" spans="1:5" ht="13.2">
      <c r="A299" s="37" t="s">
        <v>59</v>
      </c>
      <c r="E299" s="38" t="s">
        <v>817</v>
      </c>
    </row>
    <row r="300" spans="1:5" ht="79.2">
      <c r="A300" t="s">
        <v>61</v>
      </c>
      <c r="E300" s="36" t="s">
        <v>815</v>
      </c>
    </row>
    <row r="301" spans="1:16" ht="13.2">
      <c r="A301" s="25" t="s">
        <v>50</v>
      </c>
      <c r="B301" s="30" t="s">
        <v>47</v>
      </c>
      <c r="C301" s="30" t="s">
        <v>818</v>
      </c>
      <c r="D301" s="25" t="s">
        <v>53</v>
      </c>
      <c r="E301" s="31" t="s">
        <v>819</v>
      </c>
      <c r="F301" s="32" t="s">
        <v>176</v>
      </c>
      <c r="G301" s="33">
        <v>19.38</v>
      </c>
      <c r="H301" s="34">
        <v>0</v>
      </c>
      <c r="I301" s="34">
        <f>ROUND(ROUND(H301,2)*ROUND(G301,3),2)</f>
        <v>0</v>
      </c>
      <c r="J301" s="32" t="s">
        <v>56</v>
      </c>
      <c r="O301">
        <f>(I301*21)/100</f>
        <v>0</v>
      </c>
      <c r="P301" t="s">
        <v>27</v>
      </c>
    </row>
    <row r="302" spans="1:5" ht="52.8">
      <c r="A302" s="35" t="s">
        <v>57</v>
      </c>
      <c r="E302" s="36" t="s">
        <v>820</v>
      </c>
    </row>
    <row r="303" spans="1:5" ht="13.2">
      <c r="A303" s="37" t="s">
        <v>59</v>
      </c>
      <c r="E303" s="38" t="s">
        <v>821</v>
      </c>
    </row>
    <row r="304" spans="1:5" ht="79.2">
      <c r="A304" t="s">
        <v>61</v>
      </c>
      <c r="E304" s="36" t="s">
        <v>822</v>
      </c>
    </row>
  </sheetData>
  <mergeCells count="11">
    <mergeCell ref="E5:E6"/>
    <mergeCell ref="F5:F6"/>
    <mergeCell ref="G5:G6"/>
    <mergeCell ref="H5:I5"/>
    <mergeCell ref="J5:J6"/>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85"/>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0+O8+O33+O50+O55+O60+O69+O86+O103+O116+O121+O126+O131+O144+O181</f>
        <v>0</v>
      </c>
      <c r="P2" t="s">
        <v>26</v>
      </c>
    </row>
    <row r="3" spans="1:16" ht="15" customHeight="1">
      <c r="A3" t="s">
        <v>12</v>
      </c>
      <c r="B3" s="18" t="s">
        <v>14</v>
      </c>
      <c r="C3" s="4" t="s">
        <v>15</v>
      </c>
      <c r="D3" s="7"/>
      <c r="E3" s="19" t="s">
        <v>16</v>
      </c>
      <c r="F3" s="8"/>
      <c r="G3" s="15"/>
      <c r="H3" s="14" t="s">
        <v>823</v>
      </c>
      <c r="I3" s="41">
        <f>0+I8+I33+I50+I55+I60+I69+I86+I103+I116+I121+I126+I131+I144+I181</f>
        <v>0</v>
      </c>
      <c r="J3" s="16"/>
      <c r="O3" t="s">
        <v>23</v>
      </c>
      <c r="P3" t="s">
        <v>27</v>
      </c>
    </row>
    <row r="4" spans="1:16" ht="15" customHeight="1">
      <c r="A4" t="s">
        <v>17</v>
      </c>
      <c r="B4" s="21" t="s">
        <v>22</v>
      </c>
      <c r="C4" s="3" t="s">
        <v>823</v>
      </c>
      <c r="D4" s="2"/>
      <c r="E4" s="22" t="s">
        <v>824</v>
      </c>
      <c r="F4" s="12"/>
      <c r="G4" s="12"/>
      <c r="H4" s="26"/>
      <c r="I4" s="26"/>
      <c r="J4" s="12"/>
      <c r="O4" t="s">
        <v>24</v>
      </c>
      <c r="P4" t="s">
        <v>27</v>
      </c>
    </row>
    <row r="5" spans="1:16" ht="12.75" customHeight="1">
      <c r="A5" s="1" t="s">
        <v>29</v>
      </c>
      <c r="B5" s="1" t="s">
        <v>31</v>
      </c>
      <c r="C5" s="1" t="s">
        <v>33</v>
      </c>
      <c r="D5" s="1" t="s">
        <v>34</v>
      </c>
      <c r="E5" s="1" t="s">
        <v>35</v>
      </c>
      <c r="F5" s="1" t="s">
        <v>37</v>
      </c>
      <c r="G5" s="1" t="s">
        <v>39</v>
      </c>
      <c r="H5" s="1" t="s">
        <v>41</v>
      </c>
      <c r="I5" s="1"/>
      <c r="J5" s="1" t="s">
        <v>46</v>
      </c>
      <c r="O5" t="s">
        <v>25</v>
      </c>
      <c r="P5" t="s">
        <v>27</v>
      </c>
    </row>
    <row r="6" spans="1:10" ht="12.75" customHeight="1">
      <c r="A6" s="1"/>
      <c r="B6" s="1"/>
      <c r="C6" s="1"/>
      <c r="D6" s="1"/>
      <c r="E6" s="1"/>
      <c r="F6" s="1"/>
      <c r="G6" s="1"/>
      <c r="H6" s="20" t="s">
        <v>42</v>
      </c>
      <c r="I6" s="20" t="s">
        <v>44</v>
      </c>
      <c r="J6" s="1"/>
    </row>
    <row r="7" spans="1:10" ht="12.75" customHeight="1">
      <c r="A7" s="20" t="s">
        <v>30</v>
      </c>
      <c r="B7" s="20" t="s">
        <v>32</v>
      </c>
      <c r="C7" s="20" t="s">
        <v>27</v>
      </c>
      <c r="D7" s="20" t="s">
        <v>26</v>
      </c>
      <c r="E7" s="20" t="s">
        <v>36</v>
      </c>
      <c r="F7" s="20" t="s">
        <v>38</v>
      </c>
      <c r="G7" s="20" t="s">
        <v>40</v>
      </c>
      <c r="H7" s="20" t="s">
        <v>43</v>
      </c>
      <c r="I7" s="20" t="s">
        <v>45</v>
      </c>
      <c r="J7" s="20" t="s">
        <v>47</v>
      </c>
    </row>
    <row r="8" spans="1:18" ht="12.75" customHeight="1">
      <c r="A8" s="26" t="s">
        <v>48</v>
      </c>
      <c r="B8" s="26"/>
      <c r="C8" s="27" t="s">
        <v>825</v>
      </c>
      <c r="D8" s="26"/>
      <c r="E8" s="28" t="s">
        <v>826</v>
      </c>
      <c r="F8" s="26"/>
      <c r="G8" s="26"/>
      <c r="H8" s="26"/>
      <c r="I8" s="29">
        <f>0+Q8</f>
        <v>0</v>
      </c>
      <c r="J8" s="26"/>
      <c r="O8">
        <f>0+R8</f>
        <v>0</v>
      </c>
      <c r="Q8">
        <f>0+I9+I13+I17+I21+I25+I29</f>
        <v>0</v>
      </c>
      <c r="R8">
        <f>0+O9+O13+O17+O21+O25+O29</f>
        <v>0</v>
      </c>
    </row>
    <row r="9" spans="1:16" ht="13.2">
      <c r="A9" s="25" t="s">
        <v>50</v>
      </c>
      <c r="B9" s="30" t="s">
        <v>426</v>
      </c>
      <c r="C9" s="30" t="s">
        <v>827</v>
      </c>
      <c r="D9" s="25" t="s">
        <v>53</v>
      </c>
      <c r="E9" s="31" t="s">
        <v>828</v>
      </c>
      <c r="F9" s="32" t="s">
        <v>110</v>
      </c>
      <c r="G9" s="33">
        <v>64</v>
      </c>
      <c r="H9" s="34">
        <v>0</v>
      </c>
      <c r="I9" s="34">
        <f>ROUND(ROUND(H9,2)*ROUND(G9,3),2)</f>
        <v>0</v>
      </c>
      <c r="J9" s="32"/>
      <c r="O9">
        <f>(I9*21)/100</f>
        <v>0</v>
      </c>
      <c r="P9" t="s">
        <v>27</v>
      </c>
    </row>
    <row r="10" spans="1:5" ht="26.4">
      <c r="A10" s="35" t="s">
        <v>57</v>
      </c>
      <c r="E10" s="36" t="s">
        <v>829</v>
      </c>
    </row>
    <row r="11" spans="1:5" ht="13.2">
      <c r="A11" s="37" t="s">
        <v>59</v>
      </c>
      <c r="E11" s="38" t="s">
        <v>830</v>
      </c>
    </row>
    <row r="12" spans="1:5" ht="13.2">
      <c r="A12" t="s">
        <v>61</v>
      </c>
      <c r="E12" s="36" t="s">
        <v>831</v>
      </c>
    </row>
    <row r="13" spans="1:16" ht="13.2">
      <c r="A13" s="25" t="s">
        <v>50</v>
      </c>
      <c r="B13" s="30" t="s">
        <v>134</v>
      </c>
      <c r="C13" s="30" t="s">
        <v>832</v>
      </c>
      <c r="D13" s="25" t="s">
        <v>53</v>
      </c>
      <c r="E13" s="31" t="s">
        <v>833</v>
      </c>
      <c r="F13" s="32" t="s">
        <v>86</v>
      </c>
      <c r="G13" s="33">
        <v>2.2</v>
      </c>
      <c r="H13" s="34">
        <v>0</v>
      </c>
      <c r="I13" s="34">
        <f>ROUND(ROUND(H13,2)*ROUND(G13,3),2)</f>
        <v>0</v>
      </c>
      <c r="J13" s="32"/>
      <c r="O13">
        <f>(I13*21)/100</f>
        <v>0</v>
      </c>
      <c r="P13" t="s">
        <v>27</v>
      </c>
    </row>
    <row r="14" spans="1:5" ht="39.6">
      <c r="A14" s="35" t="s">
        <v>57</v>
      </c>
      <c r="E14" s="36" t="s">
        <v>834</v>
      </c>
    </row>
    <row r="15" spans="1:5" ht="13.2">
      <c r="A15" s="37" t="s">
        <v>59</v>
      </c>
      <c r="E15" s="38" t="s">
        <v>835</v>
      </c>
    </row>
    <row r="16" spans="1:5" ht="118.8">
      <c r="A16" t="s">
        <v>61</v>
      </c>
      <c r="E16" s="36" t="s">
        <v>836</v>
      </c>
    </row>
    <row r="17" spans="1:16" ht="13.2">
      <c r="A17" s="25" t="s">
        <v>50</v>
      </c>
      <c r="B17" s="30" t="s">
        <v>276</v>
      </c>
      <c r="C17" s="30" t="s">
        <v>837</v>
      </c>
      <c r="D17" s="25" t="s">
        <v>53</v>
      </c>
      <c r="E17" s="31" t="s">
        <v>838</v>
      </c>
      <c r="F17" s="32" t="s">
        <v>86</v>
      </c>
      <c r="G17" s="33">
        <v>23.1</v>
      </c>
      <c r="H17" s="34">
        <v>0</v>
      </c>
      <c r="I17" s="34">
        <f>ROUND(ROUND(H17,2)*ROUND(G17,3),2)</f>
        <v>0</v>
      </c>
      <c r="J17" s="32"/>
      <c r="O17">
        <f>(I17*21)/100</f>
        <v>0</v>
      </c>
      <c r="P17" t="s">
        <v>27</v>
      </c>
    </row>
    <row r="18" spans="1:5" ht="39.6">
      <c r="A18" s="35" t="s">
        <v>57</v>
      </c>
      <c r="E18" s="36" t="s">
        <v>839</v>
      </c>
    </row>
    <row r="19" spans="1:5" ht="13.2">
      <c r="A19" s="37" t="s">
        <v>59</v>
      </c>
      <c r="E19" s="38" t="s">
        <v>840</v>
      </c>
    </row>
    <row r="20" spans="1:5" ht="118.8">
      <c r="A20" t="s">
        <v>61</v>
      </c>
      <c r="E20" s="36" t="s">
        <v>841</v>
      </c>
    </row>
    <row r="21" spans="1:16" ht="13.2">
      <c r="A21" s="25" t="s">
        <v>50</v>
      </c>
      <c r="B21" s="30" t="s">
        <v>411</v>
      </c>
      <c r="C21" s="30" t="s">
        <v>842</v>
      </c>
      <c r="D21" s="25" t="s">
        <v>53</v>
      </c>
      <c r="E21" s="31" t="s">
        <v>843</v>
      </c>
      <c r="F21" s="32" t="s">
        <v>86</v>
      </c>
      <c r="G21" s="33">
        <v>7</v>
      </c>
      <c r="H21" s="34">
        <v>0</v>
      </c>
      <c r="I21" s="34">
        <f>ROUND(ROUND(H21,2)*ROUND(G21,3),2)</f>
        <v>0</v>
      </c>
      <c r="J21" s="32"/>
      <c r="O21">
        <f>(I21*21)/100</f>
        <v>0</v>
      </c>
      <c r="P21" t="s">
        <v>27</v>
      </c>
    </row>
    <row r="22" spans="1:5" ht="26.4">
      <c r="A22" s="35" t="s">
        <v>57</v>
      </c>
      <c r="E22" s="36" t="s">
        <v>844</v>
      </c>
    </row>
    <row r="23" spans="1:5" ht="13.2">
      <c r="A23" s="37" t="s">
        <v>59</v>
      </c>
      <c r="E23" s="38" t="s">
        <v>53</v>
      </c>
    </row>
    <row r="24" spans="1:5" ht="13.2">
      <c r="A24" t="s">
        <v>61</v>
      </c>
      <c r="E24" s="36" t="s">
        <v>845</v>
      </c>
    </row>
    <row r="25" spans="1:16" ht="13.2">
      <c r="A25" s="25" t="s">
        <v>50</v>
      </c>
      <c r="B25" s="30" t="s">
        <v>417</v>
      </c>
      <c r="C25" s="30" t="s">
        <v>846</v>
      </c>
      <c r="D25" s="25" t="s">
        <v>53</v>
      </c>
      <c r="E25" s="31" t="s">
        <v>847</v>
      </c>
      <c r="F25" s="32" t="s">
        <v>93</v>
      </c>
      <c r="G25" s="33">
        <v>7.16</v>
      </c>
      <c r="H25" s="34">
        <v>0</v>
      </c>
      <c r="I25" s="34">
        <f>ROUND(ROUND(H25,2)*ROUND(G25,3),2)</f>
        <v>0</v>
      </c>
      <c r="J25" s="32"/>
      <c r="O25">
        <f>(I25*21)/100</f>
        <v>0</v>
      </c>
      <c r="P25" t="s">
        <v>27</v>
      </c>
    </row>
    <row r="26" spans="1:5" ht="26.4">
      <c r="A26" s="35" t="s">
        <v>57</v>
      </c>
      <c r="E26" s="36" t="s">
        <v>848</v>
      </c>
    </row>
    <row r="27" spans="1:5" ht="13.2">
      <c r="A27" s="37" t="s">
        <v>59</v>
      </c>
      <c r="E27" s="38" t="s">
        <v>53</v>
      </c>
    </row>
    <row r="28" spans="1:5" ht="13.2">
      <c r="A28" t="s">
        <v>61</v>
      </c>
      <c r="E28" s="36" t="s">
        <v>849</v>
      </c>
    </row>
    <row r="29" spans="1:16" ht="13.2">
      <c r="A29" s="25" t="s">
        <v>50</v>
      </c>
      <c r="B29" s="30" t="s">
        <v>238</v>
      </c>
      <c r="C29" s="30" t="s">
        <v>850</v>
      </c>
      <c r="D29" s="25" t="s">
        <v>53</v>
      </c>
      <c r="E29" s="31" t="s">
        <v>851</v>
      </c>
      <c r="F29" s="32" t="s">
        <v>55</v>
      </c>
      <c r="G29" s="33">
        <v>280.544</v>
      </c>
      <c r="H29" s="34">
        <v>0</v>
      </c>
      <c r="I29" s="34">
        <f>ROUND(ROUND(H29,2)*ROUND(G29,3),2)</f>
        <v>0</v>
      </c>
      <c r="J29" s="32"/>
      <c r="O29">
        <f>(I29*21)/100</f>
        <v>0</v>
      </c>
      <c r="P29" t="s">
        <v>27</v>
      </c>
    </row>
    <row r="30" spans="1:5" ht="26.4">
      <c r="A30" s="35" t="s">
        <v>57</v>
      </c>
      <c r="E30" s="36" t="s">
        <v>852</v>
      </c>
    </row>
    <row r="31" spans="1:5" ht="13.2">
      <c r="A31" s="37" t="s">
        <v>59</v>
      </c>
      <c r="E31" s="38" t="s">
        <v>853</v>
      </c>
    </row>
    <row r="32" spans="1:5" ht="13.2">
      <c r="A32" t="s">
        <v>61</v>
      </c>
      <c r="E32" s="36" t="s">
        <v>854</v>
      </c>
    </row>
    <row r="33" spans="1:18" ht="12.75" customHeight="1">
      <c r="A33" s="12" t="s">
        <v>48</v>
      </c>
      <c r="B33" s="12"/>
      <c r="C33" s="39" t="s">
        <v>47</v>
      </c>
      <c r="D33" s="12"/>
      <c r="E33" s="28" t="s">
        <v>855</v>
      </c>
      <c r="F33" s="12"/>
      <c r="G33" s="12"/>
      <c r="H33" s="12"/>
      <c r="I33" s="40">
        <f>0+Q33</f>
        <v>0</v>
      </c>
      <c r="J33" s="12"/>
      <c r="O33">
        <f>0+R33</f>
        <v>0</v>
      </c>
      <c r="Q33">
        <f>0+I34+I38+I42+I46</f>
        <v>0</v>
      </c>
      <c r="R33">
        <f>0+O34+O38+O42+O46</f>
        <v>0</v>
      </c>
    </row>
    <row r="34" spans="1:16" ht="13.2">
      <c r="A34" s="25" t="s">
        <v>50</v>
      </c>
      <c r="B34" s="30" t="s">
        <v>32</v>
      </c>
      <c r="C34" s="30" t="s">
        <v>856</v>
      </c>
      <c r="D34" s="25" t="s">
        <v>53</v>
      </c>
      <c r="E34" s="31" t="s">
        <v>857</v>
      </c>
      <c r="F34" s="32" t="s">
        <v>858</v>
      </c>
      <c r="G34" s="33">
        <v>30</v>
      </c>
      <c r="H34" s="34">
        <v>0</v>
      </c>
      <c r="I34" s="34">
        <f>ROUND(ROUND(H34,2)*ROUND(G34,3),2)</f>
        <v>0</v>
      </c>
      <c r="J34" s="32"/>
      <c r="O34">
        <f>(I34*21)/100</f>
        <v>0</v>
      </c>
      <c r="P34" t="s">
        <v>27</v>
      </c>
    </row>
    <row r="35" spans="1:5" ht="39.6">
      <c r="A35" s="35" t="s">
        <v>57</v>
      </c>
      <c r="E35" s="36" t="s">
        <v>859</v>
      </c>
    </row>
    <row r="36" spans="1:5" ht="13.2">
      <c r="A36" s="37" t="s">
        <v>59</v>
      </c>
      <c r="E36" s="38" t="s">
        <v>53</v>
      </c>
    </row>
    <row r="37" spans="1:5" ht="13.2">
      <c r="A37" t="s">
        <v>61</v>
      </c>
      <c r="E37" s="36" t="s">
        <v>53</v>
      </c>
    </row>
    <row r="38" spans="1:16" ht="13.2">
      <c r="A38" s="25" t="s">
        <v>50</v>
      </c>
      <c r="B38" s="30" t="s">
        <v>27</v>
      </c>
      <c r="C38" s="30" t="s">
        <v>860</v>
      </c>
      <c r="D38" s="25" t="s">
        <v>53</v>
      </c>
      <c r="E38" s="31" t="s">
        <v>861</v>
      </c>
      <c r="F38" s="32" t="s">
        <v>110</v>
      </c>
      <c r="G38" s="33">
        <v>1.25</v>
      </c>
      <c r="H38" s="34">
        <v>0</v>
      </c>
      <c r="I38" s="34">
        <f>ROUND(ROUND(H38,2)*ROUND(G38,3),2)</f>
        <v>0</v>
      </c>
      <c r="J38" s="32"/>
      <c r="O38">
        <f>(I38*21)/100</f>
        <v>0</v>
      </c>
      <c r="P38" t="s">
        <v>27</v>
      </c>
    </row>
    <row r="39" spans="1:5" ht="26.4">
      <c r="A39" s="35" t="s">
        <v>57</v>
      </c>
      <c r="E39" s="36" t="s">
        <v>862</v>
      </c>
    </row>
    <row r="40" spans="1:5" ht="13.2">
      <c r="A40" s="37" t="s">
        <v>59</v>
      </c>
      <c r="E40" s="38" t="s">
        <v>53</v>
      </c>
    </row>
    <row r="41" spans="1:5" ht="13.2">
      <c r="A41" t="s">
        <v>61</v>
      </c>
      <c r="E41" s="36" t="s">
        <v>863</v>
      </c>
    </row>
    <row r="42" spans="1:16" ht="13.2">
      <c r="A42" s="25" t="s">
        <v>50</v>
      </c>
      <c r="B42" s="30" t="s">
        <v>26</v>
      </c>
      <c r="C42" s="30" t="s">
        <v>864</v>
      </c>
      <c r="D42" s="25" t="s">
        <v>53</v>
      </c>
      <c r="E42" s="31" t="s">
        <v>865</v>
      </c>
      <c r="F42" s="32" t="s">
        <v>110</v>
      </c>
      <c r="G42" s="33">
        <v>2.35</v>
      </c>
      <c r="H42" s="34">
        <v>0</v>
      </c>
      <c r="I42" s="34">
        <f>ROUND(ROUND(H42,2)*ROUND(G42,3),2)</f>
        <v>0</v>
      </c>
      <c r="J42" s="32"/>
      <c r="O42">
        <f>(I42*21)/100</f>
        <v>0</v>
      </c>
      <c r="P42" t="s">
        <v>27</v>
      </c>
    </row>
    <row r="43" spans="1:5" ht="26.4">
      <c r="A43" s="35" t="s">
        <v>57</v>
      </c>
      <c r="E43" s="36" t="s">
        <v>866</v>
      </c>
    </row>
    <row r="44" spans="1:5" ht="13.2">
      <c r="A44" s="37" t="s">
        <v>59</v>
      </c>
      <c r="E44" s="38" t="s">
        <v>867</v>
      </c>
    </row>
    <row r="45" spans="1:5" ht="13.2">
      <c r="A45" t="s">
        <v>61</v>
      </c>
      <c r="E45" s="36" t="s">
        <v>863</v>
      </c>
    </row>
    <row r="46" spans="1:16" ht="13.2">
      <c r="A46" s="25" t="s">
        <v>50</v>
      </c>
      <c r="B46" s="30" t="s">
        <v>36</v>
      </c>
      <c r="C46" s="30" t="s">
        <v>868</v>
      </c>
      <c r="D46" s="25" t="s">
        <v>53</v>
      </c>
      <c r="E46" s="31" t="s">
        <v>869</v>
      </c>
      <c r="F46" s="32" t="s">
        <v>110</v>
      </c>
      <c r="G46" s="33">
        <v>1.25</v>
      </c>
      <c r="H46" s="34">
        <v>0</v>
      </c>
      <c r="I46" s="34">
        <f>ROUND(ROUND(H46,2)*ROUND(G46,3),2)</f>
        <v>0</v>
      </c>
      <c r="J46" s="32"/>
      <c r="O46">
        <f>(I46*21)/100</f>
        <v>0</v>
      </c>
      <c r="P46" t="s">
        <v>27</v>
      </c>
    </row>
    <row r="47" spans="1:5" ht="26.4">
      <c r="A47" s="35" t="s">
        <v>57</v>
      </c>
      <c r="E47" s="36" t="s">
        <v>862</v>
      </c>
    </row>
    <row r="48" spans="1:5" ht="13.2">
      <c r="A48" s="37" t="s">
        <v>59</v>
      </c>
      <c r="E48" s="38" t="s">
        <v>53</v>
      </c>
    </row>
    <row r="49" spans="1:5" ht="13.2">
      <c r="A49" t="s">
        <v>61</v>
      </c>
      <c r="E49" s="36" t="s">
        <v>870</v>
      </c>
    </row>
    <row r="50" spans="1:18" ht="12.75" customHeight="1">
      <c r="A50" s="12" t="s">
        <v>48</v>
      </c>
      <c r="B50" s="12"/>
      <c r="C50" s="39" t="s">
        <v>871</v>
      </c>
      <c r="D50" s="12"/>
      <c r="E50" s="28" t="s">
        <v>872</v>
      </c>
      <c r="F50" s="12"/>
      <c r="G50" s="12"/>
      <c r="H50" s="12"/>
      <c r="I50" s="40">
        <f>0+Q50</f>
        <v>0</v>
      </c>
      <c r="J50" s="12"/>
      <c r="O50">
        <f>0+R50</f>
        <v>0</v>
      </c>
      <c r="Q50">
        <f>0+I51</f>
        <v>0</v>
      </c>
      <c r="R50">
        <f>0+O51</f>
        <v>0</v>
      </c>
    </row>
    <row r="51" spans="1:16" ht="13.2">
      <c r="A51" s="25" t="s">
        <v>50</v>
      </c>
      <c r="B51" s="30" t="s">
        <v>38</v>
      </c>
      <c r="C51" s="30" t="s">
        <v>873</v>
      </c>
      <c r="D51" s="25" t="s">
        <v>53</v>
      </c>
      <c r="E51" s="31" t="s">
        <v>874</v>
      </c>
      <c r="F51" s="32" t="s">
        <v>110</v>
      </c>
      <c r="G51" s="33">
        <v>1.25</v>
      </c>
      <c r="H51" s="34">
        <v>0</v>
      </c>
      <c r="I51" s="34">
        <f>ROUND(ROUND(H51,2)*ROUND(G51,3),2)</f>
        <v>0</v>
      </c>
      <c r="J51" s="32"/>
      <c r="O51">
        <f>(I51*21)/100</f>
        <v>0</v>
      </c>
      <c r="P51" t="s">
        <v>27</v>
      </c>
    </row>
    <row r="52" spans="1:5" ht="39.6">
      <c r="A52" s="35" t="s">
        <v>57</v>
      </c>
      <c r="E52" s="36" t="s">
        <v>875</v>
      </c>
    </row>
    <row r="53" spans="1:5" ht="13.2">
      <c r="A53" s="37" t="s">
        <v>59</v>
      </c>
      <c r="E53" s="38" t="s">
        <v>53</v>
      </c>
    </row>
    <row r="54" spans="1:5" ht="13.2">
      <c r="A54" t="s">
        <v>61</v>
      </c>
      <c r="E54" s="36" t="s">
        <v>53</v>
      </c>
    </row>
    <row r="55" spans="1:18" ht="12.75" customHeight="1">
      <c r="A55" s="12" t="s">
        <v>48</v>
      </c>
      <c r="B55" s="12"/>
      <c r="C55" s="39" t="s">
        <v>420</v>
      </c>
      <c r="D55" s="12"/>
      <c r="E55" s="28" t="s">
        <v>876</v>
      </c>
      <c r="F55" s="12"/>
      <c r="G55" s="12"/>
      <c r="H55" s="12"/>
      <c r="I55" s="40">
        <f>0+Q55</f>
        <v>0</v>
      </c>
      <c r="J55" s="12"/>
      <c r="O55">
        <f>0+R55</f>
        <v>0</v>
      </c>
      <c r="Q55">
        <f>0+I56</f>
        <v>0</v>
      </c>
      <c r="R55">
        <f>0+O56</f>
        <v>0</v>
      </c>
    </row>
    <row r="56" spans="1:16" ht="13.2">
      <c r="A56" s="25" t="s">
        <v>50</v>
      </c>
      <c r="B56" s="30" t="s">
        <v>40</v>
      </c>
      <c r="C56" s="30" t="s">
        <v>877</v>
      </c>
      <c r="D56" s="25" t="s">
        <v>53</v>
      </c>
      <c r="E56" s="31" t="s">
        <v>878</v>
      </c>
      <c r="F56" s="32" t="s">
        <v>93</v>
      </c>
      <c r="G56" s="33">
        <v>24.69</v>
      </c>
      <c r="H56" s="34">
        <v>0</v>
      </c>
      <c r="I56" s="34">
        <f>ROUND(ROUND(H56,2)*ROUND(G56,3),2)</f>
        <v>0</v>
      </c>
      <c r="J56" s="32"/>
      <c r="O56">
        <f>(I56*21)/100</f>
        <v>0</v>
      </c>
      <c r="P56" t="s">
        <v>27</v>
      </c>
    </row>
    <row r="57" spans="1:5" ht="66">
      <c r="A57" s="35" t="s">
        <v>57</v>
      </c>
      <c r="E57" s="36" t="s">
        <v>879</v>
      </c>
    </row>
    <row r="58" spans="1:5" ht="13.2">
      <c r="A58" s="37" t="s">
        <v>59</v>
      </c>
      <c r="E58" s="38" t="s">
        <v>880</v>
      </c>
    </row>
    <row r="59" spans="1:5" ht="13.2">
      <c r="A59" t="s">
        <v>61</v>
      </c>
      <c r="E59" s="36" t="s">
        <v>881</v>
      </c>
    </row>
    <row r="60" spans="1:18" ht="12.75" customHeight="1">
      <c r="A60" s="12" t="s">
        <v>48</v>
      </c>
      <c r="B60" s="12"/>
      <c r="C60" s="39" t="s">
        <v>102</v>
      </c>
      <c r="D60" s="12"/>
      <c r="E60" s="28" t="s">
        <v>882</v>
      </c>
      <c r="F60" s="12"/>
      <c r="G60" s="12"/>
      <c r="H60" s="12"/>
      <c r="I60" s="40">
        <f>0+Q60</f>
        <v>0</v>
      </c>
      <c r="J60" s="12"/>
      <c r="O60">
        <f>0+R60</f>
        <v>0</v>
      </c>
      <c r="Q60">
        <f>0+I61+I65</f>
        <v>0</v>
      </c>
      <c r="R60">
        <f>0+O61+O65</f>
        <v>0</v>
      </c>
    </row>
    <row r="61" spans="1:16" ht="13.2">
      <c r="A61" s="25" t="s">
        <v>50</v>
      </c>
      <c r="B61" s="30" t="s">
        <v>304</v>
      </c>
      <c r="C61" s="30" t="s">
        <v>883</v>
      </c>
      <c r="D61" s="25" t="s">
        <v>53</v>
      </c>
      <c r="E61" s="31" t="s">
        <v>884</v>
      </c>
      <c r="F61" s="32" t="s">
        <v>93</v>
      </c>
      <c r="G61" s="33">
        <v>192.81</v>
      </c>
      <c r="H61" s="34">
        <v>0</v>
      </c>
      <c r="I61" s="34">
        <f>ROUND(ROUND(H61,2)*ROUND(G61,3),2)</f>
        <v>0</v>
      </c>
      <c r="J61" s="32"/>
      <c r="O61">
        <f>(I61*21)/100</f>
        <v>0</v>
      </c>
      <c r="P61" t="s">
        <v>27</v>
      </c>
    </row>
    <row r="62" spans="1:5" ht="52.8">
      <c r="A62" s="35" t="s">
        <v>57</v>
      </c>
      <c r="E62" s="36" t="s">
        <v>885</v>
      </c>
    </row>
    <row r="63" spans="1:5" ht="13.2">
      <c r="A63" s="37" t="s">
        <v>59</v>
      </c>
      <c r="E63" s="38" t="s">
        <v>886</v>
      </c>
    </row>
    <row r="64" spans="1:5" ht="79.2">
      <c r="A64" t="s">
        <v>61</v>
      </c>
      <c r="E64" s="36" t="s">
        <v>887</v>
      </c>
    </row>
    <row r="65" spans="1:16" ht="13.2">
      <c r="A65" s="25" t="s">
        <v>50</v>
      </c>
      <c r="B65" s="30" t="s">
        <v>312</v>
      </c>
      <c r="C65" s="30" t="s">
        <v>888</v>
      </c>
      <c r="D65" s="25" t="s">
        <v>53</v>
      </c>
      <c r="E65" s="31" t="s">
        <v>889</v>
      </c>
      <c r="F65" s="32" t="s">
        <v>93</v>
      </c>
      <c r="G65" s="33">
        <v>57.846</v>
      </c>
      <c r="H65" s="34">
        <v>0</v>
      </c>
      <c r="I65" s="34">
        <f>ROUND(ROUND(H65,2)*ROUND(G65,3),2)</f>
        <v>0</v>
      </c>
      <c r="J65" s="32"/>
      <c r="O65">
        <f>(I65*21)/100</f>
        <v>0</v>
      </c>
      <c r="P65" t="s">
        <v>27</v>
      </c>
    </row>
    <row r="66" spans="1:5" ht="26.4">
      <c r="A66" s="35" t="s">
        <v>57</v>
      </c>
      <c r="E66" s="36" t="s">
        <v>890</v>
      </c>
    </row>
    <row r="67" spans="1:5" ht="13.2">
      <c r="A67" s="37" t="s">
        <v>59</v>
      </c>
      <c r="E67" s="38" t="s">
        <v>891</v>
      </c>
    </row>
    <row r="68" spans="1:5" ht="26.4">
      <c r="A68" t="s">
        <v>61</v>
      </c>
      <c r="E68" s="36" t="s">
        <v>892</v>
      </c>
    </row>
    <row r="69" spans="1:18" ht="12.75" customHeight="1">
      <c r="A69" s="12" t="s">
        <v>48</v>
      </c>
      <c r="B69" s="12"/>
      <c r="C69" s="39" t="s">
        <v>69</v>
      </c>
      <c r="D69" s="12"/>
      <c r="E69" s="28" t="s">
        <v>893</v>
      </c>
      <c r="F69" s="12"/>
      <c r="G69" s="12"/>
      <c r="H69" s="12"/>
      <c r="I69" s="40">
        <f>0+Q69</f>
        <v>0</v>
      </c>
      <c r="J69" s="12"/>
      <c r="O69">
        <f>0+R69</f>
        <v>0</v>
      </c>
      <c r="Q69">
        <f>0+I70+I74+I78+I82</f>
        <v>0</v>
      </c>
      <c r="R69">
        <f>0+O70+O74+O78+O82</f>
        <v>0</v>
      </c>
    </row>
    <row r="70" spans="1:16" ht="13.2">
      <c r="A70" s="25" t="s">
        <v>50</v>
      </c>
      <c r="B70" s="30" t="s">
        <v>43</v>
      </c>
      <c r="C70" s="30" t="s">
        <v>894</v>
      </c>
      <c r="D70" s="25" t="s">
        <v>53</v>
      </c>
      <c r="E70" s="31" t="s">
        <v>895</v>
      </c>
      <c r="F70" s="32" t="s">
        <v>176</v>
      </c>
      <c r="G70" s="33">
        <v>12</v>
      </c>
      <c r="H70" s="34">
        <v>0</v>
      </c>
      <c r="I70" s="34">
        <f>ROUND(ROUND(H70,2)*ROUND(G70,3),2)</f>
        <v>0</v>
      </c>
      <c r="J70" s="32"/>
      <c r="O70">
        <f>(I70*21)/100</f>
        <v>0</v>
      </c>
      <c r="P70" t="s">
        <v>27</v>
      </c>
    </row>
    <row r="71" spans="1:5" ht="26.4">
      <c r="A71" s="35" t="s">
        <v>57</v>
      </c>
      <c r="E71" s="36" t="s">
        <v>896</v>
      </c>
    </row>
    <row r="72" spans="1:5" ht="13.2">
      <c r="A72" s="37" t="s">
        <v>59</v>
      </c>
      <c r="E72" s="38" t="s">
        <v>897</v>
      </c>
    </row>
    <row r="73" spans="1:5" ht="13.2">
      <c r="A73" t="s">
        <v>61</v>
      </c>
      <c r="E73" s="36" t="s">
        <v>898</v>
      </c>
    </row>
    <row r="74" spans="1:16" ht="13.2">
      <c r="A74" s="25" t="s">
        <v>50</v>
      </c>
      <c r="B74" s="30" t="s">
        <v>45</v>
      </c>
      <c r="C74" s="30" t="s">
        <v>899</v>
      </c>
      <c r="D74" s="25" t="s">
        <v>53</v>
      </c>
      <c r="E74" s="31" t="s">
        <v>900</v>
      </c>
      <c r="F74" s="32" t="s">
        <v>176</v>
      </c>
      <c r="G74" s="33">
        <v>297.78</v>
      </c>
      <c r="H74" s="34">
        <v>0</v>
      </c>
      <c r="I74" s="34">
        <f>ROUND(ROUND(H74,2)*ROUND(G74,3),2)</f>
        <v>0</v>
      </c>
      <c r="J74" s="32"/>
      <c r="O74">
        <f>(I74*21)/100</f>
        <v>0</v>
      </c>
      <c r="P74" t="s">
        <v>27</v>
      </c>
    </row>
    <row r="75" spans="1:5" ht="52.8">
      <c r="A75" s="35" t="s">
        <v>57</v>
      </c>
      <c r="E75" s="36" t="s">
        <v>901</v>
      </c>
    </row>
    <row r="76" spans="1:5" ht="13.2">
      <c r="A76" s="37" t="s">
        <v>59</v>
      </c>
      <c r="E76" s="38" t="s">
        <v>902</v>
      </c>
    </row>
    <row r="77" spans="1:5" ht="13.2">
      <c r="A77" t="s">
        <v>61</v>
      </c>
      <c r="E77" s="36" t="s">
        <v>898</v>
      </c>
    </row>
    <row r="78" spans="1:16" ht="13.2">
      <c r="A78" s="25" t="s">
        <v>50</v>
      </c>
      <c r="B78" s="30" t="s">
        <v>47</v>
      </c>
      <c r="C78" s="30" t="s">
        <v>903</v>
      </c>
      <c r="D78" s="25" t="s">
        <v>53</v>
      </c>
      <c r="E78" s="31" t="s">
        <v>904</v>
      </c>
      <c r="F78" s="32" t="s">
        <v>176</v>
      </c>
      <c r="G78" s="33">
        <v>12</v>
      </c>
      <c r="H78" s="34">
        <v>0</v>
      </c>
      <c r="I78" s="34">
        <f>ROUND(ROUND(H78,2)*ROUND(G78,3),2)</f>
        <v>0</v>
      </c>
      <c r="J78" s="32"/>
      <c r="O78">
        <f>(I78*21)/100</f>
        <v>0</v>
      </c>
      <c r="P78" t="s">
        <v>27</v>
      </c>
    </row>
    <row r="79" spans="1:5" ht="26.4">
      <c r="A79" s="35" t="s">
        <v>57</v>
      </c>
      <c r="E79" s="36" t="s">
        <v>905</v>
      </c>
    </row>
    <row r="80" spans="1:5" ht="13.2">
      <c r="A80" s="37" t="s">
        <v>59</v>
      </c>
      <c r="E80" s="38" t="s">
        <v>53</v>
      </c>
    </row>
    <row r="81" spans="1:5" ht="13.2">
      <c r="A81" t="s">
        <v>61</v>
      </c>
      <c r="E81" s="36" t="s">
        <v>53</v>
      </c>
    </row>
    <row r="82" spans="1:16" ht="13.2">
      <c r="A82" s="25" t="s">
        <v>50</v>
      </c>
      <c r="B82" s="30" t="s">
        <v>420</v>
      </c>
      <c r="C82" s="30" t="s">
        <v>906</v>
      </c>
      <c r="D82" s="25" t="s">
        <v>53</v>
      </c>
      <c r="E82" s="31" t="s">
        <v>907</v>
      </c>
      <c r="F82" s="32" t="s">
        <v>176</v>
      </c>
      <c r="G82" s="33">
        <v>297.78</v>
      </c>
      <c r="H82" s="34">
        <v>0</v>
      </c>
      <c r="I82" s="34">
        <f>ROUND(ROUND(H82,2)*ROUND(G82,3),2)</f>
        <v>0</v>
      </c>
      <c r="J82" s="32"/>
      <c r="O82">
        <f>(I82*21)/100</f>
        <v>0</v>
      </c>
      <c r="P82" t="s">
        <v>27</v>
      </c>
    </row>
    <row r="83" spans="1:5" ht="26.4">
      <c r="A83" s="35" t="s">
        <v>57</v>
      </c>
      <c r="E83" s="36" t="s">
        <v>908</v>
      </c>
    </row>
    <row r="84" spans="1:5" ht="13.2">
      <c r="A84" s="37" t="s">
        <v>59</v>
      </c>
      <c r="E84" s="38" t="s">
        <v>53</v>
      </c>
    </row>
    <row r="85" spans="1:5" ht="13.2">
      <c r="A85" t="s">
        <v>61</v>
      </c>
      <c r="E85" s="36" t="s">
        <v>53</v>
      </c>
    </row>
    <row r="86" spans="1:18" ht="12.75" customHeight="1">
      <c r="A86" s="12" t="s">
        <v>48</v>
      </c>
      <c r="B86" s="12"/>
      <c r="C86" s="39" t="s">
        <v>51</v>
      </c>
      <c r="D86" s="12"/>
      <c r="E86" s="28" t="s">
        <v>909</v>
      </c>
      <c r="F86" s="12"/>
      <c r="G86" s="12"/>
      <c r="H86" s="12"/>
      <c r="I86" s="40">
        <f>0+Q86</f>
        <v>0</v>
      </c>
      <c r="J86" s="12"/>
      <c r="O86">
        <f>0+R86</f>
        <v>0</v>
      </c>
      <c r="Q86">
        <f>0+I87+I91+I95+I99</f>
        <v>0</v>
      </c>
      <c r="R86">
        <f>0+O87+O91+O95+O99</f>
        <v>0</v>
      </c>
    </row>
    <row r="87" spans="1:16" ht="13.2">
      <c r="A87" s="25" t="s">
        <v>50</v>
      </c>
      <c r="B87" s="30" t="s">
        <v>102</v>
      </c>
      <c r="C87" s="30" t="s">
        <v>910</v>
      </c>
      <c r="D87" s="25" t="s">
        <v>53</v>
      </c>
      <c r="E87" s="31" t="s">
        <v>911</v>
      </c>
      <c r="F87" s="32" t="s">
        <v>93</v>
      </c>
      <c r="G87" s="33">
        <v>16.28</v>
      </c>
      <c r="H87" s="34">
        <v>0</v>
      </c>
      <c r="I87" s="34">
        <f>ROUND(ROUND(H87,2)*ROUND(G87,3),2)</f>
        <v>0</v>
      </c>
      <c r="J87" s="32"/>
      <c r="O87">
        <f>(I87*21)/100</f>
        <v>0</v>
      </c>
      <c r="P87" t="s">
        <v>27</v>
      </c>
    </row>
    <row r="88" spans="1:5" ht="26.4">
      <c r="A88" s="35" t="s">
        <v>57</v>
      </c>
      <c r="E88" s="36" t="s">
        <v>912</v>
      </c>
    </row>
    <row r="89" spans="1:5" ht="13.2">
      <c r="A89" s="37" t="s">
        <v>59</v>
      </c>
      <c r="E89" s="38" t="s">
        <v>53</v>
      </c>
    </row>
    <row r="90" spans="1:5" ht="118.8">
      <c r="A90" t="s">
        <v>61</v>
      </c>
      <c r="E90" s="36" t="s">
        <v>913</v>
      </c>
    </row>
    <row r="91" spans="1:16" ht="13.2">
      <c r="A91" s="25" t="s">
        <v>50</v>
      </c>
      <c r="B91" s="30" t="s">
        <v>90</v>
      </c>
      <c r="C91" s="30" t="s">
        <v>914</v>
      </c>
      <c r="D91" s="25" t="s">
        <v>53</v>
      </c>
      <c r="E91" s="31" t="s">
        <v>915</v>
      </c>
      <c r="F91" s="32" t="s">
        <v>93</v>
      </c>
      <c r="G91" s="33">
        <v>97.097</v>
      </c>
      <c r="H91" s="34">
        <v>0</v>
      </c>
      <c r="I91" s="34">
        <f>ROUND(ROUND(H91,2)*ROUND(G91,3),2)</f>
        <v>0</v>
      </c>
      <c r="J91" s="32"/>
      <c r="O91">
        <f>(I91*21)/100</f>
        <v>0</v>
      </c>
      <c r="P91" t="s">
        <v>27</v>
      </c>
    </row>
    <row r="92" spans="1:5" ht="26.4">
      <c r="A92" s="35" t="s">
        <v>57</v>
      </c>
      <c r="E92" s="36" t="s">
        <v>916</v>
      </c>
    </row>
    <row r="93" spans="1:5" ht="13.2">
      <c r="A93" s="37" t="s">
        <v>59</v>
      </c>
      <c r="E93" s="38" t="s">
        <v>917</v>
      </c>
    </row>
    <row r="94" spans="1:5" ht="105.6">
      <c r="A94" t="s">
        <v>61</v>
      </c>
      <c r="E94" s="36" t="s">
        <v>918</v>
      </c>
    </row>
    <row r="95" spans="1:16" ht="13.2">
      <c r="A95" s="25" t="s">
        <v>50</v>
      </c>
      <c r="B95" s="30" t="s">
        <v>69</v>
      </c>
      <c r="C95" s="30" t="s">
        <v>919</v>
      </c>
      <c r="D95" s="25" t="s">
        <v>53</v>
      </c>
      <c r="E95" s="31" t="s">
        <v>920</v>
      </c>
      <c r="F95" s="32" t="s">
        <v>93</v>
      </c>
      <c r="G95" s="33">
        <v>127.52</v>
      </c>
      <c r="H95" s="34">
        <v>0</v>
      </c>
      <c r="I95" s="34">
        <f>ROUND(ROUND(H95,2)*ROUND(G95,3),2)</f>
        <v>0</v>
      </c>
      <c r="J95" s="32"/>
      <c r="O95">
        <f>(I95*21)/100</f>
        <v>0</v>
      </c>
      <c r="P95" t="s">
        <v>27</v>
      </c>
    </row>
    <row r="96" spans="1:5" ht="39.6">
      <c r="A96" s="35" t="s">
        <v>57</v>
      </c>
      <c r="E96" s="36" t="s">
        <v>921</v>
      </c>
    </row>
    <row r="97" spans="1:5" ht="13.2">
      <c r="A97" s="37" t="s">
        <v>59</v>
      </c>
      <c r="E97" s="38" t="s">
        <v>922</v>
      </c>
    </row>
    <row r="98" spans="1:5" ht="13.2">
      <c r="A98" t="s">
        <v>61</v>
      </c>
      <c r="E98" s="36" t="s">
        <v>53</v>
      </c>
    </row>
    <row r="99" spans="1:16" ht="13.2">
      <c r="A99" s="25" t="s">
        <v>50</v>
      </c>
      <c r="B99" s="30" t="s">
        <v>51</v>
      </c>
      <c r="C99" s="30" t="s">
        <v>919</v>
      </c>
      <c r="D99" s="25" t="s">
        <v>32</v>
      </c>
      <c r="E99" s="31" t="s">
        <v>923</v>
      </c>
      <c r="F99" s="32" t="s">
        <v>93</v>
      </c>
      <c r="G99" s="33">
        <v>192.82</v>
      </c>
      <c r="H99" s="34">
        <v>0</v>
      </c>
      <c r="I99" s="34">
        <f>ROUND(ROUND(H99,2)*ROUND(G99,3),2)</f>
        <v>0</v>
      </c>
      <c r="J99" s="32"/>
      <c r="O99">
        <f>(I99*21)/100</f>
        <v>0</v>
      </c>
      <c r="P99" t="s">
        <v>27</v>
      </c>
    </row>
    <row r="100" spans="1:5" ht="26.4">
      <c r="A100" s="35" t="s">
        <v>57</v>
      </c>
      <c r="E100" s="36" t="s">
        <v>924</v>
      </c>
    </row>
    <row r="101" spans="1:5" ht="13.2">
      <c r="A101" s="37" t="s">
        <v>59</v>
      </c>
      <c r="E101" s="38" t="s">
        <v>53</v>
      </c>
    </row>
    <row r="102" spans="1:5" ht="13.2">
      <c r="A102" t="s">
        <v>61</v>
      </c>
      <c r="E102" s="36" t="s">
        <v>53</v>
      </c>
    </row>
    <row r="103" spans="1:18" ht="12.75" customHeight="1">
      <c r="A103" s="12" t="s">
        <v>48</v>
      </c>
      <c r="B103" s="12"/>
      <c r="C103" s="39" t="s">
        <v>97</v>
      </c>
      <c r="D103" s="12"/>
      <c r="E103" s="28" t="s">
        <v>925</v>
      </c>
      <c r="F103" s="12"/>
      <c r="G103" s="12"/>
      <c r="H103" s="12"/>
      <c r="I103" s="40">
        <f>0+Q103</f>
        <v>0</v>
      </c>
      <c r="J103" s="12"/>
      <c r="O103">
        <f>0+R103</f>
        <v>0</v>
      </c>
      <c r="Q103">
        <f>0+I104+I108+I112</f>
        <v>0</v>
      </c>
      <c r="R103">
        <f>0+O104+O108+O112</f>
        <v>0</v>
      </c>
    </row>
    <row r="104" spans="1:16" ht="13.2">
      <c r="A104" s="25" t="s">
        <v>50</v>
      </c>
      <c r="B104" s="30" t="s">
        <v>97</v>
      </c>
      <c r="C104" s="30" t="s">
        <v>926</v>
      </c>
      <c r="D104" s="25" t="s">
        <v>53</v>
      </c>
      <c r="E104" s="31" t="s">
        <v>927</v>
      </c>
      <c r="F104" s="32" t="s">
        <v>93</v>
      </c>
      <c r="G104" s="33">
        <v>192.82</v>
      </c>
      <c r="H104" s="34">
        <v>0</v>
      </c>
      <c r="I104" s="34">
        <f>ROUND(ROUND(H104,2)*ROUND(G104,3),2)</f>
        <v>0</v>
      </c>
      <c r="J104" s="32"/>
      <c r="O104">
        <f>(I104*21)/100</f>
        <v>0</v>
      </c>
      <c r="P104" t="s">
        <v>27</v>
      </c>
    </row>
    <row r="105" spans="1:5" ht="26.4">
      <c r="A105" s="35" t="s">
        <v>57</v>
      </c>
      <c r="E105" s="36" t="s">
        <v>928</v>
      </c>
    </row>
    <row r="106" spans="1:5" ht="13.2">
      <c r="A106" s="37" t="s">
        <v>59</v>
      </c>
      <c r="E106" s="38" t="s">
        <v>53</v>
      </c>
    </row>
    <row r="107" spans="1:5" ht="26.4">
      <c r="A107" t="s">
        <v>61</v>
      </c>
      <c r="E107" s="36" t="s">
        <v>929</v>
      </c>
    </row>
    <row r="108" spans="1:16" ht="13.2">
      <c r="A108" s="25" t="s">
        <v>50</v>
      </c>
      <c r="B108" s="30" t="s">
        <v>129</v>
      </c>
      <c r="C108" s="30" t="s">
        <v>930</v>
      </c>
      <c r="D108" s="25" t="s">
        <v>53</v>
      </c>
      <c r="E108" s="31" t="s">
        <v>931</v>
      </c>
      <c r="F108" s="32" t="s">
        <v>93</v>
      </c>
      <c r="G108" s="33">
        <v>127.52</v>
      </c>
      <c r="H108" s="34">
        <v>0</v>
      </c>
      <c r="I108" s="34">
        <f>ROUND(ROUND(H108,2)*ROUND(G108,3),2)</f>
        <v>0</v>
      </c>
      <c r="J108" s="32"/>
      <c r="O108">
        <f>(I108*21)/100</f>
        <v>0</v>
      </c>
      <c r="P108" t="s">
        <v>27</v>
      </c>
    </row>
    <row r="109" spans="1:5" ht="26.4">
      <c r="A109" s="35" t="s">
        <v>57</v>
      </c>
      <c r="E109" s="36" t="s">
        <v>932</v>
      </c>
    </row>
    <row r="110" spans="1:5" ht="13.2">
      <c r="A110" s="37" t="s">
        <v>59</v>
      </c>
      <c r="E110" s="38" t="s">
        <v>53</v>
      </c>
    </row>
    <row r="111" spans="1:5" ht="26.4">
      <c r="A111" t="s">
        <v>61</v>
      </c>
      <c r="E111" s="36" t="s">
        <v>933</v>
      </c>
    </row>
    <row r="112" spans="1:16" ht="13.2">
      <c r="A112" s="25" t="s">
        <v>50</v>
      </c>
      <c r="B112" s="30" t="s">
        <v>123</v>
      </c>
      <c r="C112" s="30" t="s">
        <v>934</v>
      </c>
      <c r="D112" s="25" t="s">
        <v>53</v>
      </c>
      <c r="E112" s="31" t="s">
        <v>935</v>
      </c>
      <c r="F112" s="32" t="s">
        <v>93</v>
      </c>
      <c r="G112" s="33">
        <v>53.71</v>
      </c>
      <c r="H112" s="34">
        <v>0</v>
      </c>
      <c r="I112" s="34">
        <f>ROUND(ROUND(H112,2)*ROUND(G112,3),2)</f>
        <v>0</v>
      </c>
      <c r="J112" s="32"/>
      <c r="O112">
        <f>(I112*21)/100</f>
        <v>0</v>
      </c>
      <c r="P112" t="s">
        <v>27</v>
      </c>
    </row>
    <row r="113" spans="1:5" ht="52.8">
      <c r="A113" s="35" t="s">
        <v>57</v>
      </c>
      <c r="E113" s="36" t="s">
        <v>936</v>
      </c>
    </row>
    <row r="114" spans="1:5" ht="13.2">
      <c r="A114" s="37" t="s">
        <v>59</v>
      </c>
      <c r="E114" s="38" t="s">
        <v>937</v>
      </c>
    </row>
    <row r="115" spans="1:5" ht="13.2">
      <c r="A115" t="s">
        <v>61</v>
      </c>
      <c r="E115" s="36" t="s">
        <v>938</v>
      </c>
    </row>
    <row r="116" spans="1:18" ht="12.75" customHeight="1">
      <c r="A116" s="12" t="s">
        <v>48</v>
      </c>
      <c r="B116" s="12"/>
      <c r="C116" s="39" t="s">
        <v>123</v>
      </c>
      <c r="D116" s="12"/>
      <c r="E116" s="28" t="s">
        <v>939</v>
      </c>
      <c r="F116" s="12"/>
      <c r="G116" s="12"/>
      <c r="H116" s="12"/>
      <c r="I116" s="40">
        <f>0+Q116</f>
        <v>0</v>
      </c>
      <c r="J116" s="12"/>
      <c r="O116">
        <f>0+R116</f>
        <v>0</v>
      </c>
      <c r="Q116">
        <f>0+I117</f>
        <v>0</v>
      </c>
      <c r="R116">
        <f>0+O117</f>
        <v>0</v>
      </c>
    </row>
    <row r="117" spans="1:16" ht="13.2">
      <c r="A117" s="25" t="s">
        <v>50</v>
      </c>
      <c r="B117" s="30" t="s">
        <v>63</v>
      </c>
      <c r="C117" s="30" t="s">
        <v>940</v>
      </c>
      <c r="D117" s="25" t="s">
        <v>53</v>
      </c>
      <c r="E117" s="31" t="s">
        <v>941</v>
      </c>
      <c r="F117" s="32" t="s">
        <v>93</v>
      </c>
      <c r="G117" s="33">
        <v>192.82</v>
      </c>
      <c r="H117" s="34">
        <v>0</v>
      </c>
      <c r="I117" s="34">
        <f>ROUND(ROUND(H117,2)*ROUND(G117,3),2)</f>
        <v>0</v>
      </c>
      <c r="J117" s="32"/>
      <c r="O117">
        <f>(I117*21)/100</f>
        <v>0</v>
      </c>
      <c r="P117" t="s">
        <v>27</v>
      </c>
    </row>
    <row r="118" spans="1:5" ht="26.4">
      <c r="A118" s="35" t="s">
        <v>57</v>
      </c>
      <c r="E118" s="36" t="s">
        <v>928</v>
      </c>
    </row>
    <row r="119" spans="1:5" ht="13.2">
      <c r="A119" s="37" t="s">
        <v>59</v>
      </c>
      <c r="E119" s="38" t="s">
        <v>53</v>
      </c>
    </row>
    <row r="120" spans="1:5" ht="13.2">
      <c r="A120" t="s">
        <v>61</v>
      </c>
      <c r="E120" s="36" t="s">
        <v>53</v>
      </c>
    </row>
    <row r="121" spans="1:18" ht="12.75" customHeight="1">
      <c r="A121" s="12" t="s">
        <v>48</v>
      </c>
      <c r="B121" s="12"/>
      <c r="C121" s="39" t="s">
        <v>212</v>
      </c>
      <c r="D121" s="12"/>
      <c r="E121" s="28" t="s">
        <v>942</v>
      </c>
      <c r="F121" s="12"/>
      <c r="G121" s="12"/>
      <c r="H121" s="12"/>
      <c r="I121" s="40">
        <f>0+Q121</f>
        <v>0</v>
      </c>
      <c r="J121" s="12"/>
      <c r="O121">
        <f>0+R121</f>
        <v>0</v>
      </c>
      <c r="Q121">
        <f>0+I122</f>
        <v>0</v>
      </c>
      <c r="R121">
        <f>0+O122</f>
        <v>0</v>
      </c>
    </row>
    <row r="122" spans="1:16" ht="13.2">
      <c r="A122" s="25" t="s">
        <v>50</v>
      </c>
      <c r="B122" s="30" t="s">
        <v>212</v>
      </c>
      <c r="C122" s="30" t="s">
        <v>943</v>
      </c>
      <c r="D122" s="25" t="s">
        <v>53</v>
      </c>
      <c r="E122" s="31" t="s">
        <v>944</v>
      </c>
      <c r="F122" s="32" t="s">
        <v>110</v>
      </c>
      <c r="G122" s="33">
        <v>62</v>
      </c>
      <c r="H122" s="34">
        <v>0</v>
      </c>
      <c r="I122" s="34">
        <f>ROUND(ROUND(H122,2)*ROUND(G122,3),2)</f>
        <v>0</v>
      </c>
      <c r="J122" s="32"/>
      <c r="O122">
        <f>(I122*21)/100</f>
        <v>0</v>
      </c>
      <c r="P122" t="s">
        <v>27</v>
      </c>
    </row>
    <row r="123" spans="1:5" ht="39.6">
      <c r="A123" s="35" t="s">
        <v>57</v>
      </c>
      <c r="E123" s="36" t="s">
        <v>945</v>
      </c>
    </row>
    <row r="124" spans="1:5" ht="13.2">
      <c r="A124" s="37" t="s">
        <v>59</v>
      </c>
      <c r="E124" s="38" t="s">
        <v>53</v>
      </c>
    </row>
    <row r="125" spans="1:5" ht="13.2">
      <c r="A125" t="s">
        <v>61</v>
      </c>
      <c r="E125" s="36" t="s">
        <v>53</v>
      </c>
    </row>
    <row r="126" spans="1:18" ht="12.75" customHeight="1">
      <c r="A126" s="12" t="s">
        <v>48</v>
      </c>
      <c r="B126" s="12"/>
      <c r="C126" s="39" t="s">
        <v>306</v>
      </c>
      <c r="D126" s="12"/>
      <c r="E126" s="28" t="s">
        <v>946</v>
      </c>
      <c r="F126" s="12"/>
      <c r="G126" s="12"/>
      <c r="H126" s="12"/>
      <c r="I126" s="40">
        <f>0+Q126</f>
        <v>0</v>
      </c>
      <c r="J126" s="12"/>
      <c r="O126">
        <f>0+R126</f>
        <v>0</v>
      </c>
      <c r="Q126">
        <f>0+I127</f>
        <v>0</v>
      </c>
      <c r="R126">
        <f>0+O127</f>
        <v>0</v>
      </c>
    </row>
    <row r="127" spans="1:16" ht="13.2">
      <c r="A127" s="25" t="s">
        <v>50</v>
      </c>
      <c r="B127" s="30" t="s">
        <v>218</v>
      </c>
      <c r="C127" s="30" t="s">
        <v>947</v>
      </c>
      <c r="D127" s="25" t="s">
        <v>53</v>
      </c>
      <c r="E127" s="31" t="s">
        <v>948</v>
      </c>
      <c r="F127" s="32" t="s">
        <v>93</v>
      </c>
      <c r="G127" s="33">
        <v>11.58</v>
      </c>
      <c r="H127" s="34">
        <v>0</v>
      </c>
      <c r="I127" s="34">
        <f>ROUND(ROUND(H127,2)*ROUND(G127,3),2)</f>
        <v>0</v>
      </c>
      <c r="J127" s="32"/>
      <c r="O127">
        <f>(I127*21)/100</f>
        <v>0</v>
      </c>
      <c r="P127" t="s">
        <v>27</v>
      </c>
    </row>
    <row r="128" spans="1:5" ht="52.8">
      <c r="A128" s="35" t="s">
        <v>57</v>
      </c>
      <c r="E128" s="36" t="s">
        <v>949</v>
      </c>
    </row>
    <row r="129" spans="1:5" ht="13.2">
      <c r="A129" s="37" t="s">
        <v>59</v>
      </c>
      <c r="E129" s="38" t="s">
        <v>950</v>
      </c>
    </row>
    <row r="130" spans="1:5" ht="26.4">
      <c r="A130" t="s">
        <v>61</v>
      </c>
      <c r="E130" s="36" t="s">
        <v>951</v>
      </c>
    </row>
    <row r="131" spans="1:18" ht="12.75" customHeight="1">
      <c r="A131" s="12" t="s">
        <v>48</v>
      </c>
      <c r="B131" s="12"/>
      <c r="C131" s="39" t="s">
        <v>952</v>
      </c>
      <c r="D131" s="12"/>
      <c r="E131" s="28" t="s">
        <v>953</v>
      </c>
      <c r="F131" s="12"/>
      <c r="G131" s="12"/>
      <c r="H131" s="12"/>
      <c r="I131" s="40">
        <f>0+Q131</f>
        <v>0</v>
      </c>
      <c r="J131" s="12"/>
      <c r="O131">
        <f>0+R131</f>
        <v>0</v>
      </c>
      <c r="Q131">
        <f>0+I132+I136+I140</f>
        <v>0</v>
      </c>
      <c r="R131">
        <f>0+O132+O136+O140</f>
        <v>0</v>
      </c>
    </row>
    <row r="132" spans="1:16" ht="13.2">
      <c r="A132" s="25" t="s">
        <v>50</v>
      </c>
      <c r="B132" s="30" t="s">
        <v>333</v>
      </c>
      <c r="C132" s="30" t="s">
        <v>954</v>
      </c>
      <c r="D132" s="25" t="s">
        <v>53</v>
      </c>
      <c r="E132" s="31" t="s">
        <v>955</v>
      </c>
      <c r="F132" s="32" t="s">
        <v>110</v>
      </c>
      <c r="G132" s="33">
        <v>2</v>
      </c>
      <c r="H132" s="34">
        <v>0</v>
      </c>
      <c r="I132" s="34">
        <f>ROUND(ROUND(H132,2)*ROUND(G132,3),2)</f>
        <v>0</v>
      </c>
      <c r="J132" s="32"/>
      <c r="O132">
        <f>(I132*21)/100</f>
        <v>0</v>
      </c>
      <c r="P132" t="s">
        <v>27</v>
      </c>
    </row>
    <row r="133" spans="1:5" ht="26.4">
      <c r="A133" s="35" t="s">
        <v>57</v>
      </c>
      <c r="E133" s="36" t="s">
        <v>956</v>
      </c>
    </row>
    <row r="134" spans="1:5" ht="13.2">
      <c r="A134" s="37" t="s">
        <v>59</v>
      </c>
      <c r="E134" s="38" t="s">
        <v>53</v>
      </c>
    </row>
    <row r="135" spans="1:5" ht="66">
      <c r="A135" t="s">
        <v>61</v>
      </c>
      <c r="E135" s="36" t="s">
        <v>957</v>
      </c>
    </row>
    <row r="136" spans="1:16" ht="13.2">
      <c r="A136" s="25" t="s">
        <v>50</v>
      </c>
      <c r="B136" s="30" t="s">
        <v>320</v>
      </c>
      <c r="C136" s="30" t="s">
        <v>958</v>
      </c>
      <c r="D136" s="25" t="s">
        <v>53</v>
      </c>
      <c r="E136" s="31" t="s">
        <v>959</v>
      </c>
      <c r="F136" s="32" t="s">
        <v>110</v>
      </c>
      <c r="G136" s="33">
        <v>62</v>
      </c>
      <c r="H136" s="34">
        <v>0</v>
      </c>
      <c r="I136" s="34">
        <f>ROUND(ROUND(H136,2)*ROUND(G136,3),2)</f>
        <v>0</v>
      </c>
      <c r="J136" s="32"/>
      <c r="O136">
        <f>(I136*21)/100</f>
        <v>0</v>
      </c>
      <c r="P136" t="s">
        <v>27</v>
      </c>
    </row>
    <row r="137" spans="1:5" ht="26.4">
      <c r="A137" s="35" t="s">
        <v>57</v>
      </c>
      <c r="E137" s="36" t="s">
        <v>960</v>
      </c>
    </row>
    <row r="138" spans="1:5" ht="13.2">
      <c r="A138" s="37" t="s">
        <v>59</v>
      </c>
      <c r="E138" s="38" t="s">
        <v>53</v>
      </c>
    </row>
    <row r="139" spans="1:5" ht="66">
      <c r="A139" t="s">
        <v>61</v>
      </c>
      <c r="E139" s="36" t="s">
        <v>957</v>
      </c>
    </row>
    <row r="140" spans="1:16" ht="13.2">
      <c r="A140" s="25" t="s">
        <v>50</v>
      </c>
      <c r="B140" s="30" t="s">
        <v>160</v>
      </c>
      <c r="C140" s="30" t="s">
        <v>961</v>
      </c>
      <c r="D140" s="25" t="s">
        <v>53</v>
      </c>
      <c r="E140" s="31" t="s">
        <v>962</v>
      </c>
      <c r="F140" s="32" t="s">
        <v>86</v>
      </c>
      <c r="G140" s="33">
        <v>7</v>
      </c>
      <c r="H140" s="34">
        <v>0</v>
      </c>
      <c r="I140" s="34">
        <f>ROUND(ROUND(H140,2)*ROUND(G140,3),2)</f>
        <v>0</v>
      </c>
      <c r="J140" s="32"/>
      <c r="O140">
        <f>(I140*21)/100</f>
        <v>0</v>
      </c>
      <c r="P140" t="s">
        <v>27</v>
      </c>
    </row>
    <row r="141" spans="1:5" ht="26.4">
      <c r="A141" s="35" t="s">
        <v>57</v>
      </c>
      <c r="E141" s="36" t="s">
        <v>844</v>
      </c>
    </row>
    <row r="142" spans="1:5" ht="13.2">
      <c r="A142" s="37" t="s">
        <v>59</v>
      </c>
      <c r="E142" s="38" t="s">
        <v>53</v>
      </c>
    </row>
    <row r="143" spans="1:5" ht="66">
      <c r="A143" t="s">
        <v>61</v>
      </c>
      <c r="E143" s="36" t="s">
        <v>963</v>
      </c>
    </row>
    <row r="144" spans="1:18" ht="12.75" customHeight="1">
      <c r="A144" s="12" t="s">
        <v>48</v>
      </c>
      <c r="B144" s="12"/>
      <c r="C144" s="39" t="s">
        <v>964</v>
      </c>
      <c r="D144" s="12"/>
      <c r="E144" s="28" t="s">
        <v>965</v>
      </c>
      <c r="F144" s="12"/>
      <c r="G144" s="12"/>
      <c r="H144" s="12"/>
      <c r="I144" s="40">
        <f>0+Q144</f>
        <v>0</v>
      </c>
      <c r="J144" s="12"/>
      <c r="O144">
        <f>0+R144</f>
        <v>0</v>
      </c>
      <c r="Q144">
        <f>0+I145+I149+I153+I157+I161+I165+I169+I173+I177</f>
        <v>0</v>
      </c>
      <c r="R144">
        <f>0+O145+O149+O153+O157+O161+O165+O169+O173+O177</f>
        <v>0</v>
      </c>
    </row>
    <row r="145" spans="1:16" ht="13.2">
      <c r="A145" s="25" t="s">
        <v>50</v>
      </c>
      <c r="B145" s="30" t="s">
        <v>151</v>
      </c>
      <c r="C145" s="30" t="s">
        <v>966</v>
      </c>
      <c r="D145" s="25" t="s">
        <v>53</v>
      </c>
      <c r="E145" s="31" t="s">
        <v>967</v>
      </c>
      <c r="F145" s="32" t="s">
        <v>110</v>
      </c>
      <c r="G145" s="33">
        <v>2</v>
      </c>
      <c r="H145" s="34">
        <v>0</v>
      </c>
      <c r="I145" s="34">
        <f>ROUND(ROUND(H145,2)*ROUND(G145,3),2)</f>
        <v>0</v>
      </c>
      <c r="J145" s="32"/>
      <c r="O145">
        <f>(I145*21)/100</f>
        <v>0</v>
      </c>
      <c r="P145" t="s">
        <v>27</v>
      </c>
    </row>
    <row r="146" spans="1:5" ht="26.4">
      <c r="A146" s="35" t="s">
        <v>57</v>
      </c>
      <c r="E146" s="36" t="s">
        <v>956</v>
      </c>
    </row>
    <row r="147" spans="1:5" ht="13.2">
      <c r="A147" s="37" t="s">
        <v>59</v>
      </c>
      <c r="E147" s="38" t="s">
        <v>53</v>
      </c>
    </row>
    <row r="148" spans="1:5" ht="26.4">
      <c r="A148" t="s">
        <v>61</v>
      </c>
      <c r="E148" s="36" t="s">
        <v>968</v>
      </c>
    </row>
    <row r="149" spans="1:16" ht="13.2">
      <c r="A149" s="25" t="s">
        <v>50</v>
      </c>
      <c r="B149" s="30" t="s">
        <v>173</v>
      </c>
      <c r="C149" s="30" t="s">
        <v>969</v>
      </c>
      <c r="D149" s="25" t="s">
        <v>53</v>
      </c>
      <c r="E149" s="31" t="s">
        <v>970</v>
      </c>
      <c r="F149" s="32" t="s">
        <v>971</v>
      </c>
      <c r="G149" s="33">
        <v>3</v>
      </c>
      <c r="H149" s="34">
        <v>0</v>
      </c>
      <c r="I149" s="34">
        <f>ROUND(ROUND(H149,2)*ROUND(G149,3),2)</f>
        <v>0</v>
      </c>
      <c r="J149" s="32"/>
      <c r="O149">
        <f>(I149*21)/100</f>
        <v>0</v>
      </c>
      <c r="P149" t="s">
        <v>27</v>
      </c>
    </row>
    <row r="150" spans="1:5" ht="26.4">
      <c r="A150" s="35" t="s">
        <v>57</v>
      </c>
      <c r="E150" s="36" t="s">
        <v>972</v>
      </c>
    </row>
    <row r="151" spans="1:5" ht="13.2">
      <c r="A151" s="37" t="s">
        <v>59</v>
      </c>
      <c r="E151" s="38" t="s">
        <v>53</v>
      </c>
    </row>
    <row r="152" spans="1:5" ht="145.2">
      <c r="A152" t="s">
        <v>61</v>
      </c>
      <c r="E152" s="36" t="s">
        <v>973</v>
      </c>
    </row>
    <row r="153" spans="1:16" ht="13.2">
      <c r="A153" s="25" t="s">
        <v>50</v>
      </c>
      <c r="B153" s="30" t="s">
        <v>262</v>
      </c>
      <c r="C153" s="30" t="s">
        <v>974</v>
      </c>
      <c r="D153" s="25" t="s">
        <v>53</v>
      </c>
      <c r="E153" s="31" t="s">
        <v>975</v>
      </c>
      <c r="F153" s="32" t="s">
        <v>971</v>
      </c>
      <c r="G153" s="33">
        <v>1</v>
      </c>
      <c r="H153" s="34">
        <v>0</v>
      </c>
      <c r="I153" s="34">
        <f>ROUND(ROUND(H153,2)*ROUND(G153,3),2)</f>
        <v>0</v>
      </c>
      <c r="J153" s="32"/>
      <c r="O153">
        <f>(I153*21)/100</f>
        <v>0</v>
      </c>
      <c r="P153" t="s">
        <v>27</v>
      </c>
    </row>
    <row r="154" spans="1:5" ht="26.4">
      <c r="A154" s="35" t="s">
        <v>57</v>
      </c>
      <c r="E154" s="36" t="s">
        <v>976</v>
      </c>
    </row>
    <row r="155" spans="1:5" ht="13.2">
      <c r="A155" s="37" t="s">
        <v>59</v>
      </c>
      <c r="E155" s="38" t="s">
        <v>53</v>
      </c>
    </row>
    <row r="156" spans="1:5" ht="13.2">
      <c r="A156" t="s">
        <v>61</v>
      </c>
      <c r="E156" s="36" t="s">
        <v>53</v>
      </c>
    </row>
    <row r="157" spans="1:16" ht="13.2">
      <c r="A157" s="25" t="s">
        <v>50</v>
      </c>
      <c r="B157" s="30" t="s">
        <v>267</v>
      </c>
      <c r="C157" s="30" t="s">
        <v>977</v>
      </c>
      <c r="D157" s="25" t="s">
        <v>53</v>
      </c>
      <c r="E157" s="31" t="s">
        <v>978</v>
      </c>
      <c r="F157" s="32" t="s">
        <v>110</v>
      </c>
      <c r="G157" s="33">
        <v>62</v>
      </c>
      <c r="H157" s="34">
        <v>0</v>
      </c>
      <c r="I157" s="34">
        <f>ROUND(ROUND(H157,2)*ROUND(G157,3),2)</f>
        <v>0</v>
      </c>
      <c r="J157" s="32"/>
      <c r="O157">
        <f>(I157*21)/100</f>
        <v>0</v>
      </c>
      <c r="P157" t="s">
        <v>27</v>
      </c>
    </row>
    <row r="158" spans="1:5" ht="26.4">
      <c r="A158" s="35" t="s">
        <v>57</v>
      </c>
      <c r="E158" s="36" t="s">
        <v>960</v>
      </c>
    </row>
    <row r="159" spans="1:5" ht="13.2">
      <c r="A159" s="37" t="s">
        <v>59</v>
      </c>
      <c r="E159" s="38" t="s">
        <v>53</v>
      </c>
    </row>
    <row r="160" spans="1:5" ht="13.2">
      <c r="A160" t="s">
        <v>61</v>
      </c>
      <c r="E160" s="36" t="s">
        <v>53</v>
      </c>
    </row>
    <row r="161" spans="1:16" ht="13.2">
      <c r="A161" s="25" t="s">
        <v>50</v>
      </c>
      <c r="B161" s="30" t="s">
        <v>273</v>
      </c>
      <c r="C161" s="30" t="s">
        <v>979</v>
      </c>
      <c r="D161" s="25" t="s">
        <v>53</v>
      </c>
      <c r="E161" s="31" t="s">
        <v>980</v>
      </c>
      <c r="F161" s="32" t="s">
        <v>981</v>
      </c>
      <c r="G161" s="33">
        <v>7</v>
      </c>
      <c r="H161" s="34">
        <v>0</v>
      </c>
      <c r="I161" s="34">
        <f>ROUND(ROUND(H161,2)*ROUND(G161,3),2)</f>
        <v>0</v>
      </c>
      <c r="J161" s="32"/>
      <c r="O161">
        <f>(I161*21)/100</f>
        <v>0</v>
      </c>
      <c r="P161" t="s">
        <v>27</v>
      </c>
    </row>
    <row r="162" spans="1:5" ht="26.4">
      <c r="A162" s="35" t="s">
        <v>57</v>
      </c>
      <c r="E162" s="36" t="s">
        <v>844</v>
      </c>
    </row>
    <row r="163" spans="1:5" ht="13.2">
      <c r="A163" s="37" t="s">
        <v>59</v>
      </c>
      <c r="E163" s="38" t="s">
        <v>53</v>
      </c>
    </row>
    <row r="164" spans="1:5" ht="52.8">
      <c r="A164" t="s">
        <v>61</v>
      </c>
      <c r="E164" s="36" t="s">
        <v>982</v>
      </c>
    </row>
    <row r="165" spans="1:16" ht="13.2">
      <c r="A165" s="25" t="s">
        <v>50</v>
      </c>
      <c r="B165" s="30" t="s">
        <v>282</v>
      </c>
      <c r="C165" s="30" t="s">
        <v>983</v>
      </c>
      <c r="D165" s="25" t="s">
        <v>53</v>
      </c>
      <c r="E165" s="31" t="s">
        <v>984</v>
      </c>
      <c r="F165" s="32" t="s">
        <v>86</v>
      </c>
      <c r="G165" s="33">
        <v>6</v>
      </c>
      <c r="H165" s="34">
        <v>0</v>
      </c>
      <c r="I165" s="34">
        <f>ROUND(ROUND(H165,2)*ROUND(G165,3),2)</f>
        <v>0</v>
      </c>
      <c r="J165" s="32"/>
      <c r="O165">
        <f>(I165*21)/100</f>
        <v>0</v>
      </c>
      <c r="P165" t="s">
        <v>27</v>
      </c>
    </row>
    <row r="166" spans="1:5" ht="39.6">
      <c r="A166" s="35" t="s">
        <v>57</v>
      </c>
      <c r="E166" s="36" t="s">
        <v>985</v>
      </c>
    </row>
    <row r="167" spans="1:5" ht="13.2">
      <c r="A167" s="37" t="s">
        <v>59</v>
      </c>
      <c r="E167" s="38" t="s">
        <v>53</v>
      </c>
    </row>
    <row r="168" spans="1:5" ht="26.4">
      <c r="A168" t="s">
        <v>61</v>
      </c>
      <c r="E168" s="36" t="s">
        <v>986</v>
      </c>
    </row>
    <row r="169" spans="1:16" ht="13.2">
      <c r="A169" s="25" t="s">
        <v>50</v>
      </c>
      <c r="B169" s="30" t="s">
        <v>299</v>
      </c>
      <c r="C169" s="30" t="s">
        <v>987</v>
      </c>
      <c r="D169" s="25" t="s">
        <v>53</v>
      </c>
      <c r="E169" s="31" t="s">
        <v>988</v>
      </c>
      <c r="F169" s="32" t="s">
        <v>86</v>
      </c>
      <c r="G169" s="33">
        <v>4</v>
      </c>
      <c r="H169" s="34">
        <v>0</v>
      </c>
      <c r="I169" s="34">
        <f>ROUND(ROUND(H169,2)*ROUND(G169,3),2)</f>
        <v>0</v>
      </c>
      <c r="J169" s="32"/>
      <c r="O169">
        <f>(I169*21)/100</f>
        <v>0</v>
      </c>
      <c r="P169" t="s">
        <v>27</v>
      </c>
    </row>
    <row r="170" spans="1:5" ht="39.6">
      <c r="A170" s="35" t="s">
        <v>57</v>
      </c>
      <c r="E170" s="36" t="s">
        <v>989</v>
      </c>
    </row>
    <row r="171" spans="1:5" ht="13.2">
      <c r="A171" s="37" t="s">
        <v>59</v>
      </c>
      <c r="E171" s="38" t="s">
        <v>53</v>
      </c>
    </row>
    <row r="172" spans="1:5" ht="145.2">
      <c r="A172" t="s">
        <v>61</v>
      </c>
      <c r="E172" s="36" t="s">
        <v>990</v>
      </c>
    </row>
    <row r="173" spans="1:16" ht="13.2">
      <c r="A173" s="25" t="s">
        <v>50</v>
      </c>
      <c r="B173" s="30" t="s">
        <v>288</v>
      </c>
      <c r="C173" s="30" t="s">
        <v>991</v>
      </c>
      <c r="D173" s="25" t="s">
        <v>53</v>
      </c>
      <c r="E173" s="31" t="s">
        <v>992</v>
      </c>
      <c r="F173" s="32" t="s">
        <v>86</v>
      </c>
      <c r="G173" s="33">
        <v>4</v>
      </c>
      <c r="H173" s="34">
        <v>0</v>
      </c>
      <c r="I173" s="34">
        <f>ROUND(ROUND(H173,2)*ROUND(G173,3),2)</f>
        <v>0</v>
      </c>
      <c r="J173" s="32"/>
      <c r="O173">
        <f>(I173*21)/100</f>
        <v>0</v>
      </c>
      <c r="P173" t="s">
        <v>27</v>
      </c>
    </row>
    <row r="174" spans="1:5" ht="39.6">
      <c r="A174" s="35" t="s">
        <v>57</v>
      </c>
      <c r="E174" s="36" t="s">
        <v>993</v>
      </c>
    </row>
    <row r="175" spans="1:5" ht="13.2">
      <c r="A175" s="37" t="s">
        <v>59</v>
      </c>
      <c r="E175" s="38" t="s">
        <v>53</v>
      </c>
    </row>
    <row r="176" spans="1:5" ht="52.8">
      <c r="A176" t="s">
        <v>61</v>
      </c>
      <c r="E176" s="36" t="s">
        <v>994</v>
      </c>
    </row>
    <row r="177" spans="1:16" ht="13.2">
      <c r="A177" s="25" t="s">
        <v>50</v>
      </c>
      <c r="B177" s="30" t="s">
        <v>293</v>
      </c>
      <c r="C177" s="30" t="s">
        <v>995</v>
      </c>
      <c r="D177" s="25" t="s">
        <v>53</v>
      </c>
      <c r="E177" s="31" t="s">
        <v>996</v>
      </c>
      <c r="F177" s="32" t="s">
        <v>86</v>
      </c>
      <c r="G177" s="33">
        <v>4</v>
      </c>
      <c r="H177" s="34">
        <v>0</v>
      </c>
      <c r="I177" s="34">
        <f>ROUND(ROUND(H177,2)*ROUND(G177,3),2)</f>
        <v>0</v>
      </c>
      <c r="J177" s="32"/>
      <c r="O177">
        <f>(I177*21)/100</f>
        <v>0</v>
      </c>
      <c r="P177" t="s">
        <v>27</v>
      </c>
    </row>
    <row r="178" spans="1:5" ht="26.4">
      <c r="A178" s="35" t="s">
        <v>57</v>
      </c>
      <c r="E178" s="36" t="s">
        <v>997</v>
      </c>
    </row>
    <row r="179" spans="1:5" ht="13.2">
      <c r="A179" s="37" t="s">
        <v>59</v>
      </c>
      <c r="E179" s="38" t="s">
        <v>53</v>
      </c>
    </row>
    <row r="180" spans="1:5" ht="13.2">
      <c r="A180" t="s">
        <v>61</v>
      </c>
      <c r="E180" s="36" t="s">
        <v>53</v>
      </c>
    </row>
    <row r="181" spans="1:18" ht="12.75" customHeight="1">
      <c r="A181" s="12" t="s">
        <v>48</v>
      </c>
      <c r="B181" s="12"/>
      <c r="C181" s="39" t="s">
        <v>998</v>
      </c>
      <c r="D181" s="12"/>
      <c r="E181" s="28" t="s">
        <v>999</v>
      </c>
      <c r="F181" s="12"/>
      <c r="G181" s="12"/>
      <c r="H181" s="12"/>
      <c r="I181" s="40">
        <f>0+Q181</f>
        <v>0</v>
      </c>
      <c r="J181" s="12"/>
      <c r="O181">
        <f>0+R181</f>
        <v>0</v>
      </c>
      <c r="Q181">
        <f>0+I182</f>
        <v>0</v>
      </c>
      <c r="R181">
        <f>0+O182</f>
        <v>0</v>
      </c>
    </row>
    <row r="182" spans="1:16" ht="13.2">
      <c r="A182" s="25" t="s">
        <v>50</v>
      </c>
      <c r="B182" s="30" t="s">
        <v>107</v>
      </c>
      <c r="C182" s="30" t="s">
        <v>1000</v>
      </c>
      <c r="D182" s="25" t="s">
        <v>53</v>
      </c>
      <c r="E182" s="31" t="s">
        <v>1001</v>
      </c>
      <c r="F182" s="32" t="s">
        <v>858</v>
      </c>
      <c r="G182" s="33">
        <v>15</v>
      </c>
      <c r="H182" s="34">
        <v>0</v>
      </c>
      <c r="I182" s="34">
        <f>ROUND(ROUND(H182,2)*ROUND(G182,3),2)</f>
        <v>0</v>
      </c>
      <c r="J182" s="32"/>
      <c r="O182">
        <f>(I182*21)/100</f>
        <v>0</v>
      </c>
      <c r="P182" t="s">
        <v>27</v>
      </c>
    </row>
    <row r="183" spans="1:5" ht="26.4">
      <c r="A183" s="35" t="s">
        <v>57</v>
      </c>
      <c r="E183" s="36" t="s">
        <v>1002</v>
      </c>
    </row>
    <row r="184" spans="1:5" ht="13.2">
      <c r="A184" s="37" t="s">
        <v>59</v>
      </c>
      <c r="E184" s="38" t="s">
        <v>53</v>
      </c>
    </row>
    <row r="185" spans="1:5" ht="264">
      <c r="A185" t="s">
        <v>61</v>
      </c>
      <c r="E185" s="36" t="s">
        <v>1003</v>
      </c>
    </row>
  </sheetData>
  <mergeCells count="11">
    <mergeCell ref="E5:E6"/>
    <mergeCell ref="F5:F6"/>
    <mergeCell ref="G5:G6"/>
    <mergeCell ref="H5:I5"/>
    <mergeCell ref="J5:J6"/>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62"/>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0+O8+O25+O70+O79+O100+O129+O138</f>
        <v>0</v>
      </c>
      <c r="P2" t="s">
        <v>26</v>
      </c>
    </row>
    <row r="3" spans="1:16" ht="15" customHeight="1">
      <c r="A3" t="s">
        <v>12</v>
      </c>
      <c r="B3" s="18" t="s">
        <v>14</v>
      </c>
      <c r="C3" s="4" t="s">
        <v>15</v>
      </c>
      <c r="D3" s="7"/>
      <c r="E3" s="19" t="s">
        <v>16</v>
      </c>
      <c r="F3" s="8"/>
      <c r="G3" s="15"/>
      <c r="H3" s="14" t="s">
        <v>1004</v>
      </c>
      <c r="I3" s="41">
        <f>0+I8+I25+I70+I79+I100+I129+I138</f>
        <v>0</v>
      </c>
      <c r="J3" s="16"/>
      <c r="O3" t="s">
        <v>23</v>
      </c>
      <c r="P3" t="s">
        <v>27</v>
      </c>
    </row>
    <row r="4" spans="1:16" ht="15" customHeight="1">
      <c r="A4" t="s">
        <v>17</v>
      </c>
      <c r="B4" s="21" t="s">
        <v>22</v>
      </c>
      <c r="C4" s="3" t="s">
        <v>1004</v>
      </c>
      <c r="D4" s="2"/>
      <c r="E4" s="22" t="s">
        <v>1005</v>
      </c>
      <c r="F4" s="12"/>
      <c r="G4" s="12"/>
      <c r="H4" s="26"/>
      <c r="I4" s="26"/>
      <c r="J4" s="12"/>
      <c r="O4" t="s">
        <v>24</v>
      </c>
      <c r="P4" t="s">
        <v>27</v>
      </c>
    </row>
    <row r="5" spans="1:16" ht="12.75" customHeight="1">
      <c r="A5" s="1" t="s">
        <v>29</v>
      </c>
      <c r="B5" s="1" t="s">
        <v>31</v>
      </c>
      <c r="C5" s="1" t="s">
        <v>33</v>
      </c>
      <c r="D5" s="1" t="s">
        <v>34</v>
      </c>
      <c r="E5" s="1" t="s">
        <v>35</v>
      </c>
      <c r="F5" s="1" t="s">
        <v>37</v>
      </c>
      <c r="G5" s="1" t="s">
        <v>39</v>
      </c>
      <c r="H5" s="1" t="s">
        <v>41</v>
      </c>
      <c r="I5" s="1"/>
      <c r="J5" s="1" t="s">
        <v>46</v>
      </c>
      <c r="O5" t="s">
        <v>25</v>
      </c>
      <c r="P5" t="s">
        <v>27</v>
      </c>
    </row>
    <row r="6" spans="1:10" ht="12.75" customHeight="1">
      <c r="A6" s="1"/>
      <c r="B6" s="1"/>
      <c r="C6" s="1"/>
      <c r="D6" s="1"/>
      <c r="E6" s="1"/>
      <c r="F6" s="1"/>
      <c r="G6" s="1"/>
      <c r="H6" s="20" t="s">
        <v>42</v>
      </c>
      <c r="I6" s="20" t="s">
        <v>44</v>
      </c>
      <c r="J6" s="1"/>
    </row>
    <row r="7" spans="1:10" ht="12.75" customHeight="1">
      <c r="A7" s="20" t="s">
        <v>30</v>
      </c>
      <c r="B7" s="20" t="s">
        <v>32</v>
      </c>
      <c r="C7" s="20" t="s">
        <v>27</v>
      </c>
      <c r="D7" s="20" t="s">
        <v>26</v>
      </c>
      <c r="E7" s="20" t="s">
        <v>36</v>
      </c>
      <c r="F7" s="20" t="s">
        <v>38</v>
      </c>
      <c r="G7" s="20" t="s">
        <v>40</v>
      </c>
      <c r="H7" s="20" t="s">
        <v>43</v>
      </c>
      <c r="I7" s="20" t="s">
        <v>45</v>
      </c>
      <c r="J7" s="20" t="s">
        <v>47</v>
      </c>
    </row>
    <row r="8" spans="1:18" ht="12.75" customHeight="1">
      <c r="A8" s="26" t="s">
        <v>48</v>
      </c>
      <c r="B8" s="26"/>
      <c r="C8" s="27" t="s">
        <v>30</v>
      </c>
      <c r="D8" s="26"/>
      <c r="E8" s="28" t="s">
        <v>49</v>
      </c>
      <c r="F8" s="26"/>
      <c r="G8" s="26"/>
      <c r="H8" s="26"/>
      <c r="I8" s="29">
        <f>0+Q8</f>
        <v>0</v>
      </c>
      <c r="J8" s="26"/>
      <c r="O8">
        <f>0+R8</f>
        <v>0</v>
      </c>
      <c r="Q8">
        <f>0+I9+I13+I17+I21</f>
        <v>0</v>
      </c>
      <c r="R8">
        <f>0+O9+O13+O17+O21</f>
        <v>0</v>
      </c>
    </row>
    <row r="9" spans="1:16" ht="26.4">
      <c r="A9" s="25" t="s">
        <v>50</v>
      </c>
      <c r="B9" s="30" t="s">
        <v>90</v>
      </c>
      <c r="C9" s="30" t="s">
        <v>64</v>
      </c>
      <c r="D9" s="25" t="s">
        <v>53</v>
      </c>
      <c r="E9" s="31" t="s">
        <v>65</v>
      </c>
      <c r="F9" s="32" t="s">
        <v>55</v>
      </c>
      <c r="G9" s="33">
        <v>563.23</v>
      </c>
      <c r="H9" s="34">
        <v>0</v>
      </c>
      <c r="I9" s="34">
        <f>ROUND(ROUND(H9,2)*ROUND(G9,3),2)</f>
        <v>0</v>
      </c>
      <c r="J9" s="32" t="s">
        <v>56</v>
      </c>
      <c r="O9">
        <f>(I9*21)/100</f>
        <v>0</v>
      </c>
      <c r="P9" t="s">
        <v>27</v>
      </c>
    </row>
    <row r="10" spans="1:5" ht="39.6">
      <c r="A10" s="35" t="s">
        <v>57</v>
      </c>
      <c r="E10" s="36" t="s">
        <v>1006</v>
      </c>
    </row>
    <row r="11" spans="1:5" ht="13.2">
      <c r="A11" s="37" t="s">
        <v>59</v>
      </c>
      <c r="E11" s="38" t="s">
        <v>1007</v>
      </c>
    </row>
    <row r="12" spans="1:5" ht="145.2">
      <c r="A12" t="s">
        <v>61</v>
      </c>
      <c r="E12" s="36" t="s">
        <v>68</v>
      </c>
    </row>
    <row r="13" spans="1:16" ht="26.4">
      <c r="A13" s="25" t="s">
        <v>50</v>
      </c>
      <c r="B13" s="30" t="s">
        <v>411</v>
      </c>
      <c r="C13" s="30" t="s">
        <v>547</v>
      </c>
      <c r="D13" s="25" t="s">
        <v>53</v>
      </c>
      <c r="E13" s="31" t="s">
        <v>1008</v>
      </c>
      <c r="F13" s="32" t="s">
        <v>55</v>
      </c>
      <c r="G13" s="33">
        <v>24.69</v>
      </c>
      <c r="H13" s="34">
        <v>0</v>
      </c>
      <c r="I13" s="34">
        <f>ROUND(ROUND(H13,2)*ROUND(G13,3),2)</f>
        <v>0</v>
      </c>
      <c r="J13" s="32" t="s">
        <v>583</v>
      </c>
      <c r="O13">
        <f>(I13*21)/100</f>
        <v>0</v>
      </c>
      <c r="P13" t="s">
        <v>27</v>
      </c>
    </row>
    <row r="14" spans="1:5" ht="39.6">
      <c r="A14" s="35" t="s">
        <v>57</v>
      </c>
      <c r="E14" s="36" t="s">
        <v>1009</v>
      </c>
    </row>
    <row r="15" spans="1:5" ht="13.2">
      <c r="A15" s="37" t="s">
        <v>59</v>
      </c>
      <c r="E15" s="38" t="s">
        <v>1010</v>
      </c>
    </row>
    <row r="16" spans="1:5" ht="145.2">
      <c r="A16" t="s">
        <v>61</v>
      </c>
      <c r="E16" s="36" t="s">
        <v>452</v>
      </c>
    </row>
    <row r="17" spans="1:16" ht="26.4">
      <c r="A17" s="25" t="s">
        <v>50</v>
      </c>
      <c r="B17" s="30" t="s">
        <v>69</v>
      </c>
      <c r="C17" s="30" t="s">
        <v>74</v>
      </c>
      <c r="D17" s="25" t="s">
        <v>53</v>
      </c>
      <c r="E17" s="31" t="s">
        <v>75</v>
      </c>
      <c r="F17" s="32" t="s">
        <v>55</v>
      </c>
      <c r="G17" s="33">
        <v>39.85</v>
      </c>
      <c r="H17" s="34">
        <v>0</v>
      </c>
      <c r="I17" s="34">
        <f>ROUND(ROUND(H17,2)*ROUND(G17,3),2)</f>
        <v>0</v>
      </c>
      <c r="J17" s="32" t="s">
        <v>56</v>
      </c>
      <c r="O17">
        <f>(I17*21)/100</f>
        <v>0</v>
      </c>
      <c r="P17" t="s">
        <v>27</v>
      </c>
    </row>
    <row r="18" spans="1:5" ht="39.6">
      <c r="A18" s="35" t="s">
        <v>57</v>
      </c>
      <c r="E18" s="36" t="s">
        <v>1011</v>
      </c>
    </row>
    <row r="19" spans="1:5" ht="13.2">
      <c r="A19" s="37" t="s">
        <v>59</v>
      </c>
      <c r="E19" s="38" t="s">
        <v>1012</v>
      </c>
    </row>
    <row r="20" spans="1:5" ht="145.2">
      <c r="A20" t="s">
        <v>61</v>
      </c>
      <c r="E20" s="36" t="s">
        <v>68</v>
      </c>
    </row>
    <row r="21" spans="1:16" ht="26.4">
      <c r="A21" s="25" t="s">
        <v>50</v>
      </c>
      <c r="B21" s="30" t="s">
        <v>238</v>
      </c>
      <c r="C21" s="30" t="s">
        <v>556</v>
      </c>
      <c r="D21" s="25" t="s">
        <v>53</v>
      </c>
      <c r="E21" s="31" t="s">
        <v>557</v>
      </c>
      <c r="F21" s="32" t="s">
        <v>55</v>
      </c>
      <c r="G21" s="33">
        <v>16.45</v>
      </c>
      <c r="H21" s="34">
        <v>0</v>
      </c>
      <c r="I21" s="34">
        <f>ROUND(ROUND(H21,2)*ROUND(G21,3),2)</f>
        <v>0</v>
      </c>
      <c r="J21" s="32" t="s">
        <v>56</v>
      </c>
      <c r="O21">
        <f>(I21*21)/100</f>
        <v>0</v>
      </c>
      <c r="P21" t="s">
        <v>27</v>
      </c>
    </row>
    <row r="22" spans="1:5" ht="39.6">
      <c r="A22" s="35" t="s">
        <v>57</v>
      </c>
      <c r="E22" s="36" t="s">
        <v>1013</v>
      </c>
    </row>
    <row r="23" spans="1:5" ht="13.2">
      <c r="A23" s="37" t="s">
        <v>59</v>
      </c>
      <c r="E23" s="38" t="s">
        <v>1014</v>
      </c>
    </row>
    <row r="24" spans="1:5" ht="145.2">
      <c r="A24" t="s">
        <v>61</v>
      </c>
      <c r="E24" s="36" t="s">
        <v>68</v>
      </c>
    </row>
    <row r="25" spans="1:18" ht="12.75" customHeight="1">
      <c r="A25" s="12" t="s">
        <v>48</v>
      </c>
      <c r="B25" s="12"/>
      <c r="C25" s="39" t="s">
        <v>32</v>
      </c>
      <c r="D25" s="12"/>
      <c r="E25" s="28" t="s">
        <v>83</v>
      </c>
      <c r="F25" s="12"/>
      <c r="G25" s="12"/>
      <c r="H25" s="12"/>
      <c r="I25" s="40">
        <f>0+Q25</f>
        <v>0</v>
      </c>
      <c r="J25" s="12"/>
      <c r="O25">
        <f>0+R25</f>
        <v>0</v>
      </c>
      <c r="Q25">
        <f>0+I26+I30+I34+I38+I42+I46+I50+I54+I58+I62+I66</f>
        <v>0</v>
      </c>
      <c r="R25">
        <f>0+O26+O30+O34+O38+O42+O46+O50+O54+O58+O62+O66</f>
        <v>0</v>
      </c>
    </row>
    <row r="26" spans="1:16" ht="13.2">
      <c r="A26" s="25" t="s">
        <v>50</v>
      </c>
      <c r="B26" s="30" t="s">
        <v>32</v>
      </c>
      <c r="C26" s="30" t="s">
        <v>1015</v>
      </c>
      <c r="D26" s="25" t="s">
        <v>53</v>
      </c>
      <c r="E26" s="31" t="s">
        <v>1016</v>
      </c>
      <c r="F26" s="32" t="s">
        <v>176</v>
      </c>
      <c r="G26" s="33">
        <v>80</v>
      </c>
      <c r="H26" s="34">
        <v>0</v>
      </c>
      <c r="I26" s="34">
        <f>ROUND(ROUND(H26,2)*ROUND(G26,3),2)</f>
        <v>0</v>
      </c>
      <c r="J26" s="32" t="s">
        <v>56</v>
      </c>
      <c r="O26">
        <f>(I26*21)/100</f>
        <v>0</v>
      </c>
      <c r="P26" t="s">
        <v>27</v>
      </c>
    </row>
    <row r="27" spans="1:5" ht="52.8">
      <c r="A27" s="35" t="s">
        <v>57</v>
      </c>
      <c r="E27" s="36" t="s">
        <v>1017</v>
      </c>
    </row>
    <row r="28" spans="1:5" ht="13.2">
      <c r="A28" s="37" t="s">
        <v>59</v>
      </c>
      <c r="E28" s="38" t="s">
        <v>53</v>
      </c>
    </row>
    <row r="29" spans="1:5" ht="39.6">
      <c r="A29" t="s">
        <v>61</v>
      </c>
      <c r="E29" s="36" t="s">
        <v>1018</v>
      </c>
    </row>
    <row r="30" spans="1:16" ht="13.2">
      <c r="A30" s="25" t="s">
        <v>50</v>
      </c>
      <c r="B30" s="30" t="s">
        <v>43</v>
      </c>
      <c r="C30" s="30" t="s">
        <v>1019</v>
      </c>
      <c r="D30" s="25" t="s">
        <v>53</v>
      </c>
      <c r="E30" s="31" t="s">
        <v>1020</v>
      </c>
      <c r="F30" s="32" t="s">
        <v>93</v>
      </c>
      <c r="G30" s="33">
        <v>5.46</v>
      </c>
      <c r="H30" s="34">
        <v>0</v>
      </c>
      <c r="I30" s="34">
        <f>ROUND(ROUND(H30,2)*ROUND(G30,3),2)</f>
        <v>0</v>
      </c>
      <c r="J30" s="32" t="s">
        <v>56</v>
      </c>
      <c r="O30">
        <f>(I30*21)/100</f>
        <v>0</v>
      </c>
      <c r="P30" t="s">
        <v>27</v>
      </c>
    </row>
    <row r="31" spans="1:5" ht="66">
      <c r="A31" s="35" t="s">
        <v>57</v>
      </c>
      <c r="E31" s="36" t="s">
        <v>1021</v>
      </c>
    </row>
    <row r="32" spans="1:5" ht="13.2">
      <c r="A32" s="37" t="s">
        <v>59</v>
      </c>
      <c r="E32" s="38" t="s">
        <v>1022</v>
      </c>
    </row>
    <row r="33" spans="1:5" ht="382.8">
      <c r="A33" t="s">
        <v>61</v>
      </c>
      <c r="E33" s="36" t="s">
        <v>128</v>
      </c>
    </row>
    <row r="34" spans="1:16" ht="13.2">
      <c r="A34" s="25" t="s">
        <v>50</v>
      </c>
      <c r="B34" s="30" t="s">
        <v>102</v>
      </c>
      <c r="C34" s="30" t="s">
        <v>1023</v>
      </c>
      <c r="D34" s="25" t="s">
        <v>53</v>
      </c>
      <c r="E34" s="31" t="s">
        <v>1024</v>
      </c>
      <c r="F34" s="32" t="s">
        <v>93</v>
      </c>
      <c r="G34" s="33">
        <v>70.785</v>
      </c>
      <c r="H34" s="34">
        <v>0</v>
      </c>
      <c r="I34" s="34">
        <f>ROUND(ROUND(H34,2)*ROUND(G34,3),2)</f>
        <v>0</v>
      </c>
      <c r="J34" s="32" t="s">
        <v>56</v>
      </c>
      <c r="O34">
        <f>(I34*21)/100</f>
        <v>0</v>
      </c>
      <c r="P34" t="s">
        <v>27</v>
      </c>
    </row>
    <row r="35" spans="1:5" ht="66">
      <c r="A35" s="35" t="s">
        <v>57</v>
      </c>
      <c r="E35" s="36" t="s">
        <v>1025</v>
      </c>
    </row>
    <row r="36" spans="1:5" ht="13.2">
      <c r="A36" s="37" t="s">
        <v>59</v>
      </c>
      <c r="E36" s="38" t="s">
        <v>1026</v>
      </c>
    </row>
    <row r="37" spans="1:5" ht="382.8">
      <c r="A37" t="s">
        <v>61</v>
      </c>
      <c r="E37" s="36" t="s">
        <v>455</v>
      </c>
    </row>
    <row r="38" spans="1:16" ht="13.2">
      <c r="A38" s="25" t="s">
        <v>50</v>
      </c>
      <c r="B38" s="30" t="s">
        <v>47</v>
      </c>
      <c r="C38" s="30" t="s">
        <v>589</v>
      </c>
      <c r="D38" s="25" t="s">
        <v>53</v>
      </c>
      <c r="E38" s="31" t="s">
        <v>590</v>
      </c>
      <c r="F38" s="32" t="s">
        <v>93</v>
      </c>
      <c r="G38" s="33">
        <v>210.832</v>
      </c>
      <c r="H38" s="34">
        <v>0</v>
      </c>
      <c r="I38" s="34">
        <f>ROUND(ROUND(H38,2)*ROUND(G38,3),2)</f>
        <v>0</v>
      </c>
      <c r="J38" s="32" t="s">
        <v>56</v>
      </c>
      <c r="O38">
        <f>(I38*21)/100</f>
        <v>0</v>
      </c>
      <c r="P38" t="s">
        <v>27</v>
      </c>
    </row>
    <row r="39" spans="1:5" ht="145.2">
      <c r="A39" s="35" t="s">
        <v>57</v>
      </c>
      <c r="E39" s="36" t="s">
        <v>1027</v>
      </c>
    </row>
    <row r="40" spans="1:5" ht="26.4">
      <c r="A40" s="37" t="s">
        <v>59</v>
      </c>
      <c r="E40" s="38" t="s">
        <v>1028</v>
      </c>
    </row>
    <row r="41" spans="1:5" ht="330">
      <c r="A41" t="s">
        <v>61</v>
      </c>
      <c r="E41" s="36" t="s">
        <v>593</v>
      </c>
    </row>
    <row r="42" spans="1:16" ht="13.2">
      <c r="A42" s="25" t="s">
        <v>50</v>
      </c>
      <c r="B42" s="30" t="s">
        <v>417</v>
      </c>
      <c r="C42" s="30" t="s">
        <v>595</v>
      </c>
      <c r="D42" s="25" t="s">
        <v>53</v>
      </c>
      <c r="E42" s="31" t="s">
        <v>596</v>
      </c>
      <c r="F42" s="32" t="s">
        <v>93</v>
      </c>
      <c r="G42" s="33">
        <v>205.92</v>
      </c>
      <c r="H42" s="34">
        <v>0</v>
      </c>
      <c r="I42" s="34">
        <f>ROUND(ROUND(H42,2)*ROUND(G42,3),2)</f>
        <v>0</v>
      </c>
      <c r="J42" s="32" t="s">
        <v>56</v>
      </c>
      <c r="O42">
        <f>(I42*21)/100</f>
        <v>0</v>
      </c>
      <c r="P42" t="s">
        <v>27</v>
      </c>
    </row>
    <row r="43" spans="1:5" ht="52.8">
      <c r="A43" s="35" t="s">
        <v>57</v>
      </c>
      <c r="E43" s="36" t="s">
        <v>1029</v>
      </c>
    </row>
    <row r="44" spans="1:5" ht="13.2">
      <c r="A44" s="37" t="s">
        <v>59</v>
      </c>
      <c r="E44" s="38" t="s">
        <v>1030</v>
      </c>
    </row>
    <row r="45" spans="1:5" ht="330">
      <c r="A45" t="s">
        <v>61</v>
      </c>
      <c r="E45" s="36" t="s">
        <v>1031</v>
      </c>
    </row>
    <row r="46" spans="1:16" ht="13.2">
      <c r="A46" s="25" t="s">
        <v>50</v>
      </c>
      <c r="B46" s="30" t="s">
        <v>420</v>
      </c>
      <c r="C46" s="30" t="s">
        <v>600</v>
      </c>
      <c r="D46" s="25" t="s">
        <v>53</v>
      </c>
      <c r="E46" s="31" t="s">
        <v>601</v>
      </c>
      <c r="F46" s="32" t="s">
        <v>93</v>
      </c>
      <c r="G46" s="33">
        <v>12.345</v>
      </c>
      <c r="H46" s="34">
        <v>0</v>
      </c>
      <c r="I46" s="34">
        <f>ROUND(ROUND(H46,2)*ROUND(G46,3),2)</f>
        <v>0</v>
      </c>
      <c r="J46" s="32" t="s">
        <v>56</v>
      </c>
      <c r="O46">
        <f>(I46*21)/100</f>
        <v>0</v>
      </c>
      <c r="P46" t="s">
        <v>27</v>
      </c>
    </row>
    <row r="47" spans="1:5" ht="132">
      <c r="A47" s="35" t="s">
        <v>57</v>
      </c>
      <c r="E47" s="36" t="s">
        <v>1032</v>
      </c>
    </row>
    <row r="48" spans="1:5" ht="13.2">
      <c r="A48" s="37" t="s">
        <v>59</v>
      </c>
      <c r="E48" s="38" t="s">
        <v>1033</v>
      </c>
    </row>
    <row r="49" spans="1:5" ht="330">
      <c r="A49" t="s">
        <v>61</v>
      </c>
      <c r="E49" s="36" t="s">
        <v>599</v>
      </c>
    </row>
    <row r="50" spans="1:16" ht="13.2">
      <c r="A50" s="25" t="s">
        <v>50</v>
      </c>
      <c r="B50" s="30" t="s">
        <v>299</v>
      </c>
      <c r="C50" s="30" t="s">
        <v>141</v>
      </c>
      <c r="D50" s="25" t="s">
        <v>53</v>
      </c>
      <c r="E50" s="31" t="s">
        <v>143</v>
      </c>
      <c r="F50" s="32" t="s">
        <v>93</v>
      </c>
      <c r="G50" s="33">
        <v>205.919</v>
      </c>
      <c r="H50" s="34">
        <v>0</v>
      </c>
      <c r="I50" s="34">
        <f>ROUND(ROUND(H50,2)*ROUND(G50,3),2)</f>
        <v>0</v>
      </c>
      <c r="J50" s="32" t="s">
        <v>56</v>
      </c>
      <c r="O50">
        <f>(I50*21)/100</f>
        <v>0</v>
      </c>
      <c r="P50" t="s">
        <v>27</v>
      </c>
    </row>
    <row r="51" spans="1:5" ht="132">
      <c r="A51" s="35" t="s">
        <v>57</v>
      </c>
      <c r="E51" s="36" t="s">
        <v>1034</v>
      </c>
    </row>
    <row r="52" spans="1:5" ht="26.4">
      <c r="A52" s="37" t="s">
        <v>59</v>
      </c>
      <c r="E52" s="38" t="s">
        <v>1035</v>
      </c>
    </row>
    <row r="53" spans="1:5" ht="237.6">
      <c r="A53" t="s">
        <v>61</v>
      </c>
      <c r="E53" s="36" t="s">
        <v>146</v>
      </c>
    </row>
    <row r="54" spans="1:16" ht="13.2">
      <c r="A54" s="25" t="s">
        <v>50</v>
      </c>
      <c r="B54" s="30" t="s">
        <v>282</v>
      </c>
      <c r="C54" s="30" t="s">
        <v>606</v>
      </c>
      <c r="D54" s="25" t="s">
        <v>53</v>
      </c>
      <c r="E54" s="31" t="s">
        <v>607</v>
      </c>
      <c r="F54" s="32" t="s">
        <v>93</v>
      </c>
      <c r="G54" s="33">
        <v>104.414</v>
      </c>
      <c r="H54" s="34">
        <v>0</v>
      </c>
      <c r="I54" s="34">
        <f>ROUND(ROUND(H54,2)*ROUND(G54,3),2)</f>
        <v>0</v>
      </c>
      <c r="J54" s="32" t="s">
        <v>56</v>
      </c>
      <c r="O54">
        <f>(I54*21)/100</f>
        <v>0</v>
      </c>
      <c r="P54" t="s">
        <v>27</v>
      </c>
    </row>
    <row r="55" spans="1:5" ht="92.4">
      <c r="A55" s="35" t="s">
        <v>57</v>
      </c>
      <c r="E55" s="36" t="s">
        <v>1036</v>
      </c>
    </row>
    <row r="56" spans="1:5" ht="26.4">
      <c r="A56" s="37" t="s">
        <v>59</v>
      </c>
      <c r="E56" s="38" t="s">
        <v>1037</v>
      </c>
    </row>
    <row r="57" spans="1:5" ht="237.6">
      <c r="A57" t="s">
        <v>61</v>
      </c>
      <c r="E57" s="36" t="s">
        <v>609</v>
      </c>
    </row>
    <row r="58" spans="1:16" ht="13.2">
      <c r="A58" s="25" t="s">
        <v>50</v>
      </c>
      <c r="B58" s="30" t="s">
        <v>51</v>
      </c>
      <c r="C58" s="30" t="s">
        <v>174</v>
      </c>
      <c r="D58" s="25" t="s">
        <v>53</v>
      </c>
      <c r="E58" s="31" t="s">
        <v>175</v>
      </c>
      <c r="F58" s="32" t="s">
        <v>176</v>
      </c>
      <c r="G58" s="33">
        <v>36.67</v>
      </c>
      <c r="H58" s="34">
        <v>0</v>
      </c>
      <c r="I58" s="34">
        <f>ROUND(ROUND(H58,2)*ROUND(G58,3),2)</f>
        <v>0</v>
      </c>
      <c r="J58" s="32" t="s">
        <v>56</v>
      </c>
      <c r="O58">
        <f>(I58*21)/100</f>
        <v>0</v>
      </c>
      <c r="P58" t="s">
        <v>27</v>
      </c>
    </row>
    <row r="59" spans="1:5" ht="39.6">
      <c r="A59" s="35" t="s">
        <v>57</v>
      </c>
      <c r="E59" s="36" t="s">
        <v>1038</v>
      </c>
    </row>
    <row r="60" spans="1:5" ht="13.2">
      <c r="A60" s="37" t="s">
        <v>59</v>
      </c>
      <c r="E60" s="38" t="s">
        <v>1039</v>
      </c>
    </row>
    <row r="61" spans="1:5" ht="26.4">
      <c r="A61" t="s">
        <v>61</v>
      </c>
      <c r="E61" s="36" t="s">
        <v>179</v>
      </c>
    </row>
    <row r="62" spans="1:16" ht="13.2">
      <c r="A62" s="25" t="s">
        <v>50</v>
      </c>
      <c r="B62" s="30" t="s">
        <v>97</v>
      </c>
      <c r="C62" s="30" t="s">
        <v>1040</v>
      </c>
      <c r="D62" s="25" t="s">
        <v>53</v>
      </c>
      <c r="E62" s="31" t="s">
        <v>1041</v>
      </c>
      <c r="F62" s="32" t="s">
        <v>176</v>
      </c>
      <c r="G62" s="33">
        <v>94.55</v>
      </c>
      <c r="H62" s="34">
        <v>0</v>
      </c>
      <c r="I62" s="34">
        <f>ROUND(ROUND(H62,2)*ROUND(G62,3),2)</f>
        <v>0</v>
      </c>
      <c r="J62" s="32" t="s">
        <v>56</v>
      </c>
      <c r="O62">
        <f>(I62*21)/100</f>
        <v>0</v>
      </c>
      <c r="P62" t="s">
        <v>27</v>
      </c>
    </row>
    <row r="63" spans="1:5" ht="52.8">
      <c r="A63" s="35" t="s">
        <v>57</v>
      </c>
      <c r="E63" s="36" t="s">
        <v>1042</v>
      </c>
    </row>
    <row r="64" spans="1:5" ht="13.2">
      <c r="A64" s="37" t="s">
        <v>59</v>
      </c>
      <c r="E64" s="38" t="s">
        <v>1043</v>
      </c>
    </row>
    <row r="65" spans="1:5" ht="26.4">
      <c r="A65" t="s">
        <v>61</v>
      </c>
      <c r="E65" s="36" t="s">
        <v>179</v>
      </c>
    </row>
    <row r="66" spans="1:16" ht="13.2">
      <c r="A66" s="25" t="s">
        <v>50</v>
      </c>
      <c r="B66" s="30" t="s">
        <v>27</v>
      </c>
      <c r="C66" s="30" t="s">
        <v>201</v>
      </c>
      <c r="D66" s="25" t="s">
        <v>53</v>
      </c>
      <c r="E66" s="31" t="s">
        <v>202</v>
      </c>
      <c r="F66" s="32" t="s">
        <v>176</v>
      </c>
      <c r="G66" s="33">
        <v>24</v>
      </c>
      <c r="H66" s="34">
        <v>0</v>
      </c>
      <c r="I66" s="34">
        <f>ROUND(ROUND(H66,2)*ROUND(G66,3),2)</f>
        <v>0</v>
      </c>
      <c r="J66" s="32" t="s">
        <v>56</v>
      </c>
      <c r="O66">
        <f>(I66*21)/100</f>
        <v>0</v>
      </c>
      <c r="P66" t="s">
        <v>27</v>
      </c>
    </row>
    <row r="67" spans="1:5" ht="52.8">
      <c r="A67" s="35" t="s">
        <v>57</v>
      </c>
      <c r="E67" s="36" t="s">
        <v>1044</v>
      </c>
    </row>
    <row r="68" spans="1:5" ht="13.2">
      <c r="A68" s="37" t="s">
        <v>59</v>
      </c>
      <c r="E68" s="38" t="s">
        <v>1045</v>
      </c>
    </row>
    <row r="69" spans="1:5" ht="39.6">
      <c r="A69" t="s">
        <v>61</v>
      </c>
      <c r="E69" s="36" t="s">
        <v>205</v>
      </c>
    </row>
    <row r="70" spans="1:18" ht="12.75" customHeight="1">
      <c r="A70" s="12" t="s">
        <v>48</v>
      </c>
      <c r="B70" s="12"/>
      <c r="C70" s="39" t="s">
        <v>27</v>
      </c>
      <c r="D70" s="12"/>
      <c r="E70" s="28" t="s">
        <v>211</v>
      </c>
      <c r="F70" s="12"/>
      <c r="G70" s="12"/>
      <c r="H70" s="12"/>
      <c r="I70" s="40">
        <f>0+Q70</f>
        <v>0</v>
      </c>
      <c r="J70" s="12"/>
      <c r="O70">
        <f>0+R70</f>
        <v>0</v>
      </c>
      <c r="Q70">
        <f>0+I71+I75</f>
        <v>0</v>
      </c>
      <c r="R70">
        <f>0+O71+O75</f>
        <v>0</v>
      </c>
    </row>
    <row r="71" spans="1:16" ht="13.2">
      <c r="A71" s="25" t="s">
        <v>50</v>
      </c>
      <c r="B71" s="30" t="s">
        <v>212</v>
      </c>
      <c r="C71" s="30" t="s">
        <v>1046</v>
      </c>
      <c r="D71" s="25" t="s">
        <v>53</v>
      </c>
      <c r="E71" s="31" t="s">
        <v>1047</v>
      </c>
      <c r="F71" s="32" t="s">
        <v>93</v>
      </c>
      <c r="G71" s="33">
        <v>27.018</v>
      </c>
      <c r="H71" s="34">
        <v>0</v>
      </c>
      <c r="I71" s="34">
        <f>ROUND(ROUND(H71,2)*ROUND(G71,3),2)</f>
        <v>0</v>
      </c>
      <c r="J71" s="32" t="s">
        <v>56</v>
      </c>
      <c r="O71">
        <f>(I71*21)/100</f>
        <v>0</v>
      </c>
      <c r="P71" t="s">
        <v>27</v>
      </c>
    </row>
    <row r="72" spans="1:5" ht="66">
      <c r="A72" s="35" t="s">
        <v>57</v>
      </c>
      <c r="E72" s="36" t="s">
        <v>1048</v>
      </c>
    </row>
    <row r="73" spans="1:5" ht="13.2">
      <c r="A73" s="37" t="s">
        <v>59</v>
      </c>
      <c r="E73" s="38" t="s">
        <v>1049</v>
      </c>
    </row>
    <row r="74" spans="1:5" ht="382.8">
      <c r="A74" t="s">
        <v>61</v>
      </c>
      <c r="E74" s="36" t="s">
        <v>650</v>
      </c>
    </row>
    <row r="75" spans="1:16" ht="13.2">
      <c r="A75" s="25" t="s">
        <v>50</v>
      </c>
      <c r="B75" s="30" t="s">
        <v>218</v>
      </c>
      <c r="C75" s="30" t="s">
        <v>651</v>
      </c>
      <c r="D75" s="25" t="s">
        <v>53</v>
      </c>
      <c r="E75" s="31" t="s">
        <v>652</v>
      </c>
      <c r="F75" s="32" t="s">
        <v>55</v>
      </c>
      <c r="G75" s="33">
        <v>4.242</v>
      </c>
      <c r="H75" s="34">
        <v>0</v>
      </c>
      <c r="I75" s="34">
        <f>ROUND(ROUND(H75,2)*ROUND(G75,3),2)</f>
        <v>0</v>
      </c>
      <c r="J75" s="32" t="s">
        <v>56</v>
      </c>
      <c r="O75">
        <f>(I75*21)/100</f>
        <v>0</v>
      </c>
      <c r="P75" t="s">
        <v>27</v>
      </c>
    </row>
    <row r="76" spans="1:5" ht="52.8">
      <c r="A76" s="35" t="s">
        <v>57</v>
      </c>
      <c r="E76" s="36" t="s">
        <v>1050</v>
      </c>
    </row>
    <row r="77" spans="1:5" ht="13.2">
      <c r="A77" s="37" t="s">
        <v>59</v>
      </c>
      <c r="E77" s="38" t="s">
        <v>1051</v>
      </c>
    </row>
    <row r="78" spans="1:5" ht="277.2">
      <c r="A78" t="s">
        <v>61</v>
      </c>
      <c r="E78" s="36" t="s">
        <v>655</v>
      </c>
    </row>
    <row r="79" spans="1:18" ht="12.75" customHeight="1">
      <c r="A79" s="12" t="s">
        <v>48</v>
      </c>
      <c r="B79" s="12"/>
      <c r="C79" s="39" t="s">
        <v>26</v>
      </c>
      <c r="D79" s="12"/>
      <c r="E79" s="28" t="s">
        <v>224</v>
      </c>
      <c r="F79" s="12"/>
      <c r="G79" s="12"/>
      <c r="H79" s="12"/>
      <c r="I79" s="40">
        <f>0+Q79</f>
        <v>0</v>
      </c>
      <c r="J79" s="12"/>
      <c r="O79">
        <f>0+R79</f>
        <v>0</v>
      </c>
      <c r="Q79">
        <f>0+I80+I84+I88+I92+I96</f>
        <v>0</v>
      </c>
      <c r="R79">
        <f>0+O80+O84+O88+O92+O96</f>
        <v>0</v>
      </c>
    </row>
    <row r="80" spans="1:16" ht="13.2">
      <c r="A80" s="25" t="s">
        <v>50</v>
      </c>
      <c r="B80" s="30" t="s">
        <v>123</v>
      </c>
      <c r="C80" s="30" t="s">
        <v>1052</v>
      </c>
      <c r="D80" s="25" t="s">
        <v>53</v>
      </c>
      <c r="E80" s="31" t="s">
        <v>1053</v>
      </c>
      <c r="F80" s="32" t="s">
        <v>93</v>
      </c>
      <c r="G80" s="33">
        <v>100.674</v>
      </c>
      <c r="H80" s="34">
        <v>0</v>
      </c>
      <c r="I80" s="34">
        <f>ROUND(ROUND(H80,2)*ROUND(G80,3),2)</f>
        <v>0</v>
      </c>
      <c r="J80" s="32" t="s">
        <v>56</v>
      </c>
      <c r="O80">
        <f>(I80*21)/100</f>
        <v>0</v>
      </c>
      <c r="P80" t="s">
        <v>27</v>
      </c>
    </row>
    <row r="81" spans="1:5" ht="66">
      <c r="A81" s="35" t="s">
        <v>57</v>
      </c>
      <c r="E81" s="36" t="s">
        <v>1054</v>
      </c>
    </row>
    <row r="82" spans="1:5" ht="13.2">
      <c r="A82" s="37" t="s">
        <v>59</v>
      </c>
      <c r="E82" s="38" t="s">
        <v>1055</v>
      </c>
    </row>
    <row r="83" spans="1:5" ht="382.8">
      <c r="A83" t="s">
        <v>61</v>
      </c>
      <c r="E83" s="36" t="s">
        <v>1056</v>
      </c>
    </row>
    <row r="84" spans="1:16" ht="13.2">
      <c r="A84" s="25" t="s">
        <v>50</v>
      </c>
      <c r="B84" s="30" t="s">
        <v>63</v>
      </c>
      <c r="C84" s="30" t="s">
        <v>1057</v>
      </c>
      <c r="D84" s="25" t="s">
        <v>53</v>
      </c>
      <c r="E84" s="31" t="s">
        <v>1058</v>
      </c>
      <c r="F84" s="32" t="s">
        <v>55</v>
      </c>
      <c r="G84" s="33">
        <v>15.805</v>
      </c>
      <c r="H84" s="34">
        <v>0</v>
      </c>
      <c r="I84" s="34">
        <f>ROUND(ROUND(H84,2)*ROUND(G84,3),2)</f>
        <v>0</v>
      </c>
      <c r="J84" s="32" t="s">
        <v>56</v>
      </c>
      <c r="O84">
        <f>(I84*21)/100</f>
        <v>0</v>
      </c>
      <c r="P84" t="s">
        <v>27</v>
      </c>
    </row>
    <row r="85" spans="1:5" ht="52.8">
      <c r="A85" s="35" t="s">
        <v>57</v>
      </c>
      <c r="E85" s="36" t="s">
        <v>1059</v>
      </c>
    </row>
    <row r="86" spans="1:5" ht="13.2">
      <c r="A86" s="37" t="s">
        <v>59</v>
      </c>
      <c r="E86" s="38" t="s">
        <v>1060</v>
      </c>
    </row>
    <row r="87" spans="1:5" ht="277.2">
      <c r="A87" t="s">
        <v>61</v>
      </c>
      <c r="E87" s="36" t="s">
        <v>655</v>
      </c>
    </row>
    <row r="88" spans="1:16" ht="13.2">
      <c r="A88" s="25" t="s">
        <v>50</v>
      </c>
      <c r="B88" s="30" t="s">
        <v>160</v>
      </c>
      <c r="C88" s="30" t="s">
        <v>1061</v>
      </c>
      <c r="D88" s="25" t="s">
        <v>53</v>
      </c>
      <c r="E88" s="31" t="s">
        <v>1062</v>
      </c>
      <c r="F88" s="32" t="s">
        <v>93</v>
      </c>
      <c r="G88" s="33">
        <v>14</v>
      </c>
      <c r="H88" s="34">
        <v>0</v>
      </c>
      <c r="I88" s="34">
        <f>ROUND(ROUND(H88,2)*ROUND(G88,3),2)</f>
        <v>0</v>
      </c>
      <c r="J88" s="32" t="s">
        <v>56</v>
      </c>
      <c r="O88">
        <f>(I88*21)/100</f>
        <v>0</v>
      </c>
      <c r="P88" t="s">
        <v>27</v>
      </c>
    </row>
    <row r="89" spans="1:5" ht="39.6">
      <c r="A89" s="35" t="s">
        <v>57</v>
      </c>
      <c r="E89" s="36" t="s">
        <v>1063</v>
      </c>
    </row>
    <row r="90" spans="1:5" ht="13.2">
      <c r="A90" s="37" t="s">
        <v>59</v>
      </c>
      <c r="E90" s="38" t="s">
        <v>1064</v>
      </c>
    </row>
    <row r="91" spans="1:5" ht="26.4">
      <c r="A91" t="s">
        <v>61</v>
      </c>
      <c r="E91" s="36" t="s">
        <v>1065</v>
      </c>
    </row>
    <row r="92" spans="1:16" ht="13.2">
      <c r="A92" s="25" t="s">
        <v>50</v>
      </c>
      <c r="B92" s="30" t="s">
        <v>333</v>
      </c>
      <c r="C92" s="30" t="s">
        <v>1066</v>
      </c>
      <c r="D92" s="25" t="s">
        <v>53</v>
      </c>
      <c r="E92" s="31" t="s">
        <v>1067</v>
      </c>
      <c r="F92" s="32" t="s">
        <v>93</v>
      </c>
      <c r="G92" s="33">
        <v>24.336</v>
      </c>
      <c r="H92" s="34">
        <v>0</v>
      </c>
      <c r="I92" s="34">
        <f>ROUND(ROUND(H92,2)*ROUND(G92,3),2)</f>
        <v>0</v>
      </c>
      <c r="J92" s="32" t="s">
        <v>56</v>
      </c>
      <c r="O92">
        <f>(I92*21)/100</f>
        <v>0</v>
      </c>
      <c r="P92" t="s">
        <v>27</v>
      </c>
    </row>
    <row r="93" spans="1:5" ht="66">
      <c r="A93" s="35" t="s">
        <v>57</v>
      </c>
      <c r="E93" s="36" t="s">
        <v>1068</v>
      </c>
    </row>
    <row r="94" spans="1:5" ht="13.2">
      <c r="A94" s="37" t="s">
        <v>59</v>
      </c>
      <c r="E94" s="38" t="s">
        <v>1069</v>
      </c>
    </row>
    <row r="95" spans="1:5" ht="382.8">
      <c r="A95" t="s">
        <v>61</v>
      </c>
      <c r="E95" s="36" t="s">
        <v>505</v>
      </c>
    </row>
    <row r="96" spans="1:16" ht="13.2">
      <c r="A96" s="25" t="s">
        <v>50</v>
      </c>
      <c r="B96" s="30" t="s">
        <v>320</v>
      </c>
      <c r="C96" s="30" t="s">
        <v>1070</v>
      </c>
      <c r="D96" s="25" t="s">
        <v>53</v>
      </c>
      <c r="E96" s="31" t="s">
        <v>1071</v>
      </c>
      <c r="F96" s="32" t="s">
        <v>55</v>
      </c>
      <c r="G96" s="33">
        <v>3.821</v>
      </c>
      <c r="H96" s="34">
        <v>0</v>
      </c>
      <c r="I96" s="34">
        <f>ROUND(ROUND(H96,2)*ROUND(G96,3),2)</f>
        <v>0</v>
      </c>
      <c r="J96" s="32" t="s">
        <v>56</v>
      </c>
      <c r="O96">
        <f>(I96*21)/100</f>
        <v>0</v>
      </c>
      <c r="P96" t="s">
        <v>27</v>
      </c>
    </row>
    <row r="97" spans="1:5" ht="52.8">
      <c r="A97" s="35" t="s">
        <v>57</v>
      </c>
      <c r="E97" s="36" t="s">
        <v>1072</v>
      </c>
    </row>
    <row r="98" spans="1:5" ht="13.2">
      <c r="A98" s="37" t="s">
        <v>59</v>
      </c>
      <c r="E98" s="38" t="s">
        <v>1073</v>
      </c>
    </row>
    <row r="99" spans="1:5" ht="277.2">
      <c r="A99" t="s">
        <v>61</v>
      </c>
      <c r="E99" s="36" t="s">
        <v>655</v>
      </c>
    </row>
    <row r="100" spans="1:18" ht="12.75" customHeight="1">
      <c r="A100" s="12" t="s">
        <v>48</v>
      </c>
      <c r="B100" s="12"/>
      <c r="C100" s="39" t="s">
        <v>36</v>
      </c>
      <c r="D100" s="12"/>
      <c r="E100" s="28" t="s">
        <v>237</v>
      </c>
      <c r="F100" s="12"/>
      <c r="G100" s="12"/>
      <c r="H100" s="12"/>
      <c r="I100" s="40">
        <f>0+Q100</f>
        <v>0</v>
      </c>
      <c r="J100" s="12"/>
      <c r="O100">
        <f>0+R100</f>
        <v>0</v>
      </c>
      <c r="Q100">
        <f>0+I101+I105+I109+I113+I117+I121+I125</f>
        <v>0</v>
      </c>
      <c r="R100">
        <f>0+O101+O105+O109+O113+O117+O121+O125</f>
        <v>0</v>
      </c>
    </row>
    <row r="101" spans="1:16" ht="13.2">
      <c r="A101" s="25" t="s">
        <v>50</v>
      </c>
      <c r="B101" s="30" t="s">
        <v>129</v>
      </c>
      <c r="C101" s="30" t="s">
        <v>239</v>
      </c>
      <c r="D101" s="25" t="s">
        <v>53</v>
      </c>
      <c r="E101" s="31" t="s">
        <v>240</v>
      </c>
      <c r="F101" s="32" t="s">
        <v>93</v>
      </c>
      <c r="G101" s="33">
        <v>19.683</v>
      </c>
      <c r="H101" s="34">
        <v>0</v>
      </c>
      <c r="I101" s="34">
        <f>ROUND(ROUND(H101,2)*ROUND(G101,3),2)</f>
        <v>0</v>
      </c>
      <c r="J101" s="32" t="s">
        <v>56</v>
      </c>
      <c r="O101">
        <f>(I101*21)/100</f>
        <v>0</v>
      </c>
      <c r="P101" t="s">
        <v>27</v>
      </c>
    </row>
    <row r="102" spans="1:5" ht="52.8">
      <c r="A102" s="35" t="s">
        <v>57</v>
      </c>
      <c r="E102" s="36" t="s">
        <v>1074</v>
      </c>
    </row>
    <row r="103" spans="1:5" ht="13.2">
      <c r="A103" s="37" t="s">
        <v>59</v>
      </c>
      <c r="E103" s="38" t="s">
        <v>1075</v>
      </c>
    </row>
    <row r="104" spans="1:5" ht="382.8">
      <c r="A104" t="s">
        <v>61</v>
      </c>
      <c r="E104" s="36" t="s">
        <v>505</v>
      </c>
    </row>
    <row r="105" spans="1:16" ht="13.2">
      <c r="A105" s="25" t="s">
        <v>50</v>
      </c>
      <c r="B105" s="30" t="s">
        <v>151</v>
      </c>
      <c r="C105" s="30" t="s">
        <v>700</v>
      </c>
      <c r="D105" s="25" t="s">
        <v>53</v>
      </c>
      <c r="E105" s="31" t="s">
        <v>701</v>
      </c>
      <c r="F105" s="32" t="s">
        <v>93</v>
      </c>
      <c r="G105" s="33">
        <v>16.16</v>
      </c>
      <c r="H105" s="34">
        <v>0</v>
      </c>
      <c r="I105" s="34">
        <f>ROUND(ROUND(H105,2)*ROUND(G105,3),2)</f>
        <v>0</v>
      </c>
      <c r="J105" s="32" t="s">
        <v>56</v>
      </c>
      <c r="O105">
        <f>(I105*21)/100</f>
        <v>0</v>
      </c>
      <c r="P105" t="s">
        <v>27</v>
      </c>
    </row>
    <row r="106" spans="1:5" ht="66">
      <c r="A106" s="35" t="s">
        <v>57</v>
      </c>
      <c r="E106" s="36" t="s">
        <v>1076</v>
      </c>
    </row>
    <row r="107" spans="1:5" ht="13.2">
      <c r="A107" s="37" t="s">
        <v>59</v>
      </c>
      <c r="E107" s="38" t="s">
        <v>1077</v>
      </c>
    </row>
    <row r="108" spans="1:5" ht="382.8">
      <c r="A108" t="s">
        <v>61</v>
      </c>
      <c r="E108" s="36" t="s">
        <v>505</v>
      </c>
    </row>
    <row r="109" spans="1:16" ht="13.2">
      <c r="A109" s="25" t="s">
        <v>50</v>
      </c>
      <c r="B109" s="30" t="s">
        <v>134</v>
      </c>
      <c r="C109" s="30" t="s">
        <v>1078</v>
      </c>
      <c r="D109" s="25" t="s">
        <v>53</v>
      </c>
      <c r="E109" s="31" t="s">
        <v>1079</v>
      </c>
      <c r="F109" s="32" t="s">
        <v>93</v>
      </c>
      <c r="G109" s="33">
        <v>0.128</v>
      </c>
      <c r="H109" s="34">
        <v>0</v>
      </c>
      <c r="I109" s="34">
        <f>ROUND(ROUND(H109,2)*ROUND(G109,3),2)</f>
        <v>0</v>
      </c>
      <c r="J109" s="32" t="s">
        <v>56</v>
      </c>
      <c r="O109">
        <f>(I109*21)/100</f>
        <v>0</v>
      </c>
      <c r="P109" t="s">
        <v>27</v>
      </c>
    </row>
    <row r="110" spans="1:5" ht="39.6">
      <c r="A110" s="35" t="s">
        <v>57</v>
      </c>
      <c r="E110" s="36" t="s">
        <v>1080</v>
      </c>
    </row>
    <row r="111" spans="1:5" ht="13.2">
      <c r="A111" s="37" t="s">
        <v>59</v>
      </c>
      <c r="E111" s="38" t="s">
        <v>1081</v>
      </c>
    </row>
    <row r="112" spans="1:5" ht="264">
      <c r="A112" t="s">
        <v>61</v>
      </c>
      <c r="E112" s="36" t="s">
        <v>1082</v>
      </c>
    </row>
    <row r="113" spans="1:16" ht="13.2">
      <c r="A113" s="25" t="s">
        <v>50</v>
      </c>
      <c r="B113" s="30" t="s">
        <v>273</v>
      </c>
      <c r="C113" s="30" t="s">
        <v>1083</v>
      </c>
      <c r="D113" s="25" t="s">
        <v>53</v>
      </c>
      <c r="E113" s="31" t="s">
        <v>1084</v>
      </c>
      <c r="F113" s="32" t="s">
        <v>93</v>
      </c>
      <c r="G113" s="33">
        <v>4.77</v>
      </c>
      <c r="H113" s="34">
        <v>0</v>
      </c>
      <c r="I113" s="34">
        <f>ROUND(ROUND(H113,2)*ROUND(G113,3),2)</f>
        <v>0</v>
      </c>
      <c r="J113" s="32" t="s">
        <v>56</v>
      </c>
      <c r="O113">
        <f>(I113*21)/100</f>
        <v>0</v>
      </c>
      <c r="P113" t="s">
        <v>27</v>
      </c>
    </row>
    <row r="114" spans="1:5" ht="52.8">
      <c r="A114" s="35" t="s">
        <v>57</v>
      </c>
      <c r="E114" s="36" t="s">
        <v>1085</v>
      </c>
    </row>
    <row r="115" spans="1:5" ht="13.2">
      <c r="A115" s="37" t="s">
        <v>59</v>
      </c>
      <c r="E115" s="38" t="s">
        <v>1086</v>
      </c>
    </row>
    <row r="116" spans="1:5" ht="66">
      <c r="A116" t="s">
        <v>61</v>
      </c>
      <c r="E116" s="36" t="s">
        <v>1087</v>
      </c>
    </row>
    <row r="117" spans="1:16" ht="13.2">
      <c r="A117" s="25" t="s">
        <v>50</v>
      </c>
      <c r="B117" s="30" t="s">
        <v>267</v>
      </c>
      <c r="C117" s="30" t="s">
        <v>250</v>
      </c>
      <c r="D117" s="25" t="s">
        <v>53</v>
      </c>
      <c r="E117" s="31" t="s">
        <v>251</v>
      </c>
      <c r="F117" s="32" t="s">
        <v>93</v>
      </c>
      <c r="G117" s="33">
        <v>86.016</v>
      </c>
      <c r="H117" s="34">
        <v>0</v>
      </c>
      <c r="I117" s="34">
        <f>ROUND(ROUND(H117,2)*ROUND(G117,3),2)</f>
        <v>0</v>
      </c>
      <c r="J117" s="32" t="s">
        <v>56</v>
      </c>
      <c r="O117">
        <f>(I117*21)/100</f>
        <v>0</v>
      </c>
      <c r="P117" t="s">
        <v>27</v>
      </c>
    </row>
    <row r="118" spans="1:5" ht="52.8">
      <c r="A118" s="35" t="s">
        <v>57</v>
      </c>
      <c r="E118" s="36" t="s">
        <v>1088</v>
      </c>
    </row>
    <row r="119" spans="1:5" ht="13.2">
      <c r="A119" s="37" t="s">
        <v>59</v>
      </c>
      <c r="E119" s="38" t="s">
        <v>1089</v>
      </c>
    </row>
    <row r="120" spans="1:5" ht="52.8">
      <c r="A120" t="s">
        <v>61</v>
      </c>
      <c r="E120" s="36" t="s">
        <v>1090</v>
      </c>
    </row>
    <row r="121" spans="1:16" ht="13.2">
      <c r="A121" s="25" t="s">
        <v>50</v>
      </c>
      <c r="B121" s="30" t="s">
        <v>262</v>
      </c>
      <c r="C121" s="30" t="s">
        <v>535</v>
      </c>
      <c r="D121" s="25" t="s">
        <v>53</v>
      </c>
      <c r="E121" s="31" t="s">
        <v>536</v>
      </c>
      <c r="F121" s="32" t="s">
        <v>93</v>
      </c>
      <c r="G121" s="33">
        <v>19.488</v>
      </c>
      <c r="H121" s="34">
        <v>0</v>
      </c>
      <c r="I121" s="34">
        <f>ROUND(ROUND(H121,2)*ROUND(G121,3),2)</f>
        <v>0</v>
      </c>
      <c r="J121" s="32" t="s">
        <v>56</v>
      </c>
      <c r="O121">
        <f>(I121*21)/100</f>
        <v>0</v>
      </c>
      <c r="P121" t="s">
        <v>27</v>
      </c>
    </row>
    <row r="122" spans="1:5" ht="52.8">
      <c r="A122" s="35" t="s">
        <v>57</v>
      </c>
      <c r="E122" s="36" t="s">
        <v>1091</v>
      </c>
    </row>
    <row r="123" spans="1:5" ht="13.2">
      <c r="A123" s="37" t="s">
        <v>59</v>
      </c>
      <c r="E123" s="38" t="s">
        <v>1092</v>
      </c>
    </row>
    <row r="124" spans="1:5" ht="52.8">
      <c r="A124" t="s">
        <v>61</v>
      </c>
      <c r="E124" s="36" t="s">
        <v>539</v>
      </c>
    </row>
    <row r="125" spans="1:16" ht="13.2">
      <c r="A125" s="25" t="s">
        <v>50</v>
      </c>
      <c r="B125" s="30" t="s">
        <v>173</v>
      </c>
      <c r="C125" s="30" t="s">
        <v>256</v>
      </c>
      <c r="D125" s="25" t="s">
        <v>53</v>
      </c>
      <c r="E125" s="31" t="s">
        <v>257</v>
      </c>
      <c r="F125" s="32" t="s">
        <v>93</v>
      </c>
      <c r="G125" s="33">
        <v>26.933</v>
      </c>
      <c r="H125" s="34">
        <v>0</v>
      </c>
      <c r="I125" s="34">
        <f>ROUND(ROUND(H125,2)*ROUND(G125,3),2)</f>
        <v>0</v>
      </c>
      <c r="J125" s="32" t="s">
        <v>56</v>
      </c>
      <c r="O125">
        <f>(I125*21)/100</f>
        <v>0</v>
      </c>
      <c r="P125" t="s">
        <v>27</v>
      </c>
    </row>
    <row r="126" spans="1:5" ht="52.8">
      <c r="A126" s="35" t="s">
        <v>57</v>
      </c>
      <c r="E126" s="36" t="s">
        <v>1093</v>
      </c>
    </row>
    <row r="127" spans="1:5" ht="13.2">
      <c r="A127" s="37" t="s">
        <v>59</v>
      </c>
      <c r="E127" s="38" t="s">
        <v>1094</v>
      </c>
    </row>
    <row r="128" spans="1:5" ht="105.6">
      <c r="A128" t="s">
        <v>61</v>
      </c>
      <c r="E128" s="36" t="s">
        <v>710</v>
      </c>
    </row>
    <row r="129" spans="1:18" ht="12.75" customHeight="1">
      <c r="A129" s="12" t="s">
        <v>48</v>
      </c>
      <c r="B129" s="12"/>
      <c r="C129" s="39" t="s">
        <v>312</v>
      </c>
      <c r="D129" s="12"/>
      <c r="E129" s="28" t="s">
        <v>313</v>
      </c>
      <c r="F129" s="12"/>
      <c r="G129" s="12"/>
      <c r="H129" s="12"/>
      <c r="I129" s="40">
        <f>0+Q129</f>
        <v>0</v>
      </c>
      <c r="J129" s="12"/>
      <c r="O129">
        <f>0+R129</f>
        <v>0</v>
      </c>
      <c r="Q129">
        <f>0+I130+I134</f>
        <v>0</v>
      </c>
      <c r="R129">
        <f>0+O130+O134</f>
        <v>0</v>
      </c>
    </row>
    <row r="130" spans="1:16" ht="13.2">
      <c r="A130" s="25" t="s">
        <v>50</v>
      </c>
      <c r="B130" s="30" t="s">
        <v>293</v>
      </c>
      <c r="C130" s="30" t="s">
        <v>1095</v>
      </c>
      <c r="D130" s="25" t="s">
        <v>53</v>
      </c>
      <c r="E130" s="31" t="s">
        <v>1096</v>
      </c>
      <c r="F130" s="32" t="s">
        <v>110</v>
      </c>
      <c r="G130" s="33">
        <v>5.5</v>
      </c>
      <c r="H130" s="34">
        <v>0</v>
      </c>
      <c r="I130" s="34">
        <f>ROUND(ROUND(H130,2)*ROUND(G130,3),2)</f>
        <v>0</v>
      </c>
      <c r="J130" s="32" t="s">
        <v>56</v>
      </c>
      <c r="O130">
        <f>(I130*21)/100</f>
        <v>0</v>
      </c>
      <c r="P130" t="s">
        <v>27</v>
      </c>
    </row>
    <row r="131" spans="1:5" ht="39.6">
      <c r="A131" s="35" t="s">
        <v>57</v>
      </c>
      <c r="E131" s="36" t="s">
        <v>1097</v>
      </c>
    </row>
    <row r="132" spans="1:5" ht="13.2">
      <c r="A132" s="37" t="s">
        <v>59</v>
      </c>
      <c r="E132" s="38" t="s">
        <v>53</v>
      </c>
    </row>
    <row r="133" spans="1:5" ht="264">
      <c r="A133" t="s">
        <v>61</v>
      </c>
      <c r="E133" s="36" t="s">
        <v>1098</v>
      </c>
    </row>
    <row r="134" spans="1:16" ht="13.2">
      <c r="A134" s="25" t="s">
        <v>50</v>
      </c>
      <c r="B134" s="30" t="s">
        <v>107</v>
      </c>
      <c r="C134" s="30" t="s">
        <v>356</v>
      </c>
      <c r="D134" s="25" t="s">
        <v>53</v>
      </c>
      <c r="E134" s="31" t="s">
        <v>357</v>
      </c>
      <c r="F134" s="32" t="s">
        <v>86</v>
      </c>
      <c r="G134" s="33">
        <v>1</v>
      </c>
      <c r="H134" s="34">
        <v>0</v>
      </c>
      <c r="I134" s="34">
        <f>ROUND(ROUND(H134,2)*ROUND(G134,3),2)</f>
        <v>0</v>
      </c>
      <c r="J134" s="32" t="s">
        <v>56</v>
      </c>
      <c r="O134">
        <f>(I134*21)/100</f>
        <v>0</v>
      </c>
      <c r="P134" t="s">
        <v>27</v>
      </c>
    </row>
    <row r="135" spans="1:5" ht="39.6">
      <c r="A135" s="35" t="s">
        <v>57</v>
      </c>
      <c r="E135" s="36" t="s">
        <v>1099</v>
      </c>
    </row>
    <row r="136" spans="1:5" ht="13.2">
      <c r="A136" s="37" t="s">
        <v>59</v>
      </c>
      <c r="E136" s="38" t="s">
        <v>53</v>
      </c>
    </row>
    <row r="137" spans="1:5" ht="39.6">
      <c r="A137" t="s">
        <v>61</v>
      </c>
      <c r="E137" s="36" t="s">
        <v>354</v>
      </c>
    </row>
    <row r="138" spans="1:18" ht="12.75" customHeight="1">
      <c r="A138" s="12" t="s">
        <v>48</v>
      </c>
      <c r="B138" s="12"/>
      <c r="C138" s="39" t="s">
        <v>43</v>
      </c>
      <c r="D138" s="12"/>
      <c r="E138" s="28" t="s">
        <v>359</v>
      </c>
      <c r="F138" s="12"/>
      <c r="G138" s="12"/>
      <c r="H138" s="12"/>
      <c r="I138" s="40">
        <f>0+Q138</f>
        <v>0</v>
      </c>
      <c r="J138" s="12"/>
      <c r="O138">
        <f>0+R138</f>
        <v>0</v>
      </c>
      <c r="Q138">
        <f>0+I139+I143+I147+I151+I155+I159</f>
        <v>0</v>
      </c>
      <c r="R138">
        <f>0+O139+O143+O147+O151+O155+O159</f>
        <v>0</v>
      </c>
    </row>
    <row r="139" spans="1:16" ht="13.2">
      <c r="A139" s="25" t="s">
        <v>50</v>
      </c>
      <c r="B139" s="30" t="s">
        <v>288</v>
      </c>
      <c r="C139" s="30" t="s">
        <v>1100</v>
      </c>
      <c r="D139" s="25" t="s">
        <v>53</v>
      </c>
      <c r="E139" s="31" t="s">
        <v>1101</v>
      </c>
      <c r="F139" s="32" t="s">
        <v>110</v>
      </c>
      <c r="G139" s="33">
        <v>25.5</v>
      </c>
      <c r="H139" s="34">
        <v>0</v>
      </c>
      <c r="I139" s="34">
        <f>ROUND(ROUND(H139,2)*ROUND(G139,3),2)</f>
        <v>0</v>
      </c>
      <c r="J139" s="32" t="s">
        <v>56</v>
      </c>
      <c r="O139">
        <f>(I139*21)/100</f>
        <v>0</v>
      </c>
      <c r="P139" t="s">
        <v>27</v>
      </c>
    </row>
    <row r="140" spans="1:5" ht="277.2">
      <c r="A140" s="35" t="s">
        <v>57</v>
      </c>
      <c r="E140" s="36" t="s">
        <v>1102</v>
      </c>
    </row>
    <row r="141" spans="1:5" ht="13.2">
      <c r="A141" s="37" t="s">
        <v>59</v>
      </c>
      <c r="E141" s="38" t="s">
        <v>1103</v>
      </c>
    </row>
    <row r="142" spans="1:5" ht="66">
      <c r="A142" t="s">
        <v>61</v>
      </c>
      <c r="E142" s="36" t="s">
        <v>1104</v>
      </c>
    </row>
    <row r="143" spans="1:16" ht="13.2">
      <c r="A143" s="25" t="s">
        <v>50</v>
      </c>
      <c r="B143" s="30" t="s">
        <v>426</v>
      </c>
      <c r="C143" s="30" t="s">
        <v>1105</v>
      </c>
      <c r="D143" s="25" t="s">
        <v>53</v>
      </c>
      <c r="E143" s="31" t="s">
        <v>1106</v>
      </c>
      <c r="F143" s="32" t="s">
        <v>86</v>
      </c>
      <c r="G143" s="33">
        <v>1</v>
      </c>
      <c r="H143" s="34">
        <v>0</v>
      </c>
      <c r="I143" s="34">
        <f>ROUND(ROUND(H143,2)*ROUND(G143,3),2)</f>
        <v>0</v>
      </c>
      <c r="J143" s="32" t="s">
        <v>56</v>
      </c>
      <c r="O143">
        <f>(I143*21)/100</f>
        <v>0</v>
      </c>
      <c r="P143" t="s">
        <v>27</v>
      </c>
    </row>
    <row r="144" spans="1:5" ht="39.6">
      <c r="A144" s="35" t="s">
        <v>57</v>
      </c>
      <c r="E144" s="36" t="s">
        <v>1107</v>
      </c>
    </row>
    <row r="145" spans="1:5" ht="13.2">
      <c r="A145" s="37" t="s">
        <v>59</v>
      </c>
      <c r="E145" s="38" t="s">
        <v>53</v>
      </c>
    </row>
    <row r="146" spans="1:5" ht="39.6">
      <c r="A146" t="s">
        <v>61</v>
      </c>
      <c r="E146" s="36" t="s">
        <v>1108</v>
      </c>
    </row>
    <row r="147" spans="1:16" ht="13.2">
      <c r="A147" s="25" t="s">
        <v>50</v>
      </c>
      <c r="B147" s="30" t="s">
        <v>45</v>
      </c>
      <c r="C147" s="30" t="s">
        <v>1109</v>
      </c>
      <c r="D147" s="25" t="s">
        <v>53</v>
      </c>
      <c r="E147" s="31" t="s">
        <v>1110</v>
      </c>
      <c r="F147" s="32" t="s">
        <v>93</v>
      </c>
      <c r="G147" s="33">
        <v>7.475</v>
      </c>
      <c r="H147" s="34">
        <v>0</v>
      </c>
      <c r="I147" s="34">
        <f>ROUND(ROUND(H147,2)*ROUND(G147,3),2)</f>
        <v>0</v>
      </c>
      <c r="J147" s="32" t="s">
        <v>56</v>
      </c>
      <c r="O147">
        <f>(I147*21)/100</f>
        <v>0</v>
      </c>
      <c r="P147" t="s">
        <v>27</v>
      </c>
    </row>
    <row r="148" spans="1:5" ht="66">
      <c r="A148" s="35" t="s">
        <v>57</v>
      </c>
      <c r="E148" s="36" t="s">
        <v>1111</v>
      </c>
    </row>
    <row r="149" spans="1:5" ht="13.2">
      <c r="A149" s="37" t="s">
        <v>59</v>
      </c>
      <c r="E149" s="38" t="s">
        <v>1112</v>
      </c>
    </row>
    <row r="150" spans="1:5" ht="105.6">
      <c r="A150" t="s">
        <v>61</v>
      </c>
      <c r="E150" s="36" t="s">
        <v>508</v>
      </c>
    </row>
    <row r="151" spans="1:16" ht="13.2">
      <c r="A151" s="25" t="s">
        <v>50</v>
      </c>
      <c r="B151" s="30" t="s">
        <v>304</v>
      </c>
      <c r="C151" s="30" t="s">
        <v>437</v>
      </c>
      <c r="D151" s="25" t="s">
        <v>53</v>
      </c>
      <c r="E151" s="31" t="s">
        <v>438</v>
      </c>
      <c r="F151" s="32" t="s">
        <v>93</v>
      </c>
      <c r="G151" s="33">
        <v>4.95</v>
      </c>
      <c r="H151" s="34">
        <v>0</v>
      </c>
      <c r="I151" s="34">
        <f>ROUND(ROUND(H151,2)*ROUND(G151,3),2)</f>
        <v>0</v>
      </c>
      <c r="J151" s="32" t="s">
        <v>56</v>
      </c>
      <c r="O151">
        <f>(I151*21)/100</f>
        <v>0</v>
      </c>
      <c r="P151" t="s">
        <v>27</v>
      </c>
    </row>
    <row r="152" spans="1:5" ht="66">
      <c r="A152" s="35" t="s">
        <v>57</v>
      </c>
      <c r="E152" s="36" t="s">
        <v>1113</v>
      </c>
    </row>
    <row r="153" spans="1:5" ht="13.2">
      <c r="A153" s="37" t="s">
        <v>59</v>
      </c>
      <c r="E153" s="38" t="s">
        <v>1114</v>
      </c>
    </row>
    <row r="154" spans="1:5" ht="105.6">
      <c r="A154" t="s">
        <v>61</v>
      </c>
      <c r="E154" s="36" t="s">
        <v>508</v>
      </c>
    </row>
    <row r="155" spans="1:16" ht="13.2">
      <c r="A155" s="25" t="s">
        <v>50</v>
      </c>
      <c r="B155" s="30" t="s">
        <v>40</v>
      </c>
      <c r="C155" s="30" t="s">
        <v>799</v>
      </c>
      <c r="D155" s="25" t="s">
        <v>53</v>
      </c>
      <c r="E155" s="31" t="s">
        <v>800</v>
      </c>
      <c r="F155" s="32" t="s">
        <v>93</v>
      </c>
      <c r="G155" s="33">
        <v>18.79</v>
      </c>
      <c r="H155" s="34">
        <v>0</v>
      </c>
      <c r="I155" s="34">
        <f>ROUND(ROUND(H155,2)*ROUND(G155,3),2)</f>
        <v>0</v>
      </c>
      <c r="J155" s="32" t="s">
        <v>56</v>
      </c>
      <c r="O155">
        <f>(I155*21)/100</f>
        <v>0</v>
      </c>
      <c r="P155" t="s">
        <v>27</v>
      </c>
    </row>
    <row r="156" spans="1:5" ht="79.2">
      <c r="A156" s="35" t="s">
        <v>57</v>
      </c>
      <c r="E156" s="36" t="s">
        <v>1115</v>
      </c>
    </row>
    <row r="157" spans="1:5" ht="13.2">
      <c r="A157" s="37" t="s">
        <v>59</v>
      </c>
      <c r="E157" s="38" t="s">
        <v>1116</v>
      </c>
    </row>
    <row r="158" spans="1:5" ht="105.6">
      <c r="A158" t="s">
        <v>61</v>
      </c>
      <c r="E158" s="36" t="s">
        <v>508</v>
      </c>
    </row>
    <row r="159" spans="1:16" ht="13.2">
      <c r="A159" s="25" t="s">
        <v>50</v>
      </c>
      <c r="B159" s="30" t="s">
        <v>312</v>
      </c>
      <c r="C159" s="30" t="s">
        <v>811</v>
      </c>
      <c r="D159" s="25" t="s">
        <v>53</v>
      </c>
      <c r="E159" s="31" t="s">
        <v>812</v>
      </c>
      <c r="F159" s="32" t="s">
        <v>55</v>
      </c>
      <c r="G159" s="33">
        <v>0.414</v>
      </c>
      <c r="H159" s="34">
        <v>0</v>
      </c>
      <c r="I159" s="34">
        <f>ROUND(ROUND(H159,2)*ROUND(G159,3),2)</f>
        <v>0</v>
      </c>
      <c r="J159" s="32" t="s">
        <v>56</v>
      </c>
      <c r="O159">
        <f>(I159*21)/100</f>
        <v>0</v>
      </c>
      <c r="P159" t="s">
        <v>27</v>
      </c>
    </row>
    <row r="160" spans="1:5" ht="52.8">
      <c r="A160" s="35" t="s">
        <v>57</v>
      </c>
      <c r="E160" s="36" t="s">
        <v>1117</v>
      </c>
    </row>
    <row r="161" spans="1:5" ht="13.2">
      <c r="A161" s="37" t="s">
        <v>59</v>
      </c>
      <c r="E161" s="38" t="s">
        <v>1118</v>
      </c>
    </row>
    <row r="162" spans="1:5" ht="79.2">
      <c r="A162" t="s">
        <v>61</v>
      </c>
      <c r="E162" s="36" t="s">
        <v>815</v>
      </c>
    </row>
  </sheetData>
  <mergeCells count="11">
    <mergeCell ref="E5:E6"/>
    <mergeCell ref="F5:F6"/>
    <mergeCell ref="G5:G6"/>
    <mergeCell ref="H5:I5"/>
    <mergeCell ref="J5:J6"/>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0+O9</f>
        <v>0</v>
      </c>
      <c r="P2" t="s">
        <v>26</v>
      </c>
    </row>
    <row r="3" spans="1:16" ht="15" customHeight="1">
      <c r="A3" t="s">
        <v>12</v>
      </c>
      <c r="B3" s="18" t="s">
        <v>14</v>
      </c>
      <c r="C3" s="4" t="s">
        <v>15</v>
      </c>
      <c r="D3" s="7"/>
      <c r="E3" s="19" t="s">
        <v>16</v>
      </c>
      <c r="F3" s="8"/>
      <c r="G3" s="15"/>
      <c r="H3" s="14" t="s">
        <v>1121</v>
      </c>
      <c r="I3" s="41">
        <f>0+I9</f>
        <v>0</v>
      </c>
      <c r="J3" s="16"/>
      <c r="O3" t="s">
        <v>23</v>
      </c>
      <c r="P3" t="s">
        <v>27</v>
      </c>
    </row>
    <row r="4" spans="1:16" ht="15" customHeight="1">
      <c r="A4" t="s">
        <v>17</v>
      </c>
      <c r="B4" s="18" t="s">
        <v>18</v>
      </c>
      <c r="C4" s="4" t="s">
        <v>1119</v>
      </c>
      <c r="D4" s="7"/>
      <c r="E4" s="19" t="s">
        <v>1120</v>
      </c>
      <c r="F4" s="8"/>
      <c r="G4" s="8"/>
      <c r="H4" s="17"/>
      <c r="I4" s="17"/>
      <c r="J4" s="8"/>
      <c r="O4" t="s">
        <v>24</v>
      </c>
      <c r="P4" t="s">
        <v>27</v>
      </c>
    </row>
    <row r="5" spans="1:16" ht="12.75" customHeight="1">
      <c r="A5" t="s">
        <v>21</v>
      </c>
      <c r="B5" s="21" t="s">
        <v>22</v>
      </c>
      <c r="C5" s="3" t="s">
        <v>1121</v>
      </c>
      <c r="D5" s="2"/>
      <c r="E5" s="22" t="s">
        <v>1122</v>
      </c>
      <c r="F5" s="12"/>
      <c r="G5" s="12"/>
      <c r="H5" s="12"/>
      <c r="I5" s="12"/>
      <c r="J5" s="12"/>
      <c r="O5" t="s">
        <v>25</v>
      </c>
      <c r="P5" t="s">
        <v>27</v>
      </c>
    </row>
    <row r="6" spans="1:10" ht="12.75" customHeight="1">
      <c r="A6" s="1" t="s">
        <v>29</v>
      </c>
      <c r="B6" s="1" t="s">
        <v>31</v>
      </c>
      <c r="C6" s="1" t="s">
        <v>33</v>
      </c>
      <c r="D6" s="1" t="s">
        <v>34</v>
      </c>
      <c r="E6" s="1" t="s">
        <v>35</v>
      </c>
      <c r="F6" s="1" t="s">
        <v>37</v>
      </c>
      <c r="G6" s="1" t="s">
        <v>39</v>
      </c>
      <c r="H6" s="1" t="s">
        <v>41</v>
      </c>
      <c r="I6" s="1"/>
      <c r="J6" s="1" t="s">
        <v>46</v>
      </c>
    </row>
    <row r="7" spans="1:10" ht="12.75" customHeight="1">
      <c r="A7" s="1"/>
      <c r="B7" s="1"/>
      <c r="C7" s="1"/>
      <c r="D7" s="1"/>
      <c r="E7" s="1"/>
      <c r="F7" s="1"/>
      <c r="G7" s="1"/>
      <c r="H7" s="20" t="s">
        <v>42</v>
      </c>
      <c r="I7" s="20" t="s">
        <v>44</v>
      </c>
      <c r="J7" s="1"/>
    </row>
    <row r="8" spans="1:10" ht="12.75" customHeight="1">
      <c r="A8" s="20" t="s">
        <v>30</v>
      </c>
      <c r="B8" s="20" t="s">
        <v>32</v>
      </c>
      <c r="C8" s="20" t="s">
        <v>27</v>
      </c>
      <c r="D8" s="20" t="s">
        <v>26</v>
      </c>
      <c r="E8" s="20" t="s">
        <v>36</v>
      </c>
      <c r="F8" s="20" t="s">
        <v>38</v>
      </c>
      <c r="G8" s="20" t="s">
        <v>40</v>
      </c>
      <c r="H8" s="20" t="s">
        <v>43</v>
      </c>
      <c r="I8" s="20" t="s">
        <v>45</v>
      </c>
      <c r="J8" s="20" t="s">
        <v>47</v>
      </c>
    </row>
    <row r="9" spans="1:18" ht="12.75" customHeight="1">
      <c r="A9" s="26" t="s">
        <v>48</v>
      </c>
      <c r="B9" s="26"/>
      <c r="C9" s="27" t="s">
        <v>30</v>
      </c>
      <c r="D9" s="26"/>
      <c r="E9" s="28" t="s">
        <v>49</v>
      </c>
      <c r="F9" s="26"/>
      <c r="G9" s="26"/>
      <c r="H9" s="26"/>
      <c r="I9" s="29">
        <f>0+Q9</f>
        <v>0</v>
      </c>
      <c r="J9" s="26"/>
      <c r="O9">
        <f>0+R9</f>
        <v>0</v>
      </c>
      <c r="Q9">
        <f>0+I10</f>
        <v>0</v>
      </c>
      <c r="R9">
        <f>0+O10</f>
        <v>0</v>
      </c>
    </row>
    <row r="10" spans="1:16" ht="13.2">
      <c r="A10" s="25" t="s">
        <v>50</v>
      </c>
      <c r="B10" s="30" t="s">
        <v>102</v>
      </c>
      <c r="C10" s="30" t="s">
        <v>79</v>
      </c>
      <c r="D10" s="25" t="s">
        <v>53</v>
      </c>
      <c r="E10" s="31" t="s">
        <v>1123</v>
      </c>
      <c r="F10" s="32" t="s">
        <v>81</v>
      </c>
      <c r="G10" s="33">
        <v>1</v>
      </c>
      <c r="H10" s="34">
        <v>0</v>
      </c>
      <c r="I10" s="34">
        <f>ROUND(ROUND(H10,2)*ROUND(G10,3),2)</f>
        <v>0</v>
      </c>
      <c r="J10" s="32" t="s">
        <v>56</v>
      </c>
      <c r="O10">
        <f>(I10*21)/100</f>
        <v>0</v>
      </c>
      <c r="P10" t="s">
        <v>27</v>
      </c>
    </row>
    <row r="11" spans="1:5" ht="52.8">
      <c r="A11" s="35" t="s">
        <v>57</v>
      </c>
      <c r="E11" s="36" t="s">
        <v>1124</v>
      </c>
    </row>
    <row r="12" spans="1:5" ht="13.2">
      <c r="A12" s="37" t="s">
        <v>59</v>
      </c>
      <c r="E12" s="38" t="s">
        <v>53</v>
      </c>
    </row>
    <row r="13" spans="1:5" ht="118.8">
      <c r="A13" t="s">
        <v>61</v>
      </c>
      <c r="E13" s="36" t="s">
        <v>1125</v>
      </c>
    </row>
  </sheetData>
  <mergeCells count="12">
    <mergeCell ref="E6:E7"/>
    <mergeCell ref="F6:F7"/>
    <mergeCell ref="G6:G7"/>
    <mergeCell ref="H6:I6"/>
    <mergeCell ref="J6:J7"/>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8"/>
      <c r="C1" s="8"/>
      <c r="D1" s="8"/>
      <c r="E1" s="8" t="s">
        <v>0</v>
      </c>
      <c r="F1" s="8"/>
      <c r="G1" s="8"/>
      <c r="H1" s="8"/>
      <c r="I1" s="8"/>
      <c r="J1" s="8"/>
      <c r="P1" t="s">
        <v>26</v>
      </c>
    </row>
    <row r="2" spans="2:16" ht="25.05" customHeight="1">
      <c r="B2" s="8"/>
      <c r="C2" s="8"/>
      <c r="D2" s="8"/>
      <c r="E2" s="9" t="s">
        <v>13</v>
      </c>
      <c r="F2" s="8"/>
      <c r="G2" s="8"/>
      <c r="H2" s="12"/>
      <c r="I2" s="12"/>
      <c r="J2" s="8"/>
      <c r="O2">
        <f>0+O9</f>
        <v>0</v>
      </c>
      <c r="P2" t="s">
        <v>26</v>
      </c>
    </row>
    <row r="3" spans="1:16" ht="15" customHeight="1">
      <c r="A3" t="s">
        <v>12</v>
      </c>
      <c r="B3" s="18" t="s">
        <v>14</v>
      </c>
      <c r="C3" s="4" t="s">
        <v>15</v>
      </c>
      <c r="D3" s="7"/>
      <c r="E3" s="19" t="s">
        <v>16</v>
      </c>
      <c r="F3" s="8"/>
      <c r="G3" s="15"/>
      <c r="H3" s="14" t="s">
        <v>1126</v>
      </c>
      <c r="I3" s="41">
        <f>0+I9</f>
        <v>0</v>
      </c>
      <c r="J3" s="16"/>
      <c r="O3" t="s">
        <v>23</v>
      </c>
      <c r="P3" t="s">
        <v>27</v>
      </c>
    </row>
    <row r="4" spans="1:16" ht="15" customHeight="1">
      <c r="A4" t="s">
        <v>17</v>
      </c>
      <c r="B4" s="18" t="s">
        <v>18</v>
      </c>
      <c r="C4" s="4" t="s">
        <v>1119</v>
      </c>
      <c r="D4" s="7"/>
      <c r="E4" s="19" t="s">
        <v>1120</v>
      </c>
      <c r="F4" s="8"/>
      <c r="G4" s="8"/>
      <c r="H4" s="17"/>
      <c r="I4" s="17"/>
      <c r="J4" s="8"/>
      <c r="O4" t="s">
        <v>24</v>
      </c>
      <c r="P4" t="s">
        <v>27</v>
      </c>
    </row>
    <row r="5" spans="1:16" ht="12.75" customHeight="1">
      <c r="A5" t="s">
        <v>21</v>
      </c>
      <c r="B5" s="21" t="s">
        <v>22</v>
      </c>
      <c r="C5" s="3" t="s">
        <v>1126</v>
      </c>
      <c r="D5" s="2"/>
      <c r="E5" s="22" t="s">
        <v>1127</v>
      </c>
      <c r="F5" s="12"/>
      <c r="G5" s="12"/>
      <c r="H5" s="12"/>
      <c r="I5" s="12"/>
      <c r="J5" s="12"/>
      <c r="O5" t="s">
        <v>25</v>
      </c>
      <c r="P5" t="s">
        <v>27</v>
      </c>
    </row>
    <row r="6" spans="1:10" ht="12.75" customHeight="1">
      <c r="A6" s="1" t="s">
        <v>29</v>
      </c>
      <c r="B6" s="1" t="s">
        <v>31</v>
      </c>
      <c r="C6" s="1" t="s">
        <v>33</v>
      </c>
      <c r="D6" s="1" t="s">
        <v>34</v>
      </c>
      <c r="E6" s="1" t="s">
        <v>35</v>
      </c>
      <c r="F6" s="1" t="s">
        <v>37</v>
      </c>
      <c r="G6" s="1" t="s">
        <v>39</v>
      </c>
      <c r="H6" s="1" t="s">
        <v>41</v>
      </c>
      <c r="I6" s="1"/>
      <c r="J6" s="1" t="s">
        <v>46</v>
      </c>
    </row>
    <row r="7" spans="1:10" ht="12.75" customHeight="1">
      <c r="A7" s="1"/>
      <c r="B7" s="1"/>
      <c r="C7" s="1"/>
      <c r="D7" s="1"/>
      <c r="E7" s="1"/>
      <c r="F7" s="1"/>
      <c r="G7" s="1"/>
      <c r="H7" s="20" t="s">
        <v>42</v>
      </c>
      <c r="I7" s="20" t="s">
        <v>44</v>
      </c>
      <c r="J7" s="1"/>
    </row>
    <row r="8" spans="1:10" ht="12.75" customHeight="1">
      <c r="A8" s="20" t="s">
        <v>30</v>
      </c>
      <c r="B8" s="20" t="s">
        <v>32</v>
      </c>
      <c r="C8" s="20" t="s">
        <v>27</v>
      </c>
      <c r="D8" s="20" t="s">
        <v>26</v>
      </c>
      <c r="E8" s="20" t="s">
        <v>36</v>
      </c>
      <c r="F8" s="20" t="s">
        <v>38</v>
      </c>
      <c r="G8" s="20" t="s">
        <v>40</v>
      </c>
      <c r="H8" s="20" t="s">
        <v>43</v>
      </c>
      <c r="I8" s="20" t="s">
        <v>45</v>
      </c>
      <c r="J8" s="20" t="s">
        <v>47</v>
      </c>
    </row>
    <row r="9" spans="1:18" ht="12.75" customHeight="1">
      <c r="A9" s="26" t="s">
        <v>48</v>
      </c>
      <c r="B9" s="26"/>
      <c r="C9" s="27" t="s">
        <v>30</v>
      </c>
      <c r="D9" s="26"/>
      <c r="E9" s="28" t="s">
        <v>49</v>
      </c>
      <c r="F9" s="26"/>
      <c r="G9" s="26"/>
      <c r="H9" s="26"/>
      <c r="I9" s="29">
        <f>0+Q9</f>
        <v>0</v>
      </c>
      <c r="J9" s="26"/>
      <c r="O9">
        <f>0+R9</f>
        <v>0</v>
      </c>
      <c r="Q9">
        <f>0+I10+I14+I18+I22+I26+I30+I34+I38+I42+I46+I50+I54+I58+I62+I66+I70</f>
        <v>0</v>
      </c>
      <c r="R9">
        <f>0+O10+O14+O18+O22+O26+O30+O34+O38+O42+O46+O50+O54+O58+O62+O66+O70</f>
        <v>0</v>
      </c>
    </row>
    <row r="10" spans="1:16" ht="13.2">
      <c r="A10" s="25" t="s">
        <v>50</v>
      </c>
      <c r="B10" s="30" t="s">
        <v>47</v>
      </c>
      <c r="C10" s="30" t="s">
        <v>1128</v>
      </c>
      <c r="D10" s="25" t="s">
        <v>53</v>
      </c>
      <c r="E10" s="31" t="s">
        <v>1129</v>
      </c>
      <c r="F10" s="32" t="s">
        <v>81</v>
      </c>
      <c r="G10" s="33">
        <v>1</v>
      </c>
      <c r="H10" s="34">
        <v>0</v>
      </c>
      <c r="I10" s="34">
        <f>ROUND(ROUND(H10,2)*ROUND(G10,3),2)</f>
        <v>0</v>
      </c>
      <c r="J10" s="32" t="s">
        <v>56</v>
      </c>
      <c r="O10">
        <f>(I10*21)/100</f>
        <v>0</v>
      </c>
      <c r="P10" t="s">
        <v>27</v>
      </c>
    </row>
    <row r="11" spans="1:5" ht="26.4">
      <c r="A11" s="35" t="s">
        <v>57</v>
      </c>
      <c r="E11" s="36" t="s">
        <v>1130</v>
      </c>
    </row>
    <row r="12" spans="1:5" ht="13.2">
      <c r="A12" s="37" t="s">
        <v>59</v>
      </c>
      <c r="E12" s="38" t="s">
        <v>53</v>
      </c>
    </row>
    <row r="13" spans="1:5" ht="13.2">
      <c r="A13" t="s">
        <v>61</v>
      </c>
      <c r="E13" s="36" t="s">
        <v>1131</v>
      </c>
    </row>
    <row r="14" spans="1:16" ht="13.2">
      <c r="A14" s="25" t="s">
        <v>50</v>
      </c>
      <c r="B14" s="30" t="s">
        <v>32</v>
      </c>
      <c r="C14" s="30" t="s">
        <v>1132</v>
      </c>
      <c r="D14" s="25" t="s">
        <v>142</v>
      </c>
      <c r="E14" s="31" t="s">
        <v>1133</v>
      </c>
      <c r="F14" s="32" t="s">
        <v>81</v>
      </c>
      <c r="G14" s="33">
        <v>1</v>
      </c>
      <c r="H14" s="34">
        <v>0</v>
      </c>
      <c r="I14" s="34">
        <f>ROUND(ROUND(H14,2)*ROUND(G14,3),2)</f>
        <v>0</v>
      </c>
      <c r="J14" s="32" t="s">
        <v>56</v>
      </c>
      <c r="O14">
        <f>(I14*21)/100</f>
        <v>0</v>
      </c>
      <c r="P14" t="s">
        <v>27</v>
      </c>
    </row>
    <row r="15" spans="1:5" ht="52.8">
      <c r="A15" s="35" t="s">
        <v>57</v>
      </c>
      <c r="E15" s="36" t="s">
        <v>1134</v>
      </c>
    </row>
    <row r="16" spans="1:5" ht="13.2">
      <c r="A16" s="37" t="s">
        <v>59</v>
      </c>
      <c r="E16" s="38" t="s">
        <v>53</v>
      </c>
    </row>
    <row r="17" spans="1:5" ht="39.6">
      <c r="A17" t="s">
        <v>61</v>
      </c>
      <c r="E17" s="36" t="s">
        <v>1135</v>
      </c>
    </row>
    <row r="18" spans="1:16" ht="13.2">
      <c r="A18" s="25" t="s">
        <v>50</v>
      </c>
      <c r="B18" s="30" t="s">
        <v>129</v>
      </c>
      <c r="C18" s="30" t="s">
        <v>1132</v>
      </c>
      <c r="D18" s="25" t="s">
        <v>148</v>
      </c>
      <c r="E18" s="31" t="s">
        <v>1133</v>
      </c>
      <c r="F18" s="32" t="s">
        <v>81</v>
      </c>
      <c r="G18" s="33">
        <v>1</v>
      </c>
      <c r="H18" s="34">
        <v>0</v>
      </c>
      <c r="I18" s="34">
        <f>ROUND(ROUND(H18,2)*ROUND(G18,3),2)</f>
        <v>0</v>
      </c>
      <c r="J18" s="32" t="s">
        <v>56</v>
      </c>
      <c r="O18">
        <f>(I18*21)/100</f>
        <v>0</v>
      </c>
      <c r="P18" t="s">
        <v>27</v>
      </c>
    </row>
    <row r="19" spans="1:5" ht="39.6">
      <c r="A19" s="35" t="s">
        <v>57</v>
      </c>
      <c r="E19" s="36" t="s">
        <v>1136</v>
      </c>
    </row>
    <row r="20" spans="1:5" ht="13.2">
      <c r="A20" s="37" t="s">
        <v>59</v>
      </c>
      <c r="E20" s="38" t="s">
        <v>53</v>
      </c>
    </row>
    <row r="21" spans="1:5" ht="39.6">
      <c r="A21" t="s">
        <v>61</v>
      </c>
      <c r="E21" s="36" t="s">
        <v>1135</v>
      </c>
    </row>
    <row r="22" spans="1:16" ht="13.2">
      <c r="A22" s="25" t="s">
        <v>50</v>
      </c>
      <c r="B22" s="30" t="s">
        <v>420</v>
      </c>
      <c r="C22" s="30" t="s">
        <v>1137</v>
      </c>
      <c r="D22" s="25" t="s">
        <v>53</v>
      </c>
      <c r="E22" s="31" t="s">
        <v>1138</v>
      </c>
      <c r="F22" s="32" t="s">
        <v>81</v>
      </c>
      <c r="G22" s="33">
        <v>1</v>
      </c>
      <c r="H22" s="34">
        <v>0</v>
      </c>
      <c r="I22" s="34">
        <f>ROUND(ROUND(H22,2)*ROUND(G22,3),2)</f>
        <v>0</v>
      </c>
      <c r="J22" s="32" t="s">
        <v>56</v>
      </c>
      <c r="O22">
        <f>(I22*21)/100</f>
        <v>0</v>
      </c>
      <c r="P22" t="s">
        <v>27</v>
      </c>
    </row>
    <row r="23" spans="1:5" ht="39.6">
      <c r="A23" s="35" t="s">
        <v>57</v>
      </c>
      <c r="E23" s="36" t="s">
        <v>1139</v>
      </c>
    </row>
    <row r="24" spans="1:5" ht="13.2">
      <c r="A24" s="37" t="s">
        <v>59</v>
      </c>
      <c r="E24" s="38" t="s">
        <v>53</v>
      </c>
    </row>
    <row r="25" spans="1:5" ht="13.2">
      <c r="A25" t="s">
        <v>61</v>
      </c>
      <c r="E25" s="36" t="s">
        <v>568</v>
      </c>
    </row>
    <row r="26" spans="1:16" ht="13.2">
      <c r="A26" s="25" t="s">
        <v>50</v>
      </c>
      <c r="B26" s="30" t="s">
        <v>27</v>
      </c>
      <c r="C26" s="30" t="s">
        <v>1140</v>
      </c>
      <c r="D26" s="25" t="s">
        <v>142</v>
      </c>
      <c r="E26" s="31" t="s">
        <v>1141</v>
      </c>
      <c r="F26" s="32" t="s">
        <v>81</v>
      </c>
      <c r="G26" s="33">
        <v>1</v>
      </c>
      <c r="H26" s="34">
        <v>0</v>
      </c>
      <c r="I26" s="34">
        <f>ROUND(ROUND(H26,2)*ROUND(G26,3),2)</f>
        <v>0</v>
      </c>
      <c r="J26" s="32" t="s">
        <v>56</v>
      </c>
      <c r="O26">
        <f>(I26*21)/100</f>
        <v>0</v>
      </c>
      <c r="P26" t="s">
        <v>27</v>
      </c>
    </row>
    <row r="27" spans="1:5" ht="13.2">
      <c r="A27" s="35" t="s">
        <v>57</v>
      </c>
      <c r="E27" s="36" t="s">
        <v>1142</v>
      </c>
    </row>
    <row r="28" spans="1:5" ht="13.2">
      <c r="A28" s="37" t="s">
        <v>59</v>
      </c>
      <c r="E28" s="38" t="s">
        <v>53</v>
      </c>
    </row>
    <row r="29" spans="1:5" ht="13.2">
      <c r="A29" t="s">
        <v>61</v>
      </c>
      <c r="E29" s="36" t="s">
        <v>568</v>
      </c>
    </row>
    <row r="30" spans="1:16" ht="13.2">
      <c r="A30" s="25" t="s">
        <v>50</v>
      </c>
      <c r="B30" s="30" t="s">
        <v>26</v>
      </c>
      <c r="C30" s="30" t="s">
        <v>1140</v>
      </c>
      <c r="D30" s="25" t="s">
        <v>148</v>
      </c>
      <c r="E30" s="31" t="s">
        <v>1141</v>
      </c>
      <c r="F30" s="32" t="s">
        <v>81</v>
      </c>
      <c r="G30" s="33">
        <v>1</v>
      </c>
      <c r="H30" s="34">
        <v>0</v>
      </c>
      <c r="I30" s="34">
        <f>ROUND(ROUND(H30,2)*ROUND(G30,3),2)</f>
        <v>0</v>
      </c>
      <c r="J30" s="32" t="s">
        <v>56</v>
      </c>
      <c r="O30">
        <f>(I30*21)/100</f>
        <v>0</v>
      </c>
      <c r="P30" t="s">
        <v>27</v>
      </c>
    </row>
    <row r="31" spans="1:5" ht="13.2">
      <c r="A31" s="35" t="s">
        <v>57</v>
      </c>
      <c r="E31" s="36" t="s">
        <v>1143</v>
      </c>
    </row>
    <row r="32" spans="1:5" ht="13.2">
      <c r="A32" s="37" t="s">
        <v>59</v>
      </c>
      <c r="E32" s="38" t="s">
        <v>53</v>
      </c>
    </row>
    <row r="33" spans="1:5" ht="13.2">
      <c r="A33" t="s">
        <v>61</v>
      </c>
      <c r="E33" s="36" t="s">
        <v>568</v>
      </c>
    </row>
    <row r="34" spans="1:16" ht="13.2">
      <c r="A34" s="25" t="s">
        <v>50</v>
      </c>
      <c r="B34" s="30" t="s">
        <v>36</v>
      </c>
      <c r="C34" s="30" t="s">
        <v>1140</v>
      </c>
      <c r="D34" s="25" t="s">
        <v>751</v>
      </c>
      <c r="E34" s="31" t="s">
        <v>1141</v>
      </c>
      <c r="F34" s="32" t="s">
        <v>81</v>
      </c>
      <c r="G34" s="33">
        <v>1</v>
      </c>
      <c r="H34" s="34">
        <v>0</v>
      </c>
      <c r="I34" s="34">
        <f>ROUND(ROUND(H34,2)*ROUND(G34,3),2)</f>
        <v>0</v>
      </c>
      <c r="J34" s="32" t="s">
        <v>56</v>
      </c>
      <c r="O34">
        <f>(I34*21)/100</f>
        <v>0</v>
      </c>
      <c r="P34" t="s">
        <v>27</v>
      </c>
    </row>
    <row r="35" spans="1:5" ht="13.2">
      <c r="A35" s="35" t="s">
        <v>57</v>
      </c>
      <c r="E35" s="36" t="s">
        <v>1144</v>
      </c>
    </row>
    <row r="36" spans="1:5" ht="13.2">
      <c r="A36" s="37" t="s">
        <v>59</v>
      </c>
      <c r="E36" s="38" t="s">
        <v>53</v>
      </c>
    </row>
    <row r="37" spans="1:5" ht="13.2">
      <c r="A37" t="s">
        <v>61</v>
      </c>
      <c r="E37" s="36" t="s">
        <v>568</v>
      </c>
    </row>
    <row r="38" spans="1:16" ht="13.2">
      <c r="A38" s="25" t="s">
        <v>50</v>
      </c>
      <c r="B38" s="30" t="s">
        <v>40</v>
      </c>
      <c r="C38" s="30" t="s">
        <v>1140</v>
      </c>
      <c r="D38" s="25" t="s">
        <v>1145</v>
      </c>
      <c r="E38" s="31" t="s">
        <v>1141</v>
      </c>
      <c r="F38" s="32" t="s">
        <v>81</v>
      </c>
      <c r="G38" s="33">
        <v>1</v>
      </c>
      <c r="H38" s="34">
        <v>0</v>
      </c>
      <c r="I38" s="34">
        <f>ROUND(ROUND(H38,2)*ROUND(G38,3),2)</f>
        <v>0</v>
      </c>
      <c r="J38" s="32" t="s">
        <v>56</v>
      </c>
      <c r="O38">
        <f>(I38*21)/100</f>
        <v>0</v>
      </c>
      <c r="P38" t="s">
        <v>27</v>
      </c>
    </row>
    <row r="39" spans="1:5" ht="26.4">
      <c r="A39" s="35" t="s">
        <v>57</v>
      </c>
      <c r="E39" s="36" t="s">
        <v>1146</v>
      </c>
    </row>
    <row r="40" spans="1:5" ht="13.2">
      <c r="A40" s="37" t="s">
        <v>59</v>
      </c>
      <c r="E40" s="38" t="s">
        <v>53</v>
      </c>
    </row>
    <row r="41" spans="1:5" ht="13.2">
      <c r="A41" t="s">
        <v>61</v>
      </c>
      <c r="E41" s="36" t="s">
        <v>568</v>
      </c>
    </row>
    <row r="42" spans="1:16" ht="13.2">
      <c r="A42" s="25" t="s">
        <v>50</v>
      </c>
      <c r="B42" s="30" t="s">
        <v>304</v>
      </c>
      <c r="C42" s="30" t="s">
        <v>1140</v>
      </c>
      <c r="D42" s="25" t="s">
        <v>1147</v>
      </c>
      <c r="E42" s="31" t="s">
        <v>1141</v>
      </c>
      <c r="F42" s="32" t="s">
        <v>81</v>
      </c>
      <c r="G42" s="33">
        <v>1</v>
      </c>
      <c r="H42" s="34">
        <v>0</v>
      </c>
      <c r="I42" s="34">
        <f>ROUND(ROUND(H42,2)*ROUND(G42,3),2)</f>
        <v>0</v>
      </c>
      <c r="J42" s="32" t="s">
        <v>56</v>
      </c>
      <c r="O42">
        <f>(I42*21)/100</f>
        <v>0</v>
      </c>
      <c r="P42" t="s">
        <v>27</v>
      </c>
    </row>
    <row r="43" spans="1:5" ht="13.2">
      <c r="A43" s="35" t="s">
        <v>57</v>
      </c>
      <c r="E43" s="36" t="s">
        <v>1148</v>
      </c>
    </row>
    <row r="44" spans="1:5" ht="13.2">
      <c r="A44" s="37" t="s">
        <v>59</v>
      </c>
      <c r="E44" s="38" t="s">
        <v>53</v>
      </c>
    </row>
    <row r="45" spans="1:5" ht="13.2">
      <c r="A45" t="s">
        <v>61</v>
      </c>
      <c r="E45" s="36" t="s">
        <v>568</v>
      </c>
    </row>
    <row r="46" spans="1:16" ht="13.2">
      <c r="A46" s="25" t="s">
        <v>50</v>
      </c>
      <c r="B46" s="30" t="s">
        <v>69</v>
      </c>
      <c r="C46" s="30" t="s">
        <v>1140</v>
      </c>
      <c r="D46" s="25" t="s">
        <v>1149</v>
      </c>
      <c r="E46" s="31" t="s">
        <v>1141</v>
      </c>
      <c r="F46" s="32" t="s">
        <v>81</v>
      </c>
      <c r="G46" s="33">
        <v>1</v>
      </c>
      <c r="H46" s="34">
        <v>0</v>
      </c>
      <c r="I46" s="34">
        <f>ROUND(ROUND(H46,2)*ROUND(G46,3),2)</f>
        <v>0</v>
      </c>
      <c r="J46" s="32" t="s">
        <v>56</v>
      </c>
      <c r="O46">
        <f>(I46*21)/100</f>
        <v>0</v>
      </c>
      <c r="P46" t="s">
        <v>27</v>
      </c>
    </row>
    <row r="47" spans="1:5" ht="39.6">
      <c r="A47" s="35" t="s">
        <v>57</v>
      </c>
      <c r="E47" s="36" t="s">
        <v>1150</v>
      </c>
    </row>
    <row r="48" spans="1:5" ht="13.2">
      <c r="A48" s="37" t="s">
        <v>59</v>
      </c>
      <c r="E48" s="38" t="s">
        <v>53</v>
      </c>
    </row>
    <row r="49" spans="1:5" ht="13.2">
      <c r="A49" t="s">
        <v>61</v>
      </c>
      <c r="E49" s="36" t="s">
        <v>568</v>
      </c>
    </row>
    <row r="50" spans="1:16" ht="13.2">
      <c r="A50" s="25" t="s">
        <v>50</v>
      </c>
      <c r="B50" s="30" t="s">
        <v>38</v>
      </c>
      <c r="C50" s="30" t="s">
        <v>1151</v>
      </c>
      <c r="D50" s="25" t="s">
        <v>53</v>
      </c>
      <c r="E50" s="31" t="s">
        <v>1152</v>
      </c>
      <c r="F50" s="32" t="s">
        <v>81</v>
      </c>
      <c r="G50" s="33">
        <v>1</v>
      </c>
      <c r="H50" s="34">
        <v>0</v>
      </c>
      <c r="I50" s="34">
        <f>ROUND(ROUND(H50,2)*ROUND(G50,3),2)</f>
        <v>0</v>
      </c>
      <c r="J50" s="32" t="s">
        <v>56</v>
      </c>
      <c r="O50">
        <f>(I50*21)/100</f>
        <v>0</v>
      </c>
      <c r="P50" t="s">
        <v>27</v>
      </c>
    </row>
    <row r="51" spans="1:5" ht="118.8">
      <c r="A51" s="35" t="s">
        <v>57</v>
      </c>
      <c r="E51" s="36" t="s">
        <v>1153</v>
      </c>
    </row>
    <row r="52" spans="1:5" ht="13.2">
      <c r="A52" s="37" t="s">
        <v>59</v>
      </c>
      <c r="E52" s="38" t="s">
        <v>53</v>
      </c>
    </row>
    <row r="53" spans="1:5" ht="13.2">
      <c r="A53" t="s">
        <v>61</v>
      </c>
      <c r="E53" s="36" t="s">
        <v>568</v>
      </c>
    </row>
    <row r="54" spans="1:16" ht="13.2">
      <c r="A54" s="25" t="s">
        <v>50</v>
      </c>
      <c r="B54" s="30" t="s">
        <v>90</v>
      </c>
      <c r="C54" s="30" t="s">
        <v>1154</v>
      </c>
      <c r="D54" s="25" t="s">
        <v>53</v>
      </c>
      <c r="E54" s="31" t="s">
        <v>1155</v>
      </c>
      <c r="F54" s="32" t="s">
        <v>81</v>
      </c>
      <c r="G54" s="33">
        <v>1</v>
      </c>
      <c r="H54" s="34">
        <v>0</v>
      </c>
      <c r="I54" s="34">
        <f>ROUND(ROUND(H54,2)*ROUND(G54,3),2)</f>
        <v>0</v>
      </c>
      <c r="J54" s="32" t="s">
        <v>56</v>
      </c>
      <c r="O54">
        <f>(I54*21)/100</f>
        <v>0</v>
      </c>
      <c r="P54" t="s">
        <v>27</v>
      </c>
    </row>
    <row r="55" spans="1:5" ht="52.8">
      <c r="A55" s="35" t="s">
        <v>57</v>
      </c>
      <c r="E55" s="36" t="s">
        <v>1156</v>
      </c>
    </row>
    <row r="56" spans="1:5" ht="13.2">
      <c r="A56" s="37" t="s">
        <v>59</v>
      </c>
      <c r="E56" s="38" t="s">
        <v>53</v>
      </c>
    </row>
    <row r="57" spans="1:5" ht="13.2">
      <c r="A57" t="s">
        <v>61</v>
      </c>
      <c r="E57" s="36" t="s">
        <v>568</v>
      </c>
    </row>
    <row r="58" spans="1:16" ht="13.2">
      <c r="A58" s="25" t="s">
        <v>50</v>
      </c>
      <c r="B58" s="30" t="s">
        <v>102</v>
      </c>
      <c r="C58" s="30" t="s">
        <v>1157</v>
      </c>
      <c r="D58" s="25" t="s">
        <v>53</v>
      </c>
      <c r="E58" s="31" t="s">
        <v>1158</v>
      </c>
      <c r="F58" s="32" t="s">
        <v>81</v>
      </c>
      <c r="G58" s="33">
        <v>1</v>
      </c>
      <c r="H58" s="34">
        <v>0</v>
      </c>
      <c r="I58" s="34">
        <f>ROUND(ROUND(H58,2)*ROUND(G58,3),2)</f>
        <v>0</v>
      </c>
      <c r="J58" s="32" t="s">
        <v>56</v>
      </c>
      <c r="O58">
        <f>(I58*21)/100</f>
        <v>0</v>
      </c>
      <c r="P58" t="s">
        <v>27</v>
      </c>
    </row>
    <row r="59" spans="1:5" ht="52.8">
      <c r="A59" s="35" t="s">
        <v>57</v>
      </c>
      <c r="E59" s="36" t="s">
        <v>1159</v>
      </c>
    </row>
    <row r="60" spans="1:5" ht="13.2">
      <c r="A60" s="37" t="s">
        <v>59</v>
      </c>
      <c r="E60" s="38" t="s">
        <v>53</v>
      </c>
    </row>
    <row r="61" spans="1:5" ht="79.2">
      <c r="A61" t="s">
        <v>61</v>
      </c>
      <c r="E61" s="36" t="s">
        <v>1160</v>
      </c>
    </row>
    <row r="62" spans="1:16" ht="13.2">
      <c r="A62" s="25" t="s">
        <v>50</v>
      </c>
      <c r="B62" s="30" t="s">
        <v>97</v>
      </c>
      <c r="C62" s="30" t="s">
        <v>1161</v>
      </c>
      <c r="D62" s="25" t="s">
        <v>53</v>
      </c>
      <c r="E62" s="31" t="s">
        <v>1162</v>
      </c>
      <c r="F62" s="32" t="s">
        <v>81</v>
      </c>
      <c r="G62" s="33">
        <v>1</v>
      </c>
      <c r="H62" s="34">
        <v>0</v>
      </c>
      <c r="I62" s="34">
        <f>ROUND(ROUND(H62,2)*ROUND(G62,3),2)</f>
        <v>0</v>
      </c>
      <c r="J62" s="32" t="s">
        <v>56</v>
      </c>
      <c r="O62">
        <f>(I62*21)/100</f>
        <v>0</v>
      </c>
      <c r="P62" t="s">
        <v>27</v>
      </c>
    </row>
    <row r="63" spans="1:5" ht="26.4">
      <c r="A63" s="35" t="s">
        <v>57</v>
      </c>
      <c r="E63" s="36" t="s">
        <v>1163</v>
      </c>
    </row>
    <row r="64" spans="1:5" ht="13.2">
      <c r="A64" s="37" t="s">
        <v>59</v>
      </c>
      <c r="E64" s="38" t="s">
        <v>53</v>
      </c>
    </row>
    <row r="65" spans="1:5" ht="13.2">
      <c r="A65" t="s">
        <v>61</v>
      </c>
      <c r="E65" s="36" t="s">
        <v>568</v>
      </c>
    </row>
    <row r="66" spans="1:16" ht="13.2">
      <c r="A66" s="25" t="s">
        <v>50</v>
      </c>
      <c r="B66" s="30" t="s">
        <v>312</v>
      </c>
      <c r="C66" s="30" t="s">
        <v>1164</v>
      </c>
      <c r="D66" s="25" t="s">
        <v>142</v>
      </c>
      <c r="E66" s="31" t="s">
        <v>1165</v>
      </c>
      <c r="F66" s="32" t="s">
        <v>81</v>
      </c>
      <c r="G66" s="33">
        <v>1</v>
      </c>
      <c r="H66" s="34">
        <v>0</v>
      </c>
      <c r="I66" s="34">
        <f>ROUND(ROUND(H66,2)*ROUND(G66,3),2)</f>
        <v>0</v>
      </c>
      <c r="J66" s="32" t="s">
        <v>56</v>
      </c>
      <c r="O66">
        <f>(I66*21)/100</f>
        <v>0</v>
      </c>
      <c r="P66" t="s">
        <v>27</v>
      </c>
    </row>
    <row r="67" spans="1:5" ht="26.4">
      <c r="A67" s="35" t="s">
        <v>57</v>
      </c>
      <c r="E67" s="36" t="s">
        <v>1166</v>
      </c>
    </row>
    <row r="68" spans="1:5" ht="13.2">
      <c r="A68" s="37" t="s">
        <v>59</v>
      </c>
      <c r="E68" s="38" t="s">
        <v>53</v>
      </c>
    </row>
    <row r="69" spans="1:5" ht="26.4">
      <c r="A69" t="s">
        <v>61</v>
      </c>
      <c r="E69" s="36" t="s">
        <v>1167</v>
      </c>
    </row>
    <row r="70" spans="1:16" ht="13.2">
      <c r="A70" s="25" t="s">
        <v>50</v>
      </c>
      <c r="B70" s="30" t="s">
        <v>51</v>
      </c>
      <c r="C70" s="30" t="s">
        <v>1164</v>
      </c>
      <c r="D70" s="25" t="s">
        <v>148</v>
      </c>
      <c r="E70" s="31" t="s">
        <v>1165</v>
      </c>
      <c r="F70" s="32" t="s">
        <v>81</v>
      </c>
      <c r="G70" s="33">
        <v>1</v>
      </c>
      <c r="H70" s="34">
        <v>0</v>
      </c>
      <c r="I70" s="34">
        <f>ROUND(ROUND(H70,2)*ROUND(G70,3),2)</f>
        <v>0</v>
      </c>
      <c r="J70" s="32" t="s">
        <v>56</v>
      </c>
      <c r="O70">
        <f>(I70*21)/100</f>
        <v>0</v>
      </c>
      <c r="P70" t="s">
        <v>27</v>
      </c>
    </row>
    <row r="71" spans="1:5" ht="211.2">
      <c r="A71" s="35" t="s">
        <v>57</v>
      </c>
      <c r="E71" s="36" t="s">
        <v>1168</v>
      </c>
    </row>
    <row r="72" spans="1:5" ht="13.2">
      <c r="A72" s="37" t="s">
        <v>59</v>
      </c>
      <c r="E72" s="38" t="s">
        <v>53</v>
      </c>
    </row>
    <row r="73" spans="1:5" ht="26.4">
      <c r="A73" t="s">
        <v>61</v>
      </c>
      <c r="E73" s="36" t="s">
        <v>1167</v>
      </c>
    </row>
  </sheetData>
  <mergeCells count="12">
    <mergeCell ref="E6:E7"/>
    <mergeCell ref="F6:F7"/>
    <mergeCell ref="G6:G7"/>
    <mergeCell ref="H6:I6"/>
    <mergeCell ref="J6:J7"/>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Drozenová Dagmar</dc:creator>
  <cp:keywords/>
  <dc:description/>
  <cp:lastModifiedBy>Drozenova Dagmar</cp:lastModifiedBy>
  <dcterms:created xsi:type="dcterms:W3CDTF">2023-07-31T10:58:15Z</dcterms:created>
  <dcterms:modified xsi:type="dcterms:W3CDTF">2023-07-31T10:58:15Z</dcterms:modified>
  <cp:category/>
  <cp:version/>
  <cp:contentType/>
  <cp:contentStatus/>
</cp:coreProperties>
</file>