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filterPrivacy="1" defaultThemeVersion="124226"/>
  <bookViews>
    <workbookView xWindow="65428" yWindow="65428" windowWidth="23256" windowHeight="12456" activeTab="1"/>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91029"/>
  <extLst/>
</workbook>
</file>

<file path=xl/sharedStrings.xml><?xml version="1.0" encoding="utf-8"?>
<sst xmlns="http://schemas.openxmlformats.org/spreadsheetml/2006/main" count="120" uniqueCount="96">
  <si>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</si>
  <si>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</si>
  <si>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</si>
  <si>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</si>
  <si>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</si>
  <si>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</si>
  <si>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</si>
  <si>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</si>
  <si>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</si>
  <si>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</si>
  <si>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</si>
  <si>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</si>
  <si>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</si>
  <si>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</si>
  <si>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</si>
  <si>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</si>
  <si>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</si>
  <si>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</si>
  <si>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</si>
  <si>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</si>
  <si>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</si>
  <si>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</si>
  <si>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</si>
  <si>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</si>
  <si>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</si>
  <si>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</si>
  <si>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</si>
  <si>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</si>
  <si>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</si>
  <si>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</si>
  <si>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</si>
  <si>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</si>
  <si>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</si>
  <si>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</si>
  <si>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</si>
  <si>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</si>
  <si>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</si>
  <si>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</si>
  <si>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</si>
  <si>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</si>
  <si>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</si>
  <si>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</si>
  <si>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</si>
  <si>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</si>
  <si>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</si>
  <si>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</si>
  <si>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</si>
  <si>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</si>
  <si>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</si>
  <si>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</si>
  <si>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</si>
  <si>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Výkresová část</t>
  </si>
  <si>
    <t>Dokladová část</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</si>
  <si>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</si>
  <si>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</si>
  <si>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</si>
  <si>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</si>
  <si>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</si>
  <si>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</si>
  <si>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</si>
  <si>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</si>
  <si>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</si>
  <si>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</si>
  <si>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</si>
  <si>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</si>
  <si>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</si>
  <si>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</si>
  <si>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</si>
  <si>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</si>
  <si>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</si>
  <si>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</si>
  <si>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</si>
  <si>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</si>
  <si>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</si>
  <si>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</si>
  <si>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Celkem</t>
  </si>
  <si>
    <t>Technická pomoc objednateli    (v Kč bez DPH/hod)**)</t>
  </si>
  <si>
    <t>Reprografické práce</t>
  </si>
  <si>
    <t>majetkoprávní podklady a uzavření smluv</t>
  </si>
  <si>
    <t xml:space="preserve">Procentní poměr ze stavebních nákladů nabídnutý uchazečem v Rámcové smlouvě - část DUSP*) </t>
  </si>
  <si>
    <t>Průzkumy a podklady - DUSP</t>
  </si>
  <si>
    <t>Zjištění průběhu a zákres IS, zaměření, záborový elaborát, digitální katastrální mapa</t>
  </si>
  <si>
    <t>IČ-zajištění vydání slouč. UR+SP</t>
  </si>
  <si>
    <t>Průzkumy DUSP celkem</t>
  </si>
  <si>
    <t xml:space="preserve">DUSP </t>
  </si>
  <si>
    <t>DUSP celkem</t>
  </si>
  <si>
    <t>DUSP celkem včetně průzkumů</t>
  </si>
  <si>
    <t>Kontrolní propočet Tab. č. 1 a 2  část DUSP Rozdíl:</t>
  </si>
  <si>
    <t>Kontrolní propočet Tab. č. 1 a 2.  část IČ ke společnému UR a SP Rozdíl:</t>
  </si>
  <si>
    <t xml:space="preserve">Procentní poměr ze stavebních nákladů nabídnutý uchazečem v Rámcové smlouvě - část Výkon IČ ke společnému UR a SP vč. majetkopr. projednání*) </t>
  </si>
  <si>
    <t>Okružní křižovatka II/101x III/33312 - PD</t>
  </si>
  <si>
    <t>Průzkumy pro DUSP (Hluková, Exhalační studie, Bilance zemin a ornice, Dendrologický průzkum,inženýrskogeologický průzkum, diagnostika vozovky vč. PAU, apod) a další doplňující průzkumy</t>
  </si>
  <si>
    <t>Autorský dozor + technická pomoc při výběrovém řízení na zhotovitele stavby</t>
  </si>
  <si>
    <t>"III/1247 Miličín od kř. I/3 - hr. kraje - PD"</t>
  </si>
  <si>
    <t>DPH 21%</t>
  </si>
  <si>
    <t>celkem včetně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</si>
</sst>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 numFmtId="168" formatCode="#,##0.00_ ;\-#,##0.00\ "/>
  </numFmts>
  <fonts count="30">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
      <b/>
      <sz val="11"/>
      <color rgb="FFFF0000"/>
      <name val="Calibri"/>
      <family val="2"/>
    </font>
  </fonts>
  <fills count="13">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E05B"/>
        <bgColor indexed="64"/>
      </patternFill>
    </fill>
    <fill>
      <patternFill patternType="solid">
        <fgColor rgb="FF92D050"/>
        <bgColor indexed="64"/>
      </patternFill>
    </fill>
    <fill>
      <patternFill patternType="solid">
        <fgColor rgb="FFFFCC00"/>
        <bgColor indexed="64"/>
      </patternFill>
    </fill>
    <fill>
      <patternFill patternType="solid">
        <fgColor indexed="41"/>
        <bgColor indexed="64"/>
      </patternFill>
    </fill>
    <fill>
      <patternFill patternType="solid">
        <fgColor theme="0"/>
        <bgColor indexed="64"/>
      </patternFill>
    </fill>
    <fill>
      <patternFill patternType="solid">
        <fgColor theme="9" tint="0.39998000860214233"/>
        <bgColor indexed="64"/>
      </patternFill>
    </fill>
  </fills>
  <borders count="23">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104">
    <xf numFmtId="0" fontId="0" fillId="0" borderId="0" xfId="0"/>
    <xf numFmtId="0" fontId="3" fillId="0" borderId="0" xfId="0" applyFont="1"/>
    <xf numFmtId="3" fontId="0" fillId="0" borderId="0" xfId="0" applyNumberFormat="1"/>
    <xf numFmtId="3" fontId="3" fillId="0" borderId="0" xfId="0" applyNumberFormat="1" applyFont="1"/>
    <xf numFmtId="3" fontId="0" fillId="0" borderId="1" xfId="0" applyNumberFormat="1" applyBorder="1" applyAlignment="1">
      <alignment wrapText="1"/>
    </xf>
    <xf numFmtId="3" fontId="2" fillId="0" borderId="1" xfId="0" applyNumberFormat="1" applyFont="1" applyBorder="1" applyAlignment="1">
      <alignment wrapText="1"/>
    </xf>
    <xf numFmtId="0" fontId="0" fillId="0" borderId="2" xfId="0" applyBorder="1" applyAlignment="1">
      <alignment horizontal="center" vertical="center" wrapText="1"/>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2" fillId="2" borderId="5" xfId="0" applyFont="1" applyFill="1" applyBorder="1" applyAlignment="1">
      <alignment horizontal="center" vertical="center" wrapText="1"/>
    </xf>
    <xf numFmtId="3" fontId="0" fillId="0" borderId="6" xfId="0" applyNumberFormat="1" applyBorder="1" applyAlignment="1">
      <alignment horizontal="center" vertical="center"/>
    </xf>
    <xf numFmtId="3" fontId="5" fillId="3" borderId="0" xfId="0" applyNumberFormat="1" applyFont="1" applyFill="1"/>
    <xf numFmtId="0" fontId="7" fillId="0" borderId="0" xfId="22">
      <alignment/>
      <protection/>
    </xf>
    <xf numFmtId="0" fontId="9" fillId="4" borderId="7" xfId="22" applyFont="1" applyFill="1" applyBorder="1" applyAlignment="1">
      <alignment horizontal="left" vertical="center" wrapText="1"/>
      <protection/>
    </xf>
    <xf numFmtId="0" fontId="0" fillId="0" borderId="8" xfId="0" applyBorder="1" applyAlignment="1">
      <alignment horizontal="center" vertical="center" wrapText="1"/>
    </xf>
    <xf numFmtId="0" fontId="0" fillId="0" borderId="9" xfId="0" applyBorder="1" applyAlignment="1">
      <alignment horizontal="center" vertical="center" wrapText="1"/>
    </xf>
    <xf numFmtId="3" fontId="0" fillId="0" borderId="10" xfId="0" applyNumberFormat="1" applyBorder="1"/>
    <xf numFmtId="3" fontId="0" fillId="0" borderId="0" xfId="0" applyNumberFormat="1" applyAlignment="1">
      <alignment vertical="center"/>
    </xf>
    <xf numFmtId="3" fontId="0" fillId="3" borderId="6" xfId="0" applyNumberFormat="1" applyFill="1" applyBorder="1" applyAlignment="1">
      <alignment horizontal="center"/>
    </xf>
    <xf numFmtId="3" fontId="0" fillId="0" borderId="11" xfId="0" applyNumberFormat="1" applyBorder="1" applyAlignment="1">
      <alignment vertical="center"/>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Alignment="1">
      <alignment horizontal="center" vertical="center"/>
    </xf>
    <xf numFmtId="0" fontId="15" fillId="4" borderId="7"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12" xfId="24" applyBorder="1" applyAlignment="1">
      <alignment vertical="center" wrapText="1"/>
      <protection/>
    </xf>
    <xf numFmtId="0" fontId="0" fillId="5" borderId="0" xfId="0" applyFill="1"/>
    <xf numFmtId="0" fontId="1" fillId="5" borderId="0" xfId="24" applyFont="1" applyFill="1" applyAlignment="1">
      <alignment vertical="center"/>
      <protection/>
    </xf>
    <xf numFmtId="0" fontId="1" fillId="5" borderId="0" xfId="24" applyFont="1" applyFill="1" applyAlignment="1">
      <alignment horizontal="center" vertical="center"/>
      <protection/>
    </xf>
    <xf numFmtId="0" fontId="18" fillId="5" borderId="0" xfId="24" applyFont="1" applyFill="1" applyAlignment="1">
      <alignment vertical="center"/>
      <protection/>
    </xf>
    <xf numFmtId="3" fontId="6" fillId="6" borderId="6" xfId="0" applyNumberFormat="1" applyFont="1" applyFill="1" applyBorder="1"/>
    <xf numFmtId="3" fontId="6" fillId="6" borderId="13" xfId="0" applyNumberFormat="1" applyFont="1" applyFill="1" applyBorder="1"/>
    <xf numFmtId="0" fontId="11" fillId="0" borderId="0" xfId="24" applyFont="1" applyAlignment="1">
      <alignment vertical="center"/>
      <protection/>
    </xf>
    <xf numFmtId="3" fontId="14" fillId="7" borderId="1" xfId="0" applyNumberFormat="1" applyFont="1" applyFill="1" applyBorder="1" applyAlignment="1">
      <alignment horizontal="center" vertical="center" wrapText="1"/>
    </xf>
    <xf numFmtId="0" fontId="13" fillId="0" borderId="0" xfId="0" applyFont="1"/>
    <xf numFmtId="0" fontId="19" fillId="8" borderId="6" xfId="0" applyFont="1" applyFill="1" applyBorder="1" applyAlignment="1">
      <alignment wrapText="1"/>
    </xf>
    <xf numFmtId="0" fontId="21" fillId="8" borderId="6" xfId="0" applyFont="1" applyFill="1" applyBorder="1"/>
    <xf numFmtId="0" fontId="7" fillId="4" borderId="0" xfId="22" applyFill="1">
      <alignment/>
      <protection/>
    </xf>
    <xf numFmtId="0" fontId="15" fillId="4" borderId="14" xfId="22" applyFont="1" applyFill="1" applyBorder="1" applyAlignment="1">
      <alignment horizontal="center" vertical="center" wrapText="1"/>
      <protection/>
    </xf>
    <xf numFmtId="0" fontId="15" fillId="4" borderId="15" xfId="22" applyFont="1" applyFill="1" applyBorder="1" applyAlignment="1">
      <alignment horizontal="center" vertical="center" wrapText="1"/>
      <protection/>
    </xf>
    <xf numFmtId="3" fontId="7" fillId="4" borderId="6" xfId="22" applyNumberFormat="1" applyFill="1" applyBorder="1">
      <alignment/>
      <protection/>
    </xf>
    <xf numFmtId="0" fontId="7" fillId="4" borderId="6" xfId="22" applyFill="1" applyBorder="1">
      <alignment/>
      <protection/>
    </xf>
    <xf numFmtId="0" fontId="6" fillId="2" borderId="6" xfId="22" applyFont="1" applyFill="1" applyBorder="1">
      <alignment/>
      <protection/>
    </xf>
    <xf numFmtId="3" fontId="6" fillId="2" borderId="6" xfId="22" applyNumberFormat="1" applyFont="1" applyFill="1" applyBorder="1">
      <alignment/>
      <protection/>
    </xf>
    <xf numFmtId="0" fontId="6" fillId="2" borderId="16" xfId="22" applyFont="1" applyFill="1" applyBorder="1">
      <alignment/>
      <protection/>
    </xf>
    <xf numFmtId="0" fontId="22" fillId="0" borderId="0" xfId="24" applyFont="1">
      <alignment/>
      <protection/>
    </xf>
    <xf numFmtId="0" fontId="22" fillId="0" borderId="17" xfId="24" applyFont="1" applyBorder="1" applyAlignment="1">
      <alignment horizontal="center" vertical="center" wrapText="1"/>
      <protection/>
    </xf>
    <xf numFmtId="0" fontId="22" fillId="0" borderId="14" xfId="24" applyFont="1" applyBorder="1" applyAlignment="1">
      <alignment horizontal="center" vertical="center" wrapText="1"/>
      <protection/>
    </xf>
    <xf numFmtId="0" fontId="23" fillId="0" borderId="1" xfId="24" applyFont="1" applyBorder="1" applyAlignment="1">
      <alignment wrapText="1"/>
      <protection/>
    </xf>
    <xf numFmtId="0" fontId="23" fillId="0" borderId="1" xfId="24" applyFont="1" applyBorder="1" applyAlignment="1">
      <alignment vertical="top" wrapText="1"/>
      <protection/>
    </xf>
    <xf numFmtId="0" fontId="23" fillId="0" borderId="1" xfId="24" applyFont="1" applyBorder="1" applyAlignment="1">
      <alignment horizontal="left" wrapText="1"/>
      <protection/>
    </xf>
    <xf numFmtId="0" fontId="23" fillId="0" borderId="0" xfId="24" applyFont="1">
      <alignment/>
      <protection/>
    </xf>
    <xf numFmtId="0" fontId="23" fillId="0" borderId="0" xfId="24" applyFont="1" applyAlignment="1">
      <alignment vertical="center" wrapText="1"/>
      <protection/>
    </xf>
    <xf numFmtId="0" fontId="23" fillId="0" borderId="0" xfId="24" applyFont="1" applyAlignment="1">
      <alignment horizontal="center" vertical="center" wrapText="1"/>
      <protection/>
    </xf>
    <xf numFmtId="3" fontId="22" fillId="9" borderId="6" xfId="24" applyNumberFormat="1" applyFont="1" applyFill="1" applyBorder="1" applyAlignment="1">
      <alignment horizontal="center" vertical="center" wrapText="1"/>
      <protection/>
    </xf>
    <xf numFmtId="0" fontId="2" fillId="6" borderId="6"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3" borderId="6" xfId="0" applyNumberFormat="1" applyFill="1" applyBorder="1" applyAlignment="1">
      <alignment horizontal="center"/>
    </xf>
    <xf numFmtId="0" fontId="23" fillId="8" borderId="6" xfId="24" applyFont="1" applyFill="1" applyBorder="1" applyAlignment="1">
      <alignment horizontal="center" vertical="center" wrapText="1"/>
      <protection/>
    </xf>
    <xf numFmtId="0" fontId="23" fillId="8" borderId="16" xfId="24" applyFont="1" applyFill="1" applyBorder="1" applyAlignment="1">
      <alignment horizontal="center" vertical="center" wrapText="1"/>
      <protection/>
    </xf>
    <xf numFmtId="0" fontId="25" fillId="0" borderId="6" xfId="0" applyFont="1" applyBorder="1" applyAlignment="1">
      <alignment vertical="center"/>
    </xf>
    <xf numFmtId="0" fontId="25" fillId="0" borderId="6" xfId="0" applyFont="1" applyBorder="1" applyAlignment="1">
      <alignment vertical="center" wrapText="1"/>
    </xf>
    <xf numFmtId="0" fontId="26" fillId="0" borderId="6" xfId="0" applyFont="1" applyBorder="1" applyAlignment="1">
      <alignment vertical="center"/>
    </xf>
    <xf numFmtId="4" fontId="26" fillId="5" borderId="6" xfId="0" applyNumberFormat="1" applyFont="1" applyFill="1" applyBorder="1" applyAlignment="1">
      <alignment vertical="center"/>
    </xf>
    <xf numFmtId="4" fontId="26" fillId="6" borderId="6" xfId="0" applyNumberFormat="1" applyFont="1" applyFill="1" applyBorder="1" applyAlignment="1">
      <alignment vertical="center"/>
    </xf>
    <xf numFmtId="0" fontId="26" fillId="0" borderId="6" xfId="0" applyFont="1" applyBorder="1" applyAlignment="1">
      <alignment vertical="center" wrapText="1"/>
    </xf>
    <xf numFmtId="4" fontId="26" fillId="0" borderId="6" xfId="0" applyNumberFormat="1" applyFont="1" applyBorder="1" applyAlignment="1">
      <alignment vertical="center"/>
    </xf>
    <xf numFmtId="4" fontId="25" fillId="6" borderId="6" xfId="0" applyNumberFormat="1" applyFont="1" applyFill="1" applyBorder="1" applyAlignment="1">
      <alignment vertical="center"/>
    </xf>
    <xf numFmtId="0" fontId="28" fillId="0" borderId="0" xfId="0" applyFont="1"/>
    <xf numFmtId="0" fontId="6" fillId="2" borderId="0" xfId="22" applyFont="1" applyFill="1">
      <alignment/>
      <protection/>
    </xf>
    <xf numFmtId="3" fontId="6" fillId="2" borderId="0" xfId="22" applyNumberFormat="1" applyFont="1" applyFill="1">
      <alignment/>
      <protection/>
    </xf>
    <xf numFmtId="0" fontId="6" fillId="9" borderId="6" xfId="22" applyFont="1" applyFill="1" applyBorder="1" applyAlignment="1">
      <alignment horizontal="center" vertical="center"/>
      <protection/>
    </xf>
    <xf numFmtId="3" fontId="29" fillId="10" borderId="6" xfId="0" applyNumberFormat="1" applyFont="1" applyFill="1" applyBorder="1" applyAlignment="1">
      <alignment vertical="center"/>
    </xf>
    <xf numFmtId="3" fontId="29" fillId="10" borderId="13" xfId="0" applyNumberFormat="1" applyFont="1" applyFill="1" applyBorder="1" applyAlignment="1">
      <alignment vertical="center"/>
    </xf>
    <xf numFmtId="4" fontId="25" fillId="11" borderId="6" xfId="0" applyNumberFormat="1" applyFont="1" applyFill="1" applyBorder="1" applyAlignment="1">
      <alignment vertical="center"/>
    </xf>
    <xf numFmtId="4" fontId="26" fillId="6" borderId="6" xfId="0" applyNumberFormat="1" applyFont="1" applyFill="1" applyBorder="1"/>
    <xf numFmtId="168" fontId="26" fillId="0" borderId="6" xfId="0" applyNumberFormat="1" applyFont="1" applyBorder="1" applyAlignment="1">
      <alignment horizontal="right"/>
    </xf>
    <xf numFmtId="0" fontId="27" fillId="0" borderId="0" xfId="0" applyFont="1" applyAlignment="1">
      <alignment horizontal="right"/>
    </xf>
    <xf numFmtId="0" fontId="28" fillId="0" borderId="0" xfId="0" applyFont="1" applyAlignment="1">
      <alignment horizontal="center" vertical="center"/>
    </xf>
    <xf numFmtId="0" fontId="0" fillId="0" borderId="0" xfId="0" applyAlignment="1">
      <alignment horizontal="left" wrapText="1"/>
    </xf>
    <xf numFmtId="0" fontId="20" fillId="0" borderId="12" xfId="0" applyFont="1" applyBorder="1" applyAlignment="1">
      <alignment horizontal="center" wrapText="1"/>
    </xf>
    <xf numFmtId="0" fontId="11" fillId="8" borderId="0" xfId="24" applyFont="1" applyFill="1" applyAlignment="1">
      <alignment horizontal="center" vertical="center" wrapText="1"/>
      <protection/>
    </xf>
    <xf numFmtId="3" fontId="0" fillId="0" borderId="0" xfId="0" applyNumberFormat="1" applyAlignment="1">
      <alignment horizontal="left" wrapText="1"/>
    </xf>
    <xf numFmtId="0" fontId="24" fillId="0" borderId="0" xfId="0" applyFont="1" applyAlignment="1">
      <alignment horizontal="center" wrapText="1"/>
    </xf>
    <xf numFmtId="0" fontId="24" fillId="0" borderId="0" xfId="0" applyFont="1" applyAlignment="1">
      <alignment horizontal="center"/>
    </xf>
    <xf numFmtId="0" fontId="8" fillId="12" borderId="18" xfId="0" applyFont="1" applyFill="1" applyBorder="1" applyAlignment="1">
      <alignment horizontal="center" vertical="center"/>
    </xf>
    <xf numFmtId="0" fontId="8" fillId="12" borderId="19" xfId="0" applyFont="1" applyFill="1" applyBorder="1" applyAlignment="1">
      <alignment horizontal="center" vertical="center"/>
    </xf>
    <xf numFmtId="0" fontId="8" fillId="12" borderId="20" xfId="0" applyFont="1" applyFill="1" applyBorder="1" applyAlignment="1">
      <alignment horizontal="center" vertical="center"/>
    </xf>
    <xf numFmtId="0" fontId="23" fillId="0" borderId="0" xfId="24" applyFont="1" applyAlignment="1">
      <alignment vertical="center" wrapText="1"/>
      <protection/>
    </xf>
    <xf numFmtId="0" fontId="8" fillId="12" borderId="17" xfId="0" applyFont="1" applyFill="1" applyBorder="1" applyAlignment="1">
      <alignment horizontal="center" vertical="center"/>
    </xf>
    <xf numFmtId="0" fontId="8" fillId="12" borderId="14" xfId="0" applyFont="1" applyFill="1" applyBorder="1" applyAlignment="1">
      <alignment horizontal="center" vertical="center"/>
    </xf>
    <xf numFmtId="0" fontId="8" fillId="12" borderId="21" xfId="0" applyFont="1" applyFill="1" applyBorder="1" applyAlignment="1">
      <alignment horizontal="center" vertical="center"/>
    </xf>
    <xf numFmtId="0" fontId="8" fillId="12" borderId="15" xfId="0" applyFont="1" applyFill="1" applyBorder="1" applyAlignment="1">
      <alignment horizontal="center" vertical="center"/>
    </xf>
    <xf numFmtId="3" fontId="6" fillId="8" borderId="22" xfId="22" applyNumberFormat="1" applyFont="1" applyFill="1" applyBorder="1" applyAlignment="1">
      <alignment horizontal="center" vertical="center"/>
      <protection/>
    </xf>
    <xf numFmtId="3" fontId="6" fillId="8" borderId="16" xfId="22" applyNumberFormat="1"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36"/>
  <sheetViews>
    <sheetView zoomScale="96" zoomScaleNormal="96" zoomScalePageLayoutView="80" workbookViewId="0" topLeftCell="A7">
      <selection activeCell="B6" sqref="B6"/>
    </sheetView>
  </sheetViews>
  <sheetFormatPr defaultColWidth="9.140625" defaultRowHeight="15"/>
  <cols>
    <col min="2" max="2" width="36.7109375" style="0" customWidth="1"/>
    <col min="3" max="7" width="15.28125" style="0" customWidth="1"/>
    <col min="8" max="8" width="16.7109375" style="0" customWidth="1"/>
    <col min="9" max="9" width="15.00390625" style="0" customWidth="1"/>
    <col min="10" max="10" width="16.00390625" style="0" customWidth="1"/>
    <col min="11" max="11" width="11.7109375" style="0" customWidth="1"/>
    <col min="12" max="12" width="17.00390625" style="0" customWidth="1"/>
    <col min="13" max="13" width="17.28125" style="0" customWidth="1"/>
    <col min="14" max="14" width="10.7109375" style="0" bestFit="1" customWidth="1"/>
    <col min="16" max="16" width="11.28125" style="0" bestFit="1" customWidth="1"/>
  </cols>
  <sheetData>
    <row r="1" spans="2:3" ht="21">
      <c r="B1" s="41" t="s">
        <v>28</v>
      </c>
      <c r="C1" s="1"/>
    </row>
    <row r="2" ht="7.5" customHeight="1"/>
    <row r="3" spans="2:10" ht="42" customHeight="1">
      <c r="B3" s="87" t="s">
        <v>72</v>
      </c>
      <c r="C3" s="87"/>
      <c r="D3" s="87"/>
      <c r="E3" s="87"/>
      <c r="F3" s="87"/>
      <c r="G3" s="87"/>
      <c r="H3" s="87"/>
      <c r="I3" s="87"/>
      <c r="J3" s="87"/>
    </row>
    <row r="4" spans="2:10" ht="27" customHeight="1">
      <c r="B4" s="77" t="s">
        <v>29</v>
      </c>
      <c r="I4" s="86" t="s">
        <v>71</v>
      </c>
      <c r="J4" s="86"/>
    </row>
    <row r="5" spans="2:17" ht="39.6" customHeight="1">
      <c r="B5" s="90" t="s">
        <v>90</v>
      </c>
      <c r="C5" s="90"/>
      <c r="D5" s="90"/>
      <c r="E5" s="90"/>
      <c r="F5" s="90"/>
      <c r="G5" s="90"/>
      <c r="H5" s="90"/>
      <c r="I5" s="90"/>
      <c r="J5" s="90"/>
      <c r="K5" s="39"/>
      <c r="L5" s="39"/>
      <c r="M5" s="39"/>
      <c r="N5" s="39"/>
      <c r="O5" s="39"/>
      <c r="P5" s="39"/>
      <c r="Q5" s="39"/>
    </row>
    <row r="6" spans="2:9" s="2" customFormat="1" ht="15.6">
      <c r="B6" s="11" t="s">
        <v>4</v>
      </c>
      <c r="C6" s="24"/>
      <c r="D6" s="24"/>
      <c r="E6" s="24"/>
      <c r="F6" s="24"/>
      <c r="G6" s="24"/>
      <c r="H6" s="24"/>
      <c r="I6" s="24"/>
    </row>
    <row r="7" spans="2:9" s="2" customFormat="1" ht="21">
      <c r="B7" s="3"/>
      <c r="C7" s="25"/>
      <c r="D7" s="25"/>
      <c r="E7" s="25"/>
      <c r="F7" s="25"/>
      <c r="G7" s="25"/>
      <c r="H7" s="25"/>
      <c r="I7" s="26"/>
    </row>
    <row r="8" spans="2:9" s="2" customFormat="1" ht="16.2" thickBot="1">
      <c r="B8" s="24" t="s">
        <v>41</v>
      </c>
      <c r="C8" s="27"/>
      <c r="D8" s="27"/>
      <c r="E8" s="27"/>
      <c r="F8" s="27"/>
      <c r="G8" s="27"/>
      <c r="H8" s="27"/>
      <c r="I8" s="27"/>
    </row>
    <row r="9" spans="2:7" s="2" customFormat="1" ht="158.4">
      <c r="B9" s="9" t="s">
        <v>5</v>
      </c>
      <c r="C9" s="14" t="s">
        <v>79</v>
      </c>
      <c r="D9" s="14" t="s">
        <v>89</v>
      </c>
      <c r="E9" s="14" t="s">
        <v>45</v>
      </c>
      <c r="F9" s="14" t="s">
        <v>76</v>
      </c>
      <c r="G9" s="15" t="s">
        <v>33</v>
      </c>
    </row>
    <row r="10" spans="2:7" s="17" customFormat="1" ht="21.15" customHeight="1">
      <c r="B10" s="40">
        <v>25000000</v>
      </c>
      <c r="C10" s="66">
        <v>0.0505</v>
      </c>
      <c r="D10" s="66">
        <v>0.0301</v>
      </c>
      <c r="E10" s="66">
        <v>0.0112</v>
      </c>
      <c r="F10" s="18">
        <v>900</v>
      </c>
      <c r="G10" s="19"/>
    </row>
    <row r="11" spans="2:7" ht="28.8">
      <c r="B11" s="4" t="s">
        <v>20</v>
      </c>
      <c r="C11" s="10" t="s">
        <v>2</v>
      </c>
      <c r="D11" s="10" t="s">
        <v>2</v>
      </c>
      <c r="E11" s="10" t="s">
        <v>2</v>
      </c>
      <c r="F11" s="10">
        <v>200</v>
      </c>
      <c r="G11" s="16"/>
    </row>
    <row r="12" spans="2:7" ht="72.75" customHeight="1">
      <c r="B12" s="5" t="s">
        <v>19</v>
      </c>
      <c r="C12" s="81">
        <f>+B10*C10</f>
        <v>1262500</v>
      </c>
      <c r="D12" s="81">
        <f>+B10*D10</f>
        <v>752500</v>
      </c>
      <c r="E12" s="81">
        <f>+B10*E10</f>
        <v>280000</v>
      </c>
      <c r="F12" s="81">
        <f>+F10*F11</f>
        <v>180000</v>
      </c>
      <c r="G12" s="82">
        <f>SUM(C12:F12)</f>
        <v>2475000</v>
      </c>
    </row>
    <row r="13" spans="2:14" ht="21.15" customHeight="1">
      <c r="B13" s="5" t="s">
        <v>0</v>
      </c>
      <c r="C13" s="37">
        <f>+PD!C21</f>
        <v>0</v>
      </c>
      <c r="D13" s="37">
        <f>+PD!C27</f>
        <v>0</v>
      </c>
      <c r="E13" s="37">
        <f>+PD!C35</f>
        <v>0</v>
      </c>
      <c r="F13" s="37">
        <f>+TP!D11</f>
        <v>180000</v>
      </c>
      <c r="G13" s="38">
        <f>SUM(C13:F13)</f>
        <v>180000</v>
      </c>
      <c r="K13" s="2"/>
      <c r="L13" s="2"/>
      <c r="M13" s="2"/>
      <c r="N13" s="2"/>
    </row>
    <row r="14" spans="2:14" ht="22.65" customHeight="1" thickBot="1">
      <c r="B14" s="6" t="s">
        <v>3</v>
      </c>
      <c r="C14" s="7">
        <f aca="true" t="shared" si="0" ref="C14:E14">C13/C12</f>
        <v>0</v>
      </c>
      <c r="D14" s="7">
        <f t="shared" si="0"/>
        <v>0</v>
      </c>
      <c r="E14" s="7">
        <f t="shared" si="0"/>
        <v>0</v>
      </c>
      <c r="F14" s="7">
        <f aca="true" t="shared" si="1" ref="F14">F13/F12</f>
        <v>1</v>
      </c>
      <c r="G14" s="8">
        <f>G13/G12</f>
        <v>0.07272727272727272</v>
      </c>
      <c r="J14" s="2"/>
      <c r="K14" s="2"/>
      <c r="L14" s="2"/>
      <c r="M14" s="2"/>
      <c r="N14" s="2"/>
    </row>
    <row r="15" spans="2:16" ht="31.65" customHeight="1">
      <c r="B15" s="91" t="s">
        <v>1</v>
      </c>
      <c r="C15" s="91"/>
      <c r="D15" s="91"/>
      <c r="E15" s="91"/>
      <c r="F15" s="91"/>
      <c r="G15" s="91"/>
      <c r="H15" s="91"/>
      <c r="I15" s="91"/>
      <c r="J15" s="91"/>
      <c r="K15" s="91"/>
      <c r="L15" s="2"/>
      <c r="M15" s="2"/>
      <c r="N15" s="2"/>
      <c r="O15" s="2"/>
      <c r="P15" s="2"/>
    </row>
    <row r="16" spans="2:16" ht="46.5" customHeight="1">
      <c r="B16" s="91" t="s">
        <v>30</v>
      </c>
      <c r="C16" s="91"/>
      <c r="D16" s="91"/>
      <c r="E16" s="91"/>
      <c r="F16" s="91"/>
      <c r="G16" s="91"/>
      <c r="H16" s="91"/>
      <c r="I16" s="91"/>
      <c r="J16" s="91"/>
      <c r="K16" s="91"/>
      <c r="L16" s="2"/>
      <c r="M16" s="2"/>
      <c r="N16" s="2"/>
      <c r="O16" s="2"/>
      <c r="P16" s="2"/>
    </row>
    <row r="17" spans="2:16" ht="18" customHeight="1">
      <c r="B17" s="88" t="s">
        <v>31</v>
      </c>
      <c r="C17" s="88"/>
      <c r="D17" s="88"/>
      <c r="E17" s="88"/>
      <c r="F17" s="88"/>
      <c r="G17" s="88"/>
      <c r="H17" s="88"/>
      <c r="I17" s="88"/>
      <c r="J17" s="88"/>
      <c r="K17" s="88"/>
      <c r="L17" s="2"/>
      <c r="M17" s="2"/>
      <c r="N17" s="2"/>
      <c r="O17" s="2"/>
      <c r="P17" s="2"/>
    </row>
    <row r="18" spans="2:16" ht="12.75" customHeight="1">
      <c r="B18" s="88" t="s">
        <v>32</v>
      </c>
      <c r="C18" s="88"/>
      <c r="D18" s="88"/>
      <c r="E18" s="88"/>
      <c r="F18" s="88"/>
      <c r="G18" s="88"/>
      <c r="H18" s="88"/>
      <c r="I18" s="88"/>
      <c r="J18" s="88"/>
      <c r="K18" s="88"/>
      <c r="L18" s="2"/>
      <c r="M18" s="2"/>
      <c r="N18" s="2"/>
      <c r="O18" s="2"/>
      <c r="P18" s="2"/>
    </row>
    <row r="19" spans="2:12" ht="15">
      <c r="B19" s="64"/>
      <c r="C19" s="63"/>
      <c r="D19" s="63"/>
      <c r="L19" s="23"/>
    </row>
    <row r="20" spans="2:8" ht="28.95" customHeight="1">
      <c r="B20" s="89" t="s">
        <v>43</v>
      </c>
      <c r="C20" s="89"/>
      <c r="H20" s="65"/>
    </row>
    <row r="21" spans="2:3" ht="30.15" customHeight="1">
      <c r="B21" s="42" t="s">
        <v>87</v>
      </c>
      <c r="C21" s="43" t="str">
        <f>IF(ROUND(C13-PD!C21,-5)=0,"Ok","Chyba")</f>
        <v>Ok</v>
      </c>
    </row>
    <row r="22" spans="2:3" ht="28.8">
      <c r="B22" s="42" t="s">
        <v>88</v>
      </c>
      <c r="C22" s="43" t="str">
        <f>IF(ROUND(D13-PD!C27,-4)=0,"Ok","Chyba")</f>
        <v>Ok</v>
      </c>
    </row>
    <row r="23" spans="2:3" ht="28.8">
      <c r="B23" s="42" t="s">
        <v>70</v>
      </c>
      <c r="C23" s="43" t="str">
        <f>IF(ROUND(E13-PD!C35,-5)=0,"Ok","Chyba")</f>
        <v>Ok</v>
      </c>
    </row>
    <row r="29" spans="2:3" ht="15">
      <c r="B29" s="33" t="s">
        <v>24</v>
      </c>
      <c r="C29" s="32"/>
    </row>
    <row r="30" spans="2:3" ht="15">
      <c r="B30" s="20"/>
      <c r="C30" s="33" t="s">
        <v>25</v>
      </c>
    </row>
    <row r="31" spans="2:5" ht="15">
      <c r="B31" s="20"/>
      <c r="C31" s="36" t="s">
        <v>26</v>
      </c>
      <c r="D31" s="32"/>
      <c r="E31" s="32"/>
    </row>
    <row r="32" spans="3:5" ht="15">
      <c r="C32" s="33" t="s">
        <v>27</v>
      </c>
      <c r="D32" s="34"/>
      <c r="E32" s="35"/>
    </row>
    <row r="33" spans="2:5" ht="15">
      <c r="B33" s="20"/>
      <c r="C33" s="20"/>
      <c r="D33" s="33"/>
      <c r="E33" s="33"/>
    </row>
    <row r="34" spans="2:5" ht="15">
      <c r="B34" s="20"/>
      <c r="C34" s="20"/>
      <c r="D34" s="33"/>
      <c r="E34" s="33"/>
    </row>
    <row r="35" spans="4:5" ht="15">
      <c r="D35" s="20"/>
      <c r="E35" s="21"/>
    </row>
    <row r="36" spans="4:5" ht="15">
      <c r="D36" s="20"/>
      <c r="E36" s="21"/>
    </row>
  </sheetData>
  <mergeCells count="8">
    <mergeCell ref="I4:J4"/>
    <mergeCell ref="B3:J3"/>
    <mergeCell ref="B18:K18"/>
    <mergeCell ref="B20:C20"/>
    <mergeCell ref="B5:J5"/>
    <mergeCell ref="B15:K15"/>
    <mergeCell ref="B16:K16"/>
    <mergeCell ref="B17:K17"/>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8"/>
  <sheetViews>
    <sheetView tabSelected="1" workbookViewId="0" topLeftCell="A13">
      <selection activeCell="C24" sqref="C24"/>
    </sheetView>
  </sheetViews>
  <sheetFormatPr defaultColWidth="9.140625" defaultRowHeight="15"/>
  <cols>
    <col min="2" max="2" width="34.7109375" style="0" customWidth="1"/>
    <col min="3" max="3" width="30.00390625" style="0" customWidth="1"/>
    <col min="4" max="4" width="14.8515625" style="0" customWidth="1"/>
    <col min="5" max="5" width="16.28125" style="0" customWidth="1"/>
    <col min="6" max="6" width="9.8515625" style="0" bestFit="1" customWidth="1"/>
    <col min="7" max="7" width="12.00390625" style="0" customWidth="1"/>
    <col min="255" max="255" width="34.7109375" style="0" customWidth="1"/>
    <col min="256" max="256" width="30.00390625" style="0" customWidth="1"/>
    <col min="257" max="257" width="14.8515625" style="0" customWidth="1"/>
    <col min="258" max="258" width="16.28125" style="0" customWidth="1"/>
    <col min="511" max="511" width="34.7109375" style="0" customWidth="1"/>
    <col min="512" max="512" width="30.00390625" style="0" customWidth="1"/>
    <col min="513" max="513" width="14.8515625" style="0" customWidth="1"/>
    <col min="514" max="514" width="16.28125" style="0" customWidth="1"/>
    <col min="767" max="767" width="34.7109375" style="0" customWidth="1"/>
    <col min="768" max="768" width="30.00390625" style="0" customWidth="1"/>
    <col min="769" max="769" width="14.8515625" style="0" customWidth="1"/>
    <col min="770" max="770" width="16.28125" style="0" customWidth="1"/>
    <col min="1023" max="1023" width="34.7109375" style="0" customWidth="1"/>
    <col min="1024" max="1024" width="30.00390625" style="0" customWidth="1"/>
    <col min="1025" max="1025" width="14.8515625" style="0" customWidth="1"/>
    <col min="1026" max="1026" width="16.28125" style="0" customWidth="1"/>
    <col min="1279" max="1279" width="34.7109375" style="0" customWidth="1"/>
    <col min="1280" max="1280" width="30.00390625" style="0" customWidth="1"/>
    <col min="1281" max="1281" width="14.8515625" style="0" customWidth="1"/>
    <col min="1282" max="1282" width="16.28125" style="0" customWidth="1"/>
    <col min="1535" max="1535" width="34.7109375" style="0" customWidth="1"/>
    <col min="1536" max="1536" width="30.00390625" style="0" customWidth="1"/>
    <col min="1537" max="1537" width="14.8515625" style="0" customWidth="1"/>
    <col min="1538" max="1538" width="16.28125" style="0" customWidth="1"/>
    <col min="1791" max="1791" width="34.7109375" style="0" customWidth="1"/>
    <col min="1792" max="1792" width="30.00390625" style="0" customWidth="1"/>
    <col min="1793" max="1793" width="14.8515625" style="0" customWidth="1"/>
    <col min="1794" max="1794" width="16.28125" style="0" customWidth="1"/>
    <col min="2047" max="2047" width="34.7109375" style="0" customWidth="1"/>
    <col min="2048" max="2048" width="30.00390625" style="0" customWidth="1"/>
    <col min="2049" max="2049" width="14.8515625" style="0" customWidth="1"/>
    <col min="2050" max="2050" width="16.28125" style="0" customWidth="1"/>
    <col min="2303" max="2303" width="34.7109375" style="0" customWidth="1"/>
    <col min="2304" max="2304" width="30.00390625" style="0" customWidth="1"/>
    <col min="2305" max="2305" width="14.8515625" style="0" customWidth="1"/>
    <col min="2306" max="2306" width="16.28125" style="0" customWidth="1"/>
    <col min="2559" max="2559" width="34.7109375" style="0" customWidth="1"/>
    <col min="2560" max="2560" width="30.00390625" style="0" customWidth="1"/>
    <col min="2561" max="2561" width="14.8515625" style="0" customWidth="1"/>
    <col min="2562" max="2562" width="16.28125" style="0" customWidth="1"/>
    <col min="2815" max="2815" width="34.7109375" style="0" customWidth="1"/>
    <col min="2816" max="2816" width="30.00390625" style="0" customWidth="1"/>
    <col min="2817" max="2817" width="14.8515625" style="0" customWidth="1"/>
    <col min="2818" max="2818" width="16.28125" style="0" customWidth="1"/>
    <col min="3071" max="3071" width="34.7109375" style="0" customWidth="1"/>
    <col min="3072" max="3072" width="30.00390625" style="0" customWidth="1"/>
    <col min="3073" max="3073" width="14.8515625" style="0" customWidth="1"/>
    <col min="3074" max="3074" width="16.28125" style="0" customWidth="1"/>
    <col min="3327" max="3327" width="34.7109375" style="0" customWidth="1"/>
    <col min="3328" max="3328" width="30.00390625" style="0" customWidth="1"/>
    <col min="3329" max="3329" width="14.8515625" style="0" customWidth="1"/>
    <col min="3330" max="3330" width="16.28125" style="0" customWidth="1"/>
    <col min="3583" max="3583" width="34.7109375" style="0" customWidth="1"/>
    <col min="3584" max="3584" width="30.00390625" style="0" customWidth="1"/>
    <col min="3585" max="3585" width="14.8515625" style="0" customWidth="1"/>
    <col min="3586" max="3586" width="16.28125" style="0" customWidth="1"/>
    <col min="3839" max="3839" width="34.7109375" style="0" customWidth="1"/>
    <col min="3840" max="3840" width="30.00390625" style="0" customWidth="1"/>
    <col min="3841" max="3841" width="14.8515625" style="0" customWidth="1"/>
    <col min="3842" max="3842" width="16.28125" style="0" customWidth="1"/>
    <col min="4095" max="4095" width="34.7109375" style="0" customWidth="1"/>
    <col min="4096" max="4096" width="30.00390625" style="0" customWidth="1"/>
    <col min="4097" max="4097" width="14.8515625" style="0" customWidth="1"/>
    <col min="4098" max="4098" width="16.28125" style="0" customWidth="1"/>
    <col min="4351" max="4351" width="34.7109375" style="0" customWidth="1"/>
    <col min="4352" max="4352" width="30.00390625" style="0" customWidth="1"/>
    <col min="4353" max="4353" width="14.8515625" style="0" customWidth="1"/>
    <col min="4354" max="4354" width="16.28125" style="0" customWidth="1"/>
    <col min="4607" max="4607" width="34.7109375" style="0" customWidth="1"/>
    <col min="4608" max="4608" width="30.00390625" style="0" customWidth="1"/>
    <col min="4609" max="4609" width="14.8515625" style="0" customWidth="1"/>
    <col min="4610" max="4610" width="16.28125" style="0" customWidth="1"/>
    <col min="4863" max="4863" width="34.7109375" style="0" customWidth="1"/>
    <col min="4864" max="4864" width="30.00390625" style="0" customWidth="1"/>
    <col min="4865" max="4865" width="14.8515625" style="0" customWidth="1"/>
    <col min="4866" max="4866" width="16.28125" style="0" customWidth="1"/>
    <col min="5119" max="5119" width="34.7109375" style="0" customWidth="1"/>
    <col min="5120" max="5120" width="30.00390625" style="0" customWidth="1"/>
    <col min="5121" max="5121" width="14.8515625" style="0" customWidth="1"/>
    <col min="5122" max="5122" width="16.28125" style="0" customWidth="1"/>
    <col min="5375" max="5375" width="34.7109375" style="0" customWidth="1"/>
    <col min="5376" max="5376" width="30.00390625" style="0" customWidth="1"/>
    <col min="5377" max="5377" width="14.8515625" style="0" customWidth="1"/>
    <col min="5378" max="5378" width="16.28125" style="0" customWidth="1"/>
    <col min="5631" max="5631" width="34.7109375" style="0" customWidth="1"/>
    <col min="5632" max="5632" width="30.00390625" style="0" customWidth="1"/>
    <col min="5633" max="5633" width="14.8515625" style="0" customWidth="1"/>
    <col min="5634" max="5634" width="16.28125" style="0" customWidth="1"/>
    <col min="5887" max="5887" width="34.7109375" style="0" customWidth="1"/>
    <col min="5888" max="5888" width="30.00390625" style="0" customWidth="1"/>
    <col min="5889" max="5889" width="14.8515625" style="0" customWidth="1"/>
    <col min="5890" max="5890" width="16.28125" style="0" customWidth="1"/>
    <col min="6143" max="6143" width="34.7109375" style="0" customWidth="1"/>
    <col min="6144" max="6144" width="30.00390625" style="0" customWidth="1"/>
    <col min="6145" max="6145" width="14.8515625" style="0" customWidth="1"/>
    <col min="6146" max="6146" width="16.28125" style="0" customWidth="1"/>
    <col min="6399" max="6399" width="34.7109375" style="0" customWidth="1"/>
    <col min="6400" max="6400" width="30.00390625" style="0" customWidth="1"/>
    <col min="6401" max="6401" width="14.8515625" style="0" customWidth="1"/>
    <col min="6402" max="6402" width="16.28125" style="0" customWidth="1"/>
    <col min="6655" max="6655" width="34.7109375" style="0" customWidth="1"/>
    <col min="6656" max="6656" width="30.00390625" style="0" customWidth="1"/>
    <col min="6657" max="6657" width="14.8515625" style="0" customWidth="1"/>
    <col min="6658" max="6658" width="16.28125" style="0" customWidth="1"/>
    <col min="6911" max="6911" width="34.7109375" style="0" customWidth="1"/>
    <col min="6912" max="6912" width="30.00390625" style="0" customWidth="1"/>
    <col min="6913" max="6913" width="14.8515625" style="0" customWidth="1"/>
    <col min="6914" max="6914" width="16.28125" style="0" customWidth="1"/>
    <col min="7167" max="7167" width="34.7109375" style="0" customWidth="1"/>
    <col min="7168" max="7168" width="30.00390625" style="0" customWidth="1"/>
    <col min="7169" max="7169" width="14.8515625" style="0" customWidth="1"/>
    <col min="7170" max="7170" width="16.28125" style="0" customWidth="1"/>
    <col min="7423" max="7423" width="34.7109375" style="0" customWidth="1"/>
    <col min="7424" max="7424" width="30.00390625" style="0" customWidth="1"/>
    <col min="7425" max="7425" width="14.8515625" style="0" customWidth="1"/>
    <col min="7426" max="7426" width="16.28125" style="0" customWidth="1"/>
    <col min="7679" max="7679" width="34.7109375" style="0" customWidth="1"/>
    <col min="7680" max="7680" width="30.00390625" style="0" customWidth="1"/>
    <col min="7681" max="7681" width="14.8515625" style="0" customWidth="1"/>
    <col min="7682" max="7682" width="16.28125" style="0" customWidth="1"/>
    <col min="7935" max="7935" width="34.7109375" style="0" customWidth="1"/>
    <col min="7936" max="7936" width="30.00390625" style="0" customWidth="1"/>
    <col min="7937" max="7937" width="14.8515625" style="0" customWidth="1"/>
    <col min="7938" max="7938" width="16.28125" style="0" customWidth="1"/>
    <col min="8191" max="8191" width="34.7109375" style="0" customWidth="1"/>
    <col min="8192" max="8192" width="30.00390625" style="0" customWidth="1"/>
    <col min="8193" max="8193" width="14.8515625" style="0" customWidth="1"/>
    <col min="8194" max="8194" width="16.28125" style="0" customWidth="1"/>
    <col min="8447" max="8447" width="34.7109375" style="0" customWidth="1"/>
    <col min="8448" max="8448" width="30.00390625" style="0" customWidth="1"/>
    <col min="8449" max="8449" width="14.8515625" style="0" customWidth="1"/>
    <col min="8450" max="8450" width="16.28125" style="0" customWidth="1"/>
    <col min="8703" max="8703" width="34.7109375" style="0" customWidth="1"/>
    <col min="8704" max="8704" width="30.00390625" style="0" customWidth="1"/>
    <col min="8705" max="8705" width="14.8515625" style="0" customWidth="1"/>
    <col min="8706" max="8706" width="16.28125" style="0" customWidth="1"/>
    <col min="8959" max="8959" width="34.7109375" style="0" customWidth="1"/>
    <col min="8960" max="8960" width="30.00390625" style="0" customWidth="1"/>
    <col min="8961" max="8961" width="14.8515625" style="0" customWidth="1"/>
    <col min="8962" max="8962" width="16.28125" style="0" customWidth="1"/>
    <col min="9215" max="9215" width="34.7109375" style="0" customWidth="1"/>
    <col min="9216" max="9216" width="30.00390625" style="0" customWidth="1"/>
    <col min="9217" max="9217" width="14.8515625" style="0" customWidth="1"/>
    <col min="9218" max="9218" width="16.28125" style="0" customWidth="1"/>
    <col min="9471" max="9471" width="34.7109375" style="0" customWidth="1"/>
    <col min="9472" max="9472" width="30.00390625" style="0" customWidth="1"/>
    <col min="9473" max="9473" width="14.8515625" style="0" customWidth="1"/>
    <col min="9474" max="9474" width="16.28125" style="0" customWidth="1"/>
    <col min="9727" max="9727" width="34.7109375" style="0" customWidth="1"/>
    <col min="9728" max="9728" width="30.00390625" style="0" customWidth="1"/>
    <col min="9729" max="9729" width="14.8515625" style="0" customWidth="1"/>
    <col min="9730" max="9730" width="16.28125" style="0" customWidth="1"/>
    <col min="9983" max="9983" width="34.7109375" style="0" customWidth="1"/>
    <col min="9984" max="9984" width="30.00390625" style="0" customWidth="1"/>
    <col min="9985" max="9985" width="14.8515625" style="0" customWidth="1"/>
    <col min="9986" max="9986" width="16.28125" style="0" customWidth="1"/>
    <col min="10239" max="10239" width="34.7109375" style="0" customWidth="1"/>
    <col min="10240" max="10240" width="30.00390625" style="0" customWidth="1"/>
    <col min="10241" max="10241" width="14.8515625" style="0" customWidth="1"/>
    <col min="10242" max="10242" width="16.28125" style="0" customWidth="1"/>
    <col min="10495" max="10495" width="34.7109375" style="0" customWidth="1"/>
    <col min="10496" max="10496" width="30.00390625" style="0" customWidth="1"/>
    <col min="10497" max="10497" width="14.8515625" style="0" customWidth="1"/>
    <col min="10498" max="10498" width="16.28125" style="0" customWidth="1"/>
    <col min="10751" max="10751" width="34.7109375" style="0" customWidth="1"/>
    <col min="10752" max="10752" width="30.00390625" style="0" customWidth="1"/>
    <col min="10753" max="10753" width="14.8515625" style="0" customWidth="1"/>
    <col min="10754" max="10754" width="16.28125" style="0" customWidth="1"/>
    <col min="11007" max="11007" width="34.7109375" style="0" customWidth="1"/>
    <col min="11008" max="11008" width="30.00390625" style="0" customWidth="1"/>
    <col min="11009" max="11009" width="14.8515625" style="0" customWidth="1"/>
    <col min="11010" max="11010" width="16.28125" style="0" customWidth="1"/>
    <col min="11263" max="11263" width="34.7109375" style="0" customWidth="1"/>
    <col min="11264" max="11264" width="30.00390625" style="0" customWidth="1"/>
    <col min="11265" max="11265" width="14.8515625" style="0" customWidth="1"/>
    <col min="11266" max="11266" width="16.28125" style="0" customWidth="1"/>
    <col min="11519" max="11519" width="34.7109375" style="0" customWidth="1"/>
    <col min="11520" max="11520" width="30.00390625" style="0" customWidth="1"/>
    <col min="11521" max="11521" width="14.8515625" style="0" customWidth="1"/>
    <col min="11522" max="11522" width="16.28125" style="0" customWidth="1"/>
    <col min="11775" max="11775" width="34.7109375" style="0" customWidth="1"/>
    <col min="11776" max="11776" width="30.00390625" style="0" customWidth="1"/>
    <col min="11777" max="11777" width="14.8515625" style="0" customWidth="1"/>
    <col min="11778" max="11778" width="16.28125" style="0" customWidth="1"/>
    <col min="12031" max="12031" width="34.7109375" style="0" customWidth="1"/>
    <col min="12032" max="12032" width="30.00390625" style="0" customWidth="1"/>
    <col min="12033" max="12033" width="14.8515625" style="0" customWidth="1"/>
    <col min="12034" max="12034" width="16.28125" style="0" customWidth="1"/>
    <col min="12287" max="12287" width="34.7109375" style="0" customWidth="1"/>
    <col min="12288" max="12288" width="30.00390625" style="0" customWidth="1"/>
    <col min="12289" max="12289" width="14.8515625" style="0" customWidth="1"/>
    <col min="12290" max="12290" width="16.28125" style="0" customWidth="1"/>
    <col min="12543" max="12543" width="34.7109375" style="0" customWidth="1"/>
    <col min="12544" max="12544" width="30.00390625" style="0" customWidth="1"/>
    <col min="12545" max="12545" width="14.8515625" style="0" customWidth="1"/>
    <col min="12546" max="12546" width="16.28125" style="0" customWidth="1"/>
    <col min="12799" max="12799" width="34.7109375" style="0" customWidth="1"/>
    <col min="12800" max="12800" width="30.00390625" style="0" customWidth="1"/>
    <col min="12801" max="12801" width="14.8515625" style="0" customWidth="1"/>
    <col min="12802" max="12802" width="16.28125" style="0" customWidth="1"/>
    <col min="13055" max="13055" width="34.7109375" style="0" customWidth="1"/>
    <col min="13056" max="13056" width="30.00390625" style="0" customWidth="1"/>
    <col min="13057" max="13057" width="14.8515625" style="0" customWidth="1"/>
    <col min="13058" max="13058" width="16.28125" style="0" customWidth="1"/>
    <col min="13311" max="13311" width="34.7109375" style="0" customWidth="1"/>
    <col min="13312" max="13312" width="30.00390625" style="0" customWidth="1"/>
    <col min="13313" max="13313" width="14.8515625" style="0" customWidth="1"/>
    <col min="13314" max="13314" width="16.28125" style="0" customWidth="1"/>
    <col min="13567" max="13567" width="34.7109375" style="0" customWidth="1"/>
    <col min="13568" max="13568" width="30.00390625" style="0" customWidth="1"/>
    <col min="13569" max="13569" width="14.8515625" style="0" customWidth="1"/>
    <col min="13570" max="13570" width="16.28125" style="0" customWidth="1"/>
    <col min="13823" max="13823" width="34.7109375" style="0" customWidth="1"/>
    <col min="13824" max="13824" width="30.00390625" style="0" customWidth="1"/>
    <col min="13825" max="13825" width="14.8515625" style="0" customWidth="1"/>
    <col min="13826" max="13826" width="16.28125" style="0" customWidth="1"/>
    <col min="14079" max="14079" width="34.7109375" style="0" customWidth="1"/>
    <col min="14080" max="14080" width="30.00390625" style="0" customWidth="1"/>
    <col min="14081" max="14081" width="14.8515625" style="0" customWidth="1"/>
    <col min="14082" max="14082" width="16.28125" style="0" customWidth="1"/>
    <col min="14335" max="14335" width="34.7109375" style="0" customWidth="1"/>
    <col min="14336" max="14336" width="30.00390625" style="0" customWidth="1"/>
    <col min="14337" max="14337" width="14.8515625" style="0" customWidth="1"/>
    <col min="14338" max="14338" width="16.28125" style="0" customWidth="1"/>
    <col min="14591" max="14591" width="34.7109375" style="0" customWidth="1"/>
    <col min="14592" max="14592" width="30.00390625" style="0" customWidth="1"/>
    <col min="14593" max="14593" width="14.8515625" style="0" customWidth="1"/>
    <col min="14594" max="14594" width="16.28125" style="0" customWidth="1"/>
    <col min="14847" max="14847" width="34.7109375" style="0" customWidth="1"/>
    <col min="14848" max="14848" width="30.00390625" style="0" customWidth="1"/>
    <col min="14849" max="14849" width="14.8515625" style="0" customWidth="1"/>
    <col min="14850" max="14850" width="16.28125" style="0" customWidth="1"/>
    <col min="15103" max="15103" width="34.7109375" style="0" customWidth="1"/>
    <col min="15104" max="15104" width="30.00390625" style="0" customWidth="1"/>
    <col min="15105" max="15105" width="14.8515625" style="0" customWidth="1"/>
    <col min="15106" max="15106" width="16.28125" style="0" customWidth="1"/>
    <col min="15359" max="15359" width="34.7109375" style="0" customWidth="1"/>
    <col min="15360" max="15360" width="30.00390625" style="0" customWidth="1"/>
    <col min="15361" max="15361" width="14.8515625" style="0" customWidth="1"/>
    <col min="15362" max="15362" width="16.28125" style="0" customWidth="1"/>
    <col min="15615" max="15615" width="34.7109375" style="0" customWidth="1"/>
    <col min="15616" max="15616" width="30.00390625" style="0" customWidth="1"/>
    <col min="15617" max="15617" width="14.8515625" style="0" customWidth="1"/>
    <col min="15618" max="15618" width="16.28125" style="0" customWidth="1"/>
    <col min="15871" max="15871" width="34.7109375" style="0" customWidth="1"/>
    <col min="15872" max="15872" width="30.00390625" style="0" customWidth="1"/>
    <col min="15873" max="15873" width="14.8515625" style="0" customWidth="1"/>
    <col min="15874" max="15874" width="16.28125" style="0" customWidth="1"/>
    <col min="16127" max="16127" width="34.7109375" style="0" customWidth="1"/>
    <col min="16128" max="16128" width="30.00390625" style="0" customWidth="1"/>
    <col min="16129" max="16129" width="14.8515625" style="0" customWidth="1"/>
    <col min="16130" max="16130" width="16.28125" style="0" customWidth="1"/>
  </cols>
  <sheetData>
    <row r="1" spans="2:3" ht="38.25" customHeight="1">
      <c r="B1" s="92" t="s">
        <v>93</v>
      </c>
      <c r="C1" s="92"/>
    </row>
    <row r="2" spans="2:3" ht="15.6">
      <c r="B2" s="93"/>
      <c r="C2" s="93"/>
    </row>
    <row r="3" ht="15">
      <c r="B3" s="33" t="s">
        <v>47</v>
      </c>
    </row>
    <row r="4" spans="2:3" ht="15">
      <c r="B4" s="69" t="s">
        <v>48</v>
      </c>
      <c r="C4" s="70" t="s">
        <v>49</v>
      </c>
    </row>
    <row r="5" spans="2:3" ht="15">
      <c r="B5" s="69"/>
      <c r="C5" s="69"/>
    </row>
    <row r="6" spans="2:3" ht="15">
      <c r="B6" s="69" t="s">
        <v>80</v>
      </c>
      <c r="C6" s="69"/>
    </row>
    <row r="7" spans="2:3" ht="39.6">
      <c r="B7" s="74" t="s">
        <v>81</v>
      </c>
      <c r="C7" s="72"/>
    </row>
    <row r="8" spans="2:3" ht="79.2">
      <c r="B8" s="74" t="s">
        <v>91</v>
      </c>
      <c r="C8" s="72"/>
    </row>
    <row r="9" spans="2:3" ht="15">
      <c r="B9" s="69" t="s">
        <v>83</v>
      </c>
      <c r="C9" s="73">
        <f>SUM(C7:C8)</f>
        <v>0</v>
      </c>
    </row>
    <row r="10" spans="2:4" ht="15">
      <c r="B10" s="69" t="s">
        <v>84</v>
      </c>
      <c r="C10" s="71"/>
      <c r="D10" t="s">
        <v>50</v>
      </c>
    </row>
    <row r="11" spans="2:3" ht="15">
      <c r="B11" s="71" t="s">
        <v>53</v>
      </c>
      <c r="C11" s="72"/>
    </row>
    <row r="12" spans="2:3" ht="15">
      <c r="B12" s="71" t="s">
        <v>52</v>
      </c>
      <c r="C12" s="72"/>
    </row>
    <row r="13" spans="2:3" ht="15">
      <c r="B13" s="71" t="s">
        <v>54</v>
      </c>
      <c r="C13" s="72"/>
    </row>
    <row r="14" spans="2:3" ht="15">
      <c r="B14" s="71" t="s">
        <v>51</v>
      </c>
      <c r="C14" s="72"/>
    </row>
    <row r="15" spans="2:4" ht="15">
      <c r="B15" s="71" t="s">
        <v>55</v>
      </c>
      <c r="C15" s="72"/>
      <c r="D15" t="s">
        <v>50</v>
      </c>
    </row>
    <row r="16" spans="2:4" ht="15">
      <c r="B16" s="71" t="s">
        <v>56</v>
      </c>
      <c r="C16" s="72"/>
      <c r="D16" t="s">
        <v>50</v>
      </c>
    </row>
    <row r="17" spans="2:4" ht="26.4">
      <c r="B17" s="74" t="s">
        <v>57</v>
      </c>
      <c r="C17" s="72"/>
      <c r="D17" t="s">
        <v>50</v>
      </c>
    </row>
    <row r="18" spans="2:6" ht="15">
      <c r="B18" s="71" t="s">
        <v>58</v>
      </c>
      <c r="C18" s="72"/>
      <c r="D18" t="s">
        <v>50</v>
      </c>
      <c r="F18" t="s">
        <v>50</v>
      </c>
    </row>
    <row r="19" spans="2:3" ht="15">
      <c r="B19" s="71" t="s">
        <v>77</v>
      </c>
      <c r="C19" s="72"/>
    </row>
    <row r="20" spans="2:3" ht="15">
      <c r="B20" s="69" t="s">
        <v>85</v>
      </c>
      <c r="C20" s="73">
        <f>SUM(C11:C19)</f>
        <v>0</v>
      </c>
    </row>
    <row r="21" spans="2:6" ht="15">
      <c r="B21" s="69" t="s">
        <v>86</v>
      </c>
      <c r="C21" s="76">
        <f>C20+C9</f>
        <v>0</v>
      </c>
      <c r="D21" t="s">
        <v>50</v>
      </c>
      <c r="E21" s="2"/>
      <c r="F21" s="64"/>
    </row>
    <row r="22" spans="2:3" ht="15">
      <c r="B22" s="69"/>
      <c r="C22" s="75"/>
    </row>
    <row r="23" spans="2:4" ht="15">
      <c r="B23" s="69" t="s">
        <v>82</v>
      </c>
      <c r="C23" s="71"/>
      <c r="D23" t="s">
        <v>60</v>
      </c>
    </row>
    <row r="24" spans="2:4" ht="15">
      <c r="B24" s="71" t="s">
        <v>59</v>
      </c>
      <c r="C24" s="72"/>
      <c r="D24" t="s">
        <v>50</v>
      </c>
    </row>
    <row r="25" spans="2:4" ht="15">
      <c r="B25" s="71" t="s">
        <v>78</v>
      </c>
      <c r="C25" s="72"/>
      <c r="D25" t="s">
        <v>50</v>
      </c>
    </row>
    <row r="26" spans="2:3" ht="15">
      <c r="B26" s="71" t="s">
        <v>61</v>
      </c>
      <c r="C26" s="72"/>
    </row>
    <row r="27" spans="2:6" ht="15">
      <c r="B27" s="69" t="s">
        <v>62</v>
      </c>
      <c r="C27" s="76">
        <f>SUM(C24:C26)</f>
        <v>0</v>
      </c>
      <c r="D27" t="s">
        <v>50</v>
      </c>
      <c r="E27" s="2"/>
      <c r="F27" s="64"/>
    </row>
    <row r="28" spans="2:3" ht="15">
      <c r="B28" s="69"/>
      <c r="C28" s="71"/>
    </row>
    <row r="29" spans="2:6" ht="15">
      <c r="B29" s="69" t="s">
        <v>63</v>
      </c>
      <c r="C29" s="71"/>
      <c r="F29" s="64"/>
    </row>
    <row r="30" spans="2:6" ht="15">
      <c r="B30" s="71" t="s">
        <v>64</v>
      </c>
      <c r="C30" s="72"/>
      <c r="D30" t="s">
        <v>50</v>
      </c>
      <c r="F30" s="64"/>
    </row>
    <row r="31" spans="2:4" ht="15">
      <c r="B31" s="71" t="s">
        <v>65</v>
      </c>
      <c r="C31" s="72"/>
      <c r="D31" t="s">
        <v>50</v>
      </c>
    </row>
    <row r="32" spans="2:4" ht="15">
      <c r="B32" s="71" t="s">
        <v>66</v>
      </c>
      <c r="C32" s="72"/>
      <c r="D32" t="s">
        <v>50</v>
      </c>
    </row>
    <row r="33" spans="2:4" ht="15">
      <c r="B33" s="71" t="s">
        <v>67</v>
      </c>
      <c r="C33" s="72"/>
      <c r="D33" t="s">
        <v>50</v>
      </c>
    </row>
    <row r="34" spans="2:3" ht="15">
      <c r="B34" s="71" t="s">
        <v>77</v>
      </c>
      <c r="C34" s="72"/>
    </row>
    <row r="35" spans="2:6" ht="15">
      <c r="B35" s="69" t="s">
        <v>68</v>
      </c>
      <c r="C35" s="76">
        <f>SUM(C30:C34)</f>
        <v>0</v>
      </c>
      <c r="E35" s="2"/>
      <c r="F35" s="64"/>
    </row>
    <row r="36" spans="2:6" ht="15">
      <c r="B36" s="69"/>
      <c r="C36" s="83"/>
      <c r="E36" s="2"/>
      <c r="F36" s="64"/>
    </row>
    <row r="37" spans="2:3" ht="39.6">
      <c r="B37" s="70" t="s">
        <v>92</v>
      </c>
      <c r="C37" s="72"/>
    </row>
    <row r="38" spans="2:3" ht="15">
      <c r="B38" s="69" t="s">
        <v>69</v>
      </c>
      <c r="C38" s="76">
        <f>C37+C35+C27+C21+C9</f>
        <v>0</v>
      </c>
    </row>
    <row r="39" spans="2:3" ht="15">
      <c r="B39" s="69" t="s">
        <v>94</v>
      </c>
      <c r="C39" s="85">
        <f>SUM(C38*0.21)</f>
        <v>0</v>
      </c>
    </row>
    <row r="40" spans="2:3" ht="15">
      <c r="B40" s="69" t="s">
        <v>95</v>
      </c>
      <c r="C40" s="84">
        <f>SUM(C38:C39)</f>
        <v>0</v>
      </c>
    </row>
    <row r="42" spans="3:5" ht="15">
      <c r="C42" s="32"/>
      <c r="D42" s="32"/>
      <c r="E42" s="32"/>
    </row>
    <row r="43" spans="2:5" ht="15">
      <c r="B43" s="33" t="s">
        <v>24</v>
      </c>
      <c r="C43" s="33" t="s">
        <v>25</v>
      </c>
      <c r="D43" s="34"/>
      <c r="E43" s="35"/>
    </row>
    <row r="44" spans="2:5" ht="15">
      <c r="B44" s="20"/>
      <c r="C44" s="36" t="s">
        <v>26</v>
      </c>
      <c r="D44" s="33"/>
      <c r="E44" s="33"/>
    </row>
    <row r="45" spans="2:5" ht="15">
      <c r="B45" s="20"/>
      <c r="C45" s="33" t="s">
        <v>27</v>
      </c>
      <c r="D45" s="33"/>
      <c r="E45" s="33"/>
    </row>
    <row r="46" spans="3:5" ht="15">
      <c r="C46" s="20"/>
      <c r="D46" s="20"/>
      <c r="E46" s="21"/>
    </row>
    <row r="47" spans="2:5" ht="15">
      <c r="B47" s="20"/>
      <c r="C47" s="20"/>
      <c r="D47" s="20"/>
      <c r="E47" s="21"/>
    </row>
    <row r="48" ht="15">
      <c r="B48" s="20"/>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zoomScalePageLayoutView="80" workbookViewId="0" topLeftCell="A1">
      <selection activeCell="F21" sqref="F21"/>
    </sheetView>
  </sheetViews>
  <sheetFormatPr defaultColWidth="9.140625" defaultRowHeight="15"/>
  <cols>
    <col min="1" max="1" width="74.7109375" style="20" customWidth="1"/>
    <col min="2" max="3" width="16.00390625" style="20" customWidth="1"/>
    <col min="4" max="4" width="16.00390625" style="21" customWidth="1"/>
    <col min="5" max="8" width="7.140625" style="20" customWidth="1"/>
    <col min="9" max="16384" width="9.140625" style="20" customWidth="1"/>
  </cols>
  <sheetData>
    <row r="1" spans="1:4" ht="13.8" thickBot="1">
      <c r="A1" s="13" t="s">
        <v>22</v>
      </c>
      <c r="B1" s="29" t="s">
        <v>23</v>
      </c>
      <c r="C1" s="13"/>
      <c r="D1" s="13"/>
    </row>
    <row r="2" spans="1:4" ht="30.15" customHeight="1" thickBot="1">
      <c r="A2" s="94" t="s">
        <v>73</v>
      </c>
      <c r="B2" s="95"/>
      <c r="C2" s="95"/>
      <c r="D2" s="96"/>
    </row>
    <row r="3" spans="1:4" ht="13.8" thickBot="1">
      <c r="A3" s="13"/>
      <c r="B3" s="29"/>
      <c r="C3" s="29"/>
      <c r="D3" s="13"/>
    </row>
    <row r="4" spans="1:4" ht="30.15" customHeight="1" thickBot="1">
      <c r="A4" s="98" t="str">
        <f>PD!B1</f>
        <v>"III/1247 Miličín od kř. I/3 - hr. kraje - PD"</v>
      </c>
      <c r="B4" s="99"/>
      <c r="C4" s="100"/>
      <c r="D4" s="101"/>
    </row>
    <row r="5" spans="1:4" ht="17.4">
      <c r="A5" s="28"/>
      <c r="B5" s="28"/>
      <c r="C5" s="28"/>
      <c r="D5" s="28"/>
    </row>
    <row r="6" ht="13.65" customHeight="1" thickBot="1">
      <c r="D6" s="20"/>
    </row>
    <row r="7" spans="1:4" ht="15" thickBot="1">
      <c r="A7" s="44"/>
      <c r="B7" s="45" t="s">
        <v>34</v>
      </c>
      <c r="C7" s="45" t="s">
        <v>35</v>
      </c>
      <c r="D7" s="46" t="s">
        <v>36</v>
      </c>
    </row>
    <row r="8" spans="1:5" ht="14.4">
      <c r="A8" s="44"/>
      <c r="B8" s="47"/>
      <c r="C8" s="48"/>
      <c r="D8" s="48"/>
      <c r="E8" s="20"/>
    </row>
    <row r="9" spans="1:5" ht="14.4">
      <c r="A9" s="51" t="s">
        <v>74</v>
      </c>
      <c r="B9" s="49">
        <v>20</v>
      </c>
      <c r="C9" s="102">
        <f>'Soupis prací'!F10</f>
        <v>900</v>
      </c>
      <c r="D9" s="50">
        <f>B9*C9</f>
        <v>18000</v>
      </c>
      <c r="E9" s="20"/>
    </row>
    <row r="10" spans="1:4" ht="14.4">
      <c r="A10" s="51" t="s">
        <v>37</v>
      </c>
      <c r="B10" s="49">
        <v>180</v>
      </c>
      <c r="C10" s="103"/>
      <c r="D10" s="50">
        <f>B10*C9</f>
        <v>162000</v>
      </c>
    </row>
    <row r="11" spans="1:4" ht="14.4">
      <c r="A11" s="78" t="s">
        <v>75</v>
      </c>
      <c r="B11" s="78">
        <f>SUM(B9:B10)</f>
        <v>200</v>
      </c>
      <c r="C11" s="79"/>
      <c r="D11" s="79">
        <f>SUM(D9:D10)</f>
        <v>180000</v>
      </c>
    </row>
    <row r="12" spans="1:4" ht="14.4">
      <c r="A12" s="44" t="s">
        <v>38</v>
      </c>
      <c r="B12" s="12"/>
      <c r="D12" s="20"/>
    </row>
    <row r="13" ht="15">
      <c r="D13" s="20"/>
    </row>
    <row r="14" spans="1:4" ht="15" thickBot="1">
      <c r="A14" s="52" t="s">
        <v>39</v>
      </c>
      <c r="B14" s="62" t="s">
        <v>44</v>
      </c>
      <c r="D14" s="20"/>
    </row>
    <row r="15" spans="1:4" ht="15" thickBot="1">
      <c r="A15" s="53" t="s">
        <v>7</v>
      </c>
      <c r="B15" s="54" t="s">
        <v>8</v>
      </c>
      <c r="D15" s="20"/>
    </row>
    <row r="16" spans="1:8" ht="89.4" customHeight="1">
      <c r="A16" s="55" t="s">
        <v>9</v>
      </c>
      <c r="B16" s="67">
        <v>30</v>
      </c>
      <c r="D16" s="20"/>
      <c r="F16" s="30"/>
      <c r="H16"/>
    </row>
    <row r="17" spans="1:4" ht="72">
      <c r="A17" s="55" t="s">
        <v>10</v>
      </c>
      <c r="B17" s="67">
        <v>25</v>
      </c>
      <c r="D17" s="20"/>
    </row>
    <row r="18" spans="1:4" ht="43.2">
      <c r="A18" s="55" t="s">
        <v>11</v>
      </c>
      <c r="B18" s="68">
        <v>25</v>
      </c>
      <c r="D18" s="20"/>
    </row>
    <row r="19" spans="1:4" ht="14.4">
      <c r="A19" s="55" t="s">
        <v>12</v>
      </c>
      <c r="B19" s="67">
        <v>25</v>
      </c>
      <c r="D19" s="20"/>
    </row>
    <row r="20" spans="1:4" ht="72">
      <c r="A20" s="56" t="s">
        <v>13</v>
      </c>
      <c r="B20" s="67">
        <v>25</v>
      </c>
      <c r="D20" s="20"/>
    </row>
    <row r="21" spans="1:4" ht="162.75" customHeight="1">
      <c r="A21" s="56" t="s">
        <v>42</v>
      </c>
      <c r="B21" s="67">
        <v>50</v>
      </c>
      <c r="D21" s="20"/>
    </row>
    <row r="22" spans="1:4" ht="14.4">
      <c r="A22" s="57" t="s">
        <v>14</v>
      </c>
      <c r="B22" s="80">
        <f>SUM(B16:B21)</f>
        <v>180</v>
      </c>
      <c r="D22" s="20"/>
    </row>
    <row r="23" spans="1:4" ht="14.4">
      <c r="A23" s="57" t="s">
        <v>6</v>
      </c>
      <c r="B23" s="61">
        <f>C9</f>
        <v>900</v>
      </c>
      <c r="D23" s="20"/>
    </row>
    <row r="24" spans="1:8" ht="14.4">
      <c r="A24" s="57" t="s">
        <v>46</v>
      </c>
      <c r="B24" s="61">
        <f>B22*B23</f>
        <v>162000</v>
      </c>
      <c r="D24" s="20"/>
      <c r="F24" s="22"/>
      <c r="G24" s="22"/>
      <c r="H24" s="22"/>
    </row>
    <row r="25" spans="1:8" ht="14.4">
      <c r="A25" s="52" t="s">
        <v>21</v>
      </c>
      <c r="B25" s="58"/>
      <c r="D25" s="20"/>
      <c r="H25" s="31"/>
    </row>
    <row r="26" spans="1:4" ht="14.4">
      <c r="A26" s="59" t="s">
        <v>15</v>
      </c>
      <c r="B26" s="59"/>
      <c r="C26" s="59"/>
      <c r="D26" s="60"/>
    </row>
    <row r="27" spans="1:8" ht="78" customHeight="1">
      <c r="A27" s="97" t="s">
        <v>16</v>
      </c>
      <c r="B27" s="97"/>
      <c r="C27" s="97"/>
      <c r="D27" s="97"/>
      <c r="F27"/>
      <c r="G27" s="2"/>
      <c r="H27" s="31"/>
    </row>
    <row r="28" spans="1:7" ht="52.5" customHeight="1">
      <c r="A28" s="97" t="s">
        <v>40</v>
      </c>
      <c r="B28" s="97"/>
      <c r="C28" s="97"/>
      <c r="D28" s="97"/>
      <c r="F28"/>
      <c r="G28" s="2"/>
    </row>
    <row r="29" spans="1:4" ht="51.75" customHeight="1">
      <c r="A29" s="97" t="s">
        <v>17</v>
      </c>
      <c r="B29" s="97"/>
      <c r="C29" s="97"/>
      <c r="D29" s="97"/>
    </row>
    <row r="30" spans="1:4" ht="19.5" customHeight="1">
      <c r="A30" s="97" t="s">
        <v>18</v>
      </c>
      <c r="B30" s="97"/>
      <c r="C30" s="97"/>
      <c r="D30" s="97"/>
    </row>
    <row r="37" spans="1:4" ht="14.4">
      <c r="A37" s="33" t="s">
        <v>24</v>
      </c>
      <c r="B37" s="32"/>
      <c r="C37" s="32"/>
      <c r="D37" s="32"/>
    </row>
    <row r="38" spans="2:4" ht="14.4">
      <c r="B38" s="33" t="s">
        <v>25</v>
      </c>
      <c r="C38" s="34"/>
      <c r="D38" s="35"/>
    </row>
    <row r="39" spans="2:4" ht="14.4">
      <c r="B39" s="36" t="s">
        <v>26</v>
      </c>
      <c r="C39" s="33"/>
      <c r="D39" s="33"/>
    </row>
    <row r="40" spans="1:4" ht="14.4">
      <c r="A40"/>
      <c r="B40" s="33" t="s">
        <v>27</v>
      </c>
      <c r="C40" s="33"/>
      <c r="D40" s="33"/>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2023-07-17T06:12:26Z</dcterms:modified>
  <cp:category/>
  <cp:version/>
  <cp:contentType/>
  <cp:contentStatus/>
</cp:coreProperties>
</file>