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GOODDRIVEFR\investiční akce\Investiční akce\Investiční akce 2023\ČP22\Podklady podlimitní zakázka\"/>
    </mc:Choice>
  </mc:AlternateContent>
  <bookViews>
    <workbookView xWindow="0" yWindow="0" windowWidth="28800" windowHeight="9030" activeTab="1"/>
  </bookViews>
  <sheets>
    <sheet name="Rekapitulace stavby" sheetId="1" r:id="rId1"/>
    <sheet name="S 01 - STAVEBNÍ ÚPRAVY V ..." sheetId="2" r:id="rId2"/>
    <sheet name="S 02 - ÚPRAVY BYTU VE 3.NP" sheetId="3" r:id="rId3"/>
    <sheet name="S-03 - ZATEPLENÍ BUDOVY Č..." sheetId="4" r:id="rId4"/>
    <sheet name="Pokyny pro vyplnění" sheetId="5" r:id="rId5"/>
  </sheets>
  <definedNames>
    <definedName name="_xlnm._FilterDatabase" localSheetId="1" hidden="1">'S 01 - STAVEBNÍ ÚPRAVY V ...'!$C$104:$K$1091</definedName>
    <definedName name="_xlnm._FilterDatabase" localSheetId="2" hidden="1">'S 02 - ÚPRAVY BYTU VE 3.NP'!$C$98:$K$462</definedName>
    <definedName name="_xlnm._FilterDatabase" localSheetId="3" hidden="1">'S-03 - ZATEPLENÍ BUDOVY Č...'!$C$90:$K$477</definedName>
    <definedName name="_xlnm.Print_Titles" localSheetId="0">'Rekapitulace stavby'!$52:$52</definedName>
    <definedName name="_xlnm.Print_Titles" localSheetId="1">'S 01 - STAVEBNÍ ÚPRAVY V ...'!$104:$104</definedName>
    <definedName name="_xlnm.Print_Titles" localSheetId="2">'S 02 - ÚPRAVY BYTU VE 3.NP'!$98:$98</definedName>
    <definedName name="_xlnm.Print_Titles" localSheetId="3">'S-03 - ZATEPLENÍ BUDOVY Č...'!$90:$90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 01 - STAVEBNÍ ÚPRAVY V ...'!$C$4:$J$39,'S 01 - STAVEBNÍ ÚPRAVY V ...'!$C$45:$J$86,'S 01 - STAVEBNÍ ÚPRAVY V ...'!$C$92:$J$1091</definedName>
    <definedName name="_xlnm.Print_Area" localSheetId="2">'S 02 - ÚPRAVY BYTU VE 3.NP'!$C$4:$J$39,'S 02 - ÚPRAVY BYTU VE 3.NP'!$C$45:$J$80,'S 02 - ÚPRAVY BYTU VE 3.NP'!$C$86:$J$462</definedName>
    <definedName name="_xlnm.Print_Area" localSheetId="3">'S-03 - ZATEPLENÍ BUDOVY Č...'!$C$4:$J$39,'S-03 - ZATEPLENÍ BUDOVY Č...'!$C$45:$J$72,'S-03 - ZATEPLENÍ BUDOVY Č...'!$C$78:$J$477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476" i="4"/>
  <c r="BH476" i="4"/>
  <c r="BG476" i="4"/>
  <c r="BF476" i="4"/>
  <c r="T476" i="4"/>
  <c r="T475" i="4"/>
  <c r="R476" i="4"/>
  <c r="R475" i="4"/>
  <c r="P476" i="4"/>
  <c r="P475" i="4"/>
  <c r="BI473" i="4"/>
  <c r="BH473" i="4"/>
  <c r="BG473" i="4"/>
  <c r="BF473" i="4"/>
  <c r="T473" i="4"/>
  <c r="R473" i="4"/>
  <c r="P473" i="4"/>
  <c r="BI471" i="4"/>
  <c r="BH471" i="4"/>
  <c r="BG471" i="4"/>
  <c r="BF471" i="4"/>
  <c r="T471" i="4"/>
  <c r="R471" i="4"/>
  <c r="P471" i="4"/>
  <c r="BI468" i="4"/>
  <c r="BH468" i="4"/>
  <c r="BG468" i="4"/>
  <c r="BF468" i="4"/>
  <c r="T468" i="4"/>
  <c r="R468" i="4"/>
  <c r="P468" i="4"/>
  <c r="BI467" i="4"/>
  <c r="BH467" i="4"/>
  <c r="BG467" i="4"/>
  <c r="BF467" i="4"/>
  <c r="T467" i="4"/>
  <c r="R467" i="4"/>
  <c r="P467" i="4"/>
  <c r="BI466" i="4"/>
  <c r="BH466" i="4"/>
  <c r="BG466" i="4"/>
  <c r="BF466" i="4"/>
  <c r="T466" i="4"/>
  <c r="R466" i="4"/>
  <c r="P466" i="4"/>
  <c r="BI464" i="4"/>
  <c r="BH464" i="4"/>
  <c r="BG464" i="4"/>
  <c r="BF464" i="4"/>
  <c r="T464" i="4"/>
  <c r="R464" i="4"/>
  <c r="P464" i="4"/>
  <c r="BI462" i="4"/>
  <c r="BH462" i="4"/>
  <c r="BG462" i="4"/>
  <c r="BF462" i="4"/>
  <c r="T462" i="4"/>
  <c r="R462" i="4"/>
  <c r="P462" i="4"/>
  <c r="BI459" i="4"/>
  <c r="BH459" i="4"/>
  <c r="BG459" i="4"/>
  <c r="BF459" i="4"/>
  <c r="T459" i="4"/>
  <c r="R459" i="4"/>
  <c r="P459" i="4"/>
  <c r="BI458" i="4"/>
  <c r="BH458" i="4"/>
  <c r="BG458" i="4"/>
  <c r="BF458" i="4"/>
  <c r="T458" i="4"/>
  <c r="R458" i="4"/>
  <c r="P458" i="4"/>
  <c r="BI455" i="4"/>
  <c r="BH455" i="4"/>
  <c r="BG455" i="4"/>
  <c r="BF455" i="4"/>
  <c r="T455" i="4"/>
  <c r="R455" i="4"/>
  <c r="P455" i="4"/>
  <c r="BI454" i="4"/>
  <c r="BH454" i="4"/>
  <c r="BG454" i="4"/>
  <c r="BF454" i="4"/>
  <c r="T454" i="4"/>
  <c r="R454" i="4"/>
  <c r="P454" i="4"/>
  <c r="BI449" i="4"/>
  <c r="BH449" i="4"/>
  <c r="BG449" i="4"/>
  <c r="BF449" i="4"/>
  <c r="T449" i="4"/>
  <c r="R449" i="4"/>
  <c r="P449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8" i="4"/>
  <c r="BH438" i="4"/>
  <c r="BG438" i="4"/>
  <c r="BF438" i="4"/>
  <c r="T438" i="4"/>
  <c r="R438" i="4"/>
  <c r="P438" i="4"/>
  <c r="BI432" i="4"/>
  <c r="BH432" i="4"/>
  <c r="BG432" i="4"/>
  <c r="BF432" i="4"/>
  <c r="T432" i="4"/>
  <c r="R432" i="4"/>
  <c r="P432" i="4"/>
  <c r="BI429" i="4"/>
  <c r="BH429" i="4"/>
  <c r="BG429" i="4"/>
  <c r="BF429" i="4"/>
  <c r="T429" i="4"/>
  <c r="R429" i="4"/>
  <c r="P429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11" i="4"/>
  <c r="BH411" i="4"/>
  <c r="BG411" i="4"/>
  <c r="BF411" i="4"/>
  <c r="T411" i="4"/>
  <c r="R411" i="4"/>
  <c r="P411" i="4"/>
  <c r="BI407" i="4"/>
  <c r="BH407" i="4"/>
  <c r="BG407" i="4"/>
  <c r="BF407" i="4"/>
  <c r="T407" i="4"/>
  <c r="R407" i="4"/>
  <c r="P407" i="4"/>
  <c r="BI403" i="4"/>
  <c r="BH403" i="4"/>
  <c r="BG403" i="4"/>
  <c r="BF403" i="4"/>
  <c r="T403" i="4"/>
  <c r="T402" i="4"/>
  <c r="R403" i="4"/>
  <c r="R402" i="4"/>
  <c r="P403" i="4"/>
  <c r="P402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6" i="4"/>
  <c r="BH396" i="4"/>
  <c r="BG396" i="4"/>
  <c r="BF396" i="4"/>
  <c r="T396" i="4"/>
  <c r="R396" i="4"/>
  <c r="P396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50" i="4"/>
  <c r="BH350" i="4"/>
  <c r="BG350" i="4"/>
  <c r="BF350" i="4"/>
  <c r="T350" i="4"/>
  <c r="R350" i="4"/>
  <c r="P350" i="4"/>
  <c r="BI347" i="4"/>
  <c r="BH347" i="4"/>
  <c r="BG347" i="4"/>
  <c r="BF347" i="4"/>
  <c r="T347" i="4"/>
  <c r="R347" i="4"/>
  <c r="P347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4" i="4"/>
  <c r="BH314" i="4"/>
  <c r="BG314" i="4"/>
  <c r="BF314" i="4"/>
  <c r="T314" i="4"/>
  <c r="R314" i="4"/>
  <c r="P314" i="4"/>
  <c r="BI308" i="4"/>
  <c r="BH308" i="4"/>
  <c r="BG308" i="4"/>
  <c r="BF308" i="4"/>
  <c r="T308" i="4"/>
  <c r="R308" i="4"/>
  <c r="P308" i="4"/>
  <c r="BI280" i="4"/>
  <c r="BH280" i="4"/>
  <c r="BG280" i="4"/>
  <c r="BF280" i="4"/>
  <c r="T280" i="4"/>
  <c r="R280" i="4"/>
  <c r="P280" i="4"/>
  <c r="BI253" i="4"/>
  <c r="BH253" i="4"/>
  <c r="BG253" i="4"/>
  <c r="BF253" i="4"/>
  <c r="T253" i="4"/>
  <c r="R253" i="4"/>
  <c r="P253" i="4"/>
  <c r="BI246" i="4"/>
  <c r="BH246" i="4"/>
  <c r="BG246" i="4"/>
  <c r="BF246" i="4"/>
  <c r="T246" i="4"/>
  <c r="R246" i="4"/>
  <c r="P246" i="4"/>
  <c r="BI219" i="4"/>
  <c r="BH219" i="4"/>
  <c r="BG219" i="4"/>
  <c r="BF219" i="4"/>
  <c r="T219" i="4"/>
  <c r="R219" i="4"/>
  <c r="P219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45" i="4"/>
  <c r="BH145" i="4"/>
  <c r="BG145" i="4"/>
  <c r="BF145" i="4"/>
  <c r="T145" i="4"/>
  <c r="R145" i="4"/>
  <c r="P145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0" i="4"/>
  <c r="BH100" i="4"/>
  <c r="BG100" i="4"/>
  <c r="BF100" i="4"/>
  <c r="T100" i="4"/>
  <c r="R100" i="4"/>
  <c r="P100" i="4"/>
  <c r="BI94" i="4"/>
  <c r="BH94" i="4"/>
  <c r="BG94" i="4"/>
  <c r="BF94" i="4"/>
  <c r="T94" i="4"/>
  <c r="R94" i="4"/>
  <c r="P94" i="4"/>
  <c r="J88" i="4"/>
  <c r="J87" i="4"/>
  <c r="F87" i="4"/>
  <c r="F85" i="4"/>
  <c r="E83" i="4"/>
  <c r="J55" i="4"/>
  <c r="J54" i="4"/>
  <c r="F54" i="4"/>
  <c r="F52" i="4"/>
  <c r="E50" i="4"/>
  <c r="J18" i="4"/>
  <c r="E18" i="4"/>
  <c r="F55" i="4"/>
  <c r="J17" i="4"/>
  <c r="J12" i="4"/>
  <c r="J85" i="4" s="1"/>
  <c r="E7" i="4"/>
  <c r="E81" i="4" s="1"/>
  <c r="J37" i="3"/>
  <c r="J36" i="3"/>
  <c r="AY56" i="1"/>
  <c r="J35" i="3"/>
  <c r="AX56" i="1"/>
  <c r="BI461" i="3"/>
  <c r="BH461" i="3"/>
  <c r="BG461" i="3"/>
  <c r="BF461" i="3"/>
  <c r="T461" i="3"/>
  <c r="T460" i="3"/>
  <c r="R461" i="3"/>
  <c r="R460" i="3"/>
  <c r="P461" i="3"/>
  <c r="P460" i="3"/>
  <c r="BI459" i="3"/>
  <c r="BH459" i="3"/>
  <c r="BG459" i="3"/>
  <c r="BF459" i="3"/>
  <c r="T459" i="3"/>
  <c r="T458" i="3"/>
  <c r="T457" i="3" s="1"/>
  <c r="R459" i="3"/>
  <c r="R458" i="3" s="1"/>
  <c r="R457" i="3" s="1"/>
  <c r="P459" i="3"/>
  <c r="P458" i="3"/>
  <c r="P457" i="3" s="1"/>
  <c r="BI450" i="3"/>
  <c r="BH450" i="3"/>
  <c r="BG450" i="3"/>
  <c r="BF450" i="3"/>
  <c r="T450" i="3"/>
  <c r="T449" i="3" s="1"/>
  <c r="R450" i="3"/>
  <c r="R449" i="3" s="1"/>
  <c r="P450" i="3"/>
  <c r="P449" i="3" s="1"/>
  <c r="BI442" i="3"/>
  <c r="BH442" i="3"/>
  <c r="BG442" i="3"/>
  <c r="BF442" i="3"/>
  <c r="T442" i="3"/>
  <c r="R442" i="3"/>
  <c r="P442" i="3"/>
  <c r="BI435" i="3"/>
  <c r="BH435" i="3"/>
  <c r="BG435" i="3"/>
  <c r="BF435" i="3"/>
  <c r="T435" i="3"/>
  <c r="T434" i="3" s="1"/>
  <c r="R435" i="3"/>
  <c r="R434" i="3" s="1"/>
  <c r="P435" i="3"/>
  <c r="P434" i="3" s="1"/>
  <c r="BI432" i="3"/>
  <c r="BH432" i="3"/>
  <c r="BG432" i="3"/>
  <c r="BF432" i="3"/>
  <c r="T432" i="3"/>
  <c r="R432" i="3"/>
  <c r="P432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68" i="3"/>
  <c r="BH368" i="3"/>
  <c r="BG368" i="3"/>
  <c r="BF368" i="3"/>
  <c r="T368" i="3"/>
  <c r="R368" i="3"/>
  <c r="P368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T301" i="3" s="1"/>
  <c r="R302" i="3"/>
  <c r="R301" i="3" s="1"/>
  <c r="P302" i="3"/>
  <c r="P301" i="3" s="1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T276" i="3" s="1"/>
  <c r="R277" i="3"/>
  <c r="R276" i="3" s="1"/>
  <c r="P277" i="3"/>
  <c r="P276" i="3" s="1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46" i="3"/>
  <c r="BH246" i="3"/>
  <c r="BG246" i="3"/>
  <c r="BF246" i="3"/>
  <c r="T246" i="3"/>
  <c r="R246" i="3"/>
  <c r="P246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33" i="3"/>
  <c r="BH133" i="3"/>
  <c r="BG133" i="3"/>
  <c r="BF133" i="3"/>
  <c r="T133" i="3"/>
  <c r="R133" i="3"/>
  <c r="P133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J96" i="3"/>
  <c r="J95" i="3"/>
  <c r="F95" i="3"/>
  <c r="F93" i="3"/>
  <c r="E91" i="3"/>
  <c r="J55" i="3"/>
  <c r="J54" i="3"/>
  <c r="F54" i="3"/>
  <c r="F52" i="3"/>
  <c r="E50" i="3"/>
  <c r="J18" i="3"/>
  <c r="E18" i="3"/>
  <c r="F55" i="3" s="1"/>
  <c r="J17" i="3"/>
  <c r="J12" i="3"/>
  <c r="J93" i="3"/>
  <c r="E7" i="3"/>
  <c r="E89" i="3"/>
  <c r="J37" i="2"/>
  <c r="J36" i="2"/>
  <c r="AY55" i="1" s="1"/>
  <c r="J35" i="2"/>
  <c r="AX55" i="1" s="1"/>
  <c r="BI1090" i="2"/>
  <c r="BH1090" i="2"/>
  <c r="BG1090" i="2"/>
  <c r="BF1090" i="2"/>
  <c r="T1090" i="2"/>
  <c r="T1089" i="2" s="1"/>
  <c r="R1090" i="2"/>
  <c r="R1089" i="2" s="1"/>
  <c r="P1090" i="2"/>
  <c r="P1089" i="2" s="1"/>
  <c r="BI1088" i="2"/>
  <c r="BH1088" i="2"/>
  <c r="BG1088" i="2"/>
  <c r="BF1088" i="2"/>
  <c r="T1088" i="2"/>
  <c r="T1087" i="2" s="1"/>
  <c r="R1088" i="2"/>
  <c r="R1087" i="2" s="1"/>
  <c r="P1088" i="2"/>
  <c r="P1087" i="2" s="1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84" i="2"/>
  <c r="BH1084" i="2"/>
  <c r="BG1084" i="2"/>
  <c r="BF1084" i="2"/>
  <c r="T1084" i="2"/>
  <c r="R1084" i="2"/>
  <c r="P1084" i="2"/>
  <c r="BI1082" i="2"/>
  <c r="BH1082" i="2"/>
  <c r="BG1082" i="2"/>
  <c r="BF1082" i="2"/>
  <c r="T1082" i="2"/>
  <c r="R1082" i="2"/>
  <c r="P1082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79" i="2"/>
  <c r="BH1079" i="2"/>
  <c r="BG1079" i="2"/>
  <c r="BF1079" i="2"/>
  <c r="T1079" i="2"/>
  <c r="R1079" i="2"/>
  <c r="P1079" i="2"/>
  <c r="BI1078" i="2"/>
  <c r="BH1078" i="2"/>
  <c r="BG1078" i="2"/>
  <c r="BF1078" i="2"/>
  <c r="T1078" i="2"/>
  <c r="R1078" i="2"/>
  <c r="P1078" i="2"/>
  <c r="BI1069" i="2"/>
  <c r="BH1069" i="2"/>
  <c r="BG1069" i="2"/>
  <c r="BF1069" i="2"/>
  <c r="T1069" i="2"/>
  <c r="T1068" i="2" s="1"/>
  <c r="R1069" i="2"/>
  <c r="R1068" i="2" s="1"/>
  <c r="P1069" i="2"/>
  <c r="P1068" i="2" s="1"/>
  <c r="BI1062" i="2"/>
  <c r="BH1062" i="2"/>
  <c r="BG1062" i="2"/>
  <c r="BF1062" i="2"/>
  <c r="T1062" i="2"/>
  <c r="R1062" i="2"/>
  <c r="P1062" i="2"/>
  <c r="BI1056" i="2"/>
  <c r="BH1056" i="2"/>
  <c r="BG1056" i="2"/>
  <c r="BF1056" i="2"/>
  <c r="T1056" i="2"/>
  <c r="T1055" i="2" s="1"/>
  <c r="R1056" i="2"/>
  <c r="R1055" i="2" s="1"/>
  <c r="P1056" i="2"/>
  <c r="P1055" i="2" s="1"/>
  <c r="BI1053" i="2"/>
  <c r="BH1053" i="2"/>
  <c r="BG1053" i="2"/>
  <c r="BF1053" i="2"/>
  <c r="T1053" i="2"/>
  <c r="R1053" i="2"/>
  <c r="P1053" i="2"/>
  <c r="BI1039" i="2"/>
  <c r="BH1039" i="2"/>
  <c r="BG1039" i="2"/>
  <c r="BF1039" i="2"/>
  <c r="T1039" i="2"/>
  <c r="R1039" i="2"/>
  <c r="P1039" i="2"/>
  <c r="BI1033" i="2"/>
  <c r="BH1033" i="2"/>
  <c r="BG1033" i="2"/>
  <c r="BF1033" i="2"/>
  <c r="T1033" i="2"/>
  <c r="R1033" i="2"/>
  <c r="P1033" i="2"/>
  <c r="BI1024" i="2"/>
  <c r="BH1024" i="2"/>
  <c r="BG1024" i="2"/>
  <c r="BF1024" i="2"/>
  <c r="T1024" i="2"/>
  <c r="R1024" i="2"/>
  <c r="P1024" i="2"/>
  <c r="BI1022" i="2"/>
  <c r="BH1022" i="2"/>
  <c r="BG1022" i="2"/>
  <c r="BF1022" i="2"/>
  <c r="T1022" i="2"/>
  <c r="R1022" i="2"/>
  <c r="P1022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62" i="2"/>
  <c r="BH962" i="2"/>
  <c r="BG962" i="2"/>
  <c r="BF962" i="2"/>
  <c r="T962" i="2"/>
  <c r="R962" i="2"/>
  <c r="P962" i="2"/>
  <c r="BI959" i="2"/>
  <c r="BH959" i="2"/>
  <c r="BG959" i="2"/>
  <c r="BF959" i="2"/>
  <c r="T959" i="2"/>
  <c r="R959" i="2"/>
  <c r="P959" i="2"/>
  <c r="BI955" i="2"/>
  <c r="BH955" i="2"/>
  <c r="BG955" i="2"/>
  <c r="BF955" i="2"/>
  <c r="T955" i="2"/>
  <c r="R955" i="2"/>
  <c r="P955" i="2"/>
  <c r="BI951" i="2"/>
  <c r="BH951" i="2"/>
  <c r="BG951" i="2"/>
  <c r="BF951" i="2"/>
  <c r="T951" i="2"/>
  <c r="R951" i="2"/>
  <c r="P951" i="2"/>
  <c r="BI947" i="2"/>
  <c r="BH947" i="2"/>
  <c r="BG947" i="2"/>
  <c r="BF947" i="2"/>
  <c r="T947" i="2"/>
  <c r="R947" i="2"/>
  <c r="P947" i="2"/>
  <c r="BI944" i="2"/>
  <c r="BH944" i="2"/>
  <c r="BG944" i="2"/>
  <c r="BF944" i="2"/>
  <c r="T944" i="2"/>
  <c r="R944" i="2"/>
  <c r="P944" i="2"/>
  <c r="BI942" i="2"/>
  <c r="BH942" i="2"/>
  <c r="BG942" i="2"/>
  <c r="BF942" i="2"/>
  <c r="T942" i="2"/>
  <c r="R942" i="2"/>
  <c r="P942" i="2"/>
  <c r="BI924" i="2"/>
  <c r="BH924" i="2"/>
  <c r="BG924" i="2"/>
  <c r="BF924" i="2"/>
  <c r="T924" i="2"/>
  <c r="R924" i="2"/>
  <c r="P924" i="2"/>
  <c r="BI922" i="2"/>
  <c r="BH922" i="2"/>
  <c r="BG922" i="2"/>
  <c r="BF922" i="2"/>
  <c r="T922" i="2"/>
  <c r="R922" i="2"/>
  <c r="P922" i="2"/>
  <c r="BI917" i="2"/>
  <c r="BH917" i="2"/>
  <c r="BG917" i="2"/>
  <c r="BF917" i="2"/>
  <c r="T917" i="2"/>
  <c r="R917" i="2"/>
  <c r="P917" i="2"/>
  <c r="BI915" i="2"/>
  <c r="BH915" i="2"/>
  <c r="BG915" i="2"/>
  <c r="BF915" i="2"/>
  <c r="T915" i="2"/>
  <c r="R915" i="2"/>
  <c r="P915" i="2"/>
  <c r="BI908" i="2"/>
  <c r="BH908" i="2"/>
  <c r="BG908" i="2"/>
  <c r="BF908" i="2"/>
  <c r="T908" i="2"/>
  <c r="R908" i="2"/>
  <c r="P908" i="2"/>
  <c r="BI898" i="2"/>
  <c r="BH898" i="2"/>
  <c r="BG898" i="2"/>
  <c r="BF898" i="2"/>
  <c r="T898" i="2"/>
  <c r="R898" i="2"/>
  <c r="P898" i="2"/>
  <c r="BI895" i="2"/>
  <c r="BH895" i="2"/>
  <c r="BG895" i="2"/>
  <c r="BF895" i="2"/>
  <c r="T895" i="2"/>
  <c r="R895" i="2"/>
  <c r="P895" i="2"/>
  <c r="BI884" i="2"/>
  <c r="BH884" i="2"/>
  <c r="BG884" i="2"/>
  <c r="BF884" i="2"/>
  <c r="T884" i="2"/>
  <c r="R884" i="2"/>
  <c r="P884" i="2"/>
  <c r="BI878" i="2"/>
  <c r="BH878" i="2"/>
  <c r="BG878" i="2"/>
  <c r="BF878" i="2"/>
  <c r="T878" i="2"/>
  <c r="R878" i="2"/>
  <c r="P878" i="2"/>
  <c r="BI876" i="2"/>
  <c r="BH876" i="2"/>
  <c r="BG876" i="2"/>
  <c r="BF876" i="2"/>
  <c r="T876" i="2"/>
  <c r="R876" i="2"/>
  <c r="P876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2" i="2"/>
  <c r="BH852" i="2"/>
  <c r="BG852" i="2"/>
  <c r="BF852" i="2"/>
  <c r="T852" i="2"/>
  <c r="R852" i="2"/>
  <c r="P852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37" i="2"/>
  <c r="BH837" i="2"/>
  <c r="BG837" i="2"/>
  <c r="BF837" i="2"/>
  <c r="T837" i="2"/>
  <c r="R837" i="2"/>
  <c r="P837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32" i="2"/>
  <c r="BH832" i="2"/>
  <c r="BG832" i="2"/>
  <c r="BF832" i="2"/>
  <c r="T832" i="2"/>
  <c r="R832" i="2"/>
  <c r="P832" i="2"/>
  <c r="BI831" i="2"/>
  <c r="BH831" i="2"/>
  <c r="BG831" i="2"/>
  <c r="BF831" i="2"/>
  <c r="T831" i="2"/>
  <c r="R831" i="2"/>
  <c r="P831" i="2"/>
  <c r="BI830" i="2"/>
  <c r="BH830" i="2"/>
  <c r="BG830" i="2"/>
  <c r="BF830" i="2"/>
  <c r="T830" i="2"/>
  <c r="R830" i="2"/>
  <c r="P830" i="2"/>
  <c r="BI827" i="2"/>
  <c r="BH827" i="2"/>
  <c r="BG827" i="2"/>
  <c r="BF827" i="2"/>
  <c r="T827" i="2"/>
  <c r="R827" i="2"/>
  <c r="P827" i="2"/>
  <c r="BI826" i="2"/>
  <c r="BH826" i="2"/>
  <c r="BG826" i="2"/>
  <c r="BF826" i="2"/>
  <c r="T826" i="2"/>
  <c r="R826" i="2"/>
  <c r="P826" i="2"/>
  <c r="BI825" i="2"/>
  <c r="BH825" i="2"/>
  <c r="BG825" i="2"/>
  <c r="BF825" i="2"/>
  <c r="T825" i="2"/>
  <c r="R825" i="2"/>
  <c r="P825" i="2"/>
  <c r="BI822" i="2"/>
  <c r="BH822" i="2"/>
  <c r="BG822" i="2"/>
  <c r="BF822" i="2"/>
  <c r="T822" i="2"/>
  <c r="R822" i="2"/>
  <c r="P822" i="2"/>
  <c r="BI820" i="2"/>
  <c r="BH820" i="2"/>
  <c r="BG820" i="2"/>
  <c r="BF820" i="2"/>
  <c r="T820" i="2"/>
  <c r="R820" i="2"/>
  <c r="P820" i="2"/>
  <c r="BI819" i="2"/>
  <c r="BH819" i="2"/>
  <c r="BG819" i="2"/>
  <c r="BF819" i="2"/>
  <c r="T819" i="2"/>
  <c r="R819" i="2"/>
  <c r="P819" i="2"/>
  <c r="BI817" i="2"/>
  <c r="BH817" i="2"/>
  <c r="BG817" i="2"/>
  <c r="BF817" i="2"/>
  <c r="T817" i="2"/>
  <c r="R817" i="2"/>
  <c r="P817" i="2"/>
  <c r="BI816" i="2"/>
  <c r="BH816" i="2"/>
  <c r="BG816" i="2"/>
  <c r="BF816" i="2"/>
  <c r="T816" i="2"/>
  <c r="R816" i="2"/>
  <c r="P816" i="2"/>
  <c r="BI813" i="2"/>
  <c r="BH813" i="2"/>
  <c r="BG813" i="2"/>
  <c r="BF813" i="2"/>
  <c r="T813" i="2"/>
  <c r="R813" i="2"/>
  <c r="P813" i="2"/>
  <c r="BI810" i="2"/>
  <c r="BH810" i="2"/>
  <c r="BG810" i="2"/>
  <c r="BF810" i="2"/>
  <c r="T810" i="2"/>
  <c r="R810" i="2"/>
  <c r="P810" i="2"/>
  <c r="BI806" i="2"/>
  <c r="BH806" i="2"/>
  <c r="BG806" i="2"/>
  <c r="BF806" i="2"/>
  <c r="T806" i="2"/>
  <c r="R806" i="2"/>
  <c r="P806" i="2"/>
  <c r="BI803" i="2"/>
  <c r="BH803" i="2"/>
  <c r="BG803" i="2"/>
  <c r="BF803" i="2"/>
  <c r="T803" i="2"/>
  <c r="R803" i="2"/>
  <c r="P803" i="2"/>
  <c r="BI800" i="2"/>
  <c r="BH800" i="2"/>
  <c r="BG800" i="2"/>
  <c r="BF800" i="2"/>
  <c r="T800" i="2"/>
  <c r="R800" i="2"/>
  <c r="P800" i="2"/>
  <c r="BI792" i="2"/>
  <c r="BH792" i="2"/>
  <c r="BG792" i="2"/>
  <c r="BF792" i="2"/>
  <c r="T792" i="2"/>
  <c r="R792" i="2"/>
  <c r="P792" i="2"/>
  <c r="BI780" i="2"/>
  <c r="BH780" i="2"/>
  <c r="BG780" i="2"/>
  <c r="BF780" i="2"/>
  <c r="T780" i="2"/>
  <c r="R780" i="2"/>
  <c r="P780" i="2"/>
  <c r="BI778" i="2"/>
  <c r="BH778" i="2"/>
  <c r="BG778" i="2"/>
  <c r="BF778" i="2"/>
  <c r="T778" i="2"/>
  <c r="R778" i="2"/>
  <c r="P778" i="2"/>
  <c r="BI772" i="2"/>
  <c r="BH772" i="2"/>
  <c r="BG772" i="2"/>
  <c r="BF772" i="2"/>
  <c r="T772" i="2"/>
  <c r="R772" i="2"/>
  <c r="P772" i="2"/>
  <c r="BI770" i="2"/>
  <c r="BH770" i="2"/>
  <c r="BG770" i="2"/>
  <c r="BF770" i="2"/>
  <c r="T770" i="2"/>
  <c r="R770" i="2"/>
  <c r="P770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52" i="2"/>
  <c r="BH752" i="2"/>
  <c r="BG752" i="2"/>
  <c r="BF752" i="2"/>
  <c r="T752" i="2"/>
  <c r="R752" i="2"/>
  <c r="P752" i="2"/>
  <c r="BI748" i="2"/>
  <c r="BH748" i="2"/>
  <c r="BG748" i="2"/>
  <c r="BF748" i="2"/>
  <c r="T748" i="2"/>
  <c r="R748" i="2"/>
  <c r="P748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T743" i="2"/>
  <c r="R744" i="2"/>
  <c r="R743" i="2"/>
  <c r="P744" i="2"/>
  <c r="P743" i="2"/>
  <c r="BI742" i="2"/>
  <c r="BH742" i="2"/>
  <c r="BG742" i="2"/>
  <c r="BF742" i="2"/>
  <c r="T742" i="2"/>
  <c r="R742" i="2"/>
  <c r="P742" i="2"/>
  <c r="BI741" i="2"/>
  <c r="BH741" i="2"/>
  <c r="BG741" i="2"/>
  <c r="BF741" i="2"/>
  <c r="T741" i="2"/>
  <c r="R741" i="2"/>
  <c r="P741" i="2"/>
  <c r="BI740" i="2"/>
  <c r="BH740" i="2"/>
  <c r="BG740" i="2"/>
  <c r="BF740" i="2"/>
  <c r="T740" i="2"/>
  <c r="R740" i="2"/>
  <c r="P740" i="2"/>
  <c r="BI739" i="2"/>
  <c r="BH739" i="2"/>
  <c r="BG739" i="2"/>
  <c r="BF739" i="2"/>
  <c r="T739" i="2"/>
  <c r="R739" i="2"/>
  <c r="P739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4" i="2"/>
  <c r="BH714" i="2"/>
  <c r="BG714" i="2"/>
  <c r="BF714" i="2"/>
  <c r="T714" i="2"/>
  <c r="R714" i="2"/>
  <c r="P714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9" i="2"/>
  <c r="BH689" i="2"/>
  <c r="BG689" i="2"/>
  <c r="BF689" i="2"/>
  <c r="T689" i="2"/>
  <c r="R689" i="2"/>
  <c r="P689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77" i="2"/>
  <c r="BH677" i="2"/>
  <c r="BG677" i="2"/>
  <c r="BF677" i="2"/>
  <c r="T677" i="2"/>
  <c r="R677" i="2"/>
  <c r="P677" i="2"/>
  <c r="BI673" i="2"/>
  <c r="BH673" i="2"/>
  <c r="BG673" i="2"/>
  <c r="BF673" i="2"/>
  <c r="T673" i="2"/>
  <c r="T672" i="2"/>
  <c r="R673" i="2"/>
  <c r="R672" i="2"/>
  <c r="P673" i="2"/>
  <c r="P672" i="2"/>
  <c r="BI670" i="2"/>
  <c r="BH670" i="2"/>
  <c r="BG670" i="2"/>
  <c r="BF670" i="2"/>
  <c r="T670" i="2"/>
  <c r="R670" i="2"/>
  <c r="P670" i="2"/>
  <c r="BI668" i="2"/>
  <c r="BH668" i="2"/>
  <c r="BG668" i="2"/>
  <c r="BF668" i="2"/>
  <c r="T668" i="2"/>
  <c r="R668" i="2"/>
  <c r="P668" i="2"/>
  <c r="BI666" i="2"/>
  <c r="BH666" i="2"/>
  <c r="BG666" i="2"/>
  <c r="BF666" i="2"/>
  <c r="T666" i="2"/>
  <c r="R666" i="2"/>
  <c r="P666" i="2"/>
  <c r="BI664" i="2"/>
  <c r="BH664" i="2"/>
  <c r="BG664" i="2"/>
  <c r="BF664" i="2"/>
  <c r="T664" i="2"/>
  <c r="R664" i="2"/>
  <c r="P664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59" i="2"/>
  <c r="BH559" i="2"/>
  <c r="BG559" i="2"/>
  <c r="BF559" i="2"/>
  <c r="T559" i="2"/>
  <c r="R559" i="2"/>
  <c r="P559" i="2"/>
  <c r="BI553" i="2"/>
  <c r="BH553" i="2"/>
  <c r="BG553" i="2"/>
  <c r="BF553" i="2"/>
  <c r="T553" i="2"/>
  <c r="R553" i="2"/>
  <c r="P553" i="2"/>
  <c r="BI547" i="2"/>
  <c r="BH547" i="2"/>
  <c r="BG547" i="2"/>
  <c r="BF547" i="2"/>
  <c r="T547" i="2"/>
  <c r="R547" i="2"/>
  <c r="P547" i="2"/>
  <c r="BI528" i="2"/>
  <c r="BH528" i="2"/>
  <c r="BG528" i="2"/>
  <c r="BF528" i="2"/>
  <c r="T528" i="2"/>
  <c r="R528" i="2"/>
  <c r="P528" i="2"/>
  <c r="BI516" i="2"/>
  <c r="BH516" i="2"/>
  <c r="BG516" i="2"/>
  <c r="BF516" i="2"/>
  <c r="T516" i="2"/>
  <c r="R516" i="2"/>
  <c r="P516" i="2"/>
  <c r="BI496" i="2"/>
  <c r="BH496" i="2"/>
  <c r="BG496" i="2"/>
  <c r="BF496" i="2"/>
  <c r="T496" i="2"/>
  <c r="R496" i="2"/>
  <c r="P496" i="2"/>
  <c r="BI476" i="2"/>
  <c r="BH476" i="2"/>
  <c r="BG476" i="2"/>
  <c r="BF476" i="2"/>
  <c r="T476" i="2"/>
  <c r="R476" i="2"/>
  <c r="P476" i="2"/>
  <c r="BI467" i="2"/>
  <c r="BH467" i="2"/>
  <c r="BG467" i="2"/>
  <c r="BF467" i="2"/>
  <c r="T467" i="2"/>
  <c r="R467" i="2"/>
  <c r="P467" i="2"/>
  <c r="BI452" i="2"/>
  <c r="BH452" i="2"/>
  <c r="BG452" i="2"/>
  <c r="BF452" i="2"/>
  <c r="T452" i="2"/>
  <c r="R452" i="2"/>
  <c r="P452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16" i="2"/>
  <c r="BH416" i="2"/>
  <c r="BG416" i="2"/>
  <c r="BF416" i="2"/>
  <c r="T416" i="2"/>
  <c r="R416" i="2"/>
  <c r="P416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2" i="2"/>
  <c r="BH372" i="2"/>
  <c r="BG372" i="2"/>
  <c r="BF372" i="2"/>
  <c r="T372" i="2"/>
  <c r="R372" i="2"/>
  <c r="P372" i="2"/>
  <c r="BI345" i="2"/>
  <c r="BH345" i="2"/>
  <c r="BG345" i="2"/>
  <c r="BF345" i="2"/>
  <c r="T345" i="2"/>
  <c r="R345" i="2"/>
  <c r="P345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08" i="2"/>
  <c r="BH308" i="2"/>
  <c r="BG308" i="2"/>
  <c r="BF308" i="2"/>
  <c r="T308" i="2"/>
  <c r="R308" i="2"/>
  <c r="P308" i="2"/>
  <c r="BI292" i="2"/>
  <c r="BH292" i="2"/>
  <c r="BG292" i="2"/>
  <c r="BF292" i="2"/>
  <c r="T292" i="2"/>
  <c r="R292" i="2"/>
  <c r="P292" i="2"/>
  <c r="BI263" i="2"/>
  <c r="BH263" i="2"/>
  <c r="BG263" i="2"/>
  <c r="BF263" i="2"/>
  <c r="T263" i="2"/>
  <c r="R263" i="2"/>
  <c r="P263" i="2"/>
  <c r="BI189" i="2"/>
  <c r="BH189" i="2"/>
  <c r="BG189" i="2"/>
  <c r="BF189" i="2"/>
  <c r="T189" i="2"/>
  <c r="R189" i="2"/>
  <c r="P189" i="2"/>
  <c r="BI180" i="2"/>
  <c r="BH180" i="2"/>
  <c r="BG180" i="2"/>
  <c r="BF180" i="2"/>
  <c r="T180" i="2"/>
  <c r="R180" i="2"/>
  <c r="P180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T163" i="2"/>
  <c r="R164" i="2"/>
  <c r="R163" i="2"/>
  <c r="P164" i="2"/>
  <c r="P163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4" i="2"/>
  <c r="BH134" i="2"/>
  <c r="BG134" i="2"/>
  <c r="BF134" i="2"/>
  <c r="T134" i="2"/>
  <c r="R134" i="2"/>
  <c r="P134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J102" i="2"/>
  <c r="J101" i="2"/>
  <c r="F101" i="2"/>
  <c r="F99" i="2"/>
  <c r="E97" i="2"/>
  <c r="J55" i="2"/>
  <c r="J54" i="2"/>
  <c r="F54" i="2"/>
  <c r="F52" i="2"/>
  <c r="E50" i="2"/>
  <c r="J18" i="2"/>
  <c r="E18" i="2"/>
  <c r="F102" i="2"/>
  <c r="J17" i="2"/>
  <c r="J12" i="2"/>
  <c r="J99" i="2" s="1"/>
  <c r="E7" i="2"/>
  <c r="E48" i="2" s="1"/>
  <c r="L50" i="1"/>
  <c r="AM50" i="1"/>
  <c r="AM49" i="1"/>
  <c r="L49" i="1"/>
  <c r="AM47" i="1"/>
  <c r="L47" i="1"/>
  <c r="L45" i="1"/>
  <c r="L44" i="1"/>
  <c r="J806" i="2"/>
  <c r="BK827" i="2"/>
  <c r="J1056" i="2"/>
  <c r="BK304" i="3"/>
  <c r="J201" i="4"/>
  <c r="BK1085" i="2"/>
  <c r="BK547" i="2"/>
  <c r="J673" i="2"/>
  <c r="J275" i="3"/>
  <c r="BK246" i="4"/>
  <c r="BK344" i="4"/>
  <c r="J772" i="2"/>
  <c r="J246" i="3"/>
  <c r="J322" i="3"/>
  <c r="J133" i="3"/>
  <c r="J391" i="4"/>
  <c r="J852" i="2"/>
  <c r="J822" i="2"/>
  <c r="J399" i="2"/>
  <c r="J204" i="3"/>
  <c r="J164" i="3"/>
  <c r="J466" i="4"/>
  <c r="BK1053" i="2"/>
  <c r="BK409" i="2"/>
  <c r="BK435" i="3"/>
  <c r="BK341" i="3"/>
  <c r="BK330" i="4"/>
  <c r="J1081" i="2"/>
  <c r="J587" i="2"/>
  <c r="J827" i="2"/>
  <c r="J450" i="3"/>
  <c r="BK429" i="4"/>
  <c r="J898" i="2"/>
  <c r="BK389" i="2"/>
  <c r="BK835" i="2"/>
  <c r="J744" i="2"/>
  <c r="BK832" i="2"/>
  <c r="J403" i="3"/>
  <c r="BK336" i="4"/>
  <c r="J432" i="4"/>
  <c r="BK383" i="2"/>
  <c r="BK292" i="2"/>
  <c r="BK1062" i="2"/>
  <c r="J379" i="2"/>
  <c r="BK295" i="3"/>
  <c r="J280" i="4"/>
  <c r="J944" i="2"/>
  <c r="BK164" i="2"/>
  <c r="J167" i="2"/>
  <c r="BK224" i="3"/>
  <c r="J368" i="3"/>
  <c r="BK446" i="4"/>
  <c r="J336" i="4"/>
  <c r="J569" i="2"/>
  <c r="J834" i="2"/>
  <c r="J651" i="2"/>
  <c r="BK288" i="3"/>
  <c r="J182" i="4"/>
  <c r="BK756" i="2"/>
  <c r="J664" i="2"/>
  <c r="BK917" i="2"/>
  <c r="J264" i="3"/>
  <c r="BK186" i="3"/>
  <c r="J471" i="4"/>
  <c r="BK736" i="2"/>
  <c r="BK569" i="2"/>
  <c r="J547" i="2"/>
  <c r="J328" i="3"/>
  <c r="BK449" i="4"/>
  <c r="BK438" i="4"/>
  <c r="BK528" i="2"/>
  <c r="BK259" i="3"/>
  <c r="BK325" i="3"/>
  <c r="BK426" i="4"/>
  <c r="J314" i="4"/>
  <c r="BK820" i="2"/>
  <c r="BK452" i="2"/>
  <c r="BK770" i="2"/>
  <c r="BK189" i="3"/>
  <c r="BK416" i="4"/>
  <c r="BK696" i="2"/>
  <c r="BK170" i="2"/>
  <c r="BK944" i="2"/>
  <c r="BK349" i="3"/>
  <c r="J112" i="3"/>
  <c r="BK459" i="4"/>
  <c r="J407" i="2"/>
  <c r="BK752" i="2"/>
  <c r="J693" i="2"/>
  <c r="BK323" i="3"/>
  <c r="BK194" i="3"/>
  <c r="BK94" i="4"/>
  <c r="J741" i="2"/>
  <c r="J454" i="4"/>
  <c r="J1084" i="2"/>
  <c r="BK443" i="2"/>
  <c r="BK657" i="2"/>
  <c r="J121" i="4"/>
  <c r="BK201" i="4"/>
  <c r="J657" i="2"/>
  <c r="J819" i="2"/>
  <c r="BK345" i="3"/>
  <c r="J180" i="3"/>
  <c r="BK466" i="4"/>
  <c r="BK800" i="2"/>
  <c r="BK924" i="2"/>
  <c r="J947" i="2"/>
  <c r="BK351" i="3"/>
  <c r="J261" i="3"/>
  <c r="J411" i="4"/>
  <c r="BK203" i="4"/>
  <c r="BK841" i="2"/>
  <c r="BK822" i="2"/>
  <c r="J102" i="3"/>
  <c r="BK155" i="4"/>
  <c r="J668" i="2"/>
  <c r="BK955" i="2"/>
  <c r="BK673" i="2"/>
  <c r="J308" i="3"/>
  <c r="BK324" i="3"/>
  <c r="BK320" i="4"/>
  <c r="J575" i="2"/>
  <c r="J1033" i="2"/>
  <c r="BK336" i="3"/>
  <c r="BK353" i="3"/>
  <c r="BK314" i="4"/>
  <c r="J473" i="4"/>
  <c r="J810" i="2"/>
  <c r="BK994" i="2"/>
  <c r="J176" i="3"/>
  <c r="BK325" i="4"/>
  <c r="J109" i="3"/>
  <c r="BK182" i="4"/>
  <c r="J263" i="2"/>
  <c r="BK333" i="3"/>
  <c r="J344" i="4"/>
  <c r="BK838" i="2"/>
  <c r="J922" i="2"/>
  <c r="BK422" i="3"/>
  <c r="BK153" i="4"/>
  <c r="BK693" i="2"/>
  <c r="J109" i="4"/>
  <c r="J962" i="2"/>
  <c r="J386" i="3"/>
  <c r="J336" i="3"/>
  <c r="J459" i="4"/>
  <c r="J476" i="2"/>
  <c r="J528" i="2"/>
  <c r="BK372" i="2"/>
  <c r="J194" i="3"/>
  <c r="BK197" i="3"/>
  <c r="BK413" i="4"/>
  <c r="J350" i="4"/>
  <c r="BK908" i="2"/>
  <c r="BK837" i="2"/>
  <c r="BK734" i="2"/>
  <c r="BK154" i="3"/>
  <c r="J407" i="4"/>
  <c r="J378" i="2"/>
  <c r="J670" i="2"/>
  <c r="J433" i="2"/>
  <c r="J217" i="3"/>
  <c r="J400" i="4"/>
  <c r="J817" i="2"/>
  <c r="J384" i="2"/>
  <c r="J739" i="2"/>
  <c r="BK182" i="3"/>
  <c r="J381" i="3"/>
  <c r="J153" i="4"/>
  <c r="J206" i="4"/>
  <c r="J581" i="2"/>
  <c r="J884" i="2"/>
  <c r="J298" i="3"/>
  <c r="J323" i="3"/>
  <c r="BK194" i="4"/>
  <c r="J416" i="4"/>
  <c r="BK922" i="2"/>
  <c r="J336" i="2"/>
  <c r="BK1039" i="2"/>
  <c r="BK428" i="2"/>
  <c r="BK162" i="3"/>
  <c r="BK280" i="4"/>
  <c r="BK1056" i="2"/>
  <c r="J689" i="2"/>
  <c r="BK962" i="2"/>
  <c r="BK689" i="2"/>
  <c r="J425" i="3"/>
  <c r="BK293" i="3"/>
  <c r="J362" i="4"/>
  <c r="J467" i="4"/>
  <c r="J584" i="2"/>
  <c r="J440" i="2"/>
  <c r="J659" i="2"/>
  <c r="J327" i="3"/>
  <c r="J302" i="3"/>
  <c r="J446" i="4"/>
  <c r="BK136" i="4"/>
  <c r="J716" i="2"/>
  <c r="BK651" i="2"/>
  <c r="J134" i="2"/>
  <c r="BK746" i="2"/>
  <c r="BK178" i="3"/>
  <c r="J182" i="3"/>
  <c r="J441" i="4"/>
  <c r="J455" i="4"/>
  <c r="J917" i="2"/>
  <c r="BK345" i="2"/>
  <c r="BK825" i="2"/>
  <c r="BK387" i="2"/>
  <c r="J360" i="3"/>
  <c r="BK450" i="3"/>
  <c r="J468" i="4"/>
  <c r="BK1090" i="2"/>
  <c r="BK742" i="2"/>
  <c r="BK748" i="2"/>
  <c r="J351" i="3"/>
  <c r="BK360" i="3"/>
  <c r="J464" i="4"/>
  <c r="BK764" i="2"/>
  <c r="J566" i="2"/>
  <c r="J333" i="3"/>
  <c r="BK130" i="4"/>
  <c r="J437" i="2"/>
  <c r="J832" i="2"/>
  <c r="J179" i="3"/>
  <c r="BK167" i="3"/>
  <c r="J184" i="4"/>
  <c r="BK677" i="2"/>
  <c r="J756" i="2"/>
  <c r="J878" i="2"/>
  <c r="J443" i="2"/>
  <c r="BK320" i="3"/>
  <c r="BK347" i="4"/>
  <c r="J684" i="2"/>
  <c r="BK716" i="2"/>
  <c r="BK308" i="3"/>
  <c r="J186" i="3"/>
  <c r="J136" i="4"/>
  <c r="BK744" i="2"/>
  <c r="J736" i="2"/>
  <c r="BK654" i="2"/>
  <c r="J224" i="3"/>
  <c r="J458" i="4"/>
  <c r="J416" i="2"/>
  <c r="J748" i="2"/>
  <c r="BK160" i="2"/>
  <c r="BK120" i="2"/>
  <c r="BK315" i="3"/>
  <c r="BK302" i="3"/>
  <c r="J293" i="3"/>
  <c r="J155" i="4"/>
  <c r="BK476" i="4"/>
  <c r="BK714" i="2"/>
  <c r="J654" i="2"/>
  <c r="BK741" i="2"/>
  <c r="BK1081" i="2"/>
  <c r="J312" i="3"/>
  <c r="BK471" i="4"/>
  <c r="J286" i="3"/>
  <c r="BK264" i="3"/>
  <c r="J246" i="4"/>
  <c r="BK813" i="2"/>
  <c r="BK167" i="2"/>
  <c r="BK1022" i="2"/>
  <c r="J124" i="2"/>
  <c r="BK947" i="2"/>
  <c r="BK109" i="3"/>
  <c r="BK208" i="4"/>
  <c r="J398" i="4"/>
  <c r="BK659" i="2"/>
  <c r="BK435" i="2"/>
  <c r="BK124" i="2"/>
  <c r="J207" i="3"/>
  <c r="BK206" i="4"/>
  <c r="J154" i="2"/>
  <c r="BK127" i="2"/>
  <c r="J1082" i="2"/>
  <c r="J320" i="3"/>
  <c r="J213" i="3"/>
  <c r="BK145" i="4"/>
  <c r="J1085" i="2"/>
  <c r="J1053" i="2"/>
  <c r="J292" i="2"/>
  <c r="BK213" i="3"/>
  <c r="BK102" i="3"/>
  <c r="J396" i="4"/>
  <c r="BK863" i="2"/>
  <c r="J778" i="2"/>
  <c r="BK684" i="2"/>
  <c r="BK338" i="3"/>
  <c r="BK286" i="3"/>
  <c r="BK112" i="3"/>
  <c r="J253" i="4"/>
  <c r="J139" i="4"/>
  <c r="BK334" i="2"/>
  <c r="BK407" i="2"/>
  <c r="J837" i="2"/>
  <c r="J330" i="3"/>
  <c r="J323" i="4"/>
  <c r="J341" i="4"/>
  <c r="J578" i="2"/>
  <c r="BK373" i="3"/>
  <c r="BK1086" i="2"/>
  <c r="J770" i="2"/>
  <c r="J746" i="2"/>
  <c r="BK559" i="2"/>
  <c r="J363" i="3"/>
  <c r="BK308" i="4"/>
  <c r="J691" i="2"/>
  <c r="BK578" i="2"/>
  <c r="J345" i="3"/>
  <c r="J277" i="3"/>
  <c r="J994" i="2"/>
  <c r="BK819" i="2"/>
  <c r="J389" i="2"/>
  <c r="J295" i="3"/>
  <c r="J338" i="3"/>
  <c r="BK403" i="3"/>
  <c r="BK353" i="4"/>
  <c r="BK761" i="2"/>
  <c r="J383" i="2"/>
  <c r="BK180" i="3"/>
  <c r="BK164" i="3"/>
  <c r="J337" i="3"/>
  <c r="J1080" i="2"/>
  <c r="BK575" i="2"/>
  <c r="BK150" i="2"/>
  <c r="BK834" i="2"/>
  <c r="BK419" i="3"/>
  <c r="BK207" i="3"/>
  <c r="BK118" i="4"/>
  <c r="BK1084" i="2"/>
  <c r="BK581" i="2"/>
  <c r="J385" i="2"/>
  <c r="J300" i="3"/>
  <c r="J349" i="3"/>
  <c r="J359" i="4"/>
  <c r="J429" i="4"/>
  <c r="BK915" i="2"/>
  <c r="J114" i="2"/>
  <c r="J876" i="2"/>
  <c r="J227" i="3"/>
  <c r="J130" i="4"/>
  <c r="J1086" i="2"/>
  <c r="BK1024" i="2"/>
  <c r="BK111" i="2"/>
  <c r="BK114" i="2"/>
  <c r="J908" i="2"/>
  <c r="BK584" i="2"/>
  <c r="J259" i="3"/>
  <c r="BK432" i="4"/>
  <c r="BK333" i="4"/>
  <c r="J831" i="2"/>
  <c r="J1039" i="2"/>
  <c r="J108" i="2"/>
  <c r="J304" i="3"/>
  <c r="BK350" i="4"/>
  <c r="J1078" i="2"/>
  <c r="BK308" i="2"/>
  <c r="J553" i="2"/>
  <c r="J419" i="3"/>
  <c r="BK273" i="3"/>
  <c r="BK356" i="4"/>
  <c r="BK1079" i="2"/>
  <c r="J372" i="2"/>
  <c r="BK1033" i="2"/>
  <c r="BK227" i="3"/>
  <c r="BK105" i="3"/>
  <c r="BK253" i="4"/>
  <c r="BK942" i="2"/>
  <c r="J345" i="2"/>
  <c r="J800" i="2"/>
  <c r="J461" i="3"/>
  <c r="J459" i="3"/>
  <c r="BK398" i="4"/>
  <c r="J1069" i="2"/>
  <c r="BK117" i="2"/>
  <c r="BK1080" i="2"/>
  <c r="BK277" i="3"/>
  <c r="BK221" i="3"/>
  <c r="J330" i="4"/>
  <c r="BK990" i="2"/>
  <c r="BK587" i="2"/>
  <c r="BK459" i="3"/>
  <c r="J373" i="3"/>
  <c r="BK468" i="4"/>
  <c r="BK380" i="2"/>
  <c r="BK385" i="2"/>
  <c r="BK739" i="2"/>
  <c r="BK148" i="3"/>
  <c r="BK454" i="4"/>
  <c r="BK147" i="2"/>
  <c r="J120" i="2"/>
  <c r="J409" i="2"/>
  <c r="BK312" i="3"/>
  <c r="BK275" i="3"/>
  <c r="J423" i="4"/>
  <c r="J462" i="4"/>
  <c r="BK458" i="4"/>
  <c r="BK180" i="2"/>
  <c r="J915" i="2"/>
  <c r="BK402" i="2"/>
  <c r="BK399" i="2"/>
  <c r="J189" i="3"/>
  <c r="BK317" i="3"/>
  <c r="J353" i="4"/>
  <c r="BK263" i="2"/>
  <c r="BK386" i="3"/>
  <c r="BK109" i="4"/>
  <c r="AS54" i="1"/>
  <c r="J331" i="3"/>
  <c r="J413" i="4"/>
  <c r="J1062" i="2"/>
  <c r="BK778" i="2"/>
  <c r="J147" i="2"/>
  <c r="BK328" i="3"/>
  <c r="BK334" i="3"/>
  <c r="J333" i="4"/>
  <c r="J761" i="2"/>
  <c r="J764" i="2"/>
  <c r="J325" i="3"/>
  <c r="J266" i="3"/>
  <c r="BK441" i="4"/>
  <c r="BK1082" i="2"/>
  <c r="J435" i="2"/>
  <c r="J734" i="2"/>
  <c r="J696" i="2"/>
  <c r="BK327" i="3"/>
  <c r="J308" i="4"/>
  <c r="BK359" i="4"/>
  <c r="BK566" i="2"/>
  <c r="BK108" i="2"/>
  <c r="BK803" i="2"/>
  <c r="J942" i="2"/>
  <c r="J432" i="3"/>
  <c r="BK462" i="4"/>
  <c r="J838" i="2"/>
  <c r="BK467" i="2"/>
  <c r="BK400" i="3"/>
  <c r="BK375" i="3"/>
  <c r="J167" i="3"/>
  <c r="BK959" i="2"/>
  <c r="BK865" i="2"/>
  <c r="BK437" i="2"/>
  <c r="BK664" i="2"/>
  <c r="BK298" i="3"/>
  <c r="J162" i="3"/>
  <c r="J94" i="4"/>
  <c r="J426" i="4"/>
  <c r="J308" i="2"/>
  <c r="J428" i="2"/>
  <c r="BK516" i="2"/>
  <c r="J383" i="3"/>
  <c r="BK266" i="3"/>
  <c r="BK323" i="4"/>
  <c r="J1090" i="2"/>
  <c r="BK433" i="2"/>
  <c r="BK154" i="2"/>
  <c r="J1024" i="2"/>
  <c r="BK442" i="3"/>
  <c r="BK443" i="4"/>
  <c r="BK198" i="4"/>
  <c r="J496" i="2"/>
  <c r="BK423" i="4"/>
  <c r="BK100" i="4"/>
  <c r="BK817" i="2"/>
  <c r="BK895" i="2"/>
  <c r="BK133" i="4"/>
  <c r="J1088" i="2"/>
  <c r="J431" i="2"/>
  <c r="J117" i="2"/>
  <c r="J959" i="2"/>
  <c r="J353" i="3"/>
  <c r="J281" i="3"/>
  <c r="BK400" i="4"/>
  <c r="J150" i="2"/>
  <c r="BK1069" i="2"/>
  <c r="BK826" i="2"/>
  <c r="BK271" i="3"/>
  <c r="J194" i="4"/>
  <c r="J516" i="2"/>
  <c r="J830" i="2"/>
  <c r="J758" i="2"/>
  <c r="BK133" i="3"/>
  <c r="J476" i="4"/>
  <c r="J145" i="4"/>
  <c r="J160" i="2"/>
  <c r="BK898" i="2"/>
  <c r="J197" i="3"/>
  <c r="BK432" i="3"/>
  <c r="J105" i="4"/>
  <c r="J740" i="2"/>
  <c r="BK431" i="2"/>
  <c r="J341" i="3"/>
  <c r="BK461" i="3"/>
  <c r="J325" i="4"/>
  <c r="BK691" i="2"/>
  <c r="BK718" i="2"/>
  <c r="J990" i="2"/>
  <c r="BK363" i="3"/>
  <c r="BK217" i="3"/>
  <c r="BK184" i="4"/>
  <c r="J118" i="4"/>
  <c r="BK884" i="2"/>
  <c r="BK758" i="2"/>
  <c r="J170" i="2"/>
  <c r="BK476" i="2"/>
  <c r="J718" i="2"/>
  <c r="BK330" i="3"/>
  <c r="BK300" i="3"/>
  <c r="BK464" i="4"/>
  <c r="J835" i="2"/>
  <c r="BK806" i="2"/>
  <c r="BK670" i="2"/>
  <c r="J180" i="2"/>
  <c r="J154" i="3"/>
  <c r="J221" i="3"/>
  <c r="BK411" i="4"/>
  <c r="J825" i="2"/>
  <c r="J841" i="2"/>
  <c r="J164" i="2"/>
  <c r="J677" i="2"/>
  <c r="BK337" i="3"/>
  <c r="J403" i="4"/>
  <c r="BK105" i="4"/>
  <c r="J816" i="2"/>
  <c r="BK876" i="2"/>
  <c r="J951" i="2"/>
  <c r="BK141" i="2"/>
  <c r="BK246" i="3"/>
  <c r="J417" i="3"/>
  <c r="BK391" i="4"/>
  <c r="BK1088" i="2"/>
  <c r="BK396" i="4"/>
  <c r="J467" i="2"/>
  <c r="J141" i="2"/>
  <c r="BK378" i="2"/>
  <c r="J317" i="3"/>
  <c r="BK467" i="4"/>
  <c r="J559" i="2"/>
  <c r="J334" i="2"/>
  <c r="J111" i="2"/>
  <c r="J315" i="3"/>
  <c r="BK139" i="4"/>
  <c r="J387" i="2"/>
  <c r="J955" i="2"/>
  <c r="BK381" i="3"/>
  <c r="BK299" i="3"/>
  <c r="J438" i="4"/>
  <c r="BK816" i="2"/>
  <c r="BK772" i="2"/>
  <c r="BK810" i="2"/>
  <c r="J273" i="3"/>
  <c r="BK473" i="4"/>
  <c r="BK878" i="2"/>
  <c r="BK438" i="2"/>
  <c r="BK553" i="2"/>
  <c r="J435" i="3"/>
  <c r="BK368" i="3"/>
  <c r="BK121" i="4"/>
  <c r="J203" i="4"/>
  <c r="BK740" i="2"/>
  <c r="J402" i="2"/>
  <c r="BK417" i="3"/>
  <c r="BK322" i="3"/>
  <c r="J198" i="4"/>
  <c r="BK830" i="2"/>
  <c r="BK189" i="2"/>
  <c r="J452" i="2"/>
  <c r="J438" i="2"/>
  <c r="BK261" i="3"/>
  <c r="BK407" i="4"/>
  <c r="BK455" i="4"/>
  <c r="BK362" i="4"/>
  <c r="J895" i="2"/>
  <c r="J572" i="2"/>
  <c r="BK668" i="2"/>
  <c r="J666" i="2"/>
  <c r="J148" i="3"/>
  <c r="J449" i="4"/>
  <c r="J100" i="4"/>
  <c r="J865" i="2"/>
  <c r="BK1078" i="2"/>
  <c r="BK682" i="2"/>
  <c r="J924" i="2"/>
  <c r="J127" i="2"/>
  <c r="BK383" i="3"/>
  <c r="J178" i="3"/>
  <c r="BK219" i="4"/>
  <c r="BK496" i="2"/>
  <c r="BK792" i="2"/>
  <c r="BK440" i="2"/>
  <c r="J742" i="2"/>
  <c r="J334" i="3"/>
  <c r="BK281" i="3"/>
  <c r="BK328" i="4"/>
  <c r="J189" i="2"/>
  <c r="BK572" i="2"/>
  <c r="BK336" i="2"/>
  <c r="BK200" i="3"/>
  <c r="J375" i="3"/>
  <c r="J320" i="4"/>
  <c r="J752" i="2"/>
  <c r="J863" i="2"/>
  <c r="J803" i="2"/>
  <c r="J271" i="3"/>
  <c r="J389" i="4"/>
  <c r="BK831" i="2"/>
  <c r="J1079" i="2"/>
  <c r="BK134" i="2"/>
  <c r="BK425" i="3"/>
  <c r="J324" i="3"/>
  <c r="J356" i="4"/>
  <c r="J404" i="2"/>
  <c r="J820" i="2"/>
  <c r="J380" i="2"/>
  <c r="J442" i="3"/>
  <c r="BK176" i="3"/>
  <c r="J347" i="4"/>
  <c r="BK379" i="2"/>
  <c r="J682" i="2"/>
  <c r="J299" i="3"/>
  <c r="J422" i="3"/>
  <c r="BK389" i="4"/>
  <c r="BK341" i="4"/>
  <c r="BK780" i="2"/>
  <c r="J826" i="2"/>
  <c r="J1022" i="2"/>
  <c r="BK331" i="3"/>
  <c r="J105" i="3"/>
  <c r="J208" i="4"/>
  <c r="BK951" i="2"/>
  <c r="J288" i="3"/>
  <c r="J133" i="4"/>
  <c r="J714" i="2"/>
  <c r="J813" i="2"/>
  <c r="BK204" i="3"/>
  <c r="BK403" i="4"/>
  <c r="BK416" i="2"/>
  <c r="BK852" i="2"/>
  <c r="BK666" i="2"/>
  <c r="J780" i="2"/>
  <c r="J200" i="3"/>
  <c r="J219" i="4"/>
  <c r="J443" i="4"/>
  <c r="BK404" i="2"/>
  <c r="BK384" i="2"/>
  <c r="J792" i="2"/>
  <c r="J400" i="3"/>
  <c r="BK179" i="3"/>
  <c r="J328" i="4"/>
  <c r="R166" i="2" l="1"/>
  <c r="R388" i="2"/>
  <c r="BK695" i="2"/>
  <c r="J695" i="2"/>
  <c r="J69" i="2" s="1"/>
  <c r="T738" i="2"/>
  <c r="P763" i="2"/>
  <c r="BK840" i="2"/>
  <c r="J840" i="2" s="1"/>
  <c r="J75" i="2" s="1"/>
  <c r="P897" i="2"/>
  <c r="R961" i="2"/>
  <c r="BK1077" i="2"/>
  <c r="T1083" i="2"/>
  <c r="R193" i="3"/>
  <c r="P297" i="3"/>
  <c r="R319" i="3"/>
  <c r="BK385" i="3"/>
  <c r="J385" i="3" s="1"/>
  <c r="J74" i="3" s="1"/>
  <c r="BK107" i="2"/>
  <c r="J107" i="2"/>
  <c r="J61" i="2" s="1"/>
  <c r="T439" i="2"/>
  <c r="R738" i="2"/>
  <c r="T763" i="2"/>
  <c r="P840" i="2"/>
  <c r="R897" i="2"/>
  <c r="BK946" i="2"/>
  <c r="J946" i="2"/>
  <c r="J77" i="2" s="1"/>
  <c r="T946" i="2"/>
  <c r="R1083" i="2"/>
  <c r="P101" i="3"/>
  <c r="P100" i="3" s="1"/>
  <c r="R101" i="3"/>
  <c r="T101" i="3"/>
  <c r="P181" i="3"/>
  <c r="P280" i="3"/>
  <c r="P303" i="3"/>
  <c r="R340" i="3"/>
  <c r="T362" i="3"/>
  <c r="R138" i="4"/>
  <c r="T108" i="3"/>
  <c r="R280" i="3"/>
  <c r="R297" i="3"/>
  <c r="BK340" i="3"/>
  <c r="J340" i="3" s="1"/>
  <c r="J72" i="3" s="1"/>
  <c r="BK362" i="3"/>
  <c r="J362" i="3"/>
  <c r="J73" i="3" s="1"/>
  <c r="BK319" i="4"/>
  <c r="J319" i="4" s="1"/>
  <c r="J64" i="4" s="1"/>
  <c r="BK108" i="3"/>
  <c r="J108" i="3"/>
  <c r="J62" i="3" s="1"/>
  <c r="BK181" i="3"/>
  <c r="J181" i="3" s="1"/>
  <c r="J63" i="3" s="1"/>
  <c r="T280" i="3"/>
  <c r="P319" i="3"/>
  <c r="R385" i="3"/>
  <c r="P93" i="4"/>
  <c r="P129" i="4"/>
  <c r="T346" i="4"/>
  <c r="P406" i="4"/>
  <c r="P107" i="2"/>
  <c r="R439" i="2"/>
  <c r="T676" i="2"/>
  <c r="P738" i="2"/>
  <c r="R763" i="2"/>
  <c r="R812" i="2"/>
  <c r="BK897" i="2"/>
  <c r="J897" i="2" s="1"/>
  <c r="J76" i="2" s="1"/>
  <c r="T961" i="2"/>
  <c r="P1077" i="2"/>
  <c r="BK138" i="4"/>
  <c r="J138" i="4"/>
  <c r="J63" i="4" s="1"/>
  <c r="R346" i="4"/>
  <c r="P415" i="4"/>
  <c r="T166" i="2"/>
  <c r="T388" i="2"/>
  <c r="P676" i="2"/>
  <c r="BK763" i="2"/>
  <c r="J763" i="2" s="1"/>
  <c r="J73" i="2" s="1"/>
  <c r="R840" i="2"/>
  <c r="P961" i="2"/>
  <c r="BK193" i="3"/>
  <c r="J193" i="3"/>
  <c r="J64" i="3" s="1"/>
  <c r="R303" i="3"/>
  <c r="T385" i="3"/>
  <c r="R93" i="4"/>
  <c r="R129" i="4"/>
  <c r="BK346" i="4"/>
  <c r="J346" i="4" s="1"/>
  <c r="J65" i="4" s="1"/>
  <c r="BK406" i="4"/>
  <c r="J406" i="4"/>
  <c r="J68" i="4" s="1"/>
  <c r="T415" i="4"/>
  <c r="BK439" i="2"/>
  <c r="J439" i="2"/>
  <c r="J65" i="2" s="1"/>
  <c r="R676" i="2"/>
  <c r="BK738" i="2"/>
  <c r="J738" i="2"/>
  <c r="J70" i="2" s="1"/>
  <c r="T745" i="2"/>
  <c r="P812" i="2"/>
  <c r="BK1083" i="2"/>
  <c r="J1083" i="2" s="1"/>
  <c r="J83" i="2" s="1"/>
  <c r="BK129" i="4"/>
  <c r="J129" i="4"/>
  <c r="J62" i="4" s="1"/>
  <c r="P319" i="4"/>
  <c r="P448" i="4"/>
  <c r="T107" i="2"/>
  <c r="T106" i="2" s="1"/>
  <c r="P439" i="2"/>
  <c r="BK676" i="2"/>
  <c r="J676" i="2" s="1"/>
  <c r="J68" i="2" s="1"/>
  <c r="BK745" i="2"/>
  <c r="J745" i="2"/>
  <c r="J72" i="2" s="1"/>
  <c r="R745" i="2"/>
  <c r="T840" i="2"/>
  <c r="T897" i="2"/>
  <c r="R946" i="2"/>
  <c r="R1077" i="2"/>
  <c r="R1076" i="2" s="1"/>
  <c r="P193" i="3"/>
  <c r="BK297" i="3"/>
  <c r="J297" i="3"/>
  <c r="J68" i="3" s="1"/>
  <c r="T303" i="3"/>
  <c r="P385" i="3"/>
  <c r="BK93" i="4"/>
  <c r="T129" i="4"/>
  <c r="R319" i="4"/>
  <c r="BK415" i="4"/>
  <c r="J415" i="4"/>
  <c r="J69" i="4" s="1"/>
  <c r="R448" i="4"/>
  <c r="R107" i="2"/>
  <c r="BK388" i="2"/>
  <c r="J388" i="2" s="1"/>
  <c r="J64" i="2" s="1"/>
  <c r="T695" i="2"/>
  <c r="P745" i="2"/>
  <c r="T812" i="2"/>
  <c r="BK961" i="2"/>
  <c r="J961" i="2" s="1"/>
  <c r="J78" i="2" s="1"/>
  <c r="P1083" i="2"/>
  <c r="P108" i="3"/>
  <c r="R181" i="3"/>
  <c r="BK280" i="3"/>
  <c r="J280" i="3"/>
  <c r="J67" i="3" s="1"/>
  <c r="T297" i="3"/>
  <c r="T319" i="3"/>
  <c r="P362" i="3"/>
  <c r="P138" i="4"/>
  <c r="T319" i="4"/>
  <c r="T406" i="4"/>
  <c r="BK448" i="4"/>
  <c r="J448" i="4" s="1"/>
  <c r="J70" i="4" s="1"/>
  <c r="BK166" i="2"/>
  <c r="J166" i="2"/>
  <c r="J63" i="2" s="1"/>
  <c r="P695" i="2"/>
  <c r="P946" i="2"/>
  <c r="T1077" i="2"/>
  <c r="T1076" i="2" s="1"/>
  <c r="BK101" i="3"/>
  <c r="J101" i="3" s="1"/>
  <c r="J61" i="3" s="1"/>
  <c r="T193" i="3"/>
  <c r="BK319" i="3"/>
  <c r="J319" i="3" s="1"/>
  <c r="J71" i="3" s="1"/>
  <c r="T340" i="3"/>
  <c r="T138" i="4"/>
  <c r="R406" i="4"/>
  <c r="T448" i="4"/>
  <c r="P166" i="2"/>
  <c r="P388" i="2"/>
  <c r="R695" i="2"/>
  <c r="BK812" i="2"/>
  <c r="J812" i="2" s="1"/>
  <c r="J74" i="2" s="1"/>
  <c r="R108" i="3"/>
  <c r="R100" i="3"/>
  <c r="T181" i="3"/>
  <c r="BK303" i="3"/>
  <c r="J303" i="3" s="1"/>
  <c r="J70" i="3" s="1"/>
  <c r="P340" i="3"/>
  <c r="R362" i="3"/>
  <c r="T93" i="4"/>
  <c r="P346" i="4"/>
  <c r="R415" i="4"/>
  <c r="BK163" i="2"/>
  <c r="J163" i="2"/>
  <c r="J62" i="2" s="1"/>
  <c r="BK1089" i="2"/>
  <c r="J1089" i="2" s="1"/>
  <c r="J85" i="2" s="1"/>
  <c r="BK301" i="3"/>
  <c r="J301" i="3"/>
  <c r="J69" i="3" s="1"/>
  <c r="BK434" i="3"/>
  <c r="J434" i="3" s="1"/>
  <c r="J75" i="3" s="1"/>
  <c r="BK458" i="3"/>
  <c r="J458" i="3"/>
  <c r="J78" i="3" s="1"/>
  <c r="BK672" i="2"/>
  <c r="J672" i="2" s="1"/>
  <c r="J66" i="2" s="1"/>
  <c r="BK1055" i="2"/>
  <c r="J1055" i="2"/>
  <c r="J79" i="2" s="1"/>
  <c r="BK449" i="3"/>
  <c r="J449" i="3" s="1"/>
  <c r="J76" i="3" s="1"/>
  <c r="BK743" i="2"/>
  <c r="J743" i="2"/>
  <c r="J71" i="2" s="1"/>
  <c r="BK1068" i="2"/>
  <c r="J1068" i="2" s="1"/>
  <c r="J80" i="2" s="1"/>
  <c r="BK460" i="3"/>
  <c r="J460" i="3"/>
  <c r="J79" i="3" s="1"/>
  <c r="BK402" i="4"/>
  <c r="J402" i="4" s="1"/>
  <c r="J66" i="4" s="1"/>
  <c r="BK1087" i="2"/>
  <c r="J1087" i="2"/>
  <c r="J84" i="2" s="1"/>
  <c r="BK276" i="3"/>
  <c r="J276" i="3" s="1"/>
  <c r="J65" i="3" s="1"/>
  <c r="BK475" i="4"/>
  <c r="J475" i="4"/>
  <c r="J71" i="4" s="1"/>
  <c r="E48" i="4"/>
  <c r="BE153" i="4"/>
  <c r="BE362" i="4"/>
  <c r="BE416" i="4"/>
  <c r="BE423" i="4"/>
  <c r="BE468" i="4"/>
  <c r="BE118" i="4"/>
  <c r="BE201" i="4"/>
  <c r="BE246" i="4"/>
  <c r="BE323" i="4"/>
  <c r="BE333" i="4"/>
  <c r="BE462" i="4"/>
  <c r="BE466" i="4"/>
  <c r="BE471" i="4"/>
  <c r="BE476" i="4"/>
  <c r="F88" i="4"/>
  <c r="BE184" i="4"/>
  <c r="BE198" i="4"/>
  <c r="BE359" i="4"/>
  <c r="BE389" i="4"/>
  <c r="BE391" i="4"/>
  <c r="BE400" i="4"/>
  <c r="BK100" i="3"/>
  <c r="J100" i="3" s="1"/>
  <c r="J60" i="3" s="1"/>
  <c r="BE130" i="4"/>
  <c r="BE336" i="4"/>
  <c r="BE353" i="4"/>
  <c r="BE432" i="4"/>
  <c r="BE441" i="4"/>
  <c r="BK279" i="3"/>
  <c r="J279" i="3" s="1"/>
  <c r="J66" i="3" s="1"/>
  <c r="BE280" i="4"/>
  <c r="BE328" i="4"/>
  <c r="BE347" i="4"/>
  <c r="BE446" i="4"/>
  <c r="BE455" i="4"/>
  <c r="BE459" i="4"/>
  <c r="BE473" i="4"/>
  <c r="J52" i="4"/>
  <c r="BE94" i="4"/>
  <c r="BE121" i="4"/>
  <c r="BE458" i="4"/>
  <c r="BE464" i="4"/>
  <c r="BE467" i="4"/>
  <c r="BE155" i="4"/>
  <c r="BE350" i="4"/>
  <c r="BE136" i="4"/>
  <c r="BE194" i="4"/>
  <c r="BE206" i="4"/>
  <c r="BE219" i="4"/>
  <c r="BE314" i="4"/>
  <c r="BE426" i="4"/>
  <c r="BE443" i="4"/>
  <c r="BE100" i="4"/>
  <c r="BE344" i="4"/>
  <c r="BE356" i="4"/>
  <c r="BE429" i="4"/>
  <c r="BE145" i="4"/>
  <c r="BE203" i="4"/>
  <c r="BE208" i="4"/>
  <c r="BE308" i="4"/>
  <c r="BE398" i="4"/>
  <c r="BE403" i="4"/>
  <c r="BE407" i="4"/>
  <c r="BE411" i="4"/>
  <c r="BE449" i="4"/>
  <c r="BE105" i="4"/>
  <c r="BE133" i="4"/>
  <c r="BE253" i="4"/>
  <c r="BE325" i="4"/>
  <c r="BE413" i="4"/>
  <c r="BE109" i="4"/>
  <c r="BE139" i="4"/>
  <c r="BE182" i="4"/>
  <c r="BE320" i="4"/>
  <c r="BE330" i="4"/>
  <c r="BE341" i="4"/>
  <c r="BE396" i="4"/>
  <c r="BE438" i="4"/>
  <c r="BE454" i="4"/>
  <c r="BK106" i="2"/>
  <c r="BE154" i="3"/>
  <c r="BE167" i="3"/>
  <c r="BE246" i="3"/>
  <c r="BE300" i="3"/>
  <c r="BE302" i="3"/>
  <c r="BE308" i="3"/>
  <c r="BE338" i="3"/>
  <c r="BE178" i="3"/>
  <c r="BE197" i="3"/>
  <c r="BE204" i="3"/>
  <c r="BE259" i="3"/>
  <c r="BE299" i="3"/>
  <c r="BE304" i="3"/>
  <c r="BE322" i="3"/>
  <c r="BE325" i="3"/>
  <c r="BE333" i="3"/>
  <c r="BE336" i="3"/>
  <c r="BE337" i="3"/>
  <c r="BE368" i="3"/>
  <c r="BE386" i="3"/>
  <c r="BE461" i="3"/>
  <c r="E48" i="3"/>
  <c r="BE148" i="3"/>
  <c r="BE182" i="3"/>
  <c r="BE224" i="3"/>
  <c r="BE435" i="3"/>
  <c r="BE450" i="3"/>
  <c r="BE227" i="3"/>
  <c r="BE286" i="3"/>
  <c r="BE295" i="3"/>
  <c r="BE331" i="3"/>
  <c r="BE345" i="3"/>
  <c r="BE351" i="3"/>
  <c r="F96" i="3"/>
  <c r="BE164" i="3"/>
  <c r="BE213" i="3"/>
  <c r="BE317" i="3"/>
  <c r="BE363" i="3"/>
  <c r="BE176" i="3"/>
  <c r="BE293" i="3"/>
  <c r="BE341" i="3"/>
  <c r="BE419" i="3"/>
  <c r="J52" i="3"/>
  <c r="BE102" i="3"/>
  <c r="BE112" i="3"/>
  <c r="BE162" i="3"/>
  <c r="BE266" i="3"/>
  <c r="BE327" i="3"/>
  <c r="BE360" i="3"/>
  <c r="BE422" i="3"/>
  <c r="BE459" i="3"/>
  <c r="J1077" i="2"/>
  <c r="J82" i="2"/>
  <c r="BE133" i="3"/>
  <c r="BE179" i="3"/>
  <c r="BE189" i="3"/>
  <c r="BE200" i="3"/>
  <c r="BE207" i="3"/>
  <c r="BE217" i="3"/>
  <c r="BE261" i="3"/>
  <c r="BE273" i="3"/>
  <c r="BE288" i="3"/>
  <c r="BE298" i="3"/>
  <c r="BE315" i="3"/>
  <c r="BE330" i="3"/>
  <c r="BE334" i="3"/>
  <c r="BE353" i="3"/>
  <c r="BE375" i="3"/>
  <c r="BE381" i="3"/>
  <c r="BE403" i="3"/>
  <c r="BE109" i="3"/>
  <c r="BE221" i="3"/>
  <c r="BE264" i="3"/>
  <c r="BE271" i="3"/>
  <c r="BE275" i="3"/>
  <c r="BE320" i="3"/>
  <c r="BE383" i="3"/>
  <c r="BE400" i="3"/>
  <c r="BE180" i="3"/>
  <c r="BE194" i="3"/>
  <c r="BE281" i="3"/>
  <c r="BE324" i="3"/>
  <c r="BE349" i="3"/>
  <c r="BE105" i="3"/>
  <c r="BE186" i="3"/>
  <c r="BE277" i="3"/>
  <c r="BE312" i="3"/>
  <c r="BE323" i="3"/>
  <c r="BE328" i="3"/>
  <c r="BE373" i="3"/>
  <c r="BE417" i="3"/>
  <c r="BE442" i="3"/>
  <c r="BE425" i="3"/>
  <c r="BE432" i="3"/>
  <c r="BE167" i="2"/>
  <c r="BE372" i="2"/>
  <c r="BE380" i="2"/>
  <c r="BE438" i="2"/>
  <c r="BE566" i="2"/>
  <c r="BE587" i="2"/>
  <c r="BE654" i="2"/>
  <c r="BE668" i="2"/>
  <c r="BE841" i="2"/>
  <c r="BE111" i="2"/>
  <c r="BE147" i="2"/>
  <c r="BE180" i="2"/>
  <c r="BE336" i="2"/>
  <c r="BE399" i="2"/>
  <c r="BE569" i="2"/>
  <c r="BE575" i="2"/>
  <c r="BE691" i="2"/>
  <c r="BE714" i="2"/>
  <c r="BE761" i="2"/>
  <c r="BE813" i="2"/>
  <c r="BE863" i="2"/>
  <c r="BE959" i="2"/>
  <c r="BE108" i="2"/>
  <c r="BE476" i="2"/>
  <c r="BE657" i="2"/>
  <c r="BE666" i="2"/>
  <c r="BE718" i="2"/>
  <c r="BE744" i="2"/>
  <c r="BE806" i="2"/>
  <c r="BE825" i="2"/>
  <c r="BE835" i="2"/>
  <c r="BE852" i="2"/>
  <c r="BE878" i="2"/>
  <c r="BE924" i="2"/>
  <c r="BE1069" i="2"/>
  <c r="E95" i="2"/>
  <c r="BE160" i="2"/>
  <c r="BE378" i="2"/>
  <c r="BE440" i="2"/>
  <c r="BE581" i="2"/>
  <c r="BE742" i="2"/>
  <c r="BE944" i="2"/>
  <c r="BE1024" i="2"/>
  <c r="BE1078" i="2"/>
  <c r="BE263" i="2"/>
  <c r="BE308" i="2"/>
  <c r="BE387" i="2"/>
  <c r="BE433" i="2"/>
  <c r="BE437" i="2"/>
  <c r="BE467" i="2"/>
  <c r="BE677" i="2"/>
  <c r="BE716" i="2"/>
  <c r="BE756" i="2"/>
  <c r="BE865" i="2"/>
  <c r="BE876" i="2"/>
  <c r="BE908" i="2"/>
  <c r="BE994" i="2"/>
  <c r="BE117" i="2"/>
  <c r="BE124" i="2"/>
  <c r="BE154" i="2"/>
  <c r="BE170" i="2"/>
  <c r="BE345" i="2"/>
  <c r="BE736" i="2"/>
  <c r="BE740" i="2"/>
  <c r="BE746" i="2"/>
  <c r="BE748" i="2"/>
  <c r="BE820" i="2"/>
  <c r="BE822" i="2"/>
  <c r="J52" i="2"/>
  <c r="BE164" i="2"/>
  <c r="BE189" i="2"/>
  <c r="BE292" i="2"/>
  <c r="BE431" i="2"/>
  <c r="BE443" i="2"/>
  <c r="BE496" i="2"/>
  <c r="BE547" i="2"/>
  <c r="BE559" i="2"/>
  <c r="BE584" i="2"/>
  <c r="BE734" i="2"/>
  <c r="BE752" i="2"/>
  <c r="BE819" i="2"/>
  <c r="BE895" i="2"/>
  <c r="BE898" i="2"/>
  <c r="BE922" i="2"/>
  <c r="BE942" i="2"/>
  <c r="BE114" i="2"/>
  <c r="BE334" i="2"/>
  <c r="BE379" i="2"/>
  <c r="BE416" i="2"/>
  <c r="BE659" i="2"/>
  <c r="BE684" i="2"/>
  <c r="BE739" i="2"/>
  <c r="BE792" i="2"/>
  <c r="BE816" i="2"/>
  <c r="BE951" i="2"/>
  <c r="BE955" i="2"/>
  <c r="BE127" i="2"/>
  <c r="BE383" i="2"/>
  <c r="BE409" i="2"/>
  <c r="BE553" i="2"/>
  <c r="BE673" i="2"/>
  <c r="BE696" i="2"/>
  <c r="BE772" i="2"/>
  <c r="BE831" i="2"/>
  <c r="BE962" i="2"/>
  <c r="BE1022" i="2"/>
  <c r="BE1056" i="2"/>
  <c r="BE1062" i="2"/>
  <c r="F55" i="2"/>
  <c r="BE120" i="2"/>
  <c r="BE404" i="2"/>
  <c r="BE516" i="2"/>
  <c r="BE651" i="2"/>
  <c r="BE664" i="2"/>
  <c r="BE670" i="2"/>
  <c r="BE689" i="2"/>
  <c r="BE693" i="2"/>
  <c r="BE770" i="2"/>
  <c r="BE780" i="2"/>
  <c r="BE800" i="2"/>
  <c r="BE810" i="2"/>
  <c r="BE817" i="2"/>
  <c r="BE827" i="2"/>
  <c r="BE830" i="2"/>
  <c r="BE834" i="2"/>
  <c r="BE837" i="2"/>
  <c r="BE141" i="2"/>
  <c r="BE150" i="2"/>
  <c r="BE385" i="2"/>
  <c r="BE407" i="2"/>
  <c r="BE452" i="2"/>
  <c r="BE572" i="2"/>
  <c r="BE741" i="2"/>
  <c r="BE758" i="2"/>
  <c r="BE764" i="2"/>
  <c r="BE778" i="2"/>
  <c r="BE832" i="2"/>
  <c r="BE917" i="2"/>
  <c r="BE1033" i="2"/>
  <c r="BE134" i="2"/>
  <c r="BE384" i="2"/>
  <c r="BE389" i="2"/>
  <c r="BE402" i="2"/>
  <c r="BE428" i="2"/>
  <c r="BE435" i="2"/>
  <c r="BE528" i="2"/>
  <c r="BE578" i="2"/>
  <c r="BE682" i="2"/>
  <c r="BE803" i="2"/>
  <c r="BE826" i="2"/>
  <c r="BE838" i="2"/>
  <c r="BE884" i="2"/>
  <c r="BE915" i="2"/>
  <c r="BE947" i="2"/>
  <c r="BE990" i="2"/>
  <c r="BE1039" i="2"/>
  <c r="BE1053" i="2"/>
  <c r="BE1079" i="2"/>
  <c r="BE1080" i="2"/>
  <c r="BE1081" i="2"/>
  <c r="BE1082" i="2"/>
  <c r="BE1084" i="2"/>
  <c r="BE1085" i="2"/>
  <c r="BE1086" i="2"/>
  <c r="BE1088" i="2"/>
  <c r="BE1090" i="2"/>
  <c r="F35" i="4"/>
  <c r="BB57" i="1" s="1"/>
  <c r="J34" i="3"/>
  <c r="AW56" i="1" s="1"/>
  <c r="F37" i="3"/>
  <c r="BD56" i="1" s="1"/>
  <c r="F37" i="4"/>
  <c r="BD57" i="1" s="1"/>
  <c r="F34" i="2"/>
  <c r="BA55" i="1" s="1"/>
  <c r="F35" i="3"/>
  <c r="BB56" i="1" s="1"/>
  <c r="J34" i="4"/>
  <c r="AW57" i="1" s="1"/>
  <c r="F37" i="2"/>
  <c r="BD55" i="1" s="1"/>
  <c r="F36" i="4"/>
  <c r="BC57" i="1" s="1"/>
  <c r="F34" i="3"/>
  <c r="BA56" i="1" s="1"/>
  <c r="F36" i="3"/>
  <c r="BC56" i="1" s="1"/>
  <c r="F35" i="2"/>
  <c r="BB55" i="1" s="1"/>
  <c r="F34" i="4"/>
  <c r="BA57" i="1" s="1"/>
  <c r="F36" i="2"/>
  <c r="BC55" i="1" s="1"/>
  <c r="J34" i="2"/>
  <c r="AW55" i="1" s="1"/>
  <c r="BK675" i="2" l="1"/>
  <c r="J675" i="2" s="1"/>
  <c r="J67" i="2" s="1"/>
  <c r="R106" i="2"/>
  <c r="R105" i="2" s="1"/>
  <c r="R92" i="4"/>
  <c r="P92" i="4"/>
  <c r="T92" i="4"/>
  <c r="R675" i="2"/>
  <c r="T100" i="3"/>
  <c r="T279" i="3"/>
  <c r="P1076" i="2"/>
  <c r="T405" i="4"/>
  <c r="R279" i="3"/>
  <c r="R99" i="3" s="1"/>
  <c r="BK92" i="4"/>
  <c r="J92" i="4" s="1"/>
  <c r="J60" i="4" s="1"/>
  <c r="R405" i="4"/>
  <c r="P279" i="3"/>
  <c r="P99" i="3" s="1"/>
  <c r="AU56" i="1" s="1"/>
  <c r="BK1076" i="2"/>
  <c r="J1076" i="2"/>
  <c r="J81" i="2" s="1"/>
  <c r="P106" i="2"/>
  <c r="P405" i="4"/>
  <c r="P675" i="2"/>
  <c r="T675" i="2"/>
  <c r="T105" i="2"/>
  <c r="J93" i="4"/>
  <c r="J61" i="4"/>
  <c r="BK405" i="4"/>
  <c r="J405" i="4"/>
  <c r="J67" i="4" s="1"/>
  <c r="BK457" i="3"/>
  <c r="J457" i="3" s="1"/>
  <c r="J77" i="3" s="1"/>
  <c r="BK105" i="2"/>
  <c r="J105" i="2" s="1"/>
  <c r="J59" i="2" s="1"/>
  <c r="J106" i="2"/>
  <c r="J60" i="2"/>
  <c r="J33" i="4"/>
  <c r="AV57" i="1"/>
  <c r="AT57" i="1" s="1"/>
  <c r="BB54" i="1"/>
  <c r="W31" i="1" s="1"/>
  <c r="BA54" i="1"/>
  <c r="AW54" i="1" s="1"/>
  <c r="AK30" i="1" s="1"/>
  <c r="BD54" i="1"/>
  <c r="W33" i="1"/>
  <c r="F33" i="4"/>
  <c r="AZ57" i="1"/>
  <c r="F33" i="3"/>
  <c r="AZ56" i="1"/>
  <c r="J33" i="2"/>
  <c r="AV55" i="1"/>
  <c r="AT55" i="1" s="1"/>
  <c r="J33" i="3"/>
  <c r="AV56" i="1" s="1"/>
  <c r="AT56" i="1" s="1"/>
  <c r="F33" i="2"/>
  <c r="AZ55" i="1"/>
  <c r="BC54" i="1"/>
  <c r="AY54" i="1"/>
  <c r="BK99" i="3" l="1"/>
  <c r="J99" i="3" s="1"/>
  <c r="J59" i="3" s="1"/>
  <c r="P91" i="4"/>
  <c r="AU57" i="1" s="1"/>
  <c r="P105" i="2"/>
  <c r="AU55" i="1" s="1"/>
  <c r="T99" i="3"/>
  <c r="T91" i="4"/>
  <c r="R91" i="4"/>
  <c r="BK91" i="4"/>
  <c r="J91" i="4"/>
  <c r="J30" i="4" s="1"/>
  <c r="AG57" i="1" s="1"/>
  <c r="J30" i="2"/>
  <c r="AG55" i="1"/>
  <c r="AX54" i="1"/>
  <c r="W30" i="1"/>
  <c r="J30" i="3"/>
  <c r="AG56" i="1"/>
  <c r="AN56" i="1" s="1"/>
  <c r="AZ54" i="1"/>
  <c r="W29" i="1" s="1"/>
  <c r="W32" i="1"/>
  <c r="J39" i="4" l="1"/>
  <c r="J59" i="4"/>
  <c r="J39" i="3"/>
  <c r="J39" i="2"/>
  <c r="AN55" i="1"/>
  <c r="AN57" i="1"/>
  <c r="AV54" i="1"/>
  <c r="AK29" i="1"/>
  <c r="AG54" i="1"/>
  <c r="AK26" i="1"/>
  <c r="AU54" i="1"/>
  <c r="AK35" i="1" l="1"/>
  <c r="AT54" i="1"/>
  <c r="AN54" i="1" s="1"/>
</calcChain>
</file>

<file path=xl/sharedStrings.xml><?xml version="1.0" encoding="utf-8"?>
<sst xmlns="http://schemas.openxmlformats.org/spreadsheetml/2006/main" count="17125" uniqueCount="2100">
  <si>
    <t>Export Komplet</t>
  </si>
  <si>
    <t>VZ</t>
  </si>
  <si>
    <t>2.0</t>
  </si>
  <si>
    <t>ZAMOK</t>
  </si>
  <si>
    <t>False</t>
  </si>
  <si>
    <t>{a7b80b83-e652-4906-b6eb-ef1b24f61376}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</si>
  <si>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</si>
  <si>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</si>
  <si>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</si>
  <si>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</si>
  <si>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</si>
  <si>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</si>
  <si>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</si>
  <si>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</si>
  <si>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</si>
  <si>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</si>
  <si>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</si>
  <si>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BUDOVY ČP.22  SOU HUBÁLOV</t>
  </si>
  <si>
    <t>KSO:</t>
  </si>
  <si>
    <t/>
  </si>
  <si>
    <t>CC-CZ:</t>
  </si>
  <si>
    <t>Místo:</t>
  </si>
  <si>
    <t>LOUKOVEC ST.PČ. 128/3</t>
  </si>
  <si>
    <t>Datum:</t>
  </si>
  <si>
    <t>25. 4. 2023</t>
  </si>
  <si>
    <t>Zadavatel:</t>
  </si>
  <si>
    <t>IČ:</t>
  </si>
  <si>
    <t>SOU HUBÁLOV 17 - LOUKOVEC</t>
  </si>
  <si>
    <t>DIČ:</t>
  </si>
  <si>
    <t>Uchazeč:</t>
  </si>
  <si>
    <t>Vyplň údaj</t>
  </si>
  <si>
    <t>Projektant:</t>
  </si>
  <si>
    <t>ING.PAVEL MAREK  projekční ateliér TURNOV</t>
  </si>
  <si>
    <t>True</t>
  </si>
  <si>
    <t>Zpracovatel:</t>
  </si>
  <si>
    <t>JANA VYDROVÁ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</si>
  <si>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</si>
  <si>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</si>
  <si>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</si>
  <si>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</si>
  <si>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</si>
  <si>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</si>
  <si>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</si>
  <si>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</si>
  <si>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</si>
  <si>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</si>
  <si>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</si>
  <si>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</si>
  <si>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</si>
  <si>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</si>
  <si>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</si>
  <si>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</si>
  <si>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</si>
  <si>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</si>
  <si>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</si>
  <si>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</si>
  <si>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</si>
  <si>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</si>
  <si>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</si>
  <si>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</si>
  <si>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</si>
  <si>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</si>
  <si>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</si>
  <si>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</si>
  <si>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</si>
  <si>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</si>
  <si>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</si>
  <si>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</si>
  <si>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</si>
  <si>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</si>
  <si>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</si>
  <si>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</si>
  <si>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</si>
  <si>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</si>
  <si>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</si>
  <si>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</si>
  <si>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</si>
  <si>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 01</t>
  </si>
  <si>
    <t>STAVEBNÍ ÚPRAVY V OBJEKTU</t>
  </si>
  <si>
    <t>STA</t>
  </si>
  <si>
    <t>1</t>
  </si>
  <si>
    <t>{32619378-fd42-4819-80c1-1f9736f1ce99}</t>
  </si>
  <si>
    <t>2</t>
  </si>
  <si>
    <t>S 02</t>
  </si>
  <si>
    <t>ÚPRAVY BYTU VE 3.NP</t>
  </si>
  <si>
    <t>{f92dddd1-10a4-4ccd-bbad-5545e1b2e846}</t>
  </si>
  <si>
    <t>S-03</t>
  </si>
  <si>
    <t>ZATEPLENÍ BUDOVY ČP.22</t>
  </si>
  <si>
    <t>{f786cde6-a749-4d46-b232-e5ee4228ba02}</t>
  </si>
  <si>
    <t>KRYCÍ LIST SOUPISU PRACÍ</t>
  </si>
  <si>
    <t>Objekt:</t>
  </si>
  <si>
    <t>S 01 - STAVEBNÍ ÚPRAVY V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</si>
  <si>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</si>
  <si>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</si>
  <si>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</si>
  <si>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</si>
  <si>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</si>
  <si>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</si>
  <si>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</si>
  <si>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</si>
  <si>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</si>
  <si>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</si>
  <si>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</si>
  <si>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</si>
  <si>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</si>
  <si>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</si>
  <si>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720 - Zdravotně technické instalace</t>
  </si>
  <si>
    <t xml:space="preserve">    730 - Ústřední vytápění</t>
  </si>
  <si>
    <t xml:space="preserve">    762 - Konstrukce tesařské</t>
  </si>
  <si>
    <t xml:space="preserve">    763 - Konstrukce sádrokartonové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</si>
  <si>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</si>
  <si>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</si>
  <si>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</si>
  <si>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</si>
  <si>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Obklady keramické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</si>
  <si>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</si>
  <si>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</si>
  <si>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</si>
  <si>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</si>
  <si>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</si>
  <si>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 xml:space="preserve">    33-M - Montáže dopr.zařízení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</si>
  <si>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</si>
  <si>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</si>
  <si>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</si>
  <si>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</si>
  <si>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</si>
  <si>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</si>
  <si>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</si>
  <si>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</si>
  <si>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</si>
  <si>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</si>
  <si>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</si>
  <si>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</si>
  <si>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</si>
  <si>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</si>
  <si>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</si>
  <si>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</si>
  <si>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</si>
  <si>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</si>
  <si>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</si>
  <si>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</si>
  <si>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311272111</t>
  </si>
  <si>
    <t>Zdivo z pórobetonových tvárnic na tenké maltové lože, tl. zdiva 250 mm pevnost tvárnic do P2, objemová hmotnost do 450 kg/m3 hladkých</t>
  </si>
  <si>
    <t>m2</t>
  </si>
  <si>
    <t>4</t>
  </si>
  <si>
    <t>1455802464</t>
  </si>
  <si>
    <t>Online PSC</t>
  </si>
  <si>
    <t>https://podminky.urs.cz/item/CS_URS_2023_01/311272111</t>
  </si>
  <si>
    <t>VV</t>
  </si>
  <si>
    <t>"1.NP"    1,47*3,20</t>
  </si>
  <si>
    <t>317142422</t>
  </si>
  <si>
    <t>Překlady nenosné z pórobetonu osazené do tenkého maltového lože, výšky do 250 mm, šířky překladu 100 mm, délky překladu přes 1000 do 1250 mm</t>
  </si>
  <si>
    <t>kus</t>
  </si>
  <si>
    <t>1232560381</t>
  </si>
  <si>
    <t>https://podminky.urs.cz/item/CS_URS_2023_01/317142422</t>
  </si>
  <si>
    <t>"2.NP"    1</t>
  </si>
  <si>
    <t>317142442</t>
  </si>
  <si>
    <t>Překlady nenosné z pórobetonu osazené do tenkého maltového lože, výšky do 250 mm, šířky překladu 150 mm, délky překladu přes 1000 do 1250 mm</t>
  </si>
  <si>
    <t>1786093246</t>
  </si>
  <si>
    <t>https://podminky.urs.cz/item/CS_URS_2023_01/317142442</t>
  </si>
  <si>
    <t>"2.NP"    2</t>
  </si>
  <si>
    <t>317234410</t>
  </si>
  <si>
    <t>Vyzdívka mezi nosníky cihlami pálenými na maltu cementovou</t>
  </si>
  <si>
    <t>m3</t>
  </si>
  <si>
    <t>-959066332</t>
  </si>
  <si>
    <t>https://podminky.urs.cz/item/CS_URS_2023_01/317234410</t>
  </si>
  <si>
    <t>"2.NP"    1,40*0,34*0,25</t>
  </si>
  <si>
    <t>5</t>
  </si>
  <si>
    <t>317944323</t>
  </si>
  <si>
    <t>Válcované nosníky dodatečně osazované do připravených otvorů bez zazdění hlav č. 14 až 22</t>
  </si>
  <si>
    <t>t</t>
  </si>
  <si>
    <t>853555542</t>
  </si>
  <si>
    <t>https://podminky.urs.cz/item/CS_URS_2023_01/317944323</t>
  </si>
  <si>
    <t>"2.NP</t>
  </si>
  <si>
    <t>" IPE č.140"    1,40*2*12,90*0,001</t>
  </si>
  <si>
    <t>6</t>
  </si>
  <si>
    <t>340271025</t>
  </si>
  <si>
    <t>Zazdívka otvorů v příčkách nebo stěnách pórobetonovými tvárnicemi plochy přes 1 m2 do 4 m2, objemová hmotnost 500 kg/m3, tloušťka příčky 100 mm</t>
  </si>
  <si>
    <t>-704046418</t>
  </si>
  <si>
    <t>https://podminky.urs.cz/item/CS_URS_2023_01/340271025</t>
  </si>
  <si>
    <t>"2.NP"    1,00*2,10*2</t>
  </si>
  <si>
    <t>7</t>
  </si>
  <si>
    <t>342272225</t>
  </si>
  <si>
    <t>Příčky z pórobetonových tvárnic hladkých na tenké maltové lože objemová hmotnost do 500 kg/m3, tloušťka příčky 100 mm</t>
  </si>
  <si>
    <t>-747792542</t>
  </si>
  <si>
    <t>https://podminky.urs.cz/item/CS_URS_2023_01/342272225</t>
  </si>
  <si>
    <t xml:space="preserve">  (1,43*2+2,24)*3,14</t>
  </si>
  <si>
    <t>"odpočet otvorů</t>
  </si>
  <si>
    <t xml:space="preserve">  -0,70*1,97</t>
  </si>
  <si>
    <t>Součet</t>
  </si>
  <si>
    <t>8</t>
  </si>
  <si>
    <t>342272245</t>
  </si>
  <si>
    <t>Příčky z pórobetonových tvárnic hladkých na tenké maltové lože objemová hmotnost do 500 kg/m3, tloušťka příčky 150 mm</t>
  </si>
  <si>
    <t>-1786646079</t>
  </si>
  <si>
    <t>https://podminky.urs.cz/item/CS_URS_2023_01/342272245</t>
  </si>
  <si>
    <t xml:space="preserve">  1,47*3,14*2</t>
  </si>
  <si>
    <t xml:space="preserve">  -0,80*1,97*2</t>
  </si>
  <si>
    <t>9</t>
  </si>
  <si>
    <t>342291121</t>
  </si>
  <si>
    <t>Ukotvení příček plochými kotvami, do konstrukce cihelné</t>
  </si>
  <si>
    <t>m</t>
  </si>
  <si>
    <t>-506513063</t>
  </si>
  <si>
    <t>https://podminky.urs.cz/item/CS_URS_2023_01/342291121</t>
  </si>
  <si>
    <t>"1.NP"   3,20*2</t>
  </si>
  <si>
    <t>"2.NP"   3,14*3</t>
  </si>
  <si>
    <t>"3.NP"   1,30*2</t>
  </si>
  <si>
    <t>10</t>
  </si>
  <si>
    <t>346481111</t>
  </si>
  <si>
    <t>Zaplentování válcovaných nosníků na maltu ve stěnách nebo před stěnami rabicovým pletivem</t>
  </si>
  <si>
    <t>-1622128812</t>
  </si>
  <si>
    <t>https://podminky.urs.cz/item/CS_URS_2023_01/346481111</t>
  </si>
  <si>
    <t>"2.NP"   1,40*(0,34+2*0,15)</t>
  </si>
  <si>
    <t>11</t>
  </si>
  <si>
    <t>346272256</t>
  </si>
  <si>
    <t>Přizdívky z pórobetonových tvárnic objemová hmotnost do 500 kg/m3, na tenké maltové lože, tloušťka přizdívky 150 mm</t>
  </si>
  <si>
    <t>1050191306</t>
  </si>
  <si>
    <t>https://podminky.urs.cz/item/CS_URS_2023_01/346272256</t>
  </si>
  <si>
    <t>"3.NP</t>
  </si>
  <si>
    <t xml:space="preserve">  1,30*1,30</t>
  </si>
  <si>
    <t>12</t>
  </si>
  <si>
    <t>349231811</t>
  </si>
  <si>
    <t>Přizdívka z cihel ostění s ozubem ve vybouraných otvorech, s vysekáním kapes pro zavázaní přes 80 do 150 mm</t>
  </si>
  <si>
    <t>165896072</t>
  </si>
  <si>
    <t>https://podminky.urs.cz/item/CS_URS_2023_01/349231811</t>
  </si>
  <si>
    <t>"1.NP"   0,34*2,05*2*3+0,50*2,30*2</t>
  </si>
  <si>
    <t>"2.NP"    0,34*2,05*2*7</t>
  </si>
  <si>
    <t>"3.NP"    0,34*2,05*2*4+0,15*2,05*2</t>
  </si>
  <si>
    <t>13</t>
  </si>
  <si>
    <t>349231821</t>
  </si>
  <si>
    <t>Přizdívka z cihel ostění s ozubem ve vybouraných otvorech, s vysekáním kapes pro zavázaní přes 150 do 300 mm</t>
  </si>
  <si>
    <t>37165816</t>
  </si>
  <si>
    <t>https://podminky.urs.cz/item/CS_URS_2023_01/349231821</t>
  </si>
  <si>
    <t>"2.NP"    0,34*2,05*2</t>
  </si>
  <si>
    <t>Vodorovné konstrukce</t>
  </si>
  <si>
    <t>14</t>
  </si>
  <si>
    <t>411386610</t>
  </si>
  <si>
    <t>Podkladní betonové desky pod nadpraží z válcovaných nosníků včetně bednění, odbednění, výztuže - srovnávací položka</t>
  </si>
  <si>
    <t>969709633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</si>
  <si>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</si>
  <si>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</si>
  <si>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</si>
  <si>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-2082287101</t>
  </si>
  <si>
    <t>https://podminky.urs.cz/item/CS_URS_2023_01/612131101</t>
  </si>
  <si>
    <t xml:space="preserve">  751,173+65,279</t>
  </si>
  <si>
    <t>16</t>
  </si>
  <si>
    <t>612142001</t>
  </si>
  <si>
    <t>Potažení vnitřních ploch pletivem v ploše nebo pruzích, na plném podkladu sklovláknitým vtlačením do tmelu stěn</t>
  </si>
  <si>
    <t>1064041993</t>
  </si>
  <si>
    <t>https://podminky.urs.cz/item/CS_URS_2023_01/612142001</t>
  </si>
  <si>
    <t>"zdivo z pórobetonových tvárnic</t>
  </si>
  <si>
    <t>"1.NP"   1,47*3,10*2</t>
  </si>
  <si>
    <t>"2.NP"   1,47*3,04*2*2</t>
  </si>
  <si>
    <t xml:space="preserve">  (1,54+3,24+1,44*3+0,90+1,14)*3,10</t>
  </si>
  <si>
    <t xml:space="preserve">  -0,80*1,97*2*2</t>
  </si>
  <si>
    <t xml:space="preserve">  -0,70*1,97*2</t>
  </si>
  <si>
    <t>17</t>
  </si>
  <si>
    <t>612311131</t>
  </si>
  <si>
    <t>Potažení vnitřních ploch štukem tloušťky do 3 mm svislých konstrukcí stěn</t>
  </si>
  <si>
    <t>-1972914737</t>
  </si>
  <si>
    <t>https://podminky.urs.cz/item/CS_URS_2023_01/612311131</t>
  </si>
  <si>
    <t xml:space="preserve">  (1,54+3,24+1,44*3+0,90+1,14)*1,00</t>
  </si>
  <si>
    <t>18</t>
  </si>
  <si>
    <t>612321141</t>
  </si>
  <si>
    <t>Omítka vápenocementová vnitřních ploch nanášená ručně dvouvrstvá, tloušťky jádrové omítky do 10 mm a tloušťky štuku do 3 mm štuková svislých konstrukcí stěn</t>
  </si>
  <si>
    <t>1333112344</t>
  </si>
  <si>
    <t>https://podminky.urs.cz/item/CS_URS_2023_01/612321141</t>
  </si>
  <si>
    <t>"1.NP</t>
  </si>
  <si>
    <t>"m.č.101"  (1,65+3,35+1,10+1,55+0,55)*2,40</t>
  </si>
  <si>
    <t>"m.č.102"  1,50*(2,65+2,65/2)</t>
  </si>
  <si>
    <t>"m.č.103"  (3,40+3,35+2,40)*3,10</t>
  </si>
  <si>
    <t xml:space="preserve">  1,95*3,10*2+1,47*0,20+3,10*3,30</t>
  </si>
  <si>
    <t>"m.č.104"  (3,44+3,14)*2*3,10-1,80*1,50</t>
  </si>
  <si>
    <t>"m.č.105"  (3,83*2+4,10+0,20)*3,10</t>
  </si>
  <si>
    <t>"m.č.106"  (3,94*2+4,10+0,15)*3,10</t>
  </si>
  <si>
    <t xml:space="preserve">  -0,90*2,10</t>
  </si>
  <si>
    <t xml:space="preserve">  -1,19*1,45*4</t>
  </si>
  <si>
    <t xml:space="preserve">  -1,19*1,75*4</t>
  </si>
  <si>
    <t xml:space="preserve">  -0,80*1,97*7</t>
  </si>
  <si>
    <t xml:space="preserve">  -1,47*2,90</t>
  </si>
  <si>
    <t>"přípočet ostění</t>
  </si>
  <si>
    <t xml:space="preserve">  (1,17+2*2,31)*0,20</t>
  </si>
  <si>
    <t xml:space="preserve">  (1,19+2*1,45)*0,20*4</t>
  </si>
  <si>
    <t xml:space="preserve">  (1,19+2*1,75)*0,20*4</t>
  </si>
  <si>
    <t xml:space="preserve">  (1,05+2*2,05)*0,25*3</t>
  </si>
  <si>
    <t xml:space="preserve">  (1,47+2*2,90)*0,30</t>
  </si>
  <si>
    <t>1.NP celkem</t>
  </si>
  <si>
    <t>"m.č.201"  (1,27+3,35+1,49)*3,085</t>
  </si>
  <si>
    <t xml:space="preserve">  2,60*3,30+2,70*(6,40+4,68)/2</t>
  </si>
  <si>
    <t>"m.č.202"  (2,70+3,35+0,80)*3,04</t>
  </si>
  <si>
    <t xml:space="preserve">  2,00*3,04*2+1,47*0,20*2</t>
  </si>
  <si>
    <t>"m.č.203"  (0,90+3,45+3,14+1,90)*0,94</t>
  </si>
  <si>
    <t>"m.č.204"  0,90*0,94</t>
  </si>
  <si>
    <t>"m.č.205"  (1,14+1,43)*0,94</t>
  </si>
  <si>
    <t>"m.č.206"  ((11,78+3,97)*2+0,15*3)*3,04</t>
  </si>
  <si>
    <t xml:space="preserve">  -(1,80+0,71)*1,50</t>
  </si>
  <si>
    <t>"m.č.207"  (4,28*2+1,72+0,30*2+0,15*2)*3,04</t>
  </si>
  <si>
    <t>"m.č.208"  5,19*3,04*2</t>
  </si>
  <si>
    <t>"m.č.209"  (11,78+3,97+0,15)*2*3,04</t>
  </si>
  <si>
    <t xml:space="preserve">  -(0,71+1,50)*1,50</t>
  </si>
  <si>
    <t xml:space="preserve">  -1,19*1,45*3</t>
  </si>
  <si>
    <t xml:space="preserve">  -1,19*0,57</t>
  </si>
  <si>
    <t xml:space="preserve">  -1,19*0,56</t>
  </si>
  <si>
    <t xml:space="preserve">  -1,19*1,75*13</t>
  </si>
  <si>
    <t xml:space="preserve">  -0,80*1,97*8</t>
  </si>
  <si>
    <t xml:space="preserve">  (1,19+2*1,45)*0,20*3</t>
  </si>
  <si>
    <t xml:space="preserve">  (1,19+2*0,57)*0,20</t>
  </si>
  <si>
    <t xml:space="preserve">  (1,19+2*0,56)*0,20</t>
  </si>
  <si>
    <t xml:space="preserve">  (1,19+2*1,75)*0,20*13</t>
  </si>
  <si>
    <t xml:space="preserve">  (1,05+2*2,05)*0,25*6</t>
  </si>
  <si>
    <t xml:space="preserve">  (1,47+2*2,84)*0,30</t>
  </si>
  <si>
    <t>2.NP celkem</t>
  </si>
  <si>
    <t>"m.č.301"  (1,25+3,35+1,49)*4,68</t>
  </si>
  <si>
    <t xml:space="preserve">  2,70*(4,68+2,98)/2</t>
  </si>
  <si>
    <t>"m.č.302"  (2,65+3,35+0,80+0,25)*2,98</t>
  </si>
  <si>
    <t xml:space="preserve">  (9,55*2+1,47)*2,98+1,47*0,20*2</t>
  </si>
  <si>
    <t>"m.č.303"  ((1,30+1,62)*2*0,88</t>
  </si>
  <si>
    <t>"m.č.309"  (2,05+1,72)*2*2,98</t>
  </si>
  <si>
    <t>"m.č.310"  (3,48+3,97)*2*2,98</t>
  </si>
  <si>
    <t>"m.č.311"  (4,02+3,97)*2*2,98</t>
  </si>
  <si>
    <t>"m.č.312"  (4,00+3,97)*2*2,98</t>
  </si>
  <si>
    <t xml:space="preserve">  -1,19*1,45*12</t>
  </si>
  <si>
    <t xml:space="preserve">  -1,19*0,40</t>
  </si>
  <si>
    <t xml:space="preserve">  -0,80*1,97*9</t>
  </si>
  <si>
    <t xml:space="preserve">  (1,19+2*1,45)*0,20*12</t>
  </si>
  <si>
    <t xml:space="preserve">  (1,19+2*0,40)*0,20</t>
  </si>
  <si>
    <t xml:space="preserve">  (1,47+2*2,78)*0,30</t>
  </si>
  <si>
    <t>3.NP celkem</t>
  </si>
  <si>
    <t>19</t>
  </si>
  <si>
    <t>612331121</t>
  </si>
  <si>
    <t>Omítka cementová vnitřních ploch nanášená ručně jednovrstvá, tloušťky do 10 mm hladká svislých konstrukcí stěn</t>
  </si>
  <si>
    <t>1407734036</t>
  </si>
  <si>
    <t>https://podminky.urs.cz/item/CS_URS_2023_01/612331121</t>
  </si>
  <si>
    <t>"pod keramický obklad</t>
  </si>
  <si>
    <t>"m.č.104"  1,80*1,50</t>
  </si>
  <si>
    <t>"m.č.203</t>
  </si>
  <si>
    <t xml:space="preserve">  (3,44+3,14+1,90+2,24+1,54+0,90)*2,10</t>
  </si>
  <si>
    <t>"m.č.204"  (1,44+0,90)*2*2,10</t>
  </si>
  <si>
    <t>"m.č.205"  (1,43+1,14)*2*2,10</t>
  </si>
  <si>
    <t>"m.č.206"  (1,80+0,71)*1,50</t>
  </si>
  <si>
    <t>"m.č.209"  (0,71+1,50)*1,50</t>
  </si>
  <si>
    <t xml:space="preserve">  -0,70*1,97*4</t>
  </si>
  <si>
    <t xml:space="preserve">  -1,19*0,88</t>
  </si>
  <si>
    <t xml:space="preserve">  -1,19*0,59</t>
  </si>
  <si>
    <t xml:space="preserve">  (1,05+2*2,05)*0,25*2</t>
  </si>
  <si>
    <t xml:space="preserve">  0,20*0,88*2</t>
  </si>
  <si>
    <t xml:space="preserve">  0,20*0,59*2</t>
  </si>
  <si>
    <t>"m.č.303"  (1,30+1,62)*2*2,10</t>
  </si>
  <si>
    <t xml:space="preserve">  -1,19*1,05</t>
  </si>
  <si>
    <t xml:space="preserve">  0,20*1,05*2</t>
  </si>
  <si>
    <t xml:space="preserve">  (1,05+2*2,05)*0,25</t>
  </si>
  <si>
    <t>20</t>
  </si>
  <si>
    <t>776141111</t>
  </si>
  <si>
    <t>Příprava podkladu vyrovnání samonivelační stěrkou podlah min.pevnosti 20 MPa, tloušťky do 3 mm</t>
  </si>
  <si>
    <t>-797648796</t>
  </si>
  <si>
    <t>https://podminky.urs.cz/item/CS_URS_2023_01/776141111</t>
  </si>
  <si>
    <t>"m.č.101+104 až 106+115</t>
  </si>
  <si>
    <t xml:space="preserve">  4,69+10,10+16,10+16,50+2,70</t>
  </si>
  <si>
    <t>"m.č.202+203 až 205</t>
  </si>
  <si>
    <t xml:space="preserve">  11,80+3,44*3,14</t>
  </si>
  <si>
    <t>"m.č.206 až 209</t>
  </si>
  <si>
    <t xml:space="preserve">  47,80+6,30+7,60+47,80</t>
  </si>
  <si>
    <t>"m.č.302+303+309</t>
  </si>
  <si>
    <t xml:space="preserve">  22,70+2,10+3,10</t>
  </si>
  <si>
    <t>"m.č.310 až 312</t>
  </si>
  <si>
    <t xml:space="preserve">  13,90+16,70+16,30</t>
  </si>
  <si>
    <t>631311114</t>
  </si>
  <si>
    <t>Mazanina z betonu prostého bez zvýšených nároků na prostředí tl. přes 50 do 80 mm tř. C 16/20</t>
  </si>
  <si>
    <t>-608171284</t>
  </si>
  <si>
    <t>https://podminky.urs.cz/item/CS_URS_2023_01/631311114</t>
  </si>
  <si>
    <t xml:space="preserve">"skladba P1 </t>
  </si>
  <si>
    <t>"m.č.101"  (4,69+1,17*0,20)*0,055</t>
  </si>
  <si>
    <t>"m.č.105"  (16,10+1,05*0,25)*0,055</t>
  </si>
  <si>
    <t>"m.č.103"  1,47*0,30*0,055</t>
  </si>
  <si>
    <t>"skladba P2</t>
  </si>
  <si>
    <t>"m.č.104"  (10,10+1,05*0,25)*0,065</t>
  </si>
  <si>
    <t>"m.č.106"  (16,50+1,05*0,25)*0,065</t>
  </si>
  <si>
    <t>"skladba P3+P3a+P4</t>
  </si>
  <si>
    <t>"m.č.202 až 205</t>
  </si>
  <si>
    <t xml:space="preserve">  (11,80+7,40+1,30+1,60+1,05*0,25*2)*0,055</t>
  </si>
  <si>
    <t xml:space="preserve">  (47,80+6,30+7,60+47,80+1,05*0,25*6)*0,055</t>
  </si>
  <si>
    <t>"skladba P5+P5a</t>
  </si>
  <si>
    <t>"m.č.302+303</t>
  </si>
  <si>
    <t xml:space="preserve">  (22,70+2,10+1,05*0,25)*0,055</t>
  </si>
  <si>
    <t>"m.č.309 až 312</t>
  </si>
  <si>
    <t xml:space="preserve">  (3,10+13,90+16,70+16,30+1,05*0,25*3)*0,055</t>
  </si>
  <si>
    <t>22</t>
  </si>
  <si>
    <t>631319171</t>
  </si>
  <si>
    <t>Příplatek k cenám mazanin za stržení povrchu spodní vrstvy mazaniny latí před vložením výztuže nebo pletiva pro tl. obou vrstev mazaniny přes 50 do 80 mm</t>
  </si>
  <si>
    <t>-1059811960</t>
  </si>
  <si>
    <t>https://podminky.urs.cz/item/CS_URS_2023_01/631319171</t>
  </si>
  <si>
    <t>23</t>
  </si>
  <si>
    <t>631362021</t>
  </si>
  <si>
    <t>Výztuž mazanin ze svařovaných sítí z drátů typu KARI</t>
  </si>
  <si>
    <t>1330060681</t>
  </si>
  <si>
    <t>https://podminky.urs.cz/item/CS_URS_2023_01/631362021</t>
  </si>
  <si>
    <t xml:space="preserve">  48,85*1,25*2,105*0,001</t>
  </si>
  <si>
    <t xml:space="preserve">  133,70*1,25*2,105*0,001</t>
  </si>
  <si>
    <t xml:space="preserve">  75,85*1,25*2,105*0,001</t>
  </si>
  <si>
    <t>24</t>
  </si>
  <si>
    <t>634111113</t>
  </si>
  <si>
    <t>Obvodová dilatace mezi stěnou a mazaninou nebo potěrem pružnou těsnicí páskou na bázi syntetického kaučuku výšky 80 mm</t>
  </si>
  <si>
    <t>680402292</t>
  </si>
  <si>
    <t>https://podminky.urs.cz/item/CS_URS_2023_01/634111113</t>
  </si>
  <si>
    <t>"m.č.101"  1,65+3,35+1,10+1,55+0,55</t>
  </si>
  <si>
    <t>"m.č.104"  (3,44+3,14)*2</t>
  </si>
  <si>
    <t>"m.č.105"  (3,83+4,10)*2</t>
  </si>
  <si>
    <t>"m.č.106"  (3,94+4,10)*2</t>
  </si>
  <si>
    <t>"2.-NP</t>
  </si>
  <si>
    <t>"m.č.202"  2,70+3,35+0,80</t>
  </si>
  <si>
    <t xml:space="preserve">  2,30*2+1,47</t>
  </si>
  <si>
    <t>"m.č.203"  0,90+3,45+3,14+1,90</t>
  </si>
  <si>
    <t xml:space="preserve">  3,24+1,54</t>
  </si>
  <si>
    <t>"m.č.204"  (0,90+1,44)*2</t>
  </si>
  <si>
    <t>"m.č.205"  (1,14+1,43)*2</t>
  </si>
  <si>
    <t>"m.č.206"  (11,78+3,97)*2+0,15*3</t>
  </si>
  <si>
    <t>"m.č.207"  (4,28+1,72)*2+0,30*2+0,15*2</t>
  </si>
  <si>
    <t>"m.č.208"  (5,19+1,47)*2</t>
  </si>
  <si>
    <t>"m.č.209"  (11,78+3,97+0,15)*2</t>
  </si>
  <si>
    <t>"m.č.302"  2,65+3,35+1,80+0,25</t>
  </si>
  <si>
    <t xml:space="preserve">  9,85*2+1,47</t>
  </si>
  <si>
    <t>"m.č.303"  ((1,30+1,62)*2</t>
  </si>
  <si>
    <t>"m.č.309"  (2,05+1,72)*2</t>
  </si>
  <si>
    <t>"m.č.310"  (3,48+3,97)*2</t>
  </si>
  <si>
    <t>"m.č.311"  (4,02+3,97)*2</t>
  </si>
  <si>
    <t>"m.č.312"  (4,00+3,97)*2</t>
  </si>
  <si>
    <t>25</t>
  </si>
  <si>
    <t>642944121</t>
  </si>
  <si>
    <t>Osazení ocelových dveřních zárubní lisovaných nebo z úhelníků dodatečně s vybetonováním prahu, plochy do 2,5 m2</t>
  </si>
  <si>
    <t>-1609727553</t>
  </si>
  <si>
    <t>https://podminky.urs.cz/item/CS_URS_2023_01/642944121</t>
  </si>
  <si>
    <t>"1.NP"  4</t>
  </si>
  <si>
    <t>"2.NP"   6</t>
  </si>
  <si>
    <t>"3.NP"   5</t>
  </si>
  <si>
    <t>26</t>
  </si>
  <si>
    <t>M</t>
  </si>
  <si>
    <t>55331382</t>
  </si>
  <si>
    <t>zárubeň ocelová pro běžné zdění a pórobeton 150 levá/pravá 700</t>
  </si>
  <si>
    <t>678972440</t>
  </si>
  <si>
    <t>27</t>
  </si>
  <si>
    <t>55331384</t>
  </si>
  <si>
    <t>zárubeň ocelová pro běžné zdění a pórobeton 150 levá/pravá 800</t>
  </si>
  <si>
    <t>904557849</t>
  </si>
  <si>
    <t>28</t>
  </si>
  <si>
    <t>642942111</t>
  </si>
  <si>
    <t>Osazování zárubní nebo rámů kovových dveřních liisovaných nebo z úhelníků bez dveřních křídel na cementovou maltu, plochy otvoru do 2,5 m2</t>
  </si>
  <si>
    <t>-1027333148</t>
  </si>
  <si>
    <t>https://podminky.urs.cz/item/CS_URS_2023_01/642942111</t>
  </si>
  <si>
    <t>"2.NP"    2+1</t>
  </si>
  <si>
    <t>29</t>
  </si>
  <si>
    <t>55331348</t>
  </si>
  <si>
    <t>zárubeň ocelová pro běžné zdění a pórobeton 100 levá/pravá 700</t>
  </si>
  <si>
    <t>529237189</t>
  </si>
  <si>
    <t>30</t>
  </si>
  <si>
    <t>371656664</t>
  </si>
  <si>
    <t>31</t>
  </si>
  <si>
    <t>644941111</t>
  </si>
  <si>
    <t>Montáž průvětrníků nebo mřížek odvětrávacích velikosti do 150 x 200 mm</t>
  </si>
  <si>
    <t>-1506186876</t>
  </si>
  <si>
    <t>https://podminky.urs.cz/item/CS_URS_2023_01/644941111</t>
  </si>
  <si>
    <t>32</t>
  </si>
  <si>
    <t>55341428</t>
  </si>
  <si>
    <t>mřížka větrací nerezová kruhová se žaluzií 150mm</t>
  </si>
  <si>
    <t>1478023065</t>
  </si>
  <si>
    <t>Ostatní konstrukce a práce</t>
  </si>
  <si>
    <t>33</t>
  </si>
  <si>
    <t>949101111</t>
  </si>
  <si>
    <t>Lešení pomocné pracovní pro objekty pozemních staveb pro zatížení do 150 kg/m2, o výšce lešeňové podlahy do 1,9 m</t>
  </si>
  <si>
    <t>15447863</t>
  </si>
  <si>
    <t>https://podminky.urs.cz/item/CS_URS_2023_01/949101111</t>
  </si>
  <si>
    <t xml:space="preserve">  4,69+13,10+10,10+16,10+16,50</t>
  </si>
  <si>
    <t xml:space="preserve">  4,70+11,80+7,40+1,30+1,60</t>
  </si>
  <si>
    <t xml:space="preserve">  22,70+2,10+3,10+13,90+16,70+16,30</t>
  </si>
  <si>
    <t>34</t>
  </si>
  <si>
    <t>949101112</t>
  </si>
  <si>
    <t>Lešení pomocné pracovní pro objekty pozemních staveb pro zatížení do 150 kg/m2, o výšce lešeňové podlahy přes 1,9 do 3,5 m</t>
  </si>
  <si>
    <t>-747830539</t>
  </si>
  <si>
    <t>https://podminky.urs.cz/item/CS_URS_2023_01/949101112</t>
  </si>
  <si>
    <t>"3.NP"    4,70</t>
  </si>
  <si>
    <t>35</t>
  </si>
  <si>
    <t>949111122</t>
  </si>
  <si>
    <t>Montáž lešení lehkého kozového trubkového ve schodišti o výšce lešeňové podlahy přes 1,5 do 3,5 m</t>
  </si>
  <si>
    <t>sada</t>
  </si>
  <si>
    <t>-1929214286</t>
  </si>
  <si>
    <t>https://podminky.urs.cz/item/CS_URS_2023_01/949111122</t>
  </si>
  <si>
    <t>36</t>
  </si>
  <si>
    <t>949111222</t>
  </si>
  <si>
    <t>Příplatek za první a každý další den použití lešení k ceně -1122</t>
  </si>
  <si>
    <t>-1915877095</t>
  </si>
  <si>
    <t>https://podminky.urs.cz/item/CS_URS_2023_01/949111222</t>
  </si>
  <si>
    <t>6*30 'Přepočtené koeficientem množství</t>
  </si>
  <si>
    <t>37</t>
  </si>
  <si>
    <t>949111822</t>
  </si>
  <si>
    <t>Demontáž lešení lehkého kozového trubkového ve schodišti o výšce lešeňové podlahy přes 1,5 do 3,5 m</t>
  </si>
  <si>
    <t>1235249843</t>
  </si>
  <si>
    <t>https://podminky.urs.cz/item/CS_URS_2023_01/949111822</t>
  </si>
  <si>
    <t>38</t>
  </si>
  <si>
    <t>952901111</t>
  </si>
  <si>
    <t>Vyčištění budov nebo objektů před předáním do užívání budov bytové nebo občanské výstavby, světlé výšky podlaží do 4 m</t>
  </si>
  <si>
    <t>-1872657402</t>
  </si>
  <si>
    <t>https://podminky.urs.cz/item/CS_URS_2023_01/952901111</t>
  </si>
  <si>
    <t xml:space="preserve">  8,20*11,45</t>
  </si>
  <si>
    <t xml:space="preserve">  16,80*11,45</t>
  </si>
  <si>
    <t xml:space="preserve">  16,80*6,80+2,00*2,00+4,10*0,80</t>
  </si>
  <si>
    <t xml:space="preserve">  16,80*11,45*1/3</t>
  </si>
  <si>
    <t>39</t>
  </si>
  <si>
    <t>952902121</t>
  </si>
  <si>
    <t>Čištění budov při provádění oprav a udržovacích prací podlah drsných zametením</t>
  </si>
  <si>
    <t>-1104777749</t>
  </si>
  <si>
    <t>https://podminky.urs.cz/item/CS_URS_2023_01/952902121</t>
  </si>
  <si>
    <t xml:space="preserve">  4,69+6,80+13,10+10,10+16,10</t>
  </si>
  <si>
    <t xml:space="preserve">  16,50+2,70</t>
  </si>
  <si>
    <t xml:space="preserve">  4,70+22,70+2,10</t>
  </si>
  <si>
    <t xml:space="preserve">  3,10+13,90+16,70+16,30</t>
  </si>
  <si>
    <t>40</t>
  </si>
  <si>
    <t>952902221</t>
  </si>
  <si>
    <t>Čištění budov při provádění oprav a udržovacích prací schodišť zametením</t>
  </si>
  <si>
    <t>165863034</t>
  </si>
  <si>
    <t>https://podminky.urs.cz/item/CS_URS_2023_01/952902221</t>
  </si>
  <si>
    <t xml:space="preserve">  1,90*1,50+1,35*(2,70+2,60)*2</t>
  </si>
  <si>
    <t>41</t>
  </si>
  <si>
    <t>953845113</t>
  </si>
  <si>
    <t>Vyvložkování stávajících komínových nebo větracích průduchů nerezovými vložkami pevnými, včetně ukončení komínu komínového tělesa výšky 3 m světlý průměr vložky přes 130 m do 160 mm</t>
  </si>
  <si>
    <t>soubor</t>
  </si>
  <si>
    <t>-2068510275</t>
  </si>
  <si>
    <t>https://podminky.urs.cz/item/CS_URS_2023_01/953845113</t>
  </si>
  <si>
    <t>42</t>
  </si>
  <si>
    <t>953845123</t>
  </si>
  <si>
    <t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130 m do 160 mm</t>
  </si>
  <si>
    <t>-1040506235</t>
  </si>
  <si>
    <t>https://podminky.urs.cz/item/CS_URS_2023_01/953845123</t>
  </si>
  <si>
    <t>43</t>
  </si>
  <si>
    <t>953943211</t>
  </si>
  <si>
    <t>Osazování drobných kovových předmětů kotvených do stěny hasicího přístroje</t>
  </si>
  <si>
    <t>1442704424</t>
  </si>
  <si>
    <t>https://podminky.urs.cz/item/CS_URS_2023_01/953943211</t>
  </si>
  <si>
    <t>44</t>
  </si>
  <si>
    <t>44932114</t>
  </si>
  <si>
    <t>přístroj hasicí ruční práškový PG 6 LE</t>
  </si>
  <si>
    <t>1384988368</t>
  </si>
  <si>
    <t>45</t>
  </si>
  <si>
    <t>220450</t>
  </si>
  <si>
    <t>Měření doby dozvuku v učebnách</t>
  </si>
  <si>
    <t>kpl</t>
  </si>
  <si>
    <t>-1565506438</t>
  </si>
  <si>
    <t>96</t>
  </si>
  <si>
    <t>Bourání konstrukcí</t>
  </si>
  <si>
    <t>46</t>
  </si>
  <si>
    <t>962081131</t>
  </si>
  <si>
    <t>Bourání zdiva příček nebo vybourání otvorů ze skleněných tvárnic, tl. do 100 mm</t>
  </si>
  <si>
    <t>-1727406745</t>
  </si>
  <si>
    <t>https://podminky.urs.cz/item/CS_URS_2023_01/962081131</t>
  </si>
  <si>
    <t>"1.NP"    1,47*1,00</t>
  </si>
  <si>
    <t>47</t>
  </si>
  <si>
    <t>965043331</t>
  </si>
  <si>
    <t>Bourání mazanin betonových s potěrem tl. do 100 mm, plochy do 4 m2</t>
  </si>
  <si>
    <t>2095727514</t>
  </si>
  <si>
    <t>https://podminky.urs.cz/item/CS_URS_2023_01/965043331</t>
  </si>
  <si>
    <t>"m.č.115"  2,01*1,47*0,035</t>
  </si>
  <si>
    <t>"m.č.303</t>
  </si>
  <si>
    <t xml:space="preserve">  (2,10+1,05*0,25)*0,03</t>
  </si>
  <si>
    <t xml:space="preserve">"m.č.309"  3,10*0,035 </t>
  </si>
  <si>
    <t>48</t>
  </si>
  <si>
    <t>962031132</t>
  </si>
  <si>
    <t>Bourání příček z cihel, tvárnic nebo příčkovek z cihel pálených, plných nebo dutých na maltu vápennou nebo vápenocementovou, tl. do 100 mm</t>
  </si>
  <si>
    <t>-124797073</t>
  </si>
  <si>
    <t>https://podminky.urs.cz/item/CS_URS_2023_01/962031132</t>
  </si>
  <si>
    <t xml:space="preserve">  (2,15+1,45+2,60)*3,20</t>
  </si>
  <si>
    <t xml:space="preserve">  1,47*2,20</t>
  </si>
  <si>
    <t xml:space="preserve">  -1,25*1,97</t>
  </si>
  <si>
    <t xml:space="preserve">  3,14*3,04</t>
  </si>
  <si>
    <t xml:space="preserve">  (1,47+1,10)*3,04</t>
  </si>
  <si>
    <t xml:space="preserve">  -0,60*1,97</t>
  </si>
  <si>
    <t>49</t>
  </si>
  <si>
    <t>965041331</t>
  </si>
  <si>
    <t>Bourání mazanin škvárobetonových tl. do 100 mm, plochy do 4 m2</t>
  </si>
  <si>
    <t>-633889982</t>
  </si>
  <si>
    <t>https://podminky.urs.cz/item/CS_URS_2023_01/965041331</t>
  </si>
  <si>
    <t>"m.č.115"  2,04*1,47*0,10</t>
  </si>
  <si>
    <t xml:space="preserve">  (2,10+1,05*0,25)*0,10</t>
  </si>
  <si>
    <t xml:space="preserve">"m.č.309"  3,10*0,10 </t>
  </si>
  <si>
    <t>50</t>
  </si>
  <si>
    <t>965041341</t>
  </si>
  <si>
    <t>Bourání mazanin škvárobetonových tl. do 100 mm, plochy přes 4 m2</t>
  </si>
  <si>
    <t>-102677667</t>
  </si>
  <si>
    <t>https://podminky.urs.cz/item/CS_URS_2023_01/965041341</t>
  </si>
  <si>
    <t>"m.č.101"  (4,69+1,17*0,20)*0,10</t>
  </si>
  <si>
    <t>"m.č.104"  (10,10+1,05*0,25)*0,10</t>
  </si>
  <si>
    <t>"m.č.105"  (16,10+1,05*0,25)*0,10</t>
  </si>
  <si>
    <t>"m.č.106"  (16,50+1,05*0,25)*0,10</t>
  </si>
  <si>
    <t xml:space="preserve">  (11,80+3,44*3,14+1,05*0,25*2)*0,10</t>
  </si>
  <si>
    <t xml:space="preserve">  (47,80+6,30+7,60+47,80+1,05*0,25*6)*0,10</t>
  </si>
  <si>
    <t>"m.č.302"  22,70*0,10</t>
  </si>
  <si>
    <t xml:space="preserve">  (13,90+16,70+16,30+1,05*0,25*3)*0,10</t>
  </si>
  <si>
    <t>51</t>
  </si>
  <si>
    <t>965043341</t>
  </si>
  <si>
    <t>Bourání mazanin betonových s potěrem tl. do 100 mm, plochy přes 4 m2</t>
  </si>
  <si>
    <t>-353066173</t>
  </si>
  <si>
    <t>https://podminky.urs.cz/item/CS_URS_2023_01/965043341</t>
  </si>
  <si>
    <t>"m.č.101"  (4,69+1,17*0,20)*0,03</t>
  </si>
  <si>
    <t>"m.č.104"  (10,10+1,05*0,25)*0,03</t>
  </si>
  <si>
    <t>"m.č.105"  (16,10+1,05*0,25)*0,035</t>
  </si>
  <si>
    <t>"m.č.106"  (16,50+1,05*0,25)*0,035</t>
  </si>
  <si>
    <t xml:space="preserve">  (11,80+3,44*3,14+1,05*0,25*2)*0,03</t>
  </si>
  <si>
    <t xml:space="preserve">  (47,80+6,30+7,60+47,80+1,05*0,25*6)*0,035</t>
  </si>
  <si>
    <t>"m.č.302"  22,70*0,03</t>
  </si>
  <si>
    <t xml:space="preserve">  (13,90+16,70+16,30+1,05*0,25*3)*0,035</t>
  </si>
  <si>
    <t>52</t>
  </si>
  <si>
    <t>965081213</t>
  </si>
  <si>
    <t>Bourání podlah z dlaždic bez podkladního lože nebo mazaniny, s jakoukoliv výplní spár keramických tl. do 10 mm, plochy přes 1 m2</t>
  </si>
  <si>
    <t>-19662905</t>
  </si>
  <si>
    <t>https://podminky.urs.cz/item/CS_URS_2023_01/965081213</t>
  </si>
  <si>
    <t>"m.č.101"  4,69+1,17*0,20</t>
  </si>
  <si>
    <t>"m.č.104"  10,10+1,05*0,25</t>
  </si>
  <si>
    <t xml:space="preserve">  11,80+3,44*3,14+1,05*0,25*2</t>
  </si>
  <si>
    <t xml:space="preserve">  22,70+2,10</t>
  </si>
  <si>
    <t>53</t>
  </si>
  <si>
    <t>776201811</t>
  </si>
  <si>
    <t>Demontáž povlakových podlahovin lepených ručně bez podložky</t>
  </si>
  <si>
    <t>824275626</t>
  </si>
  <si>
    <t>https://podminky.urs.cz/item/CS_URS_2023_01/776201811</t>
  </si>
  <si>
    <t>"m.č.105"  16,10+1,05*0,25</t>
  </si>
  <si>
    <t>"m.č.106"  16,50+1,05*0,25</t>
  </si>
  <si>
    <t>"m.č.115"  2,70</t>
  </si>
  <si>
    <t xml:space="preserve">  11,80+10,50+1,05*0,25*2</t>
  </si>
  <si>
    <t xml:space="preserve">  47,80+6,30+7,60+47,80+1,05*0,25*6</t>
  </si>
  <si>
    <t>"m.č.303+309"    2,10+3,10</t>
  </si>
  <si>
    <t xml:space="preserve">  13,90+16,70+16,30+1,05*0,25*4</t>
  </si>
  <si>
    <t>54</t>
  </si>
  <si>
    <t>967031732</t>
  </si>
  <si>
    <t>Přisekání (špicování) zdiva z cihel pálených plošné, na maltu vápennou nebo vápenocementovou, tl. do 100 mm</t>
  </si>
  <si>
    <t>-1411279711</t>
  </si>
  <si>
    <t>https://podminky.urs.cz/item/CS_URS_2023_01/967031732</t>
  </si>
  <si>
    <t xml:space="preserve">"po vybourání </t>
  </si>
  <si>
    <t>"1.NP"    0,10*3,20*5</t>
  </si>
  <si>
    <t>"2.NP"    0,10*3,04*6</t>
  </si>
  <si>
    <t>55</t>
  </si>
  <si>
    <t>968062747</t>
  </si>
  <si>
    <t>Vybourání dřevěných stěn plných, zasklených nebo výkladních pevných nebo otevíratelných, plochy přes 4 m2</t>
  </si>
  <si>
    <t>1569503915</t>
  </si>
  <si>
    <t>https://podminky.urs.cz/item/CS_URS_2023_01/968062747</t>
  </si>
  <si>
    <t>"1.NP"     1,47*3,20</t>
  </si>
  <si>
    <t>"2.NP"     1,47*3,04</t>
  </si>
  <si>
    <t>"3.NP"     1,47*2,98</t>
  </si>
  <si>
    <t>56</t>
  </si>
  <si>
    <t>968072455</t>
  </si>
  <si>
    <t>Vybourání kovových dveřních zárubní, plochy do 2 m2</t>
  </si>
  <si>
    <t>-1299559949</t>
  </si>
  <si>
    <t>https://podminky.urs.cz/item/CS_URS_2023_01/968072455</t>
  </si>
  <si>
    <t>"1.NP"     0,80*1,97*5</t>
  </si>
  <si>
    <t xml:space="preserve">   0,60*1,97+0,70*1,97*2+0,80*1,97*8</t>
  </si>
  <si>
    <t>"3.NP"      0,70*1,97+0,80*1,97*4</t>
  </si>
  <si>
    <t>57</t>
  </si>
  <si>
    <t>968072456</t>
  </si>
  <si>
    <t>Vybourání kovových dveřních zárubní, plochy přes 2 m2</t>
  </si>
  <si>
    <t>-1036004643</t>
  </si>
  <si>
    <t>https://podminky.urs.cz/item/CS_URS_2023_01/968072456</t>
  </si>
  <si>
    <t>"1.NP"    1,25*1,97</t>
  </si>
  <si>
    <t>58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</si>
  <si>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</si>
  <si>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</si>
  <si>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2019407261</t>
  </si>
  <si>
    <t>https://podminky.urs.cz/item/CS_URS_2023_01/971033261</t>
  </si>
  <si>
    <t>"1.NP"    1</t>
  </si>
  <si>
    <t>59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</si>
  <si>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</si>
  <si>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</si>
  <si>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1488970700</t>
  </si>
  <si>
    <t>https://podminky.urs.cz/item/CS_URS_2023_01/971033351</t>
  </si>
  <si>
    <t>"2.NP"    4</t>
  </si>
  <si>
    <t>60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</si>
  <si>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</si>
  <si>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</si>
  <si>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-616164234</t>
  </si>
  <si>
    <t>https://podminky.urs.cz/item/CS_URS_2023_01/971033361</t>
  </si>
  <si>
    <t>61</t>
  </si>
  <si>
    <t>971033561</t>
  </si>
  <si>
    <t>Vybourání otvorů ve zdivu základovém nebo nadzákladovém z cihel, tvárnic, příčkovek z cihel pálených na maltu vápennou nebo vápenocementovou plochy do 1 m2, tl. do 600 mm</t>
  </si>
  <si>
    <t>668126984</t>
  </si>
  <si>
    <t>https://podminky.urs.cz/item/CS_URS_2023_01/971033561</t>
  </si>
  <si>
    <t>"2.NP"    0,20*2,05*0,34</t>
  </si>
  <si>
    <t>62</t>
  </si>
  <si>
    <t>971034371</t>
  </si>
  <si>
    <t>Vybourání otvorů ve zdivu nadzákladovém z cihel, tvárnic, příčkovek z cihel pálených na maltu vápennou nebo vápenocementovou z jedné strany, plochy do 0,09 m2, tl. do 750 mm</t>
  </si>
  <si>
    <t>-1083854894</t>
  </si>
  <si>
    <t>https://podminky.urs.cz/item/CS_URS_2023_01/971034371</t>
  </si>
  <si>
    <t>"3.NP"     1</t>
  </si>
  <si>
    <t>63</t>
  </si>
  <si>
    <t>974031664</t>
  </si>
  <si>
    <t>Vysekání rýh ve zdivu cihelném na maltu vápennou nebo vápenocementovou pro vtahování nosníků do zdí, před vybouráním otvoru do hl. 150 mm, při v. nosníku do 150 mm</t>
  </si>
  <si>
    <t>-331175859</t>
  </si>
  <si>
    <t>https://podminky.urs.cz/item/CS_URS_2023_01/974031664</t>
  </si>
  <si>
    <t>"2.NP"    1,40*2</t>
  </si>
  <si>
    <t>64</t>
  </si>
  <si>
    <t>978013191</t>
  </si>
  <si>
    <t>Otlučení vápenných nebo vápenocementových omítek vnitřních ploch stěn s vyškrabáním spar, s očištěním zdiva, v rozsahu do 100 %</t>
  </si>
  <si>
    <t>433399658</t>
  </si>
  <si>
    <t>https://podminky.urs.cz/item/CS_URS_2023_01/978013191</t>
  </si>
  <si>
    <t>"dle původního značení</t>
  </si>
  <si>
    <t>"m.č.105 až 107"  (3,83*2+4,10+0,20)*3,10</t>
  </si>
  <si>
    <t>"m.č.115"  (3,94*2+4,10+0,15)*3,10</t>
  </si>
  <si>
    <t xml:space="preserve">  7,40*3,04*2+1,47*0,20*2</t>
  </si>
  <si>
    <t>"m.č.203+204"  (3,44+3,14)*2*3,04</t>
  </si>
  <si>
    <t>"m.č.205"  ((11,78+3,97)*2+0,15*3)*3,04</t>
  </si>
  <si>
    <t>"m.č.206+207"  (4,28*2+1,72+0,30*2+0,15*2)*3,04</t>
  </si>
  <si>
    <t>"m.č.208"  (11,78+3,97+0,15)*2*3,04</t>
  </si>
  <si>
    <t xml:space="preserve">  -1,19*1,45*5</t>
  </si>
  <si>
    <t xml:space="preserve">  -0,80*1,97*12</t>
  </si>
  <si>
    <t xml:space="preserve">  (1,19+2*1,45)*0,20*5</t>
  </si>
  <si>
    <t xml:space="preserve">  (1,05+2*2,05)*0,25*8</t>
  </si>
  <si>
    <t>"m.č.302"  (2,65+3,35+1,80+0,25)*2,98</t>
  </si>
  <si>
    <t>"m.č.303"  ((1,30+1,62)*2*2,98</t>
  </si>
  <si>
    <t xml:space="preserve">  -1,19*1,45*13</t>
  </si>
  <si>
    <t xml:space="preserve">  (1,19+2*1,45)*0,20*13</t>
  </si>
  <si>
    <t xml:space="preserve">  (1,05+2*2,05)*0,25*4</t>
  </si>
  <si>
    <t>65</t>
  </si>
  <si>
    <t>997013311</t>
  </si>
  <si>
    <t>Doprava suti shozem montáž a demontáž shozu výšky do 10 m</t>
  </si>
  <si>
    <t>1526737758</t>
  </si>
  <si>
    <t>https://podminky.urs.cz/item/CS_URS_2023_01/997013311</t>
  </si>
  <si>
    <t xml:space="preserve">  2,50+6,00+9,50</t>
  </si>
  <si>
    <t>66</t>
  </si>
  <si>
    <t>997013321</t>
  </si>
  <si>
    <t>Příplatek za první a každý další den použití shozu k ceně -3311</t>
  </si>
  <si>
    <t>814249288</t>
  </si>
  <si>
    <t>https://podminky.urs.cz/item/CS_URS_2023_01/997013321</t>
  </si>
  <si>
    <t>18*10 'Přepočtené koeficientem množství</t>
  </si>
  <si>
    <t>67</t>
  </si>
  <si>
    <t>997013501</t>
  </si>
  <si>
    <t>Odvoz suti a vybouraných hmot na skládku nebo meziskládku se složením, na vzdálenost do 1 km</t>
  </si>
  <si>
    <t>900787284</t>
  </si>
  <si>
    <t>https://podminky.urs.cz/item/CS_URS_2023_01/997013501</t>
  </si>
  <si>
    <t>68</t>
  </si>
  <si>
    <t>997013509</t>
  </si>
  <si>
    <t>Příplatek k ceně za každý další i započatý 1 km přes 1 km</t>
  </si>
  <si>
    <t>-2135541651</t>
  </si>
  <si>
    <t>https://podminky.urs.cz/item/CS_URS_2023_01/997013509</t>
  </si>
  <si>
    <t>"suť kromě oceli (ocel do sběrny)</t>
  </si>
  <si>
    <t xml:space="preserve">  108,712-2,595</t>
  </si>
  <si>
    <t>106,117*9 'Přepočtené koeficientem množství</t>
  </si>
  <si>
    <t>69</t>
  </si>
  <si>
    <t>997013601</t>
  </si>
  <si>
    <t>Poplatek za uložení stavebního odpadu na skládce (skládkovné) z prostého betonu zatříděného do Katalogu odpadů pod kódem 17 01 01</t>
  </si>
  <si>
    <t>953487622</t>
  </si>
  <si>
    <t>https://podminky.urs.cz/item/CS_URS_2023_01/997013601</t>
  </si>
  <si>
    <t>70</t>
  </si>
  <si>
    <t>997013603</t>
  </si>
  <si>
    <t>Poplatek za uložení stavebního odpadu na skládce (skládkovné) cihelného zatříděného do Katalogu odpadů pod kódem 17 01 02</t>
  </si>
  <si>
    <t>-1603789204</t>
  </si>
  <si>
    <t>https://podminky.urs.cz/item/CS_URS_2023_01/997013603</t>
  </si>
  <si>
    <t>71</t>
  </si>
  <si>
    <t>997013631</t>
  </si>
  <si>
    <t>Poplatek za uložení stavebního odpadu na skládce (skládkovné) směsného stavebního a demoličního zatříděného do Katalogu odpadů pod kódem 17 09 04</t>
  </si>
  <si>
    <t>-2077468923</t>
  </si>
  <si>
    <t>https://podminky.urs.cz/item/CS_URS_2023_01/997013631</t>
  </si>
  <si>
    <t>72</t>
  </si>
  <si>
    <t>997013813</t>
  </si>
  <si>
    <t>Poplatek za uložení stavebního odpadu na skládce (skládkovné) z plastických hmot zatříděného do Katalogu odpadů pod kódem 17 02 03</t>
  </si>
  <si>
    <t>-1857314711</t>
  </si>
  <si>
    <t>https://podminky.urs.cz/item/CS_URS_2023_01/997013813</t>
  </si>
  <si>
    <t>998</t>
  </si>
  <si>
    <t>Přesun hmot</t>
  </si>
  <si>
    <t>73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</si>
  <si>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</si>
  <si>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</si>
  <si>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-1152244411</t>
  </si>
  <si>
    <t>https://podminky.urs.cz/item/CS_URS_2023_01/998017003</t>
  </si>
  <si>
    <t>PSV</t>
  </si>
  <si>
    <t>Práce a dodávky PSV</t>
  </si>
  <si>
    <t>711</t>
  </si>
  <si>
    <t>Izolace proti vodě, vlhkosti a plynům</t>
  </si>
  <si>
    <t>74</t>
  </si>
  <si>
    <t>711471053</t>
  </si>
  <si>
    <t>Provedení izolace proti povrchové a podpovrchové tlakové vodě termoplasty na ploše vodorovné V folií mPVC položenou volně</t>
  </si>
  <si>
    <t>175255692</t>
  </si>
  <si>
    <t>https://podminky.urs.cz/item/CS_URS_2023_01/711471053</t>
  </si>
  <si>
    <t>"1.NP - skladba P1+P2</t>
  </si>
  <si>
    <t>75</t>
  </si>
  <si>
    <t>28322005</t>
  </si>
  <si>
    <t>fólie hydroizolační pro spodní stavbu mPVC tl 2mm</t>
  </si>
  <si>
    <t>392797735</t>
  </si>
  <si>
    <t>50,09*1,12 'Přepočtené koeficientem množství</t>
  </si>
  <si>
    <t>76</t>
  </si>
  <si>
    <t>711491171</t>
  </si>
  <si>
    <t>Provedení izolace proti povrchové a podpovrchové tlakové vodě ostatní na ploše vodorovné V z textilií, vrstva podkladní</t>
  </si>
  <si>
    <t>-906150014</t>
  </si>
  <si>
    <t>https://podminky.urs.cz/item/CS_URS_2023_01/711491171</t>
  </si>
  <si>
    <t>77</t>
  </si>
  <si>
    <t>711491172</t>
  </si>
  <si>
    <t>Provedení izolace proti povrchové a podpovrchové tlakové vodě ostatní na ploše vodorovné V z textilií, vrstva ochranná</t>
  </si>
  <si>
    <t>-1166407519</t>
  </si>
  <si>
    <t>https://podminky.urs.cz/item/CS_URS_2023_01/711491172</t>
  </si>
  <si>
    <t>78</t>
  </si>
  <si>
    <t>69311199</t>
  </si>
  <si>
    <t>geotextilie netkaná separační, ochranná, filtrační, drenážní PES(70%)+PP(30%) 300g/m2</t>
  </si>
  <si>
    <t>-644689614</t>
  </si>
  <si>
    <t xml:space="preserve">  (50,09+50,09)*1,05</t>
  </si>
  <si>
    <t>79</t>
  </si>
  <si>
    <t>998711101</t>
  </si>
  <si>
    <t>Přesun hmot pro izolace proti vodě, vlhkosti a plynům stanovený z hmotnosti přesunovaného materiálu vodorovná dopravní vzdálenost do 50 m v objektech výšky do 6 m</t>
  </si>
  <si>
    <t>8817727</t>
  </si>
  <si>
    <t>https://podminky.urs.cz/item/CS_URS_2023_01/998711101</t>
  </si>
  <si>
    <t>713</t>
  </si>
  <si>
    <t>Izolace tepelné</t>
  </si>
  <si>
    <t>80</t>
  </si>
  <si>
    <t>713121111</t>
  </si>
  <si>
    <t>Montáž tepelné izolace podlah rohožemi, pásy, deskami, dílci, bloky (izolační materiál ve specifikaci) kladenými volně jednovrstvá</t>
  </si>
  <si>
    <t>2035457690</t>
  </si>
  <si>
    <t>https://podminky.urs.cz/item/CS_URS_2023_01/713121111</t>
  </si>
  <si>
    <t>Mezisoučet</t>
  </si>
  <si>
    <t>"2.NP - skladba P3+P3a+P4</t>
  </si>
  <si>
    <t>"3.NP - skladba P5+P6a</t>
  </si>
  <si>
    <t>81</t>
  </si>
  <si>
    <t>28372305</t>
  </si>
  <si>
    <t>deska EPS 100 do plochých střech a podlah λ=0,037 tl 50mm</t>
  </si>
  <si>
    <t>-376089935</t>
  </si>
  <si>
    <t>50,09*1,02 'Přepočtené koeficientem množství</t>
  </si>
  <si>
    <t>82</t>
  </si>
  <si>
    <t>28375675</t>
  </si>
  <si>
    <t>deska pro kročejový útlum tl 40mm</t>
  </si>
  <si>
    <t>-653969596</t>
  </si>
  <si>
    <t>206,902*1,02 'Přepočtené koeficientem množství</t>
  </si>
  <si>
    <t>83</t>
  </si>
  <si>
    <t>713191132</t>
  </si>
  <si>
    <t>Montáž tepelné izolace stavebních konstrukcí - doplňky a konstrukční součásti podlah překrytím fólií separační z PE</t>
  </si>
  <si>
    <t>-888491454</t>
  </si>
  <si>
    <t>https://podminky.urs.cz/item/CS_URS_2023_01/713191132</t>
  </si>
  <si>
    <t>84</t>
  </si>
  <si>
    <t>28323020</t>
  </si>
  <si>
    <t>fólie separační PE 2 x 50 m</t>
  </si>
  <si>
    <t>391453053</t>
  </si>
  <si>
    <t>256,992*1,1 'Přepočtené koeficientem množství</t>
  </si>
  <si>
    <t>85</t>
  </si>
  <si>
    <t>998713103</t>
  </si>
  <si>
    <t>Přesun hmot pro izolace tepelné stanovený z hmotnosti přesunovaného materiálu vodorovná dopravní vzdálenost do 50 m v objektech výšky přes 12 m do 24 m</t>
  </si>
  <si>
    <t>2011914960</t>
  </si>
  <si>
    <t>https://podminky.urs.cz/item/CS_URS_2023_01/998713103</t>
  </si>
  <si>
    <t>720</t>
  </si>
  <si>
    <t>Zdravotně technické instalace</t>
  </si>
  <si>
    <t>86</t>
  </si>
  <si>
    <t>ZTI 721</t>
  </si>
  <si>
    <t>Vnitřní kanalizace</t>
  </si>
  <si>
    <t>1764119144</t>
  </si>
  <si>
    <t>87</t>
  </si>
  <si>
    <t>ZTI 722</t>
  </si>
  <si>
    <t>Vnitřní vodovod</t>
  </si>
  <si>
    <t>328391018</t>
  </si>
  <si>
    <t>88</t>
  </si>
  <si>
    <t>ZTI 725</t>
  </si>
  <si>
    <t>Zařizovací předměty</t>
  </si>
  <si>
    <t>57890917</t>
  </si>
  <si>
    <t>89</t>
  </si>
  <si>
    <t>101003</t>
  </si>
  <si>
    <t>Rozbor kvality vody z nového rozvodu</t>
  </si>
  <si>
    <t>-491112916</t>
  </si>
  <si>
    <t>730</t>
  </si>
  <si>
    <t>Ústřední vytápění</t>
  </si>
  <si>
    <t>90</t>
  </si>
  <si>
    <t>ÚT, OPZ</t>
  </si>
  <si>
    <t>Ústřední vytápění, plyn</t>
  </si>
  <si>
    <t>-2014377908</t>
  </si>
  <si>
    <t>762</t>
  </si>
  <si>
    <t>Konstrukce tesařské</t>
  </si>
  <si>
    <t>91</t>
  </si>
  <si>
    <t>762083111</t>
  </si>
  <si>
    <t>Práce společné pro tesařské konstrukce impregnace řeziva máčením proti dřevokaznému hmyzu a houbám, třída ohrožení 1 a 2 (dřevo v interiéru)</t>
  </si>
  <si>
    <t>1857042049</t>
  </si>
  <si>
    <t>https://podminky.urs.cz/item/CS_URS_2023_01/762083111</t>
  </si>
  <si>
    <t>92</t>
  </si>
  <si>
    <t>762511246</t>
  </si>
  <si>
    <t>Podlahové konstrukce podkladové z dřevoštěpkových desek OSB jednovrstvých šroubovaných na sraz, tloušťky desky 22 mm</t>
  </si>
  <si>
    <t>1023978452</t>
  </si>
  <si>
    <t>https://podminky.urs.cz/item/CS_URS_2023_01/762511246</t>
  </si>
  <si>
    <t>"skladba ST2 -strop nad podkrovím</t>
  </si>
  <si>
    <t xml:space="preserve">  9,58*1,47</t>
  </si>
  <si>
    <t>93</t>
  </si>
  <si>
    <t>762526110</t>
  </si>
  <si>
    <t>Položení podlah položení polštářů pod podlahy osové vzdálenosti do 650 mm</t>
  </si>
  <si>
    <t>418281546</t>
  </si>
  <si>
    <t>https://podminky.urs.cz/item/CS_URS_2023_01/762526110</t>
  </si>
  <si>
    <t xml:space="preserve">  9,58*1,47*2</t>
  </si>
  <si>
    <t>94</t>
  </si>
  <si>
    <t>60512125</t>
  </si>
  <si>
    <t>hranol stavební řezivo průřezu do 120cm2 do dl 6m</t>
  </si>
  <si>
    <t>1281459420</t>
  </si>
  <si>
    <t xml:space="preserve">  28,165*2,1*0,08*0,10*1,08</t>
  </si>
  <si>
    <t>95</t>
  </si>
  <si>
    <t>762595001</t>
  </si>
  <si>
    <t>Spojovací prostředky podlah a podkladových konstrukcí hřebíky, vruty</t>
  </si>
  <si>
    <t>-214923926</t>
  </si>
  <si>
    <t>https://podminky.urs.cz/item/CS_URS_2023_01/762595001</t>
  </si>
  <si>
    <t>998762103</t>
  </si>
  <si>
    <t>Přesun hmot pro konstrukce tesařské stanovený z hmotnosti přesunovaného materiálu vodorovná dopravní vzdálenost do 50 m v objektech výšky přes 12 do 24 m</t>
  </si>
  <si>
    <t>1779479757</t>
  </si>
  <si>
    <t>https://podminky.urs.cz/item/CS_URS_2023_01/998762103</t>
  </si>
  <si>
    <t>763</t>
  </si>
  <si>
    <t>Konstrukce sádrokartonové</t>
  </si>
  <si>
    <t>97</t>
  </si>
  <si>
    <t>763111742</t>
  </si>
  <si>
    <t>Ostatní konstrukce a práce na příčkách ze sádrokartonových desek montáž jedné vrstvy tepelné izolace</t>
  </si>
  <si>
    <t>1926376406</t>
  </si>
  <si>
    <t>https://podminky.urs.cz/item/CS_URS_2023_01/763111742</t>
  </si>
  <si>
    <t>"m.č.105"   3,93*3,10</t>
  </si>
  <si>
    <t>"m.č.106"   3,95*3,10</t>
  </si>
  <si>
    <t>98</t>
  </si>
  <si>
    <t>63150968</t>
  </si>
  <si>
    <t>pás tepelně izolační příčkový akustický λ=0,036-0,037 tl 100mm</t>
  </si>
  <si>
    <t>1424839197</t>
  </si>
  <si>
    <t>24,428*1,02 'Přepočtené koeficientem množství</t>
  </si>
  <si>
    <t>99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</si>
  <si>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</si>
  <si>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</si>
  <si>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-1345550850</t>
  </si>
  <si>
    <t>https://podminky.urs.cz/item/CS_URS_2023_01/763121415</t>
  </si>
  <si>
    <t>100</t>
  </si>
  <si>
    <t>763121714</t>
  </si>
  <si>
    <t>Ostatní konstrukce a práce na předsazených stěnách ze sádrokartonových desek základní penetrační nátěr</t>
  </si>
  <si>
    <t>256686468</t>
  </si>
  <si>
    <t>https://podminky.urs.cz/item/CS_URS_2023_01/763121714</t>
  </si>
  <si>
    <t>101</t>
  </si>
  <si>
    <t>763131411</t>
  </si>
  <si>
    <t>Podhled ze sádrokartonových desek dvouvrstvá zavěšená spodní konstrukce z ocelových profilů CD, UD jednoduše opláštěná deskou standardní A, tl. 12,5 mm, bez izolace</t>
  </si>
  <si>
    <t>1013984427</t>
  </si>
  <si>
    <t>https://podminky.urs.cz/item/CS_URS_2023_01/763131411</t>
  </si>
  <si>
    <t>"m.č.101+103 až 106</t>
  </si>
  <si>
    <t>"m.č.202+206 až 209</t>
  </si>
  <si>
    <t xml:space="preserve">  11,80+47,80+6,30+7,60+47,80</t>
  </si>
  <si>
    <t>"m.č.301+302+309 až 312</t>
  </si>
  <si>
    <t xml:space="preserve">  13,75+22,70+3,10+13,90+16,70+16,30</t>
  </si>
  <si>
    <t>102</t>
  </si>
  <si>
    <t>763131451</t>
  </si>
  <si>
    <t>Podhled ze sádrokartonových desek dvouvrstvá zavěšená spodní konstrukce z ocelových profilů CD, UD jednoduše opláštěná deskou impregnovanou H2, tl. 12,5 mm, bez izolace</t>
  </si>
  <si>
    <t>326746093</t>
  </si>
  <si>
    <t>https://podminky.urs.cz/item/CS_URS_2023_01/763131451</t>
  </si>
  <si>
    <t>"m.č.203 až 205</t>
  </si>
  <si>
    <t xml:space="preserve">  7,40+1,30+1,60</t>
  </si>
  <si>
    <t>"m.č.303"   2,10</t>
  </si>
  <si>
    <t>103</t>
  </si>
  <si>
    <t>763131714</t>
  </si>
  <si>
    <t>Podhled ze sádrokartonových desek ostatní práce a konstrukce na podhledech ze sádrokartonových desek základní penetrační nátěr</t>
  </si>
  <si>
    <t>182523114</t>
  </si>
  <si>
    <t>https://podminky.urs.cz/item/CS_URS_2023_01/763131714</t>
  </si>
  <si>
    <t xml:space="preserve">  268,24+12,40+17,67*1,05</t>
  </si>
  <si>
    <t>104</t>
  </si>
  <si>
    <t>763131761</t>
  </si>
  <si>
    <t>Příplatek k cenám za plochu do 3 m2 jednotlivě</t>
  </si>
  <si>
    <t>-815075268</t>
  </si>
  <si>
    <t>https://podminky.urs.cz/item/CS_URS_2023_01/763131761</t>
  </si>
  <si>
    <t xml:space="preserve">  1,30+1,60+2,10</t>
  </si>
  <si>
    <t>105</t>
  </si>
  <si>
    <t>763164631</t>
  </si>
  <si>
    <t>Obklad konstrukcí sádrokartonovými deskami včetně ochranných úhelníků ve tvaru U rozvinuté šíře přes 0,6 do 1,2 m, opláštěný deskou standardní A, tl. 12,5 mm</t>
  </si>
  <si>
    <t>-596521467</t>
  </si>
  <si>
    <t>https://podminky.urs.cz/item/CS_URS_2023_01/763164631</t>
  </si>
  <si>
    <t xml:space="preserve">  (4,75+0,75-0,34+2,30)*2+1,25+1,50</t>
  </si>
  <si>
    <t>106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</si>
  <si>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</si>
  <si>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</si>
  <si>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-1452228916</t>
  </si>
  <si>
    <t>https://podminky.urs.cz/item/CS_URS_2023_01/998763303</t>
  </si>
  <si>
    <t>766</t>
  </si>
  <si>
    <t>Konstrukce truhlářské</t>
  </si>
  <si>
    <t>107</t>
  </si>
  <si>
    <t>766121210</t>
  </si>
  <si>
    <t>Montáž sanitárních stěn plných, výšky do 2,75 m</t>
  </si>
  <si>
    <t>-442493558</t>
  </si>
  <si>
    <t>https://podminky.urs.cz/item/CS_URS_2023_01/766121210</t>
  </si>
  <si>
    <t>"2.NP"    0,70*2,10</t>
  </si>
  <si>
    <t>108</t>
  </si>
  <si>
    <t>6072228</t>
  </si>
  <si>
    <t xml:space="preserve">dělící sanitární stěna dřevotřísková laminovaná </t>
  </si>
  <si>
    <t>bm</t>
  </si>
  <si>
    <t>1309883990</t>
  </si>
  <si>
    <t>109</t>
  </si>
  <si>
    <t>766231113</t>
  </si>
  <si>
    <t>Montáž sklápěcich schodů na půdu s vyřezáním otvoru a kompletizací</t>
  </si>
  <si>
    <t>-1630678696</t>
  </si>
  <si>
    <t>https://podminky.urs.cz/item/CS_URS_2023_01/766231113</t>
  </si>
  <si>
    <t>110</t>
  </si>
  <si>
    <t>61233168</t>
  </si>
  <si>
    <t>schody půdní skládací protipožární dřevěné se zesílenou izolací, pro výšku max. 280cm, 12 schodnic El 15, 120x70cm</t>
  </si>
  <si>
    <t>-141354299</t>
  </si>
  <si>
    <t>111</t>
  </si>
  <si>
    <t>766231814</t>
  </si>
  <si>
    <t>Demontáž sklápěcích schodů na půdu dřevěných nebo kovových</t>
  </si>
  <si>
    <t>-952419798</t>
  </si>
  <si>
    <t>https://podminky.urs.cz/item/CS_URS_2023_01/766231814</t>
  </si>
  <si>
    <t>112</t>
  </si>
  <si>
    <t>766660001</t>
  </si>
  <si>
    <t>Montáž dveřních křídel dřevěných nebo plastových otevíravých do ocelové zárubně povrchově upravených jednokřídlových, šířky do 800 mm</t>
  </si>
  <si>
    <t>-2000681718</t>
  </si>
  <si>
    <t>https://podminky.urs.cz/item/CS_URS_2023_01/766660001</t>
  </si>
  <si>
    <t xml:space="preserve">  3+8</t>
  </si>
  <si>
    <t>113</t>
  </si>
  <si>
    <t>61162085</t>
  </si>
  <si>
    <t>dveře jednokřídlé dřevotřískové povrch laminátový plné 700x1970mm</t>
  </si>
  <si>
    <t>1420431667</t>
  </si>
  <si>
    <t>114</t>
  </si>
  <si>
    <t>61162086</t>
  </si>
  <si>
    <t>dveře jednokřídlé dřevotřískové povrch laminátový plné 800x1970mm</t>
  </si>
  <si>
    <t>357569914</t>
  </si>
  <si>
    <t>115</t>
  </si>
  <si>
    <t>766660021</t>
  </si>
  <si>
    <t>Montáž dveřních křídel dřevěných nebo plastových otevíravých do ocelové zárubně protipožárních jednokřídlových, šířky do 800 mm</t>
  </si>
  <si>
    <t>952235545</t>
  </si>
  <si>
    <t>https://podminky.urs.cz/item/CS_URS_2023_01/766660021</t>
  </si>
  <si>
    <t xml:space="preserve">  1+6</t>
  </si>
  <si>
    <t>116</t>
  </si>
  <si>
    <t>61162097</t>
  </si>
  <si>
    <t>dveře jednokřídlé dřevotřískové protipožární EI (EW) 30 D3 povrch laminátový plné 700x1970mm</t>
  </si>
  <si>
    <t>-1333315880</t>
  </si>
  <si>
    <t>117</t>
  </si>
  <si>
    <t>61162098</t>
  </si>
  <si>
    <t>dveře jednokřídlé dřevotřískové protipožární EI (EW) 30 D3 povrch laminátový plné 800x1970mm</t>
  </si>
  <si>
    <t>398124316</t>
  </si>
  <si>
    <t>118</t>
  </si>
  <si>
    <t>766660441</t>
  </si>
  <si>
    <t>Montáž dveřních křídel dřevěných nebo plastových vchodových dveří včetně rámu do zdiva jednokřídlových s díly a nadsvětlíkem, protipožárních</t>
  </si>
  <si>
    <t>-1675171006</t>
  </si>
  <si>
    <t>https://podminky.urs.cz/item/CS_URS_2023_01/766660441</t>
  </si>
  <si>
    <t>119</t>
  </si>
  <si>
    <t>55341202</t>
  </si>
  <si>
    <t xml:space="preserve">stěna bezpečnostní protipožární vel.1470x3000mm, s 1křídl.dveřmi a nadsvětlíkem, 8-bodový rozvorový mechanismus EI 30 D2 </t>
  </si>
  <si>
    <t>1678611621</t>
  </si>
  <si>
    <t>120</t>
  </si>
  <si>
    <t>766660729</t>
  </si>
  <si>
    <t>Montáž dveřních doplňků dveřního kování interiérového štítku s klikou</t>
  </si>
  <si>
    <t>2104729859</t>
  </si>
  <si>
    <t>https://podminky.urs.cz/item/CS_URS_2023_01/766660729</t>
  </si>
  <si>
    <t>121</t>
  </si>
  <si>
    <t>54914622</t>
  </si>
  <si>
    <t>kování dveřní vrchní klika včetně štítu a montážního materiálu BB 72 matný nikl</t>
  </si>
  <si>
    <t>1010277802</t>
  </si>
  <si>
    <t>122</t>
  </si>
  <si>
    <t>998766103</t>
  </si>
  <si>
    <t>Přesun hmot pro konstrukce truhlářské stanovený z hmotnosti přesunovaného materiálu vodorovná dopravní vzdálenost do 50 m v objektech výšky přes 12 do 24 m</t>
  </si>
  <si>
    <t>-1640715863</t>
  </si>
  <si>
    <t>https://podminky.urs.cz/item/CS_URS_2023_01/998766103</t>
  </si>
  <si>
    <t>771</t>
  </si>
  <si>
    <t>Podlahy z dlaždic</t>
  </si>
  <si>
    <t>123</t>
  </si>
  <si>
    <t>771121011</t>
  </si>
  <si>
    <t>Příprava podkladu před provedením dlažby nátěr penetrační na podlahu</t>
  </si>
  <si>
    <t>228679024</t>
  </si>
  <si>
    <t>https://podminky.urs.cz/item/CS_URS_2023_01/771121011</t>
  </si>
  <si>
    <t>"1.NP - skladba P1</t>
  </si>
  <si>
    <t>"m.č.101+105+115</t>
  </si>
  <si>
    <t xml:space="preserve">  4,68+16,10+2,70+1,17*0,20+1,05*0,25</t>
  </si>
  <si>
    <t>"2.NP - skladba P3+P3a</t>
  </si>
  <si>
    <t xml:space="preserve">  11,80+7,40+1,30+1,60+1,05*0,25*2</t>
  </si>
  <si>
    <t>"3.NP - skladba P6a</t>
  </si>
  <si>
    <t>"m.č.303"    2,10+1,05*0,25</t>
  </si>
  <si>
    <t>124</t>
  </si>
  <si>
    <t>771474112</t>
  </si>
  <si>
    <t>Montáž soklů z dlaždic keramických lepených flexibilním lepidlem rovných, výšky přes 65 do 90 mm</t>
  </si>
  <si>
    <t>48375150</t>
  </si>
  <si>
    <t>https://podminky.urs.cz/item/CS_URS_2023_01/771474112</t>
  </si>
  <si>
    <t>"m.č.101"   1,60+3,35+1,10+1,55</t>
  </si>
  <si>
    <t xml:space="preserve">  0,55-0,80-0,90+0,20*2</t>
  </si>
  <si>
    <t>"m.č.105"    (3,83+4,10)*2-0,80+0,25*2</t>
  </si>
  <si>
    <t>"m.č.115"    (1,76+1,47)*2-0,80</t>
  </si>
  <si>
    <t>"m.č.202"    3,35+2,70+0,10+0,80</t>
  </si>
  <si>
    <t xml:space="preserve">  2,35*2+1,47-0,70*2-0,80*3</t>
  </si>
  <si>
    <t>125</t>
  </si>
  <si>
    <t>59761416</t>
  </si>
  <si>
    <t>sokl-dlažba keramická slinutá hladká do interiéru i exteriéru 300x80mm</t>
  </si>
  <si>
    <t>-81686338</t>
  </si>
  <si>
    <t xml:space="preserve">  37,39/0,30*1,10</t>
  </si>
  <si>
    <t>126</t>
  </si>
  <si>
    <t>771574112</t>
  </si>
  <si>
    <t>Montáž podlah z dlaždic keramických lepených flexibilním lepidlem maloformátových hladkých přes 9 do 12 ks/m2</t>
  </si>
  <si>
    <t>-807886076</t>
  </si>
  <si>
    <t>https://podminky.urs.cz/item/CS_URS_2023_01/771574112</t>
  </si>
  <si>
    <t>127</t>
  </si>
  <si>
    <t>59761003</t>
  </si>
  <si>
    <t>dlažba keramická hutná hladká do interiéru přes 9 do 12ks/m2</t>
  </si>
  <si>
    <t>689699125</t>
  </si>
  <si>
    <t>48,965*1,1 'Přepočtené koeficientem množství</t>
  </si>
  <si>
    <t>128</t>
  </si>
  <si>
    <t>771577111</t>
  </si>
  <si>
    <t>Příplatek k cenám za plochu do 5 m2 jednotlivě</t>
  </si>
  <si>
    <t>-357241473</t>
  </si>
  <si>
    <t>https://podminky.urs.cz/item/CS_URS_2023_01/771577111</t>
  </si>
  <si>
    <t>"1.NP"    4,68+2,70</t>
  </si>
  <si>
    <t>"2.NP"    1,30+1,60</t>
  </si>
  <si>
    <t>"3.NP"    2,10</t>
  </si>
  <si>
    <t>129</t>
  </si>
  <si>
    <t>771591112</t>
  </si>
  <si>
    <t>Izolace podlahy pod dlažbu nátěrem nebo stěrkou ve dvou vrstvách</t>
  </si>
  <si>
    <t>1637598517</t>
  </si>
  <si>
    <t>https://podminky.urs.cz/item/CS_URS_2023_01/771591112</t>
  </si>
  <si>
    <t>"2.NP - skladba P3a</t>
  </si>
  <si>
    <t>"m.č.203"  7,40+(1,90*2+3,14+2,24)*0,15</t>
  </si>
  <si>
    <t>"m.č.204"  1,30+(1,43+0,90)*2*0,15</t>
  </si>
  <si>
    <t>"m.č.205"  1,60+(1,43+1,14)*2*0,15</t>
  </si>
  <si>
    <t xml:space="preserve">  1,05*0,25*2</t>
  </si>
  <si>
    <t>"m.č.303"    2,10+(1,30+1,62)*2*0,15</t>
  </si>
  <si>
    <t xml:space="preserve">  1,05*0,25</t>
  </si>
  <si>
    <t>130</t>
  </si>
  <si>
    <t>998771103</t>
  </si>
  <si>
    <t>Přesun hmot pro podlahy z dlaždic stanovený z hmotnosti přesunovaného materiálu vodorovná dopravní vzdálenost do 50 m v objektech výšky přes 12 do 24 m</t>
  </si>
  <si>
    <t>-970364818</t>
  </si>
  <si>
    <t>https://podminky.urs.cz/item/CS_URS_2023_01/998771103</t>
  </si>
  <si>
    <t>776</t>
  </si>
  <si>
    <t>Podlahy povlakové</t>
  </si>
  <si>
    <t>131</t>
  </si>
  <si>
    <t>776121111</t>
  </si>
  <si>
    <t>Příprava podkladu penetrace vodou ředitelná na savý podklad (válečkováním) ředěná v poměru 1:3 podlah</t>
  </si>
  <si>
    <t>818896345</t>
  </si>
  <si>
    <t>https://podminky.urs.cz/item/CS_URS_2023_01/776121111</t>
  </si>
  <si>
    <t>"2.NP - skladba P4</t>
  </si>
  <si>
    <t>"3.NP - skladba P5</t>
  </si>
  <si>
    <t>"m.č.302+309 až 312</t>
  </si>
  <si>
    <t xml:space="preserve">  22,70+3,10+13,90+16,70+16,30</t>
  </si>
  <si>
    <t xml:space="preserve">  1,05*0,25*3</t>
  </si>
  <si>
    <t>132</t>
  </si>
  <si>
    <t>776221111</t>
  </si>
  <si>
    <t>Montáž podlahovin z PVC lepením standardním lepidlem z pásů standardních</t>
  </si>
  <si>
    <t>-1631764153</t>
  </si>
  <si>
    <t>https://podminky.urs.cz/item/CS_URS_2023_01/776221111</t>
  </si>
  <si>
    <t>133</t>
  </si>
  <si>
    <t>28411017</t>
  </si>
  <si>
    <t>PVC heterogenní zátěžové tl 2,00mm, nášlapná vrstva 0,70mm, zátěž 34/43, otlak do 0,02mm, stálost do 0,10%, R10, hořlavost Bfl S1</t>
  </si>
  <si>
    <t>-1044142359</t>
  </si>
  <si>
    <t>73,488*1,1 'Přepočtené koeficientem množství</t>
  </si>
  <si>
    <t>134</t>
  </si>
  <si>
    <t>776231111</t>
  </si>
  <si>
    <t>Montáž podlahovin z vinylu lepením lamel nebo čtverců standardním lepidlem</t>
  </si>
  <si>
    <t>1379690900</t>
  </si>
  <si>
    <t>https://podminky.urs.cz/item/CS_URS_2023_01/776231111</t>
  </si>
  <si>
    <t>135</t>
  </si>
  <si>
    <t>28411052</t>
  </si>
  <si>
    <t>dílce vinylové tl 3,0mm, nášlapná vrstva 0,70mm, úprava PUR, třída zátěže 23/34/43, otlak 0,05mm, R10, třída otěru T, hořlavost Bfl S1, bez ftalátů</t>
  </si>
  <si>
    <t>435354764</t>
  </si>
  <si>
    <t>111,075*1,1 'Přepočtené koeficientem množství</t>
  </si>
  <si>
    <t>136</t>
  </si>
  <si>
    <t>776411111</t>
  </si>
  <si>
    <t>Montáž soklíků lepením obvodových, výšky do 80 mm</t>
  </si>
  <si>
    <t>206697167</t>
  </si>
  <si>
    <t>https://podminky.urs.cz/item/CS_URS_2023_01/776411111</t>
  </si>
  <si>
    <t xml:space="preserve">  -0,80*2+0,25*2*2</t>
  </si>
  <si>
    <t>"m.č.207"  4,28*2+1,72+0,30*2+0,15*2</t>
  </si>
  <si>
    <t xml:space="preserve">  1,47-0,80*3</t>
  </si>
  <si>
    <t>"m.č.208"  (5,19+1,47)*2+0,25*4-0,80*2</t>
  </si>
  <si>
    <t>"m.č.302"  2,65+3,35+0,80+0,25</t>
  </si>
  <si>
    <t xml:space="preserve">  9,85*2+1,47-0,70-0,80*6</t>
  </si>
  <si>
    <t>"m.č.309"  (2,05+1,72)*2-0,80</t>
  </si>
  <si>
    <t>"m.č.310"  (3,48+3,97)*2-0,80+0,25*2</t>
  </si>
  <si>
    <t>"m.č.311"  (4,02+3,97)*2-0,80+0,25*2</t>
  </si>
  <si>
    <t>"m.č.312"  (4,00+3,97)*2-0,80+0,25*2</t>
  </si>
  <si>
    <t>137</t>
  </si>
  <si>
    <t>28411009</t>
  </si>
  <si>
    <t>lišta soklová PVC 18x80mm</t>
  </si>
  <si>
    <t>-305458333</t>
  </si>
  <si>
    <t>160,9*1,02 'Přepočtené koeficientem množství</t>
  </si>
  <si>
    <t>138</t>
  </si>
  <si>
    <t>998776103</t>
  </si>
  <si>
    <t>Přesun hmot pro podlahy povlakové stanovený z hmotnosti přesunovaného materiálu vodorovná dopravní vzdálenost do 50 m v objektech výšky přes 12 do 24 m</t>
  </si>
  <si>
    <t>-337227563</t>
  </si>
  <si>
    <t>https://podminky.urs.cz/item/CS_URS_2023_01/998776103</t>
  </si>
  <si>
    <t>777</t>
  </si>
  <si>
    <t>Podlahy lité</t>
  </si>
  <si>
    <t>139</t>
  </si>
  <si>
    <t>777131105</t>
  </si>
  <si>
    <t>Penetrační nátěr podlahy epoxidový na podklad z čerstvého betonu</t>
  </si>
  <si>
    <t>1919680169</t>
  </si>
  <si>
    <t>https://podminky.urs.cz/item/CS_URS_2023_01/777131105</t>
  </si>
  <si>
    <t>"1.NP - skladba P2</t>
  </si>
  <si>
    <t>"m.č.104"     10,10+1,05*0,25</t>
  </si>
  <si>
    <t>140</t>
  </si>
  <si>
    <t>777511145</t>
  </si>
  <si>
    <t>Krycí stěrka chemicky odolná epoxidová, tloušťky přes 2 do 3 mm</t>
  </si>
  <si>
    <t>182465423</t>
  </si>
  <si>
    <t>https://podminky.urs.cz/item/CS_URS_2023_01/777511145</t>
  </si>
  <si>
    <t>141</t>
  </si>
  <si>
    <t>777911111</t>
  </si>
  <si>
    <t>Napojení na stěnu nebo sokl fabionem z epoxidové stěrky plněné pískem tuhé</t>
  </si>
  <si>
    <t>-1919501482</t>
  </si>
  <si>
    <t>https://podminky.urs.cz/item/CS_URS_2023_01/777911111</t>
  </si>
  <si>
    <t xml:space="preserve">"1.NP </t>
  </si>
  <si>
    <t>"m.č.104"   (3,44+3,14)*2-0,80+0,25*2</t>
  </si>
  <si>
    <t>142</t>
  </si>
  <si>
    <t>998777103</t>
  </si>
  <si>
    <t>Přesun hmot pro podlahy lité stanovený z hmotnosti přesunovaného materiálu vodorovná dopravní vzdálenost do 50 m v objektech výšky přes 12 do 24 m</t>
  </si>
  <si>
    <t>477680088</t>
  </si>
  <si>
    <t>https://podminky.urs.cz/item/CS_URS_2023_01/998777103</t>
  </si>
  <si>
    <t>781</t>
  </si>
  <si>
    <t>Obklady keramické</t>
  </si>
  <si>
    <t>143</t>
  </si>
  <si>
    <t>781121011</t>
  </si>
  <si>
    <t>Příprava podkladu před provedením obkladu nátěr penetrační na stěnu</t>
  </si>
  <si>
    <t>177356549</t>
  </si>
  <si>
    <t>https://podminky.urs.cz/item/CS_URS_2023_01/781121011</t>
  </si>
  <si>
    <t xml:space="preserve">  0,20*(1,19+0,88*2)</t>
  </si>
  <si>
    <t xml:space="preserve">  0,20*(1,19+0,59*2)</t>
  </si>
  <si>
    <t xml:space="preserve">  0,20*(1,19+1,05*2)</t>
  </si>
  <si>
    <t>144</t>
  </si>
  <si>
    <t>781131112</t>
  </si>
  <si>
    <t>Izolace stěny pod obklad izolace nátěrem nebo stěrkou ve dvou vrstvách</t>
  </si>
  <si>
    <t>-960296944</t>
  </si>
  <si>
    <t>https://podminky.urs.cz/item/CS_URS_2023_01/781131112</t>
  </si>
  <si>
    <t>"m.č.203"    (1,54*2+0,90)*2,10</t>
  </si>
  <si>
    <t>145</t>
  </si>
  <si>
    <t>781474112</t>
  </si>
  <si>
    <t>Montáž obkladů vnitřních stěn z dlaždic keramických lepených flexibilním lepidlem maloformátových hladkých přes 9 do 12 ks/m2</t>
  </si>
  <si>
    <t>200152626</t>
  </si>
  <si>
    <t>https://podminky.urs.cz/item/CS_URS_2023_01/781474112</t>
  </si>
  <si>
    <t>146</t>
  </si>
  <si>
    <t>59761026</t>
  </si>
  <si>
    <t>obklad keramický hladký do 12ks/m2</t>
  </si>
  <si>
    <t>-1314760146</t>
  </si>
  <si>
    <t>65,993*1,1 'Přepočtené koeficientem množství</t>
  </si>
  <si>
    <t>147</t>
  </si>
  <si>
    <t>781477111</t>
  </si>
  <si>
    <t>Příplatek k cenám za plochu do 10 m2 jednotlivě</t>
  </si>
  <si>
    <t>384427320</t>
  </si>
  <si>
    <t>https://podminky.urs.cz/item/CS_URS_2023_01/781477111</t>
  </si>
  <si>
    <t>148</t>
  </si>
  <si>
    <t>781494111</t>
  </si>
  <si>
    <t>Obklad - dokončující práce profily ukončovací lepené flexibilním lepidlem rohové</t>
  </si>
  <si>
    <t>-1374956544</t>
  </si>
  <si>
    <t>https://podminky.urs.cz/item/CS_URS_2023_01/781494111</t>
  </si>
  <si>
    <t>"1.NP"  1,50*2</t>
  </si>
  <si>
    <t>"2.NP"  2,10*14+1,50*6</t>
  </si>
  <si>
    <t>"3.NP"  2,10*4</t>
  </si>
  <si>
    <t>149</t>
  </si>
  <si>
    <t>781494511</t>
  </si>
  <si>
    <t>Obklad - dokončující práce profily ukončovací lepené flexibilním lepidlem ukončovací</t>
  </si>
  <si>
    <t>-607290852</t>
  </si>
  <si>
    <t>https://podminky.urs.cz/item/CS_URS_2023_01/781494511</t>
  </si>
  <si>
    <t>"m.č.104"  1,80</t>
  </si>
  <si>
    <t xml:space="preserve">  3,44+3,14+1,90+2,24+1,54+0,90</t>
  </si>
  <si>
    <t>"m.č.204"  (1,44+0,90)*2</t>
  </si>
  <si>
    <t>"m.č.205"  (1,43+1,14)*2</t>
  </si>
  <si>
    <t>"m.č.206"  1,80+0,71</t>
  </si>
  <si>
    <t>"m.č.209"  0,71+1,50</t>
  </si>
  <si>
    <t>"m.č.303"  (1,30+1,62)*2</t>
  </si>
  <si>
    <t>150</t>
  </si>
  <si>
    <t>998781103</t>
  </si>
  <si>
    <t>Přesun hmot pro obklady keramické stanovený z hmotnosti přesunovaného materiálu vodorovná dopravní vzdálenost do 50 m v objektech výšky přes 12 do 24 m</t>
  </si>
  <si>
    <t>-1195290139</t>
  </si>
  <si>
    <t>https://podminky.urs.cz/item/CS_URS_2023_01/998781103</t>
  </si>
  <si>
    <t>783</t>
  </si>
  <si>
    <t>Dokončovací práce - nátěry</t>
  </si>
  <si>
    <t>151</t>
  </si>
  <si>
    <t>783314201</t>
  </si>
  <si>
    <t>Základní antikorozní nátěr zámečnických konstrukcí jednonásobný syntetický standardní</t>
  </si>
  <si>
    <t>959908972</t>
  </si>
  <si>
    <t>https://podminky.urs.cz/item/CS_URS_2023_01/783314201</t>
  </si>
  <si>
    <t>"zárubně</t>
  </si>
  <si>
    <t xml:space="preserve">  (0,70+2*1,97)*(0,20+0,25*3)</t>
  </si>
  <si>
    <t xml:space="preserve">  (0,80+2*1,97)*0,25*14</t>
  </si>
  <si>
    <t>152</t>
  </si>
  <si>
    <t>783317101</t>
  </si>
  <si>
    <t>Krycí nátěr (email) zámečnických konstrukcí jednonásobný syntetický standardní</t>
  </si>
  <si>
    <t>1620429020</t>
  </si>
  <si>
    <t>https://podminky.urs.cz/item/CS_URS_2023_01/783317101</t>
  </si>
  <si>
    <t>784</t>
  </si>
  <si>
    <t>Dokončovací práce - malby a tapety</t>
  </si>
  <si>
    <t>153</t>
  </si>
  <si>
    <t>784221101</t>
  </si>
  <si>
    <t>Malby z malířských směsí otěruvzdorných za sucha dvojnásobné, bílé za sucha otěruvzdorné dobře v místnostech výšky do 3,80 m</t>
  </si>
  <si>
    <t>1881793138</t>
  </si>
  <si>
    <t>https://podminky.urs.cz/item/CS_URS_2023_01/784221101</t>
  </si>
  <si>
    <t>"omítky - dle odd.6</t>
  </si>
  <si>
    <t xml:space="preserve">  189,397+340,31+283,73+38,129</t>
  </si>
  <si>
    <t>"sádrokartony - dle odd.763</t>
  </si>
  <si>
    <t xml:space="preserve">  24,428+299,194</t>
  </si>
  <si>
    <t>Práce a dodávky M</t>
  </si>
  <si>
    <t>21-M</t>
  </si>
  <si>
    <t>Elektromontáže</t>
  </si>
  <si>
    <t>154</t>
  </si>
  <si>
    <t>Elektro1</t>
  </si>
  <si>
    <t>Elektroinstalace a slaboproud - dle položkového rozpočtu</t>
  </si>
  <si>
    <t>-1421580578</t>
  </si>
  <si>
    <t>155</t>
  </si>
  <si>
    <t>Elektro2</t>
  </si>
  <si>
    <t>Hromosvod - úprava</t>
  </si>
  <si>
    <t>-1543101491</t>
  </si>
  <si>
    <t>156</t>
  </si>
  <si>
    <t>Videotelefony</t>
  </si>
  <si>
    <t>Videotelefony - nové dílny dle položkového rozpočtu</t>
  </si>
  <si>
    <t>-1149098333</t>
  </si>
  <si>
    <t>157</t>
  </si>
  <si>
    <t>EZS</t>
  </si>
  <si>
    <t>EZS - nové dílny dle položkového rozpočtu</t>
  </si>
  <si>
    <t>795934182</t>
  </si>
  <si>
    <t>158</t>
  </si>
  <si>
    <t>210300</t>
  </si>
  <si>
    <t>Měření parametrů umělého osvětlení učeben</t>
  </si>
  <si>
    <t>1573641265</t>
  </si>
  <si>
    <t>24-M</t>
  </si>
  <si>
    <t>Montáže vzduchotechnických zařízení</t>
  </si>
  <si>
    <t>159</t>
  </si>
  <si>
    <t>VZT</t>
  </si>
  <si>
    <t>Vzduchotechnika - dle položkového rozpočtu</t>
  </si>
  <si>
    <t>-87116833</t>
  </si>
  <si>
    <t>160</t>
  </si>
  <si>
    <t>340400</t>
  </si>
  <si>
    <t>Měření akustického tlaku vzduchotechnické jednotky - učebny</t>
  </si>
  <si>
    <t>-331169564</t>
  </si>
  <si>
    <t>161</t>
  </si>
  <si>
    <t>345405</t>
  </si>
  <si>
    <t>Měření akustického tlaku v chráněném venkovním prostoru</t>
  </si>
  <si>
    <t>310414208</t>
  </si>
  <si>
    <t>33-M</t>
  </si>
  <si>
    <t>Montáže dopr.zařízení</t>
  </si>
  <si>
    <t>162</t>
  </si>
  <si>
    <t>Nabídka 5</t>
  </si>
  <si>
    <t>Příprava pro plošinu pro invalidy</t>
  </si>
  <si>
    <t>128540371</t>
  </si>
  <si>
    <t>VRN</t>
  </si>
  <si>
    <t>Vedlejší rozpočtové náklady</t>
  </si>
  <si>
    <t>163</t>
  </si>
  <si>
    <t>030001000</t>
  </si>
  <si>
    <t>Zařízení staveniště</t>
  </si>
  <si>
    <t>%</t>
  </si>
  <si>
    <t>1024</t>
  </si>
  <si>
    <t>-1038689853</t>
  </si>
  <si>
    <t>https://podminky.urs.cz/item/CS_URS_2023_01/030001000</t>
  </si>
  <si>
    <t>S 02 - ÚPRAVY BYTU VE 3.NP</t>
  </si>
  <si>
    <t>346272266</t>
  </si>
  <si>
    <t>Přizdívky z pórobetonových tvárnic objemová hmotnost do 500 kg/m3, na tenké maltové lože, tloušťka přizdívky 200 mm</t>
  </si>
  <si>
    <t>255460364</t>
  </si>
  <si>
    <t>https://podminky.urs.cz/item/CS_URS_2023_01/346272266</t>
  </si>
  <si>
    <t xml:space="preserve">  0,75*0,80</t>
  </si>
  <si>
    <t>1285270802</t>
  </si>
  <si>
    <t xml:space="preserve">  0,10*2,05*2*4+0,15*2,05*2</t>
  </si>
  <si>
    <t>629049599</t>
  </si>
  <si>
    <t xml:space="preserve">  145,463+36,741</t>
  </si>
  <si>
    <t>-1986367844</t>
  </si>
  <si>
    <t>"m.č.304"  (4,00+4,00)*2*3,08</t>
  </si>
  <si>
    <t xml:space="preserve">  -(2,50+1,50)*1,60</t>
  </si>
  <si>
    <t>"m.č.305"  (2,70+0,30+1,25+0,45+1,70)*0,98</t>
  </si>
  <si>
    <t xml:space="preserve">  (2,05+3,15)*0,98</t>
  </si>
  <si>
    <t>"m.č.306"  (0,65+1,41+0,85+1,25+0,25)*0,98</t>
  </si>
  <si>
    <t>"m.č.307"  (4,04+4,00)*2*3,08</t>
  </si>
  <si>
    <t>"m.č.308"  (3,48+4,00)*2*3,08</t>
  </si>
  <si>
    <t xml:space="preserve">  -1,19*0,42</t>
  </si>
  <si>
    <t xml:space="preserve">  -1,19*1,45*6</t>
  </si>
  <si>
    <t xml:space="preserve">  -0,80*1,97*3</t>
  </si>
  <si>
    <t xml:space="preserve">  (1,19+2*0,42)*0,20</t>
  </si>
  <si>
    <t xml:space="preserve">  (1,19+2*1,45)*0,20*6</t>
  </si>
  <si>
    <t xml:space="preserve">  (1,05+2*2,05)*0,07</t>
  </si>
  <si>
    <t>167792577</t>
  </si>
  <si>
    <t>"m.č.304"  (2,50+1,50)*1,60</t>
  </si>
  <si>
    <t>"m.č.305"  (2,70+0,30+1,25+0,45+1,70)*2,10</t>
  </si>
  <si>
    <t xml:space="preserve">  (2,05+3,15+0,15*2)*2,10</t>
  </si>
  <si>
    <t>"m.č.306"  (0,65+1,41+0,85+1,25+0,25)*2,10</t>
  </si>
  <si>
    <t xml:space="preserve">  -1,19*0,73</t>
  </si>
  <si>
    <t xml:space="preserve">  -0,60*1,97*2</t>
  </si>
  <si>
    <t xml:space="preserve">  0,20*0,73*2</t>
  </si>
  <si>
    <t xml:space="preserve">  (1,05+2*2,05)*0,08</t>
  </si>
  <si>
    <t>815615855</t>
  </si>
  <si>
    <t>"m.č.304"   16,40+1,05*0,25</t>
  </si>
  <si>
    <t>"m.č.305 až 308"   7,10*0,055</t>
  </si>
  <si>
    <t xml:space="preserve">  7,10+ 1,10+16,60+13,90</t>
  </si>
  <si>
    <t>976662554</t>
  </si>
  <si>
    <t>"m.č.304"   (16,40+1,05*0,25)*0,055</t>
  </si>
  <si>
    <t>"m.č.305"   7,10*0,055</t>
  </si>
  <si>
    <t>"m.č.306"   1,10*0,055</t>
  </si>
  <si>
    <t>"m.č.307"   16,60*0,055</t>
  </si>
  <si>
    <t>"m.č.308"   13,90*0,055</t>
  </si>
  <si>
    <t>1785897383</t>
  </si>
  <si>
    <t>925898137</t>
  </si>
  <si>
    <t xml:space="preserve">  55,36*1,25*2,105*0,001</t>
  </si>
  <si>
    <t>-1569254770</t>
  </si>
  <si>
    <t>"m.č.304"  (4,00+4,00)*2+0,25*2</t>
  </si>
  <si>
    <t>"m.č.305"  2,70+0,30+1,25+0,45</t>
  </si>
  <si>
    <t xml:space="preserve">  1,70+2,05+3,15</t>
  </si>
  <si>
    <t>"m.č.306"  0,65+1,41+0,85+1,25+0,25</t>
  </si>
  <si>
    <t>"m.č.307"  (4,04+4,00)*2</t>
  </si>
  <si>
    <t>"m.č.308"  (3,48+4,00)*2</t>
  </si>
  <si>
    <t>-452865189</t>
  </si>
  <si>
    <t>55331346</t>
  </si>
  <si>
    <t>zárubeň ocelová pro běžné zdění a pórobeton 100 levá/pravá 600</t>
  </si>
  <si>
    <t>1986719733</t>
  </si>
  <si>
    <t>-343828955</t>
  </si>
  <si>
    <t>55331350</t>
  </si>
  <si>
    <t>zárubeň ocelová pro běžné zdění a pórobeton 100 levá/pravá 800</t>
  </si>
  <si>
    <t>-1543218877</t>
  </si>
  <si>
    <t>-46466306</t>
  </si>
  <si>
    <t>"m.č.304 až 308</t>
  </si>
  <si>
    <t xml:space="preserve">  16,40+7,10+1,10+16,60+13,90</t>
  </si>
  <si>
    <t>-59901882</t>
  </si>
  <si>
    <t xml:space="preserve">  12,80*5,00+4,15*4,15-1,90*1,90</t>
  </si>
  <si>
    <t>-2109117926</t>
  </si>
  <si>
    <t>-2022815454</t>
  </si>
  <si>
    <t xml:space="preserve">  2,75*3,08</t>
  </si>
  <si>
    <t>-202431966</t>
  </si>
  <si>
    <t>"m.č.306"    1,10*0,10</t>
  </si>
  <si>
    <t>4335558</t>
  </si>
  <si>
    <t>"m.č.304+305+307+308</t>
  </si>
  <si>
    <t xml:space="preserve">  (16,40+7,10+16,60+13,90)*0,10</t>
  </si>
  <si>
    <t>1273488286</t>
  </si>
  <si>
    <t>"m.č.306"    1,10*0,03</t>
  </si>
  <si>
    <t>1666631861</t>
  </si>
  <si>
    <t>"m.č.304+307+308</t>
  </si>
  <si>
    <t xml:space="preserve">  (16,40+16,60+13,90)*0,035</t>
  </si>
  <si>
    <t>"m.č.305"   7,10*0,03</t>
  </si>
  <si>
    <t>581692355</t>
  </si>
  <si>
    <t>"m.č.305+306</t>
  </si>
  <si>
    <t xml:space="preserve">  7,10+1,10</t>
  </si>
  <si>
    <t>-1953971708</t>
  </si>
  <si>
    <t xml:space="preserve">  16,40+16,60+13,90</t>
  </si>
  <si>
    <t>-513798023</t>
  </si>
  <si>
    <t>"po vybourání "    0,10*3,08</t>
  </si>
  <si>
    <t>311159118</t>
  </si>
  <si>
    <t xml:space="preserve">  0,60*1,97+0,70*1,97+0,80*1,97*3</t>
  </si>
  <si>
    <t>1704220858</t>
  </si>
  <si>
    <t>"m.č.304"  (4,00+4,00)*2*2,98</t>
  </si>
  <si>
    <t>"m.č.305"  (2,70+0,30+1,25+0,451,70)*0,98</t>
  </si>
  <si>
    <t>"m.č.307"  (4,04+4,00)*2*2,98</t>
  </si>
  <si>
    <t>"m.č.308"  (3,48+4,00)*2*2,98</t>
  </si>
  <si>
    <t xml:space="preserve">  -1,19*0,52</t>
  </si>
  <si>
    <t xml:space="preserve">  (1,19+2*0,52)*0,20</t>
  </si>
  <si>
    <t>978059541</t>
  </si>
  <si>
    <t>Odsekání obkladů stěn včetně otlučení podkladní omítky až na zdivo z obkládaček vnitřních, z jakýchkoliv materiálů, plochy přes 1 m2</t>
  </si>
  <si>
    <t>-99004877</t>
  </si>
  <si>
    <t>https://podminky.urs.cz/item/CS_URS_2023_01/978059541</t>
  </si>
  <si>
    <t>"m.č.305"  (2,70+0,30+1,25+0,451,70)*2,00</t>
  </si>
  <si>
    <t xml:space="preserve">  (2,05+3,15+0,15*2)*2,00</t>
  </si>
  <si>
    <t>"m.č.306"  (0,65+1,41+0,85+1,25+0,25)*2,00</t>
  </si>
  <si>
    <t xml:space="preserve">  -1,19*0,63</t>
  </si>
  <si>
    <t xml:space="preserve">  0,20*0,63*2</t>
  </si>
  <si>
    <t>-1588485786</t>
  </si>
  <si>
    <t>703849363</t>
  </si>
  <si>
    <t>9,5*10 'Přepočtené koeficientem množství</t>
  </si>
  <si>
    <t>-1199961395</t>
  </si>
  <si>
    <t>385749869</t>
  </si>
  <si>
    <t xml:space="preserve">  22,658-0,554</t>
  </si>
  <si>
    <t>22,104*9 'Přepočtené koeficientem množství</t>
  </si>
  <si>
    <t>568986970</t>
  </si>
  <si>
    <t>1156836868</t>
  </si>
  <si>
    <t>-1740791957</t>
  </si>
  <si>
    <t>1615744919</t>
  </si>
  <si>
    <t>-1878070886</t>
  </si>
  <si>
    <t>"skladba P5+P6a</t>
  </si>
  <si>
    <t>-934670800</t>
  </si>
  <si>
    <t>55,1*1,02 'Přepočtené koeficientem množství</t>
  </si>
  <si>
    <t>-218997974</t>
  </si>
  <si>
    <t>-2087962375</t>
  </si>
  <si>
    <t>55,1*1,1 'Přepočtené koeficientem množství</t>
  </si>
  <si>
    <t>223220989</t>
  </si>
  <si>
    <t xml:space="preserve">Vnitřní kanalizace </t>
  </si>
  <si>
    <t>-1383180787</t>
  </si>
  <si>
    <t>-444597545</t>
  </si>
  <si>
    <t>-1773286385</t>
  </si>
  <si>
    <t>ÚT</t>
  </si>
  <si>
    <t>100826501</t>
  </si>
  <si>
    <t>-2017704577</t>
  </si>
  <si>
    <t>-876206623</t>
  </si>
  <si>
    <t>Ostatní práce a konstrukce na podhledech ze sádrokartonových desek základní penetrační nátěr</t>
  </si>
  <si>
    <t>-1393763446</t>
  </si>
  <si>
    <t xml:space="preserve">  46,90+8,20</t>
  </si>
  <si>
    <t>-1827367252</t>
  </si>
  <si>
    <t>-386351367</t>
  </si>
  <si>
    <t>1952880241</t>
  </si>
  <si>
    <t>61162084</t>
  </si>
  <si>
    <t>dveře jednokřídlé dřevotřískové povrch laminátový plné 600x1970mm</t>
  </si>
  <si>
    <t>765625713</t>
  </si>
  <si>
    <t>-253585426</t>
  </si>
  <si>
    <t>508529823</t>
  </si>
  <si>
    <t>1090445365</t>
  </si>
  <si>
    <t>443233901</t>
  </si>
  <si>
    <t>-482665054</t>
  </si>
  <si>
    <t>1822979660</t>
  </si>
  <si>
    <t>766660733</t>
  </si>
  <si>
    <t>Montáž dveřních doplňků dveřního kování bezpečnostního štítku s klikou</t>
  </si>
  <si>
    <t>-1231415774</t>
  </si>
  <si>
    <t>https://podminky.urs.cz/item/CS_URS_2023_01/766660733</t>
  </si>
  <si>
    <t>54914630</t>
  </si>
  <si>
    <t>kování dveřní vrchní kování bezpečnostní včetně štítu PZ 72 klika-madlo P nerez-klika Tipa</t>
  </si>
  <si>
    <t>-358036098</t>
  </si>
  <si>
    <t>766695213</t>
  </si>
  <si>
    <t>Montáž ostatních truhlářských konstrukcí prahů dveří jednokřídlových, šířky přes 100 mm</t>
  </si>
  <si>
    <t>-1008852567</t>
  </si>
  <si>
    <t>https://podminky.urs.cz/item/CS_URS_2023_01/766695213</t>
  </si>
  <si>
    <t>61187181</t>
  </si>
  <si>
    <t>práh dveřní dřevěný dubový tl 20mm dl 920mm š 150mm</t>
  </si>
  <si>
    <t>-2034727747</t>
  </si>
  <si>
    <t>Nabídka 1</t>
  </si>
  <si>
    <t>Kuchyňská linka včetně spotřebičů</t>
  </si>
  <si>
    <t>-810408771</t>
  </si>
  <si>
    <t>65540846</t>
  </si>
  <si>
    <t>-694560784</t>
  </si>
  <si>
    <t>"skladba P6a</t>
  </si>
  <si>
    <t>"m.č.305+306"    7,10+1,10</t>
  </si>
  <si>
    <t>1523061346</t>
  </si>
  <si>
    <t>362333395</t>
  </si>
  <si>
    <t>8,2*1,1 'Přepočtené koeficientem množství</t>
  </si>
  <si>
    <t>-744516288</t>
  </si>
  <si>
    <t>-305275353</t>
  </si>
  <si>
    <t>"m.č.305"  7,10+ (2,70+0,30+1,25+0,45)*0,15</t>
  </si>
  <si>
    <t xml:space="preserve">  (0,80+2,25+0,15*2)*0,15</t>
  </si>
  <si>
    <t>"m.č.306"  1,10+(0,65+1,41+0,85+1,25+0,25)*0,15</t>
  </si>
  <si>
    <t>1273520656</t>
  </si>
  <si>
    <t>-657479108</t>
  </si>
  <si>
    <t>"skladba P5</t>
  </si>
  <si>
    <t>1043657741</t>
  </si>
  <si>
    <t>-1624823811</t>
  </si>
  <si>
    <t>46,9*1,1 'Přepočtené koeficientem množství</t>
  </si>
  <si>
    <t>-984166024</t>
  </si>
  <si>
    <t>"m.č.304"  (4,00+4,00)*2-0,70-0,80*2+0,20*2</t>
  </si>
  <si>
    <t>"m.č.307"  (4,04+4,00)*2-0,80*2+0,25*2</t>
  </si>
  <si>
    <t>"m.č.308"  (3,48+4,00)*2-0,80+0,07*2</t>
  </si>
  <si>
    <t>-1380843679</t>
  </si>
  <si>
    <t>43,38*1,02 'Přepočtené koeficientem množství</t>
  </si>
  <si>
    <t>258724530</t>
  </si>
  <si>
    <t>-1344051624</t>
  </si>
  <si>
    <t xml:space="preserve">  0,20*(1,19+0,73*2)</t>
  </si>
  <si>
    <t>-1588952545</t>
  </si>
  <si>
    <t>"m.č.305"   (0,90*2+2,10)*1,00</t>
  </si>
  <si>
    <t>103557311</t>
  </si>
  <si>
    <t>1439700171</t>
  </si>
  <si>
    <t>36,981*1,1 'Přepočtené koeficientem množství</t>
  </si>
  <si>
    <t>1557439813</t>
  </si>
  <si>
    <t xml:space="preserve">  6,40+9,261</t>
  </si>
  <si>
    <t>1127799429</t>
  </si>
  <si>
    <t xml:space="preserve">  1,60*3+2,10*16</t>
  </si>
  <si>
    <t>-1545009676</t>
  </si>
  <si>
    <t>"m.č.304"  2,50+1,50</t>
  </si>
  <si>
    <t>"m.č.305"  2,70+0,30+1,25+0,45+1,70</t>
  </si>
  <si>
    <t xml:space="preserve">  2,05+3,15+0,15*2</t>
  </si>
  <si>
    <t>-1084207108</t>
  </si>
  <si>
    <t>491030535</t>
  </si>
  <si>
    <t xml:space="preserve">  (0,60+2*1,97)*0,20</t>
  </si>
  <si>
    <t xml:space="preserve">  (0,70+2*1,97)*0,20</t>
  </si>
  <si>
    <t xml:space="preserve">  (0,80+2*1,97)*(0,20*2+0,25)</t>
  </si>
  <si>
    <t>-2121131075</t>
  </si>
  <si>
    <t>1449964990</t>
  </si>
  <si>
    <t xml:space="preserve">  154,173+40,651</t>
  </si>
  <si>
    <t>Elektro</t>
  </si>
  <si>
    <t>-51871604</t>
  </si>
  <si>
    <t>1987626922</t>
  </si>
  <si>
    <t>S-03 - ZATEPLENÍ BUDOVY ČP.22</t>
  </si>
  <si>
    <t xml:space="preserve">    1 - Zemní práce</t>
  </si>
  <si>
    <t xml:space="preserve">    5 - Komunikace pozemní</t>
  </si>
  <si>
    <t xml:space="preserve">    764 - Konstrukce klempířské</t>
  </si>
  <si>
    <t>Zemní práce</t>
  </si>
  <si>
    <t>132212131</t>
  </si>
  <si>
    <t>Hloubení nezapažených rýh šířky do 800 mm ručně s urovnáním dna do předepsaného profilu a spádu v hornině třídy těžitelnosti I skupiny 3 soudržných</t>
  </si>
  <si>
    <t>-656434660</t>
  </si>
  <si>
    <t>https://podminky.urs.cz/item/CS_URS_2023_01/132212131</t>
  </si>
  <si>
    <t>"pro zateplení soklu</t>
  </si>
  <si>
    <t xml:space="preserve">  (11,17*2+9,14)*0,60*0,40</t>
  </si>
  <si>
    <t xml:space="preserve">  4,15*0,75*0,40*2</t>
  </si>
  <si>
    <t>132212331</t>
  </si>
  <si>
    <t>Hloubení nezapažených rýh šířky přes 800 do 2 000 mm ručně s urovnáním dna do předepsaného profilu a spádu v hornině třídy těžitelnosti I skupiny 3 soudržných</t>
  </si>
  <si>
    <t>-885772039</t>
  </si>
  <si>
    <t>https://podminky.urs.cz/item/CS_URS_2023_01/132212331</t>
  </si>
  <si>
    <t xml:space="preserve">  4,15*1,20*0,40*2</t>
  </si>
  <si>
    <t xml:space="preserve">  9,14*1,05*0,40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</si>
  <si>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</si>
  <si>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</si>
  <si>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-1130268328</t>
  </si>
  <si>
    <t>https://podminky.urs.cz/item/CS_URS_2023_01/162351103</t>
  </si>
  <si>
    <t>"přebytečný výkopek</t>
  </si>
  <si>
    <t xml:space="preserve">  10,045+7,823-9,685</t>
  </si>
  <si>
    <t>166151101</t>
  </si>
  <si>
    <t>Přehození neulehlého výkopku z horniny třídy těžitelnosti I, skupiny 1 až 3</t>
  </si>
  <si>
    <t>1145669323</t>
  </si>
  <si>
    <t>https://podminky.urs.cz/item/CS_URS_2023_01/166151101</t>
  </si>
  <si>
    <t>"zemina pro zpětný zásyp</t>
  </si>
  <si>
    <t xml:space="preserve">  (11,17+9,14)*0,50*0,25</t>
  </si>
  <si>
    <t xml:space="preserve">  4,15*0,65*0,25*2</t>
  </si>
  <si>
    <t xml:space="preserve">  4,15*1,10*0,20*2</t>
  </si>
  <si>
    <t xml:space="preserve">  9,14*0,95*0,20</t>
  </si>
  <si>
    <t xml:space="preserve">  11,17*0,50*0,40</t>
  </si>
  <si>
    <t>171251101</t>
  </si>
  <si>
    <t>Uložení sypanin do násypů s rozprostřením sypaniny ve vrstvách a s hrubým urovnáním nezhutněných jakékoliv třídy těžitelnosti</t>
  </si>
  <si>
    <t>1023142658</t>
  </si>
  <si>
    <t>https://podminky.urs.cz/item/CS_URS_2023_01/171251101</t>
  </si>
  <si>
    <t>"přebytečná zemina"     8,183</t>
  </si>
  <si>
    <t>174111101</t>
  </si>
  <si>
    <t>Zásyp sypaninou z jakékoliv horniny ručně s uložením výkopku ve vrstvách se zhutněním jam, šachet, rýh nebo kolem objektů v těchto vykopávkách</t>
  </si>
  <si>
    <t>-1960854189</t>
  </si>
  <si>
    <t>https://podminky.urs.cz/item/CS_URS_2023_01/174111101</t>
  </si>
  <si>
    <t>Komunikace pozemní</t>
  </si>
  <si>
    <t>564750011</t>
  </si>
  <si>
    <t>Podklad nebo kryt z kameniva hrubého drceného vel. 8-16 mm s rozprostřením a zhutněním, po zhutnění tl. 150 mm</t>
  </si>
  <si>
    <t>857905210</t>
  </si>
  <si>
    <t>https://podminky.urs.cz/item/CS_URS_2023_01/564750011</t>
  </si>
  <si>
    <t xml:space="preserve">  4,15*1,00*2+9,14*0,85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</si>
  <si>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</si>
  <si>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</si>
  <si>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1493153900</t>
  </si>
  <si>
    <t>https://podminky.urs.cz/item/CS_URS_2023_01/596211110</t>
  </si>
  <si>
    <t>59245018</t>
  </si>
  <si>
    <t>dlažba tvar obdélník betonová 200x100x60mm přírodní</t>
  </si>
  <si>
    <t>-1193968713</t>
  </si>
  <si>
    <t>16,069*1,03 'Přepočtené koeficientem množství</t>
  </si>
  <si>
    <t>619995001</t>
  </si>
  <si>
    <t>Začištění omítek (s dodáním hmot) kolem oken, dveří</t>
  </si>
  <si>
    <t>-1492169051</t>
  </si>
  <si>
    <t>https://podminky.urs.cz/item/CS_URS_2023_01/619995001</t>
  </si>
  <si>
    <t>"1.NP - místnosti bez úprav omítek</t>
  </si>
  <si>
    <t xml:space="preserve">  (1,19+2*1,75)*8</t>
  </si>
  <si>
    <t xml:space="preserve">  1,10+2*2,10</t>
  </si>
  <si>
    <t>622211011</t>
  </si>
  <si>
    <t>Montáž kontaktního zateplení lepením a mechanickým kotvením z polystyrenových desek nebo z kombinovaných desek na vnější stěny, tloušťky desek přes 40 do 80 mm</t>
  </si>
  <si>
    <t>1120303314</t>
  </si>
  <si>
    <t>https://podminky.urs.cz/item/CS_URS_2023_01/622211011</t>
  </si>
  <si>
    <t>"sokl objektu</t>
  </si>
  <si>
    <t xml:space="preserve">  (16,60+2*0,15+11,25)*2*0,90</t>
  </si>
  <si>
    <t xml:space="preserve">  -0,90*0,35*2</t>
  </si>
  <si>
    <t xml:space="preserve">  -0,90*0,25</t>
  </si>
  <si>
    <t>28376442</t>
  </si>
  <si>
    <t>deska z polystyrénu XPS, hrana rovná a strukturovaný povrch 300kPa tl 80mm</t>
  </si>
  <si>
    <t>-121126780</t>
  </si>
  <si>
    <t>49,815*1,02 'Přepočtené koeficientem množství</t>
  </si>
  <si>
    <t>622211041</t>
  </si>
  <si>
    <t>Montáž kontaktního zateplení lepením a mechanickým kotvením z polystyrenových desek nebo z kombinovaných desek na vnější stěny, tloušťky desek přes 160 do 200 mm</t>
  </si>
  <si>
    <t>-250586481</t>
  </si>
  <si>
    <t>https://podminky.urs.cz/item/CS_URS_2023_01/622211041</t>
  </si>
  <si>
    <t>"pohled východní</t>
  </si>
  <si>
    <t xml:space="preserve">  (16,80+2*0,15)*10,45</t>
  </si>
  <si>
    <t xml:space="preserve">  -0,90*1,75</t>
  </si>
  <si>
    <t xml:space="preserve">  -1,19*1,75*10</t>
  </si>
  <si>
    <t xml:space="preserve">  -1,19*1,45*8</t>
  </si>
  <si>
    <t>"pohled severní</t>
  </si>
  <si>
    <t xml:space="preserve">  11,45*10,45</t>
  </si>
  <si>
    <t xml:space="preserve">  -0,90*1,65</t>
  </si>
  <si>
    <t xml:space="preserve">  -0,90*0,90</t>
  </si>
  <si>
    <t xml:space="preserve">  -1,19*1,75*5</t>
  </si>
  <si>
    <t>"pohled jižní</t>
  </si>
  <si>
    <t xml:space="preserve">  -1,19*1,45*10</t>
  </si>
  <si>
    <t>"pohled západní</t>
  </si>
  <si>
    <t xml:space="preserve">  -1,19*1,15*2</t>
  </si>
  <si>
    <t xml:space="preserve">  -0,90*0,35</t>
  </si>
  <si>
    <t>28375953</t>
  </si>
  <si>
    <t>deska EPS 70 fasádní λ=0,039 tl 180mm</t>
  </si>
  <si>
    <t>1688416622</t>
  </si>
  <si>
    <t>491,122*1,02 'Přepočtené koeficientem množství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</si>
  <si>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</si>
  <si>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</si>
  <si>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-1791613712</t>
  </si>
  <si>
    <t>https://podminky.urs.cz/item/CS_URS_2023_01/622212051</t>
  </si>
  <si>
    <t xml:space="preserve">  1,17+2*1,96</t>
  </si>
  <si>
    <t xml:space="preserve">  (0,90+0,60)*2</t>
  </si>
  <si>
    <t xml:space="preserve">  (0,90+0,90)*2</t>
  </si>
  <si>
    <t xml:space="preserve">  (1,19+1,75)*2*25</t>
  </si>
  <si>
    <t xml:space="preserve">  (1,19+1,45)*2*27</t>
  </si>
  <si>
    <t xml:space="preserve">  (1,19+1,15)*2*2</t>
  </si>
  <si>
    <t>28375932</t>
  </si>
  <si>
    <t>deska EPS 70 fasádní λ=0,039 tl 40mm</t>
  </si>
  <si>
    <t>-1049476883</t>
  </si>
  <si>
    <t xml:space="preserve">  (0,90+0,60)*2*0,25*1,10</t>
  </si>
  <si>
    <t xml:space="preserve">  (315,91-3,00)*0,35*1,10</t>
  </si>
  <si>
    <t>622252001</t>
  </si>
  <si>
    <t>Montáž profilů kontaktního zateplení zakládacích soklových připevněných hmoždinkami</t>
  </si>
  <si>
    <t>1064518354</t>
  </si>
  <si>
    <t>https://podminky.urs.cz/item/CS_URS_2023_01/622252001</t>
  </si>
  <si>
    <t xml:space="preserve">  (16,80+2*0,15+11,45)*2</t>
  </si>
  <si>
    <t>59051638</t>
  </si>
  <si>
    <t>profil zakládací Al tl 1,0mm pro ETICS pro izolant tl 180mm</t>
  </si>
  <si>
    <t>1263178414</t>
  </si>
  <si>
    <t>57,1*1,05 'Přepočtené koeficientem množství</t>
  </si>
  <si>
    <t>622252002</t>
  </si>
  <si>
    <t>Montáž profilů kontaktního zateplení ostatních stěnových, dilatačních apod. lepených do tmelu</t>
  </si>
  <si>
    <t>708415560</t>
  </si>
  <si>
    <t>https://podminky.urs.cz/item/CS_URS_2023_01/622252002</t>
  </si>
  <si>
    <t xml:space="preserve">  (10,45+0,50)*12</t>
  </si>
  <si>
    <t>63127464</t>
  </si>
  <si>
    <t>profil rohový Al 15x15mm s výztužnou tkaninou š 100mm pro ETICS</t>
  </si>
  <si>
    <t>1940290658</t>
  </si>
  <si>
    <t>131,4*1,05 'Přepočtené koeficientem množství</t>
  </si>
  <si>
    <t>622511111</t>
  </si>
  <si>
    <t>Omítka tenkovrstvá vnějších ploch probarvená, včetně penetrace podkladu mozaiková střednězrnná stěn</t>
  </si>
  <si>
    <t>2063587805</t>
  </si>
  <si>
    <t>https://podminky.urs.cz/item/CS_URS_2023_01/622511111</t>
  </si>
  <si>
    <t xml:space="preserve">  0,35*0,35*2*2</t>
  </si>
  <si>
    <t xml:space="preserve">  0,25*0,25*2</t>
  </si>
  <si>
    <t>622531011</t>
  </si>
  <si>
    <t>Omítka tenkovrstvá silikonová vnějších ploch probarvená, včetně penetrace podkladu zrnitá, tloušťky 1,5 mm stěn</t>
  </si>
  <si>
    <t>-122328341</t>
  </si>
  <si>
    <t>https://podminky.urs.cz/item/CS_URS_2023_01/622531011</t>
  </si>
  <si>
    <t xml:space="preserve">  -1,19*1,75*25</t>
  </si>
  <si>
    <t xml:space="preserve">  -1,19*1,45*27</t>
  </si>
  <si>
    <t xml:space="preserve">  (1,17+2*1,96)*0,35</t>
  </si>
  <si>
    <t xml:space="preserve">  (1,10+2*1,75)*0,35</t>
  </si>
  <si>
    <t xml:space="preserve">  (1,19+2*1,75)*0,35*25</t>
  </si>
  <si>
    <t xml:space="preserve">  (1,19+2*1,45)*0,35*27</t>
  </si>
  <si>
    <t xml:space="preserve">  (0,90+2*0,90)*0,35</t>
  </si>
  <si>
    <t xml:space="preserve">  (1,19+2*1,15)*0,35*2</t>
  </si>
  <si>
    <t xml:space="preserve">  (0,90+2*0,35)*0,25</t>
  </si>
  <si>
    <t>629991011</t>
  </si>
  <si>
    <t>Zakrytí vnějších ploch před znečištěním včetně pozdějšího odkrytí výplní otvorů a svislých ploch fólií přilepenou lepící páskou</t>
  </si>
  <si>
    <t>606218908</t>
  </si>
  <si>
    <t>https://podminky.urs.cz/item/CS_URS_2023_01/629991011</t>
  </si>
  <si>
    <t xml:space="preserve">  0,90*2,10+0,90*2,00</t>
  </si>
  <si>
    <t xml:space="preserve">  1,19*1,75*25+1,19*1,45*27</t>
  </si>
  <si>
    <t xml:space="preserve">  1,19*1,15*2+0,90*0,90</t>
  </si>
  <si>
    <t xml:space="preserve">  0,90*0,60</t>
  </si>
  <si>
    <t>629995101</t>
  </si>
  <si>
    <t>Očištění vnějších ploch tlakovou vodou omytím</t>
  </si>
  <si>
    <t>-671365170</t>
  </si>
  <si>
    <t>https://podminky.urs.cz/item/CS_URS_2023_01/629995101</t>
  </si>
  <si>
    <t xml:space="preserve">  (16,44+2*0,15)*(10,45+0,90)</t>
  </si>
  <si>
    <t xml:space="preserve">  11,09*(10,45+0,90)</t>
  </si>
  <si>
    <t xml:space="preserve">  -0,90*2,00</t>
  </si>
  <si>
    <t xml:space="preserve">  -0,90*0,60</t>
  </si>
  <si>
    <t xml:space="preserve">  (1,17+2*1,96)*0,20</t>
  </si>
  <si>
    <t xml:space="preserve">  (1,10+2*1,75)*0,20</t>
  </si>
  <si>
    <t xml:space="preserve">  (1,19+2*1,75)*0,20*25</t>
  </si>
  <si>
    <t xml:space="preserve">  (1,19+2*1,45)*0,20*27</t>
  </si>
  <si>
    <t xml:space="preserve">  (0,90+2*0,90)*0,20</t>
  </si>
  <si>
    <t xml:space="preserve">  (1,19+2*1,15)*0,20*2</t>
  </si>
  <si>
    <t xml:space="preserve">  (0,90+2*0,60)*0,15</t>
  </si>
  <si>
    <t>622325102</t>
  </si>
  <si>
    <t>Oprava vápenocementové omítky vnějších ploch stupně členitosti 1 hladké stěn, v rozsahu opravované plochy přes 10 do 30%</t>
  </si>
  <si>
    <t>1336310395</t>
  </si>
  <si>
    <t>https://podminky.urs.cz/item/CS_URS_2023_01/622325102</t>
  </si>
  <si>
    <t>"pod zateplovací systém</t>
  </si>
  <si>
    <t xml:space="preserve">  (16,44+2*0,15)*10,95</t>
  </si>
  <si>
    <t xml:space="preserve">  11,09*10,95</t>
  </si>
  <si>
    <t>632451435</t>
  </si>
  <si>
    <t>Potěr pískocementový běžný tl. přes 20 do 30 mm tř. C 20</t>
  </si>
  <si>
    <t>584015963</t>
  </si>
  <si>
    <t>https://podminky.urs.cz/item/CS_URS_2023_01/632451435</t>
  </si>
  <si>
    <t>"parapety</t>
  </si>
  <si>
    <t xml:space="preserve">  1,19*0,70*(25+27+2)</t>
  </si>
  <si>
    <t xml:space="preserve">  0,90*0,70+0,90*0,60</t>
  </si>
  <si>
    <t>637121112</t>
  </si>
  <si>
    <t>Okapový chodník z kameniva s udusáním a urovnáním povrchu z kačírku tl. 150 mm</t>
  </si>
  <si>
    <t>1692784098</t>
  </si>
  <si>
    <t>https://podminky.urs.cz/item/CS_URS_2023_01/637121112</t>
  </si>
  <si>
    <t xml:space="preserve">  (11,17+9,14)*0,50</t>
  </si>
  <si>
    <t xml:space="preserve">  4,15*0,65*2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</si>
  <si>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</si>
  <si>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</si>
  <si>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839748947</t>
  </si>
  <si>
    <t>https://podminky.urs.cz/item/CS_URS_2023_01/916231213</t>
  </si>
  <si>
    <t xml:space="preserve">  1,00*2+17,64</t>
  </si>
  <si>
    <t>59217017</t>
  </si>
  <si>
    <t>obrubník betonový chodníkový 1000x100x250mm</t>
  </si>
  <si>
    <t>-556871424</t>
  </si>
  <si>
    <t>19,64*1,02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</si>
  <si>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</si>
  <si>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</si>
  <si>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-389574235</t>
  </si>
  <si>
    <t>https://podminky.urs.cz/item/CS_URS_2023_01/916331112</t>
  </si>
  <si>
    <t xml:space="preserve">  11,67+17,54+0,50*2</t>
  </si>
  <si>
    <t>59217003</t>
  </si>
  <si>
    <t>obrubník betonový zahradní 500x50x250mm</t>
  </si>
  <si>
    <t>-303203157</t>
  </si>
  <si>
    <t>30,21*1,02 'Přepočtené koeficientem množství</t>
  </si>
  <si>
    <t>919735112</t>
  </si>
  <si>
    <t>Řezání stávajícího živičného krytu nebo podkladu hloubky přes 50 do 100 mm</t>
  </si>
  <si>
    <t>-1118005328</t>
  </si>
  <si>
    <t>https://podminky.urs.cz/item/CS_URS_2023_01/919735112</t>
  </si>
  <si>
    <t xml:space="preserve">  1,10*2+17,44</t>
  </si>
  <si>
    <t>919731122</t>
  </si>
  <si>
    <t>Zarovnání styčné plochy podkladu nebo krytu podél vybourané části komunikace nebo zpevněné plochy živičné tl. přes 50 do 100 mm</t>
  </si>
  <si>
    <t>814901030</t>
  </si>
  <si>
    <t>https://podminky.urs.cz/item/CS_URS_2023_01/919731122</t>
  </si>
  <si>
    <t>"skladba P7"    1,10*2+17,44</t>
  </si>
  <si>
    <t>941111131</t>
  </si>
  <si>
    <t>Montáž lešení řadového trubkového lehkého pracovního s podlahami s provozním zatížením tř. 3 do 200 kg/m2 šířky tř. W12 přes 1,2 do 1,5 m, výšky do 10 m</t>
  </si>
  <si>
    <t>541584734</t>
  </si>
  <si>
    <t>https://podminky.urs.cz/item/CS_URS_2023_01/941111131</t>
  </si>
  <si>
    <t xml:space="preserve">  (16,80+2*1,50)*(10,95-1,80)*2</t>
  </si>
  <si>
    <t xml:space="preserve">  (11,45+2*1,50)*(10,95-1,80)*2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</si>
  <si>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</si>
  <si>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</si>
  <si>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618916017</t>
  </si>
  <si>
    <t>https://podminky.urs.cz/item/CS_URS_2023_01/941111231</t>
  </si>
  <si>
    <t>626,775*60 'Přepočtené koeficientem množství</t>
  </si>
  <si>
    <t>941111831</t>
  </si>
  <si>
    <t>Demontáž lešení řadového trubkového lehkého pracovního s podlahami s provozním zatížením tř. 3 do 200 kg/m2 šířky tř. W12 přes 1,2 do 1,5 m, výšky do 10 m</t>
  </si>
  <si>
    <t>-1731809613</t>
  </si>
  <si>
    <t>https://podminky.urs.cz/item/CS_URS_2023_01/941111831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</si>
  <si>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</si>
  <si>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</si>
  <si>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2085936305</t>
  </si>
  <si>
    <t>https://podminky.urs.cz/item/CS_URS_2023_01/113107342</t>
  </si>
  <si>
    <t xml:space="preserve">  4,15*1,10*2+9,14*0,95</t>
  </si>
  <si>
    <t>968062374</t>
  </si>
  <si>
    <t>Vybourání dřevěných rámů oken s křídly zdvojených, plochy do 1 m2</t>
  </si>
  <si>
    <t>170152352</t>
  </si>
  <si>
    <t>https://podminky.urs.cz/item/CS_URS_2023_01/968062374</t>
  </si>
  <si>
    <t xml:space="preserve">  0,90*0,90+0,90*0,60</t>
  </si>
  <si>
    <t>968062375</t>
  </si>
  <si>
    <t>Vybourání dřevěných rámů oken s křídly zdvojených, plochy do 2 m2</t>
  </si>
  <si>
    <t>501204981</t>
  </si>
  <si>
    <t>https://podminky.urs.cz/item/CS_URS_2023_01/968062375</t>
  </si>
  <si>
    <t xml:space="preserve">  1,19*1,15*2+1,19*1,45*27</t>
  </si>
  <si>
    <t>968062376</t>
  </si>
  <si>
    <t>Vybourání dřevěných rámů oken s křídly zdvojených, plochy do 4 m2</t>
  </si>
  <si>
    <t>474520655</t>
  </si>
  <si>
    <t>https://podminky.urs.cz/item/CS_URS_2023_01/968062376</t>
  </si>
  <si>
    <t xml:space="preserve">  1,19*1,75*25</t>
  </si>
  <si>
    <t>968062455</t>
  </si>
  <si>
    <t>Vybourání dřevěných dveřních zárubní, plochy do 2 m2</t>
  </si>
  <si>
    <t>-1145962590</t>
  </si>
  <si>
    <t>https://podminky.urs.cz/item/CS_URS_2023_01/968062455</t>
  </si>
  <si>
    <t>978015331</t>
  </si>
  <si>
    <t>Otlučení vápenných nebo vápenocementových omítek vnějších ploch s vyškrabáním spar a s očištěním zdiva stupně členitosti 1 a 2, v rozsahu přes 10 do 20 %</t>
  </si>
  <si>
    <t>904740229</t>
  </si>
  <si>
    <t>https://podminky.urs.cz/item/CS_URS_2023_01/978015331</t>
  </si>
  <si>
    <t>-1165429043</t>
  </si>
  <si>
    <t>-1630038544</t>
  </si>
  <si>
    <t xml:space="preserve">  12,931-0,450</t>
  </si>
  <si>
    <t>12,481*9 'Přepočtené koeficientem množství</t>
  </si>
  <si>
    <t>-551005075</t>
  </si>
  <si>
    <t>997013645</t>
  </si>
  <si>
    <t>Poplatek za uložení stavebního odpadu na skládce (skládkovné) asfaltového bez obsahu dehtu zatříděného do Katalogu odpadů pod kódem 17 03 02</t>
  </si>
  <si>
    <t>1440962268</t>
  </si>
  <si>
    <t>https://podminky.urs.cz/item/CS_URS_2023_01/997013645</t>
  </si>
  <si>
    <t>997013811</t>
  </si>
  <si>
    <t>Poplatek za uložení stavebního odpadu na skládce (skládkovné) dřevěného zatříděného do Katalogu odpadů pod kódem 17 02 01</t>
  </si>
  <si>
    <t>231745946</t>
  </si>
  <si>
    <t>https://podminky.urs.cz/item/CS_URS_2023_01/997013811</t>
  </si>
  <si>
    <t>-1650985988</t>
  </si>
  <si>
    <t>713111111</t>
  </si>
  <si>
    <t>Montáž tepelné izolace stropů rohožemi, pásy, dílci, deskami, bloky (izolační materiál ve specifikaci) vrchem bez překrytí lepenkou kladenými volně</t>
  </si>
  <si>
    <t>-1939161606</t>
  </si>
  <si>
    <t>https://podminky.urs.cz/item/CS_URS_2023_01/713111111</t>
  </si>
  <si>
    <t>"krov</t>
  </si>
  <si>
    <t xml:space="preserve">  16,25*10,70*2</t>
  </si>
  <si>
    <t>63150849</t>
  </si>
  <si>
    <t>pás tepelně izolační pro všechny druhy nezatížených izolací  λ=0,038-0,039 tl 100mm</t>
  </si>
  <si>
    <t>982541540</t>
  </si>
  <si>
    <t>347,75*1,02 'Přepočtené koeficientem množství</t>
  </si>
  <si>
    <t>-1014897186</t>
  </si>
  <si>
    <t>764</t>
  </si>
  <si>
    <t>Konstrukce klempířské</t>
  </si>
  <si>
    <t>764002851</t>
  </si>
  <si>
    <t>Demontáž klempířských konstrukcí oplechování parapetů do suti</t>
  </si>
  <si>
    <t>-116426214</t>
  </si>
  <si>
    <t>https://podminky.urs.cz/item/CS_URS_2023_01/764002851</t>
  </si>
  <si>
    <t>"1.PP"    0,95</t>
  </si>
  <si>
    <t>"1.NP"    1,24*16+0,95</t>
  </si>
  <si>
    <t>"2.NP"    1,24*18</t>
  </si>
  <si>
    <t>"3.NP"    1,24*20</t>
  </si>
  <si>
    <t>764004801</t>
  </si>
  <si>
    <t>Demontáž klempířských konstrukcí žlabu podokapního do suti</t>
  </si>
  <si>
    <t>1443561349</t>
  </si>
  <si>
    <t>https://podminky.urs.cz/item/CS_URS_2023_01/764004801</t>
  </si>
  <si>
    <t xml:space="preserve">  (17,90+12,60)*2</t>
  </si>
  <si>
    <t>764004861</t>
  </si>
  <si>
    <t>Demontáž klempířských konstrukcí svodu do suti</t>
  </si>
  <si>
    <t>-559616541</t>
  </si>
  <si>
    <t>https://podminky.urs.cz/item/CS_URS_2023_01/764004861</t>
  </si>
  <si>
    <t xml:space="preserve">  11,20*4</t>
  </si>
  <si>
    <t>764216605</t>
  </si>
  <si>
    <t>Oplechování parapetů z pozinkovaného plechu s povrchovou úpravou rovných mechanicky kotvené, bez rohů rš 400 mm</t>
  </si>
  <si>
    <t>40586772</t>
  </si>
  <si>
    <t>https://podminky.urs.cz/item/CS_URS_2023_01/764216605</t>
  </si>
  <si>
    <t>764216606</t>
  </si>
  <si>
    <t>Oplechování parapetů z pozinkovaného plechu s povrchovou úpravou rovných mechanicky kotvené, bez rohů rš 500 mm</t>
  </si>
  <si>
    <t>-1986680434</t>
  </si>
  <si>
    <t>https://podminky.urs.cz/item/CS_URS_2023_01/764216606</t>
  </si>
  <si>
    <t>764511603</t>
  </si>
  <si>
    <t>Žlab podokapní z pozinkovaného plechu s povrchovou úpravou včetně háků a čel půlkruhový rš 400 mm</t>
  </si>
  <si>
    <t>-669718867</t>
  </si>
  <si>
    <t>https://podminky.urs.cz/item/CS_URS_2023_01/764511603</t>
  </si>
  <si>
    <t>764511644</t>
  </si>
  <si>
    <t>Žlab podokapní z pozinkovaného plechu s povrchovou úpravou včetně háků a čel kotlík oválný (trychtýřový), rš žlabu/průměr svodu 400/100 mm</t>
  </si>
  <si>
    <t>-1691931612</t>
  </si>
  <si>
    <t>https://podminky.urs.cz/item/CS_URS_2023_01/764511644</t>
  </si>
  <si>
    <t>764518623</t>
  </si>
  <si>
    <t>Svod z pozinkovaného plechu s upraveným povrchem včetně objímek, kolen a odskoků kruhový, průměru 120 mm</t>
  </si>
  <si>
    <t>1482025360</t>
  </si>
  <si>
    <t>https://podminky.urs.cz/item/CS_URS_2023_01/764518623</t>
  </si>
  <si>
    <t>998764103</t>
  </si>
  <si>
    <t>Přesun hmot pro konstrukce klempířské stanovený z hmotnosti přesunovaného materiálu vodorovná dopravní vzdálenost do 50 m v objektech výšky přes 12 do 24 m</t>
  </si>
  <si>
    <t>-989346612</t>
  </si>
  <si>
    <t>https://podminky.urs.cz/item/CS_URS_2023_01/998764103</t>
  </si>
  <si>
    <t>766622131</t>
  </si>
  <si>
    <t>Montáž oken plastových včetně montáže rámu plochy přes 1 m2 otevíravých do zdiva, výšky do 1,5 m</t>
  </si>
  <si>
    <t>-977871132</t>
  </si>
  <si>
    <t>https://podminky.urs.cz/item/CS_URS_2023_01/766622131</t>
  </si>
  <si>
    <t>"ozn.3"    1,19*1,45*27</t>
  </si>
  <si>
    <t>"ozn.5"    1,19*1,15*2</t>
  </si>
  <si>
    <t>61140052</t>
  </si>
  <si>
    <t>okno plastové otevíravé/sklopné trojsklo přes plochu 1m2 do v 1,5m</t>
  </si>
  <si>
    <t>420554170</t>
  </si>
  <si>
    <t>766622132</t>
  </si>
  <si>
    <t>Montáž oken plastových včetně montáže rámu plochy přes 1 m2 otevíravých do zdiva, výšky přes 1,5 do 2,5 m</t>
  </si>
  <si>
    <t>-1783750399</t>
  </si>
  <si>
    <t>https://podminky.urs.cz/item/CS_URS_2023_01/766622132</t>
  </si>
  <si>
    <t>"ozn.2"    1,19*1,75*25</t>
  </si>
  <si>
    <t>61140054</t>
  </si>
  <si>
    <t>okno plastové otevíravé/sklopné trojsklo přes plochu 1m2 v 1,5-2,5m</t>
  </si>
  <si>
    <t>1656089397</t>
  </si>
  <si>
    <t>766622216</t>
  </si>
  <si>
    <t>Montáž oken plastových plochy do 1 m2 včetně montáže rámu otevíravých do zdiva</t>
  </si>
  <si>
    <t>-878686258</t>
  </si>
  <si>
    <t>https://podminky.urs.cz/item/CS_URS_2023_01/766622216</t>
  </si>
  <si>
    <t>"ozn.6+7"    1+1</t>
  </si>
  <si>
    <t>61140050</t>
  </si>
  <si>
    <t>okno plastové otevíravé/sklopné trojsklo do plochy 1m2</t>
  </si>
  <si>
    <t>1591618908</t>
  </si>
  <si>
    <t>766660411</t>
  </si>
  <si>
    <t>Montáž dveřních křídel dřevěných nebo plastových vchodových dveří včetně rámu do zdiva jednokřídlových bez nadsvětlíku</t>
  </si>
  <si>
    <t>794525789</t>
  </si>
  <si>
    <t>https://podminky.urs.cz/item/CS_URS_2023_01/766660411</t>
  </si>
  <si>
    <t>611441</t>
  </si>
  <si>
    <t>dveře plastové vchodové jednokřídlé otvíravé 900x2100mm se zárubní, částečně prosklené izolačním trojsklem   ozn.1</t>
  </si>
  <si>
    <t>949719082</t>
  </si>
  <si>
    <t>55341222</t>
  </si>
  <si>
    <t>dveře bezpečnostní protipožární 8-bodový rozvorový mechanismus EI 30 D2 900x1970 mm, včetně prahu  ozn.4</t>
  </si>
  <si>
    <t>1627768822</t>
  </si>
  <si>
    <t>766694111</t>
  </si>
  <si>
    <t>Montáž ostatních truhlářských konstrukcí parapetních desek dřevěných nebo plastových šířky do 300 mm</t>
  </si>
  <si>
    <t>364377265</t>
  </si>
  <si>
    <t>https://podminky.urs.cz/item/CS_URS_2023_01/766694111</t>
  </si>
  <si>
    <t xml:space="preserve">  0,90+1,20*51</t>
  </si>
  <si>
    <t>60794103</t>
  </si>
  <si>
    <t>deska parapetní dřevotřísková vnitřní 300x1000mm</t>
  </si>
  <si>
    <t>-1276429676</t>
  </si>
  <si>
    <t>62,1*1,05 'Přepočtené koeficientem množství</t>
  </si>
  <si>
    <t>1361353435</t>
  </si>
  <si>
    <t>818468964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</si>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</sst>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44941111" TargetMode="External"/><Relationship Id="rId117" Type="http://schemas.openxmlformats.org/officeDocument/2006/relationships/hyperlink" Target="https://podminky.urs.cz/item/CS_URS_2023_01/783314201" TargetMode="External"/><Relationship Id="rId21" Type="http://schemas.openxmlformats.org/officeDocument/2006/relationships/hyperlink" Target="https://podminky.urs.cz/item/CS_URS_2023_01/631319171" TargetMode="External"/><Relationship Id="rId42" Type="http://schemas.openxmlformats.org/officeDocument/2006/relationships/hyperlink" Target="https://podminky.urs.cz/item/CS_URS_2023_01/965041341" TargetMode="External"/><Relationship Id="rId47" Type="http://schemas.openxmlformats.org/officeDocument/2006/relationships/hyperlink" Target="https://podminky.urs.cz/item/CS_URS_2023_01/968062747" TargetMode="External"/><Relationship Id="rId63" Type="http://schemas.openxmlformats.org/officeDocument/2006/relationships/hyperlink" Target="https://podminky.urs.cz/item/CS_URS_2023_01/997013631" TargetMode="External"/><Relationship Id="rId68" Type="http://schemas.openxmlformats.org/officeDocument/2006/relationships/hyperlink" Target="https://podminky.urs.cz/item/CS_URS_2023_01/711491172" TargetMode="External"/><Relationship Id="rId84" Type="http://schemas.openxmlformats.org/officeDocument/2006/relationships/hyperlink" Target="https://podminky.urs.cz/item/CS_URS_2023_01/763131761" TargetMode="External"/><Relationship Id="rId89" Type="http://schemas.openxmlformats.org/officeDocument/2006/relationships/hyperlink" Target="https://podminky.urs.cz/item/CS_URS_2023_01/766231814" TargetMode="External"/><Relationship Id="rId112" Type="http://schemas.openxmlformats.org/officeDocument/2006/relationships/hyperlink" Target="https://podminky.urs.cz/item/CS_URS_2023_01/781474112" TargetMode="External"/><Relationship Id="rId16" Type="http://schemas.openxmlformats.org/officeDocument/2006/relationships/hyperlink" Target="https://podminky.urs.cz/item/CS_URS_2023_01/612311131" TargetMode="External"/><Relationship Id="rId107" Type="http://schemas.openxmlformats.org/officeDocument/2006/relationships/hyperlink" Target="https://podminky.urs.cz/item/CS_URS_2023_01/777511145" TargetMode="External"/><Relationship Id="rId11" Type="http://schemas.openxmlformats.org/officeDocument/2006/relationships/hyperlink" Target="https://podminky.urs.cz/item/CS_URS_2023_01/346272256" TargetMode="External"/><Relationship Id="rId32" Type="http://schemas.openxmlformats.org/officeDocument/2006/relationships/hyperlink" Target="https://podminky.urs.cz/item/CS_URS_2023_01/952901111" TargetMode="External"/><Relationship Id="rId37" Type="http://schemas.openxmlformats.org/officeDocument/2006/relationships/hyperlink" Target="https://podminky.urs.cz/item/CS_URS_2023_01/953943211" TargetMode="External"/><Relationship Id="rId53" Type="http://schemas.openxmlformats.org/officeDocument/2006/relationships/hyperlink" Target="https://podminky.urs.cz/item/CS_URS_2023_01/971033561" TargetMode="External"/><Relationship Id="rId58" Type="http://schemas.openxmlformats.org/officeDocument/2006/relationships/hyperlink" Target="https://podminky.urs.cz/item/CS_URS_2023_01/997013321" TargetMode="External"/><Relationship Id="rId74" Type="http://schemas.openxmlformats.org/officeDocument/2006/relationships/hyperlink" Target="https://podminky.urs.cz/item/CS_URS_2023_01/762511246" TargetMode="External"/><Relationship Id="rId79" Type="http://schemas.openxmlformats.org/officeDocument/2006/relationships/hyperlink" Target="https://podminky.urs.cz/item/CS_URS_2023_01/763121415" TargetMode="External"/><Relationship Id="rId102" Type="http://schemas.openxmlformats.org/officeDocument/2006/relationships/hyperlink" Target="https://podminky.urs.cz/item/CS_URS_2023_01/776221111" TargetMode="External"/><Relationship Id="rId5" Type="http://schemas.openxmlformats.org/officeDocument/2006/relationships/hyperlink" Target="https://podminky.urs.cz/item/CS_URS_2023_01/317944323" TargetMode="External"/><Relationship Id="rId90" Type="http://schemas.openxmlformats.org/officeDocument/2006/relationships/hyperlink" Target="https://podminky.urs.cz/item/CS_URS_2023_01/766660001" TargetMode="External"/><Relationship Id="rId95" Type="http://schemas.openxmlformats.org/officeDocument/2006/relationships/hyperlink" Target="https://podminky.urs.cz/item/CS_URS_2023_01/771121011" TargetMode="External"/><Relationship Id="rId22" Type="http://schemas.openxmlformats.org/officeDocument/2006/relationships/hyperlink" Target="https://podminky.urs.cz/item/CS_URS_2023_01/631362021" TargetMode="External"/><Relationship Id="rId27" Type="http://schemas.openxmlformats.org/officeDocument/2006/relationships/hyperlink" Target="https://podminky.urs.cz/item/CS_URS_2023_01/949101111" TargetMode="External"/><Relationship Id="rId43" Type="http://schemas.openxmlformats.org/officeDocument/2006/relationships/hyperlink" Target="https://podminky.urs.cz/item/CS_URS_2023_01/965043341" TargetMode="External"/><Relationship Id="rId48" Type="http://schemas.openxmlformats.org/officeDocument/2006/relationships/hyperlink" Target="https://podminky.urs.cz/item/CS_URS_2023_01/968072455" TargetMode="External"/><Relationship Id="rId64" Type="http://schemas.openxmlformats.org/officeDocument/2006/relationships/hyperlink" Target="https://podminky.urs.cz/item/CS_URS_2023_01/997013813" TargetMode="External"/><Relationship Id="rId69" Type="http://schemas.openxmlformats.org/officeDocument/2006/relationships/hyperlink" Target="https://podminky.urs.cz/item/CS_URS_2023_01/998711101" TargetMode="External"/><Relationship Id="rId113" Type="http://schemas.openxmlformats.org/officeDocument/2006/relationships/hyperlink" Target="https://podminky.urs.cz/item/CS_URS_2023_01/781477111" TargetMode="External"/><Relationship Id="rId118" Type="http://schemas.openxmlformats.org/officeDocument/2006/relationships/hyperlink" Target="https://podminky.urs.cz/item/CS_URS_2023_01/783317101" TargetMode="External"/><Relationship Id="rId80" Type="http://schemas.openxmlformats.org/officeDocument/2006/relationships/hyperlink" Target="https://podminky.urs.cz/item/CS_URS_2023_01/763121714" TargetMode="External"/><Relationship Id="rId85" Type="http://schemas.openxmlformats.org/officeDocument/2006/relationships/hyperlink" Target="https://podminky.urs.cz/item/CS_URS_2023_01/763164631" TargetMode="External"/><Relationship Id="rId12" Type="http://schemas.openxmlformats.org/officeDocument/2006/relationships/hyperlink" Target="https://podminky.urs.cz/item/CS_URS_2023_01/349231811" TargetMode="External"/><Relationship Id="rId17" Type="http://schemas.openxmlformats.org/officeDocument/2006/relationships/hyperlink" Target="https://podminky.urs.cz/item/CS_URS_2023_01/612321141" TargetMode="External"/><Relationship Id="rId33" Type="http://schemas.openxmlformats.org/officeDocument/2006/relationships/hyperlink" Target="https://podminky.urs.cz/item/CS_URS_2023_01/952902121" TargetMode="External"/><Relationship Id="rId38" Type="http://schemas.openxmlformats.org/officeDocument/2006/relationships/hyperlink" Target="https://podminky.urs.cz/item/CS_URS_2023_01/962081131" TargetMode="External"/><Relationship Id="rId59" Type="http://schemas.openxmlformats.org/officeDocument/2006/relationships/hyperlink" Target="https://podminky.urs.cz/item/CS_URS_2023_01/997013501" TargetMode="External"/><Relationship Id="rId103" Type="http://schemas.openxmlformats.org/officeDocument/2006/relationships/hyperlink" Target="https://podminky.urs.cz/item/CS_URS_2023_01/776231111" TargetMode="External"/><Relationship Id="rId108" Type="http://schemas.openxmlformats.org/officeDocument/2006/relationships/hyperlink" Target="https://podminky.urs.cz/item/CS_URS_2023_01/777911111" TargetMode="External"/><Relationship Id="rId54" Type="http://schemas.openxmlformats.org/officeDocument/2006/relationships/hyperlink" Target="https://podminky.urs.cz/item/CS_URS_2023_01/971034371" TargetMode="External"/><Relationship Id="rId70" Type="http://schemas.openxmlformats.org/officeDocument/2006/relationships/hyperlink" Target="https://podminky.urs.cz/item/CS_URS_2023_01/713121111" TargetMode="External"/><Relationship Id="rId75" Type="http://schemas.openxmlformats.org/officeDocument/2006/relationships/hyperlink" Target="https://podminky.urs.cz/item/CS_URS_2023_01/762526110" TargetMode="External"/><Relationship Id="rId91" Type="http://schemas.openxmlformats.org/officeDocument/2006/relationships/hyperlink" Target="https://podminky.urs.cz/item/CS_URS_2023_01/766660021" TargetMode="External"/><Relationship Id="rId96" Type="http://schemas.openxmlformats.org/officeDocument/2006/relationships/hyperlink" Target="https://podminky.urs.cz/item/CS_URS_2023_01/771474112" TargetMode="External"/><Relationship Id="rId1" Type="http://schemas.openxmlformats.org/officeDocument/2006/relationships/hyperlink" Target="https://podminky.urs.cz/item/CS_URS_2023_01/311272111" TargetMode="External"/><Relationship Id="rId6" Type="http://schemas.openxmlformats.org/officeDocument/2006/relationships/hyperlink" Target="https://podminky.urs.cz/item/CS_URS_2023_01/340271025" TargetMode="External"/><Relationship Id="rId23" Type="http://schemas.openxmlformats.org/officeDocument/2006/relationships/hyperlink" Target="https://podminky.urs.cz/item/CS_URS_2023_01/634111113" TargetMode="External"/><Relationship Id="rId28" Type="http://schemas.openxmlformats.org/officeDocument/2006/relationships/hyperlink" Target="https://podminky.urs.cz/item/CS_URS_2023_01/949101112" TargetMode="External"/><Relationship Id="rId49" Type="http://schemas.openxmlformats.org/officeDocument/2006/relationships/hyperlink" Target="https://podminky.urs.cz/item/CS_URS_2023_01/968072456" TargetMode="External"/><Relationship Id="rId114" Type="http://schemas.openxmlformats.org/officeDocument/2006/relationships/hyperlink" Target="https://podminky.urs.cz/item/CS_URS_2023_01/781494111" TargetMode="External"/><Relationship Id="rId119" Type="http://schemas.openxmlformats.org/officeDocument/2006/relationships/hyperlink" Target="https://podminky.urs.cz/item/CS_URS_2023_01/784221101" TargetMode="External"/><Relationship Id="rId44" Type="http://schemas.openxmlformats.org/officeDocument/2006/relationships/hyperlink" Target="https://podminky.urs.cz/item/CS_URS_2023_01/965081213" TargetMode="External"/><Relationship Id="rId60" Type="http://schemas.openxmlformats.org/officeDocument/2006/relationships/hyperlink" Target="https://podminky.urs.cz/item/CS_URS_2023_01/997013509" TargetMode="External"/><Relationship Id="rId65" Type="http://schemas.openxmlformats.org/officeDocument/2006/relationships/hyperlink" Target="https://podminky.urs.cz/item/CS_URS_2023_01/998017003" TargetMode="External"/><Relationship Id="rId81" Type="http://schemas.openxmlformats.org/officeDocument/2006/relationships/hyperlink" Target="https://podminky.urs.cz/item/CS_URS_2023_01/763131411" TargetMode="External"/><Relationship Id="rId86" Type="http://schemas.openxmlformats.org/officeDocument/2006/relationships/hyperlink" Target="https://podminky.urs.cz/item/CS_URS_2023_01/998763303" TargetMode="External"/><Relationship Id="rId4" Type="http://schemas.openxmlformats.org/officeDocument/2006/relationships/hyperlink" Target="https://podminky.urs.cz/item/CS_URS_2023_01/317234410" TargetMode="External"/><Relationship Id="rId9" Type="http://schemas.openxmlformats.org/officeDocument/2006/relationships/hyperlink" Target="https://podminky.urs.cz/item/CS_URS_2023_01/342291121" TargetMode="External"/><Relationship Id="rId13" Type="http://schemas.openxmlformats.org/officeDocument/2006/relationships/hyperlink" Target="https://podminky.urs.cz/item/CS_URS_2023_01/349231821" TargetMode="External"/><Relationship Id="rId18" Type="http://schemas.openxmlformats.org/officeDocument/2006/relationships/hyperlink" Target="https://podminky.urs.cz/item/CS_URS_2023_01/612331121" TargetMode="External"/><Relationship Id="rId39" Type="http://schemas.openxmlformats.org/officeDocument/2006/relationships/hyperlink" Target="https://podminky.urs.cz/item/CS_URS_2023_01/965043331" TargetMode="External"/><Relationship Id="rId109" Type="http://schemas.openxmlformats.org/officeDocument/2006/relationships/hyperlink" Target="https://podminky.urs.cz/item/CS_URS_2023_01/998777103" TargetMode="External"/><Relationship Id="rId34" Type="http://schemas.openxmlformats.org/officeDocument/2006/relationships/hyperlink" Target="https://podminky.urs.cz/item/CS_URS_2023_01/952902221" TargetMode="External"/><Relationship Id="rId50" Type="http://schemas.openxmlformats.org/officeDocument/2006/relationships/hyperlink" Target="https://podminky.urs.cz/item/CS_URS_2023_01/971033261" TargetMode="External"/><Relationship Id="rId55" Type="http://schemas.openxmlformats.org/officeDocument/2006/relationships/hyperlink" Target="https://podminky.urs.cz/item/CS_URS_2023_01/974031664" TargetMode="External"/><Relationship Id="rId76" Type="http://schemas.openxmlformats.org/officeDocument/2006/relationships/hyperlink" Target="https://podminky.urs.cz/item/CS_URS_2023_01/762595001" TargetMode="External"/><Relationship Id="rId97" Type="http://schemas.openxmlformats.org/officeDocument/2006/relationships/hyperlink" Target="https://podminky.urs.cz/item/CS_URS_2023_01/771574112" TargetMode="External"/><Relationship Id="rId104" Type="http://schemas.openxmlformats.org/officeDocument/2006/relationships/hyperlink" Target="https://podminky.urs.cz/item/CS_URS_2023_01/776411111" TargetMode="External"/><Relationship Id="rId120" Type="http://schemas.openxmlformats.org/officeDocument/2006/relationships/hyperlink" Target="https://podminky.urs.cz/item/CS_URS_2023_01/030001000" TargetMode="External"/><Relationship Id="rId7" Type="http://schemas.openxmlformats.org/officeDocument/2006/relationships/hyperlink" Target="https://podminky.urs.cz/item/CS_URS_2023_01/342272225" TargetMode="External"/><Relationship Id="rId71" Type="http://schemas.openxmlformats.org/officeDocument/2006/relationships/hyperlink" Target="https://podminky.urs.cz/item/CS_URS_2023_01/713191132" TargetMode="External"/><Relationship Id="rId92" Type="http://schemas.openxmlformats.org/officeDocument/2006/relationships/hyperlink" Target="https://podminky.urs.cz/item/CS_URS_2023_01/766660441" TargetMode="External"/><Relationship Id="rId2" Type="http://schemas.openxmlformats.org/officeDocument/2006/relationships/hyperlink" Target="https://podminky.urs.cz/item/CS_URS_2023_01/317142422" TargetMode="External"/><Relationship Id="rId29" Type="http://schemas.openxmlformats.org/officeDocument/2006/relationships/hyperlink" Target="https://podminky.urs.cz/item/CS_URS_2023_01/949111122" TargetMode="External"/><Relationship Id="rId24" Type="http://schemas.openxmlformats.org/officeDocument/2006/relationships/hyperlink" Target="https://podminky.urs.cz/item/CS_URS_2023_01/642944121" TargetMode="External"/><Relationship Id="rId40" Type="http://schemas.openxmlformats.org/officeDocument/2006/relationships/hyperlink" Target="https://podminky.urs.cz/item/CS_URS_2023_01/962031132" TargetMode="External"/><Relationship Id="rId45" Type="http://schemas.openxmlformats.org/officeDocument/2006/relationships/hyperlink" Target="https://podminky.urs.cz/item/CS_URS_2023_01/776201811" TargetMode="External"/><Relationship Id="rId66" Type="http://schemas.openxmlformats.org/officeDocument/2006/relationships/hyperlink" Target="https://podminky.urs.cz/item/CS_URS_2023_01/711471053" TargetMode="External"/><Relationship Id="rId87" Type="http://schemas.openxmlformats.org/officeDocument/2006/relationships/hyperlink" Target="https://podminky.urs.cz/item/CS_URS_2023_01/766121210" TargetMode="External"/><Relationship Id="rId110" Type="http://schemas.openxmlformats.org/officeDocument/2006/relationships/hyperlink" Target="https://podminky.urs.cz/item/CS_URS_2023_01/781121011" TargetMode="External"/><Relationship Id="rId115" Type="http://schemas.openxmlformats.org/officeDocument/2006/relationships/hyperlink" Target="https://podminky.urs.cz/item/CS_URS_2023_01/781494511" TargetMode="External"/><Relationship Id="rId61" Type="http://schemas.openxmlformats.org/officeDocument/2006/relationships/hyperlink" Target="https://podminky.urs.cz/item/CS_URS_2023_01/997013601" TargetMode="External"/><Relationship Id="rId82" Type="http://schemas.openxmlformats.org/officeDocument/2006/relationships/hyperlink" Target="https://podminky.urs.cz/item/CS_URS_2023_01/763131451" TargetMode="External"/><Relationship Id="rId19" Type="http://schemas.openxmlformats.org/officeDocument/2006/relationships/hyperlink" Target="https://podminky.urs.cz/item/CS_URS_2023_01/776141111" TargetMode="External"/><Relationship Id="rId14" Type="http://schemas.openxmlformats.org/officeDocument/2006/relationships/hyperlink" Target="https://podminky.urs.cz/item/CS_URS_2023_01/612131101" TargetMode="External"/><Relationship Id="rId30" Type="http://schemas.openxmlformats.org/officeDocument/2006/relationships/hyperlink" Target="https://podminky.urs.cz/item/CS_URS_2023_01/949111222" TargetMode="External"/><Relationship Id="rId35" Type="http://schemas.openxmlformats.org/officeDocument/2006/relationships/hyperlink" Target="https://podminky.urs.cz/item/CS_URS_2023_01/953845113" TargetMode="External"/><Relationship Id="rId56" Type="http://schemas.openxmlformats.org/officeDocument/2006/relationships/hyperlink" Target="https://podminky.urs.cz/item/CS_URS_2023_01/978013191" TargetMode="External"/><Relationship Id="rId77" Type="http://schemas.openxmlformats.org/officeDocument/2006/relationships/hyperlink" Target="https://podminky.urs.cz/item/CS_URS_2023_01/998762103" TargetMode="External"/><Relationship Id="rId100" Type="http://schemas.openxmlformats.org/officeDocument/2006/relationships/hyperlink" Target="https://podminky.urs.cz/item/CS_URS_2023_01/998771103" TargetMode="External"/><Relationship Id="rId105" Type="http://schemas.openxmlformats.org/officeDocument/2006/relationships/hyperlink" Target="https://podminky.urs.cz/item/CS_URS_2023_01/998776103" TargetMode="External"/><Relationship Id="rId8" Type="http://schemas.openxmlformats.org/officeDocument/2006/relationships/hyperlink" Target="https://podminky.urs.cz/item/CS_URS_2023_01/342272245" TargetMode="External"/><Relationship Id="rId51" Type="http://schemas.openxmlformats.org/officeDocument/2006/relationships/hyperlink" Target="https://podminky.urs.cz/item/CS_URS_2023_01/971033351" TargetMode="External"/><Relationship Id="rId72" Type="http://schemas.openxmlformats.org/officeDocument/2006/relationships/hyperlink" Target="https://podminky.urs.cz/item/CS_URS_2023_01/998713103" TargetMode="External"/><Relationship Id="rId93" Type="http://schemas.openxmlformats.org/officeDocument/2006/relationships/hyperlink" Target="https://podminky.urs.cz/item/CS_URS_2023_01/766660729" TargetMode="External"/><Relationship Id="rId98" Type="http://schemas.openxmlformats.org/officeDocument/2006/relationships/hyperlink" Target="https://podminky.urs.cz/item/CS_URS_2023_01/771577111" TargetMode="External"/><Relationship Id="rId121" Type="http://schemas.openxmlformats.org/officeDocument/2006/relationships/drawing" Target="../drawings/drawing2.xml"/><Relationship Id="rId3" Type="http://schemas.openxmlformats.org/officeDocument/2006/relationships/hyperlink" Target="https://podminky.urs.cz/item/CS_URS_2023_01/317142442" TargetMode="External"/><Relationship Id="rId25" Type="http://schemas.openxmlformats.org/officeDocument/2006/relationships/hyperlink" Target="https://podminky.urs.cz/item/CS_URS_2023_01/642942111" TargetMode="External"/><Relationship Id="rId46" Type="http://schemas.openxmlformats.org/officeDocument/2006/relationships/hyperlink" Target="https://podminky.urs.cz/item/CS_URS_2023_01/967031732" TargetMode="External"/><Relationship Id="rId67" Type="http://schemas.openxmlformats.org/officeDocument/2006/relationships/hyperlink" Target="https://podminky.urs.cz/item/CS_URS_2023_01/711491171" TargetMode="External"/><Relationship Id="rId116" Type="http://schemas.openxmlformats.org/officeDocument/2006/relationships/hyperlink" Target="https://podminky.urs.cz/item/CS_URS_2023_01/998781103" TargetMode="External"/><Relationship Id="rId20" Type="http://schemas.openxmlformats.org/officeDocument/2006/relationships/hyperlink" Target="https://podminky.urs.cz/item/CS_URS_2023_01/631311114" TargetMode="External"/><Relationship Id="rId41" Type="http://schemas.openxmlformats.org/officeDocument/2006/relationships/hyperlink" Target="https://podminky.urs.cz/item/CS_URS_2023_01/965041331" TargetMode="External"/><Relationship Id="rId62" Type="http://schemas.openxmlformats.org/officeDocument/2006/relationships/hyperlink" Target="https://podminky.urs.cz/item/CS_URS_2023_01/997013603" TargetMode="External"/><Relationship Id="rId83" Type="http://schemas.openxmlformats.org/officeDocument/2006/relationships/hyperlink" Target="https://podminky.urs.cz/item/CS_URS_2023_01/763131714" TargetMode="External"/><Relationship Id="rId88" Type="http://schemas.openxmlformats.org/officeDocument/2006/relationships/hyperlink" Target="https://podminky.urs.cz/item/CS_URS_2023_01/766231113" TargetMode="External"/><Relationship Id="rId111" Type="http://schemas.openxmlformats.org/officeDocument/2006/relationships/hyperlink" Target="https://podminky.urs.cz/item/CS_URS_2023_01/781131112" TargetMode="External"/><Relationship Id="rId15" Type="http://schemas.openxmlformats.org/officeDocument/2006/relationships/hyperlink" Target="https://podminky.urs.cz/item/CS_URS_2023_01/612142001" TargetMode="External"/><Relationship Id="rId36" Type="http://schemas.openxmlformats.org/officeDocument/2006/relationships/hyperlink" Target="https://podminky.urs.cz/item/CS_URS_2023_01/953845123" TargetMode="External"/><Relationship Id="rId57" Type="http://schemas.openxmlformats.org/officeDocument/2006/relationships/hyperlink" Target="https://podminky.urs.cz/item/CS_URS_2023_01/997013311" TargetMode="External"/><Relationship Id="rId106" Type="http://schemas.openxmlformats.org/officeDocument/2006/relationships/hyperlink" Target="https://podminky.urs.cz/item/CS_URS_2023_01/777131105" TargetMode="External"/><Relationship Id="rId10" Type="http://schemas.openxmlformats.org/officeDocument/2006/relationships/hyperlink" Target="https://podminky.urs.cz/item/CS_URS_2023_01/346481111" TargetMode="External"/><Relationship Id="rId31" Type="http://schemas.openxmlformats.org/officeDocument/2006/relationships/hyperlink" Target="https://podminky.urs.cz/item/CS_URS_2023_01/949111822" TargetMode="External"/><Relationship Id="rId52" Type="http://schemas.openxmlformats.org/officeDocument/2006/relationships/hyperlink" Target="https://podminky.urs.cz/item/CS_URS_2023_01/971033361" TargetMode="External"/><Relationship Id="rId73" Type="http://schemas.openxmlformats.org/officeDocument/2006/relationships/hyperlink" Target="https://podminky.urs.cz/item/CS_URS_2023_01/762083111" TargetMode="External"/><Relationship Id="rId78" Type="http://schemas.openxmlformats.org/officeDocument/2006/relationships/hyperlink" Target="https://podminky.urs.cz/item/CS_URS_2023_01/763111742" TargetMode="External"/><Relationship Id="rId94" Type="http://schemas.openxmlformats.org/officeDocument/2006/relationships/hyperlink" Target="https://podminky.urs.cz/item/CS_URS_2023_01/998766103" TargetMode="External"/><Relationship Id="rId99" Type="http://schemas.openxmlformats.org/officeDocument/2006/relationships/hyperlink" Target="https://podminky.urs.cz/item/CS_URS_2023_01/771591112" TargetMode="External"/><Relationship Id="rId101" Type="http://schemas.openxmlformats.org/officeDocument/2006/relationships/hyperlink" Target="https://podminky.urs.cz/item/CS_URS_2023_01/77612111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997013311" TargetMode="External"/><Relationship Id="rId21" Type="http://schemas.openxmlformats.org/officeDocument/2006/relationships/hyperlink" Target="https://podminky.urs.cz/item/CS_URS_2023_01/776201811" TargetMode="External"/><Relationship Id="rId34" Type="http://schemas.openxmlformats.org/officeDocument/2006/relationships/hyperlink" Target="https://podminky.urs.cz/item/CS_URS_2023_01/713191132" TargetMode="External"/><Relationship Id="rId42" Type="http://schemas.openxmlformats.org/officeDocument/2006/relationships/hyperlink" Target="https://podminky.urs.cz/item/CS_URS_2023_01/766660021" TargetMode="External"/><Relationship Id="rId47" Type="http://schemas.openxmlformats.org/officeDocument/2006/relationships/hyperlink" Target="https://podminky.urs.cz/item/CS_URS_2023_01/771121011" TargetMode="External"/><Relationship Id="rId50" Type="http://schemas.openxmlformats.org/officeDocument/2006/relationships/hyperlink" Target="https://podminky.urs.cz/item/CS_URS_2023_01/771591112" TargetMode="External"/><Relationship Id="rId55" Type="http://schemas.openxmlformats.org/officeDocument/2006/relationships/hyperlink" Target="https://podminky.urs.cz/item/CS_URS_2023_01/998776103" TargetMode="External"/><Relationship Id="rId63" Type="http://schemas.openxmlformats.org/officeDocument/2006/relationships/hyperlink" Target="https://podminky.urs.cz/item/CS_URS_2023_01/783314201" TargetMode="External"/><Relationship Id="rId7" Type="http://schemas.openxmlformats.org/officeDocument/2006/relationships/hyperlink" Target="https://podminky.urs.cz/item/CS_URS_2023_01/631311114" TargetMode="External"/><Relationship Id="rId2" Type="http://schemas.openxmlformats.org/officeDocument/2006/relationships/hyperlink" Target="https://podminky.urs.cz/item/CS_URS_2023_01/349231811" TargetMode="External"/><Relationship Id="rId16" Type="http://schemas.openxmlformats.org/officeDocument/2006/relationships/hyperlink" Target="https://podminky.urs.cz/item/CS_URS_2023_01/965041331" TargetMode="External"/><Relationship Id="rId29" Type="http://schemas.openxmlformats.org/officeDocument/2006/relationships/hyperlink" Target="https://podminky.urs.cz/item/CS_URS_2023_01/997013509" TargetMode="External"/><Relationship Id="rId11" Type="http://schemas.openxmlformats.org/officeDocument/2006/relationships/hyperlink" Target="https://podminky.urs.cz/item/CS_URS_2023_01/642944121" TargetMode="External"/><Relationship Id="rId24" Type="http://schemas.openxmlformats.org/officeDocument/2006/relationships/hyperlink" Target="https://podminky.urs.cz/item/CS_URS_2023_01/978013191" TargetMode="External"/><Relationship Id="rId32" Type="http://schemas.openxmlformats.org/officeDocument/2006/relationships/hyperlink" Target="https://podminky.urs.cz/item/CS_URS_2023_01/998017003" TargetMode="External"/><Relationship Id="rId37" Type="http://schemas.openxmlformats.org/officeDocument/2006/relationships/hyperlink" Target="https://podminky.urs.cz/item/CS_URS_2023_01/763131451" TargetMode="External"/><Relationship Id="rId40" Type="http://schemas.openxmlformats.org/officeDocument/2006/relationships/hyperlink" Target="https://podminky.urs.cz/item/CS_URS_2023_01/998763303" TargetMode="External"/><Relationship Id="rId45" Type="http://schemas.openxmlformats.org/officeDocument/2006/relationships/hyperlink" Target="https://podminky.urs.cz/item/CS_URS_2023_01/766695213" TargetMode="External"/><Relationship Id="rId53" Type="http://schemas.openxmlformats.org/officeDocument/2006/relationships/hyperlink" Target="https://podminky.urs.cz/item/CS_URS_2023_01/776221111" TargetMode="External"/><Relationship Id="rId58" Type="http://schemas.openxmlformats.org/officeDocument/2006/relationships/hyperlink" Target="https://podminky.urs.cz/item/CS_URS_2023_01/781474112" TargetMode="External"/><Relationship Id="rId66" Type="http://schemas.openxmlformats.org/officeDocument/2006/relationships/hyperlink" Target="https://podminky.urs.cz/item/CS_URS_2023_01/030001000" TargetMode="External"/><Relationship Id="rId5" Type="http://schemas.openxmlformats.org/officeDocument/2006/relationships/hyperlink" Target="https://podminky.urs.cz/item/CS_URS_2023_01/612331121" TargetMode="External"/><Relationship Id="rId61" Type="http://schemas.openxmlformats.org/officeDocument/2006/relationships/hyperlink" Target="https://podminky.urs.cz/item/CS_URS_2023_01/781494511" TargetMode="External"/><Relationship Id="rId19" Type="http://schemas.openxmlformats.org/officeDocument/2006/relationships/hyperlink" Target="https://podminky.urs.cz/item/CS_URS_2023_01/965043341" TargetMode="External"/><Relationship Id="rId14" Type="http://schemas.openxmlformats.org/officeDocument/2006/relationships/hyperlink" Target="https://podminky.urs.cz/item/CS_URS_2023_01/952902121" TargetMode="External"/><Relationship Id="rId22" Type="http://schemas.openxmlformats.org/officeDocument/2006/relationships/hyperlink" Target="https://podminky.urs.cz/item/CS_URS_2023_01/967031732" TargetMode="External"/><Relationship Id="rId27" Type="http://schemas.openxmlformats.org/officeDocument/2006/relationships/hyperlink" Target="https://podminky.urs.cz/item/CS_URS_2023_01/997013321" TargetMode="External"/><Relationship Id="rId30" Type="http://schemas.openxmlformats.org/officeDocument/2006/relationships/hyperlink" Target="https://podminky.urs.cz/item/CS_URS_2023_01/997013601" TargetMode="External"/><Relationship Id="rId35" Type="http://schemas.openxmlformats.org/officeDocument/2006/relationships/hyperlink" Target="https://podminky.urs.cz/item/CS_URS_2023_01/998713103" TargetMode="External"/><Relationship Id="rId43" Type="http://schemas.openxmlformats.org/officeDocument/2006/relationships/hyperlink" Target="https://podminky.urs.cz/item/CS_URS_2023_01/766660729" TargetMode="External"/><Relationship Id="rId48" Type="http://schemas.openxmlformats.org/officeDocument/2006/relationships/hyperlink" Target="https://podminky.urs.cz/item/CS_URS_2023_01/771574112" TargetMode="External"/><Relationship Id="rId56" Type="http://schemas.openxmlformats.org/officeDocument/2006/relationships/hyperlink" Target="https://podminky.urs.cz/item/CS_URS_2023_01/781121011" TargetMode="External"/><Relationship Id="rId64" Type="http://schemas.openxmlformats.org/officeDocument/2006/relationships/hyperlink" Target="https://podminky.urs.cz/item/CS_URS_2023_01/783317101" TargetMode="External"/><Relationship Id="rId8" Type="http://schemas.openxmlformats.org/officeDocument/2006/relationships/hyperlink" Target="https://podminky.urs.cz/item/CS_URS_2023_01/631319171" TargetMode="External"/><Relationship Id="rId51" Type="http://schemas.openxmlformats.org/officeDocument/2006/relationships/hyperlink" Target="https://podminky.urs.cz/item/CS_URS_2023_01/998771103" TargetMode="External"/><Relationship Id="rId3" Type="http://schemas.openxmlformats.org/officeDocument/2006/relationships/hyperlink" Target="https://podminky.urs.cz/item/CS_URS_2023_01/612131101" TargetMode="External"/><Relationship Id="rId12" Type="http://schemas.openxmlformats.org/officeDocument/2006/relationships/hyperlink" Target="https://podminky.urs.cz/item/CS_URS_2023_01/949101111" TargetMode="External"/><Relationship Id="rId17" Type="http://schemas.openxmlformats.org/officeDocument/2006/relationships/hyperlink" Target="https://podminky.urs.cz/item/CS_URS_2023_01/965041341" TargetMode="External"/><Relationship Id="rId25" Type="http://schemas.openxmlformats.org/officeDocument/2006/relationships/hyperlink" Target="https://podminky.urs.cz/item/CS_URS_2023_01/978059541" TargetMode="External"/><Relationship Id="rId33" Type="http://schemas.openxmlformats.org/officeDocument/2006/relationships/hyperlink" Target="https://podminky.urs.cz/item/CS_URS_2023_01/713121111" TargetMode="External"/><Relationship Id="rId38" Type="http://schemas.openxmlformats.org/officeDocument/2006/relationships/hyperlink" Target="https://podminky.urs.cz/item/CS_URS_2023_01/763131714" TargetMode="External"/><Relationship Id="rId46" Type="http://schemas.openxmlformats.org/officeDocument/2006/relationships/hyperlink" Target="https://podminky.urs.cz/item/CS_URS_2023_01/998766103" TargetMode="External"/><Relationship Id="rId59" Type="http://schemas.openxmlformats.org/officeDocument/2006/relationships/hyperlink" Target="https://podminky.urs.cz/item/CS_URS_2023_01/781477111" TargetMode="External"/><Relationship Id="rId67" Type="http://schemas.openxmlformats.org/officeDocument/2006/relationships/drawing" Target="../drawings/drawing3.xml"/><Relationship Id="rId20" Type="http://schemas.openxmlformats.org/officeDocument/2006/relationships/hyperlink" Target="https://podminky.urs.cz/item/CS_URS_2023_01/965081213" TargetMode="External"/><Relationship Id="rId41" Type="http://schemas.openxmlformats.org/officeDocument/2006/relationships/hyperlink" Target="https://podminky.urs.cz/item/CS_URS_2023_01/766660001" TargetMode="External"/><Relationship Id="rId54" Type="http://schemas.openxmlformats.org/officeDocument/2006/relationships/hyperlink" Target="https://podminky.urs.cz/item/CS_URS_2023_01/776411111" TargetMode="External"/><Relationship Id="rId62" Type="http://schemas.openxmlformats.org/officeDocument/2006/relationships/hyperlink" Target="https://podminky.urs.cz/item/CS_URS_2023_01/998781103" TargetMode="External"/><Relationship Id="rId1" Type="http://schemas.openxmlformats.org/officeDocument/2006/relationships/hyperlink" Target="https://podminky.urs.cz/item/CS_URS_2023_01/346272266" TargetMode="External"/><Relationship Id="rId6" Type="http://schemas.openxmlformats.org/officeDocument/2006/relationships/hyperlink" Target="https://podminky.urs.cz/item/CS_URS_2023_01/776141111" TargetMode="External"/><Relationship Id="rId15" Type="http://schemas.openxmlformats.org/officeDocument/2006/relationships/hyperlink" Target="https://podminky.urs.cz/item/CS_URS_2023_01/962031132" TargetMode="External"/><Relationship Id="rId23" Type="http://schemas.openxmlformats.org/officeDocument/2006/relationships/hyperlink" Target="https://podminky.urs.cz/item/CS_URS_2023_01/968072455" TargetMode="External"/><Relationship Id="rId28" Type="http://schemas.openxmlformats.org/officeDocument/2006/relationships/hyperlink" Target="https://podminky.urs.cz/item/CS_URS_2023_01/997013501" TargetMode="External"/><Relationship Id="rId36" Type="http://schemas.openxmlformats.org/officeDocument/2006/relationships/hyperlink" Target="https://podminky.urs.cz/item/CS_URS_2023_01/763131411" TargetMode="External"/><Relationship Id="rId49" Type="http://schemas.openxmlformats.org/officeDocument/2006/relationships/hyperlink" Target="https://podminky.urs.cz/item/CS_URS_2023_01/771577111" TargetMode="External"/><Relationship Id="rId57" Type="http://schemas.openxmlformats.org/officeDocument/2006/relationships/hyperlink" Target="https://podminky.urs.cz/item/CS_URS_2023_01/781131112" TargetMode="External"/><Relationship Id="rId10" Type="http://schemas.openxmlformats.org/officeDocument/2006/relationships/hyperlink" Target="https://podminky.urs.cz/item/CS_URS_2023_01/634111113" TargetMode="External"/><Relationship Id="rId31" Type="http://schemas.openxmlformats.org/officeDocument/2006/relationships/hyperlink" Target="https://podminky.urs.cz/item/CS_URS_2023_01/997013603" TargetMode="External"/><Relationship Id="rId44" Type="http://schemas.openxmlformats.org/officeDocument/2006/relationships/hyperlink" Target="https://podminky.urs.cz/item/CS_URS_2023_01/766660733" TargetMode="External"/><Relationship Id="rId52" Type="http://schemas.openxmlformats.org/officeDocument/2006/relationships/hyperlink" Target="https://podminky.urs.cz/item/CS_URS_2023_01/776121111" TargetMode="External"/><Relationship Id="rId60" Type="http://schemas.openxmlformats.org/officeDocument/2006/relationships/hyperlink" Target="https://podminky.urs.cz/item/CS_URS_2023_01/781494111" TargetMode="External"/><Relationship Id="rId65" Type="http://schemas.openxmlformats.org/officeDocument/2006/relationships/hyperlink" Target="https://podminky.urs.cz/item/CS_URS_2023_01/784221101" TargetMode="External"/><Relationship Id="rId4" Type="http://schemas.openxmlformats.org/officeDocument/2006/relationships/hyperlink" Target="https://podminky.urs.cz/item/CS_URS_2023_01/612321141" TargetMode="External"/><Relationship Id="rId9" Type="http://schemas.openxmlformats.org/officeDocument/2006/relationships/hyperlink" Target="https://podminky.urs.cz/item/CS_URS_2023_01/631362021" TargetMode="External"/><Relationship Id="rId13" Type="http://schemas.openxmlformats.org/officeDocument/2006/relationships/hyperlink" Target="https://podminky.urs.cz/item/CS_URS_2023_01/952901111" TargetMode="External"/><Relationship Id="rId18" Type="http://schemas.openxmlformats.org/officeDocument/2006/relationships/hyperlink" Target="https://podminky.urs.cz/item/CS_URS_2023_01/965043331" TargetMode="External"/><Relationship Id="rId39" Type="http://schemas.openxmlformats.org/officeDocument/2006/relationships/hyperlink" Target="https://podminky.urs.cz/item/CS_URS_2023_01/76313176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622252001" TargetMode="External"/><Relationship Id="rId18" Type="http://schemas.openxmlformats.org/officeDocument/2006/relationships/hyperlink" Target="https://podminky.urs.cz/item/CS_URS_2023_01/629995101" TargetMode="External"/><Relationship Id="rId26" Type="http://schemas.openxmlformats.org/officeDocument/2006/relationships/hyperlink" Target="https://podminky.urs.cz/item/CS_URS_2023_01/941111131" TargetMode="External"/><Relationship Id="rId39" Type="http://schemas.openxmlformats.org/officeDocument/2006/relationships/hyperlink" Target="https://podminky.urs.cz/item/CS_URS_2023_01/997013811" TargetMode="External"/><Relationship Id="rId21" Type="http://schemas.openxmlformats.org/officeDocument/2006/relationships/hyperlink" Target="https://podminky.urs.cz/item/CS_URS_2023_01/637121112" TargetMode="External"/><Relationship Id="rId34" Type="http://schemas.openxmlformats.org/officeDocument/2006/relationships/hyperlink" Target="https://podminky.urs.cz/item/CS_URS_2023_01/978015331" TargetMode="External"/><Relationship Id="rId42" Type="http://schemas.openxmlformats.org/officeDocument/2006/relationships/hyperlink" Target="https://podminky.urs.cz/item/CS_URS_2023_01/998713103" TargetMode="External"/><Relationship Id="rId47" Type="http://schemas.openxmlformats.org/officeDocument/2006/relationships/hyperlink" Target="https://podminky.urs.cz/item/CS_URS_2023_01/764216606" TargetMode="External"/><Relationship Id="rId50" Type="http://schemas.openxmlformats.org/officeDocument/2006/relationships/hyperlink" Target="https://podminky.urs.cz/item/CS_URS_2023_01/764518623" TargetMode="External"/><Relationship Id="rId55" Type="http://schemas.openxmlformats.org/officeDocument/2006/relationships/hyperlink" Target="https://podminky.urs.cz/item/CS_URS_2023_01/766660411" TargetMode="External"/><Relationship Id="rId7" Type="http://schemas.openxmlformats.org/officeDocument/2006/relationships/hyperlink" Target="https://podminky.urs.cz/item/CS_URS_2023_01/564750011" TargetMode="External"/><Relationship Id="rId2" Type="http://schemas.openxmlformats.org/officeDocument/2006/relationships/hyperlink" Target="https://podminky.urs.cz/item/CS_URS_2023_01/132212331" TargetMode="External"/><Relationship Id="rId16" Type="http://schemas.openxmlformats.org/officeDocument/2006/relationships/hyperlink" Target="https://podminky.urs.cz/item/CS_URS_2023_01/622531011" TargetMode="External"/><Relationship Id="rId29" Type="http://schemas.openxmlformats.org/officeDocument/2006/relationships/hyperlink" Target="https://podminky.urs.cz/item/CS_URS_2023_01/113107342" TargetMode="External"/><Relationship Id="rId11" Type="http://schemas.openxmlformats.org/officeDocument/2006/relationships/hyperlink" Target="https://podminky.urs.cz/item/CS_URS_2023_01/622211041" TargetMode="External"/><Relationship Id="rId24" Type="http://schemas.openxmlformats.org/officeDocument/2006/relationships/hyperlink" Target="https://podminky.urs.cz/item/CS_URS_2023_01/919735112" TargetMode="External"/><Relationship Id="rId32" Type="http://schemas.openxmlformats.org/officeDocument/2006/relationships/hyperlink" Target="https://podminky.urs.cz/item/CS_URS_2023_01/968062376" TargetMode="External"/><Relationship Id="rId37" Type="http://schemas.openxmlformats.org/officeDocument/2006/relationships/hyperlink" Target="https://podminky.urs.cz/item/CS_URS_2023_01/997013603" TargetMode="External"/><Relationship Id="rId40" Type="http://schemas.openxmlformats.org/officeDocument/2006/relationships/hyperlink" Target="https://podminky.urs.cz/item/CS_URS_2023_01/998017003" TargetMode="External"/><Relationship Id="rId45" Type="http://schemas.openxmlformats.org/officeDocument/2006/relationships/hyperlink" Target="https://podminky.urs.cz/item/CS_URS_2023_01/764004861" TargetMode="External"/><Relationship Id="rId53" Type="http://schemas.openxmlformats.org/officeDocument/2006/relationships/hyperlink" Target="https://podminky.urs.cz/item/CS_URS_2023_01/766622132" TargetMode="External"/><Relationship Id="rId58" Type="http://schemas.openxmlformats.org/officeDocument/2006/relationships/hyperlink" Target="https://podminky.urs.cz/item/CS_URS_2023_01/030001000" TargetMode="External"/><Relationship Id="rId5" Type="http://schemas.openxmlformats.org/officeDocument/2006/relationships/hyperlink" Target="https://podminky.urs.cz/item/CS_URS_2023_01/171251101" TargetMode="External"/><Relationship Id="rId19" Type="http://schemas.openxmlformats.org/officeDocument/2006/relationships/hyperlink" Target="https://podminky.urs.cz/item/CS_URS_2023_01/622325102" TargetMode="External"/><Relationship Id="rId4" Type="http://schemas.openxmlformats.org/officeDocument/2006/relationships/hyperlink" Target="https://podminky.urs.cz/item/CS_URS_2023_01/166151101" TargetMode="External"/><Relationship Id="rId9" Type="http://schemas.openxmlformats.org/officeDocument/2006/relationships/hyperlink" Target="https://podminky.urs.cz/item/CS_URS_2023_01/619995001" TargetMode="External"/><Relationship Id="rId14" Type="http://schemas.openxmlformats.org/officeDocument/2006/relationships/hyperlink" Target="https://podminky.urs.cz/item/CS_URS_2023_01/622252002" TargetMode="External"/><Relationship Id="rId22" Type="http://schemas.openxmlformats.org/officeDocument/2006/relationships/hyperlink" Target="https://podminky.urs.cz/item/CS_URS_2023_01/916231213" TargetMode="External"/><Relationship Id="rId27" Type="http://schemas.openxmlformats.org/officeDocument/2006/relationships/hyperlink" Target="https://podminky.urs.cz/item/CS_URS_2023_01/941111231" TargetMode="External"/><Relationship Id="rId30" Type="http://schemas.openxmlformats.org/officeDocument/2006/relationships/hyperlink" Target="https://podminky.urs.cz/item/CS_URS_2023_01/968062374" TargetMode="External"/><Relationship Id="rId35" Type="http://schemas.openxmlformats.org/officeDocument/2006/relationships/hyperlink" Target="https://podminky.urs.cz/item/CS_URS_2023_01/997013501" TargetMode="External"/><Relationship Id="rId43" Type="http://schemas.openxmlformats.org/officeDocument/2006/relationships/hyperlink" Target="https://podminky.urs.cz/item/CS_URS_2023_01/764002851" TargetMode="External"/><Relationship Id="rId48" Type="http://schemas.openxmlformats.org/officeDocument/2006/relationships/hyperlink" Target="https://podminky.urs.cz/item/CS_URS_2023_01/764511603" TargetMode="External"/><Relationship Id="rId56" Type="http://schemas.openxmlformats.org/officeDocument/2006/relationships/hyperlink" Target="https://podminky.urs.cz/item/CS_URS_2023_01/766694111" TargetMode="External"/><Relationship Id="rId8" Type="http://schemas.openxmlformats.org/officeDocument/2006/relationships/hyperlink" Target="https://podminky.urs.cz/item/CS_URS_2023_01/596211110" TargetMode="External"/><Relationship Id="rId51" Type="http://schemas.openxmlformats.org/officeDocument/2006/relationships/hyperlink" Target="https://podminky.urs.cz/item/CS_URS_2023_01/998764103" TargetMode="External"/><Relationship Id="rId3" Type="http://schemas.openxmlformats.org/officeDocument/2006/relationships/hyperlink" Target="https://podminky.urs.cz/item/CS_URS_2023_01/162351103" TargetMode="External"/><Relationship Id="rId12" Type="http://schemas.openxmlformats.org/officeDocument/2006/relationships/hyperlink" Target="https://podminky.urs.cz/item/CS_URS_2023_01/622212051" TargetMode="External"/><Relationship Id="rId17" Type="http://schemas.openxmlformats.org/officeDocument/2006/relationships/hyperlink" Target="https://podminky.urs.cz/item/CS_URS_2023_01/629991011" TargetMode="External"/><Relationship Id="rId25" Type="http://schemas.openxmlformats.org/officeDocument/2006/relationships/hyperlink" Target="https://podminky.urs.cz/item/CS_URS_2023_01/919731122" TargetMode="External"/><Relationship Id="rId33" Type="http://schemas.openxmlformats.org/officeDocument/2006/relationships/hyperlink" Target="https://podminky.urs.cz/item/CS_URS_2023_01/968062455" TargetMode="External"/><Relationship Id="rId38" Type="http://schemas.openxmlformats.org/officeDocument/2006/relationships/hyperlink" Target="https://podminky.urs.cz/item/CS_URS_2023_01/997013645" TargetMode="External"/><Relationship Id="rId46" Type="http://schemas.openxmlformats.org/officeDocument/2006/relationships/hyperlink" Target="https://podminky.urs.cz/item/CS_URS_2023_01/764216605" TargetMode="External"/><Relationship Id="rId59" Type="http://schemas.openxmlformats.org/officeDocument/2006/relationships/drawing" Target="../drawings/drawing4.xml"/><Relationship Id="rId20" Type="http://schemas.openxmlformats.org/officeDocument/2006/relationships/hyperlink" Target="https://podminky.urs.cz/item/CS_URS_2023_01/632451435" TargetMode="External"/><Relationship Id="rId41" Type="http://schemas.openxmlformats.org/officeDocument/2006/relationships/hyperlink" Target="https://podminky.urs.cz/item/CS_URS_2023_01/713111111" TargetMode="External"/><Relationship Id="rId54" Type="http://schemas.openxmlformats.org/officeDocument/2006/relationships/hyperlink" Target="https://podminky.urs.cz/item/CS_URS_2023_01/766622216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174111101" TargetMode="External"/><Relationship Id="rId15" Type="http://schemas.openxmlformats.org/officeDocument/2006/relationships/hyperlink" Target="https://podminky.urs.cz/item/CS_URS_2023_01/622511111" TargetMode="External"/><Relationship Id="rId23" Type="http://schemas.openxmlformats.org/officeDocument/2006/relationships/hyperlink" Target="https://podminky.urs.cz/item/CS_URS_2023_01/916331112" TargetMode="External"/><Relationship Id="rId28" Type="http://schemas.openxmlformats.org/officeDocument/2006/relationships/hyperlink" Target="https://podminky.urs.cz/item/CS_URS_2023_01/941111831" TargetMode="External"/><Relationship Id="rId36" Type="http://schemas.openxmlformats.org/officeDocument/2006/relationships/hyperlink" Target="https://podminky.urs.cz/item/CS_URS_2023_01/997013509" TargetMode="External"/><Relationship Id="rId49" Type="http://schemas.openxmlformats.org/officeDocument/2006/relationships/hyperlink" Target="https://podminky.urs.cz/item/CS_URS_2023_01/764511644" TargetMode="External"/><Relationship Id="rId57" Type="http://schemas.openxmlformats.org/officeDocument/2006/relationships/hyperlink" Target="https://podminky.urs.cz/item/CS_URS_2023_01/998766103" TargetMode="External"/><Relationship Id="rId10" Type="http://schemas.openxmlformats.org/officeDocument/2006/relationships/hyperlink" Target="https://podminky.urs.cz/item/CS_URS_2023_01/622211011" TargetMode="External"/><Relationship Id="rId31" Type="http://schemas.openxmlformats.org/officeDocument/2006/relationships/hyperlink" Target="https://podminky.urs.cz/item/CS_URS_2023_01/968062375" TargetMode="External"/><Relationship Id="rId44" Type="http://schemas.openxmlformats.org/officeDocument/2006/relationships/hyperlink" Target="https://podminky.urs.cz/item/CS_URS_2023_01/764004801" TargetMode="External"/><Relationship Id="rId52" Type="http://schemas.openxmlformats.org/officeDocument/2006/relationships/hyperlink" Target="https://podminky.urs.cz/item/CS_URS_2023_01/76662213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opLeftCell="A97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 x14ac:dyDescent="0.2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19" t="s">
        <v>6</v>
      </c>
      <c r="BT2" s="19" t="s">
        <v>7</v>
      </c>
    </row>
    <row r="3" spans="1:74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 x14ac:dyDescent="0.2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 x14ac:dyDescent="0.2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9" t="s">
        <v>14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4"/>
      <c r="AQ5" s="24"/>
      <c r="AR5" s="22"/>
      <c r="BE5" s="336" t="s">
        <v>15</v>
      </c>
      <c r="BS5" s="19" t="s">
        <v>6</v>
      </c>
    </row>
    <row r="6" spans="1:74" s="1" customFormat="1" ht="36.950000000000003" customHeight="1" x14ac:dyDescent="0.2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1" t="s">
        <v>17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4"/>
      <c r="AQ6" s="24"/>
      <c r="AR6" s="22"/>
      <c r="BE6" s="337"/>
      <c r="BS6" s="19" t="s">
        <v>6</v>
      </c>
    </row>
    <row r="7" spans="1:74" s="1" customFormat="1" ht="12" customHeight="1" x14ac:dyDescent="0.2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7"/>
      <c r="BS7" s="19" t="s">
        <v>6</v>
      </c>
    </row>
    <row r="8" spans="1:74" s="1" customFormat="1" ht="12" customHeight="1" x14ac:dyDescent="0.2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7"/>
      <c r="BS8" s="19" t="s">
        <v>6</v>
      </c>
    </row>
    <row r="9" spans="1:74" s="1" customFormat="1" ht="14.45" customHeight="1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7"/>
      <c r="BS9" s="19" t="s">
        <v>6</v>
      </c>
    </row>
    <row r="10" spans="1:74" s="1" customFormat="1" ht="12" customHeight="1" x14ac:dyDescent="0.2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7"/>
      <c r="BS10" s="19" t="s">
        <v>6</v>
      </c>
    </row>
    <row r="11" spans="1:74" s="1" customFormat="1" ht="18.399999999999999" customHeight="1" x14ac:dyDescent="0.2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7"/>
      <c r="BS11" s="19" t="s">
        <v>6</v>
      </c>
    </row>
    <row r="12" spans="1:74" s="1" customFormat="1" ht="6.95" customHeigh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7"/>
      <c r="BS12" s="19" t="s">
        <v>6</v>
      </c>
    </row>
    <row r="13" spans="1:74" s="1" customFormat="1" ht="12" customHeight="1" x14ac:dyDescent="0.2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37"/>
      <c r="BS13" s="19" t="s">
        <v>6</v>
      </c>
    </row>
    <row r="14" spans="1:74" ht="12.75" x14ac:dyDescent="0.2">
      <c r="B14" s="23"/>
      <c r="C14" s="24"/>
      <c r="D14" s="24"/>
      <c r="E14" s="342" t="s">
        <v>30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37"/>
      <c r="BS14" s="19" t="s">
        <v>6</v>
      </c>
    </row>
    <row r="15" spans="1:74" s="1" customFormat="1" ht="6.95" customHeight="1" x14ac:dyDescent="0.2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7"/>
      <c r="BS15" s="19" t="s">
        <v>4</v>
      </c>
    </row>
    <row r="16" spans="1:74" s="1" customFormat="1" ht="12" customHeight="1" x14ac:dyDescent="0.2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7"/>
      <c r="BS16" s="19" t="s">
        <v>4</v>
      </c>
    </row>
    <row r="17" spans="1:71" s="1" customFormat="1" ht="18.399999999999999" customHeight="1" x14ac:dyDescent="0.2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7"/>
      <c r="BS17" s="19" t="s">
        <v>33</v>
      </c>
    </row>
    <row r="18" spans="1:71" s="1" customFormat="1" ht="6.95" customHeight="1" x14ac:dyDescent="0.2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7"/>
      <c r="BS18" s="19" t="s">
        <v>6</v>
      </c>
    </row>
    <row r="19" spans="1:71" s="1" customFormat="1" ht="12" customHeight="1" x14ac:dyDescent="0.2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7"/>
      <c r="BS19" s="19" t="s">
        <v>6</v>
      </c>
    </row>
    <row r="20" spans="1:71" s="1" customFormat="1" ht="18.399999999999999" customHeight="1" x14ac:dyDescent="0.2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7"/>
      <c r="BS20" s="19" t="s">
        <v>4</v>
      </c>
    </row>
    <row r="21" spans="1:71" s="1" customFormat="1" ht="6.95" customHeight="1" x14ac:dyDescent="0.2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7"/>
    </row>
    <row r="22" spans="1:71" s="1" customFormat="1" ht="12" customHeight="1" x14ac:dyDescent="0.2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7"/>
    </row>
    <row r="23" spans="1:71" s="1" customFormat="1" ht="47.25" customHeight="1" x14ac:dyDescent="0.2">
      <c r="B23" s="23"/>
      <c r="C23" s="24"/>
      <c r="D23" s="24"/>
      <c r="E23" s="344" t="s">
        <v>37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24"/>
      <c r="AP23" s="24"/>
      <c r="AQ23" s="24"/>
      <c r="AR23" s="22"/>
      <c r="BE23" s="337"/>
    </row>
    <row r="24" spans="1:71" s="1" customFormat="1" ht="6.95" customHeight="1" x14ac:dyDescent="0.2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7"/>
    </row>
    <row r="25" spans="1:71" s="1" customFormat="1" ht="6.95" customHeight="1" x14ac:dyDescent="0.2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7"/>
    </row>
    <row r="26" spans="1:71" s="2" customFormat="1" ht="25.9" customHeight="1" x14ac:dyDescent="0.2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5">
        <f>ROUND(AG54,2)</f>
        <v>0</v>
      </c>
      <c r="AL26" s="346"/>
      <c r="AM26" s="346"/>
      <c r="AN26" s="346"/>
      <c r="AO26" s="346"/>
      <c r="AP26" s="38"/>
      <c r="AQ26" s="38"/>
      <c r="AR26" s="41"/>
      <c r="BE26" s="337"/>
    </row>
    <row r="27" spans="1:71" s="2" customFormat="1" ht="6.95" customHeight="1" x14ac:dyDescent="0.2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7"/>
    </row>
    <row r="28" spans="1:71" s="2" customFormat="1" ht="12.75" x14ac:dyDescent="0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7" t="s">
        <v>39</v>
      </c>
      <c r="M28" s="347"/>
      <c r="N28" s="347"/>
      <c r="O28" s="347"/>
      <c r="P28" s="347"/>
      <c r="Q28" s="38"/>
      <c r="R28" s="38"/>
      <c r="S28" s="38"/>
      <c r="T28" s="38"/>
      <c r="U28" s="38"/>
      <c r="V28" s="38"/>
      <c r="W28" s="347" t="s">
        <v>40</v>
      </c>
      <c r="X28" s="347"/>
      <c r="Y28" s="347"/>
      <c r="Z28" s="347"/>
      <c r="AA28" s="347"/>
      <c r="AB28" s="347"/>
      <c r="AC28" s="347"/>
      <c r="AD28" s="347"/>
      <c r="AE28" s="347"/>
      <c r="AF28" s="38"/>
      <c r="AG28" s="38"/>
      <c r="AH28" s="38"/>
      <c r="AI28" s="38"/>
      <c r="AJ28" s="38"/>
      <c r="AK28" s="347" t="s">
        <v>41</v>
      </c>
      <c r="AL28" s="347"/>
      <c r="AM28" s="347"/>
      <c r="AN28" s="347"/>
      <c r="AO28" s="347"/>
      <c r="AP28" s="38"/>
      <c r="AQ28" s="38"/>
      <c r="AR28" s="41"/>
      <c r="BE28" s="337"/>
    </row>
    <row r="29" spans="1:71" s="3" customFormat="1" ht="14.45" customHeight="1" x14ac:dyDescent="0.2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50">
        <v>0.21</v>
      </c>
      <c r="M29" s="349"/>
      <c r="N29" s="349"/>
      <c r="O29" s="349"/>
      <c r="P29" s="349"/>
      <c r="Q29" s="43"/>
      <c r="R29" s="43"/>
      <c r="S29" s="43"/>
      <c r="T29" s="43"/>
      <c r="U29" s="43"/>
      <c r="V29" s="43"/>
      <c r="W29" s="348">
        <f>ROUND(AZ54, 2)</f>
        <v>0</v>
      </c>
      <c r="X29" s="349"/>
      <c r="Y29" s="349"/>
      <c r="Z29" s="349"/>
      <c r="AA29" s="349"/>
      <c r="AB29" s="349"/>
      <c r="AC29" s="349"/>
      <c r="AD29" s="349"/>
      <c r="AE29" s="349"/>
      <c r="AF29" s="43"/>
      <c r="AG29" s="43"/>
      <c r="AH29" s="43"/>
      <c r="AI29" s="43"/>
      <c r="AJ29" s="43"/>
      <c r="AK29" s="348">
        <f>ROUND(AV54, 2)</f>
        <v>0</v>
      </c>
      <c r="AL29" s="349"/>
      <c r="AM29" s="349"/>
      <c r="AN29" s="349"/>
      <c r="AO29" s="349"/>
      <c r="AP29" s="43"/>
      <c r="AQ29" s="43"/>
      <c r="AR29" s="44"/>
      <c r="BE29" s="338"/>
    </row>
    <row r="30" spans="1:71" s="3" customFormat="1" ht="14.45" customHeight="1" x14ac:dyDescent="0.2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50">
        <v>0.15</v>
      </c>
      <c r="M30" s="349"/>
      <c r="N30" s="349"/>
      <c r="O30" s="349"/>
      <c r="P30" s="349"/>
      <c r="Q30" s="43"/>
      <c r="R30" s="43"/>
      <c r="S30" s="43"/>
      <c r="T30" s="43"/>
      <c r="U30" s="43"/>
      <c r="V30" s="43"/>
      <c r="W30" s="348">
        <f>ROUND(BA54, 2)</f>
        <v>0</v>
      </c>
      <c r="X30" s="349"/>
      <c r="Y30" s="349"/>
      <c r="Z30" s="349"/>
      <c r="AA30" s="349"/>
      <c r="AB30" s="349"/>
      <c r="AC30" s="349"/>
      <c r="AD30" s="349"/>
      <c r="AE30" s="349"/>
      <c r="AF30" s="43"/>
      <c r="AG30" s="43"/>
      <c r="AH30" s="43"/>
      <c r="AI30" s="43"/>
      <c r="AJ30" s="43"/>
      <c r="AK30" s="348">
        <f>ROUND(AW54, 2)</f>
        <v>0</v>
      </c>
      <c r="AL30" s="349"/>
      <c r="AM30" s="349"/>
      <c r="AN30" s="349"/>
      <c r="AO30" s="349"/>
      <c r="AP30" s="43"/>
      <c r="AQ30" s="43"/>
      <c r="AR30" s="44"/>
      <c r="BE30" s="338"/>
    </row>
    <row r="31" spans="1:71" s="3" customFormat="1" ht="14.45" hidden="1" customHeight="1" x14ac:dyDescent="0.2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50">
        <v>0.21</v>
      </c>
      <c r="M31" s="349"/>
      <c r="N31" s="349"/>
      <c r="O31" s="349"/>
      <c r="P31" s="349"/>
      <c r="Q31" s="43"/>
      <c r="R31" s="43"/>
      <c r="S31" s="43"/>
      <c r="T31" s="43"/>
      <c r="U31" s="43"/>
      <c r="V31" s="43"/>
      <c r="W31" s="348">
        <f>ROUND(BB54, 2)</f>
        <v>0</v>
      </c>
      <c r="X31" s="349"/>
      <c r="Y31" s="349"/>
      <c r="Z31" s="349"/>
      <c r="AA31" s="349"/>
      <c r="AB31" s="349"/>
      <c r="AC31" s="349"/>
      <c r="AD31" s="349"/>
      <c r="AE31" s="349"/>
      <c r="AF31" s="43"/>
      <c r="AG31" s="43"/>
      <c r="AH31" s="43"/>
      <c r="AI31" s="43"/>
      <c r="AJ31" s="43"/>
      <c r="AK31" s="348">
        <v>0</v>
      </c>
      <c r="AL31" s="349"/>
      <c r="AM31" s="349"/>
      <c r="AN31" s="349"/>
      <c r="AO31" s="349"/>
      <c r="AP31" s="43"/>
      <c r="AQ31" s="43"/>
      <c r="AR31" s="44"/>
      <c r="BE31" s="338"/>
    </row>
    <row r="32" spans="1:71" s="3" customFormat="1" ht="14.45" hidden="1" customHeight="1" x14ac:dyDescent="0.2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50">
        <v>0.15</v>
      </c>
      <c r="M32" s="349"/>
      <c r="N32" s="349"/>
      <c r="O32" s="349"/>
      <c r="P32" s="349"/>
      <c r="Q32" s="43"/>
      <c r="R32" s="43"/>
      <c r="S32" s="43"/>
      <c r="T32" s="43"/>
      <c r="U32" s="43"/>
      <c r="V32" s="43"/>
      <c r="W32" s="348">
        <f>ROUND(BC54, 2)</f>
        <v>0</v>
      </c>
      <c r="X32" s="349"/>
      <c r="Y32" s="349"/>
      <c r="Z32" s="349"/>
      <c r="AA32" s="349"/>
      <c r="AB32" s="349"/>
      <c r="AC32" s="349"/>
      <c r="AD32" s="349"/>
      <c r="AE32" s="349"/>
      <c r="AF32" s="43"/>
      <c r="AG32" s="43"/>
      <c r="AH32" s="43"/>
      <c r="AI32" s="43"/>
      <c r="AJ32" s="43"/>
      <c r="AK32" s="348">
        <v>0</v>
      </c>
      <c r="AL32" s="349"/>
      <c r="AM32" s="349"/>
      <c r="AN32" s="349"/>
      <c r="AO32" s="349"/>
      <c r="AP32" s="43"/>
      <c r="AQ32" s="43"/>
      <c r="AR32" s="44"/>
      <c r="BE32" s="338"/>
    </row>
    <row r="33" spans="1:57" s="3" customFormat="1" ht="14.45" hidden="1" customHeight="1" x14ac:dyDescent="0.2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50">
        <v>0</v>
      </c>
      <c r="M33" s="349"/>
      <c r="N33" s="349"/>
      <c r="O33" s="349"/>
      <c r="P33" s="349"/>
      <c r="Q33" s="43"/>
      <c r="R33" s="43"/>
      <c r="S33" s="43"/>
      <c r="T33" s="43"/>
      <c r="U33" s="43"/>
      <c r="V33" s="43"/>
      <c r="W33" s="348">
        <f>ROUND(BD54, 2)</f>
        <v>0</v>
      </c>
      <c r="X33" s="349"/>
      <c r="Y33" s="349"/>
      <c r="Z33" s="349"/>
      <c r="AA33" s="349"/>
      <c r="AB33" s="349"/>
      <c r="AC33" s="349"/>
      <c r="AD33" s="349"/>
      <c r="AE33" s="349"/>
      <c r="AF33" s="43"/>
      <c r="AG33" s="43"/>
      <c r="AH33" s="43"/>
      <c r="AI33" s="43"/>
      <c r="AJ33" s="43"/>
      <c r="AK33" s="348">
        <v>0</v>
      </c>
      <c r="AL33" s="349"/>
      <c r="AM33" s="349"/>
      <c r="AN33" s="349"/>
      <c r="AO33" s="349"/>
      <c r="AP33" s="43"/>
      <c r="AQ33" s="43"/>
      <c r="AR33" s="44"/>
    </row>
    <row r="34" spans="1:57" s="2" customFormat="1" ht="6.95" customHeight="1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 x14ac:dyDescent="0.2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51" t="s">
        <v>50</v>
      </c>
      <c r="Y35" s="352"/>
      <c r="Z35" s="352"/>
      <c r="AA35" s="352"/>
      <c r="AB35" s="352"/>
      <c r="AC35" s="47"/>
      <c r="AD35" s="47"/>
      <c r="AE35" s="47"/>
      <c r="AF35" s="47"/>
      <c r="AG35" s="47"/>
      <c r="AH35" s="47"/>
      <c r="AI35" s="47"/>
      <c r="AJ35" s="47"/>
      <c r="AK35" s="353">
        <f>SUM(AK26:AK33)</f>
        <v>0</v>
      </c>
      <c r="AL35" s="352"/>
      <c r="AM35" s="352"/>
      <c r="AN35" s="352"/>
      <c r="AO35" s="354"/>
      <c r="AP35" s="45"/>
      <c r="AQ35" s="45"/>
      <c r="AR35" s="41"/>
      <c r="BE35" s="36"/>
    </row>
    <row r="36" spans="1:57" s="2" customFormat="1" ht="6.9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 x14ac:dyDescent="0.2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 x14ac:dyDescent="0.2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 x14ac:dyDescent="0.2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 x14ac:dyDescent="0.2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 x14ac:dyDescent="0.2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22-10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 x14ac:dyDescent="0.2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5" t="str">
        <f>K6</f>
        <v>REKONSTRUKCE BUDOVY ČP.22  SOU HUBÁLOV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58"/>
      <c r="AQ45" s="58"/>
      <c r="AR45" s="59"/>
    </row>
    <row r="46" spans="1:57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 x14ac:dyDescent="0.2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LOUKOVEC ST.PČ. 128/3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7" t="str">
        <f>IF(AN8= "","",AN8)</f>
        <v>25. 4. 2023</v>
      </c>
      <c r="AN47" s="357"/>
      <c r="AO47" s="38"/>
      <c r="AP47" s="38"/>
      <c r="AQ47" s="38"/>
      <c r="AR47" s="41"/>
      <c r="BE47" s="36"/>
    </row>
    <row r="48" spans="1:57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 x14ac:dyDescent="0.2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SOU HUBÁLOV 17 - LOUKOVEC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8" t="str">
        <f>IF(E17="","",E17)</f>
        <v>ING.PAVEL MAREK  projekční ateliér TURNOV</v>
      </c>
      <c r="AN49" s="359"/>
      <c r="AO49" s="359"/>
      <c r="AP49" s="359"/>
      <c r="AQ49" s="38"/>
      <c r="AR49" s="41"/>
      <c r="AS49" s="360" t="s">
        <v>52</v>
      </c>
      <c r="AT49" s="36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 x14ac:dyDescent="0.2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8" t="str">
        <f>IF(E20="","",E20)</f>
        <v>JANA VYDROVÁ</v>
      </c>
      <c r="AN50" s="359"/>
      <c r="AO50" s="359"/>
      <c r="AP50" s="359"/>
      <c r="AQ50" s="38"/>
      <c r="AR50" s="41"/>
      <c r="AS50" s="362"/>
      <c r="AT50" s="36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4"/>
      <c r="AT51" s="36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 x14ac:dyDescent="0.2">
      <c r="A52" s="36"/>
      <c r="B52" s="37"/>
      <c r="C52" s="366" t="s">
        <v>53</v>
      </c>
      <c r="D52" s="367"/>
      <c r="E52" s="367"/>
      <c r="F52" s="367"/>
      <c r="G52" s="367"/>
      <c r="H52" s="68"/>
      <c r="I52" s="368" t="s">
        <v>54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9" t="s">
        <v>55</v>
      </c>
      <c r="AH52" s="367"/>
      <c r="AI52" s="367"/>
      <c r="AJ52" s="367"/>
      <c r="AK52" s="367"/>
      <c r="AL52" s="367"/>
      <c r="AM52" s="367"/>
      <c r="AN52" s="368" t="s">
        <v>56</v>
      </c>
      <c r="AO52" s="367"/>
      <c r="AP52" s="367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 x14ac:dyDescent="0.2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3">
        <f>ROUND(SUM(AG55:AG57),2)</f>
        <v>0</v>
      </c>
      <c r="AH54" s="373"/>
      <c r="AI54" s="373"/>
      <c r="AJ54" s="373"/>
      <c r="AK54" s="373"/>
      <c r="AL54" s="373"/>
      <c r="AM54" s="373"/>
      <c r="AN54" s="374">
        <f>SUM(AG54,AT54)</f>
        <v>0</v>
      </c>
      <c r="AO54" s="374"/>
      <c r="AP54" s="374"/>
      <c r="AQ54" s="80" t="s">
        <v>19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 x14ac:dyDescent="0.2">
      <c r="A55" s="88" t="s">
        <v>76</v>
      </c>
      <c r="B55" s="89"/>
      <c r="C55" s="90"/>
      <c r="D55" s="372" t="s">
        <v>77</v>
      </c>
      <c r="E55" s="372"/>
      <c r="F55" s="372"/>
      <c r="G55" s="372"/>
      <c r="H55" s="372"/>
      <c r="I55" s="91"/>
      <c r="J55" s="372" t="s">
        <v>78</v>
      </c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0">
        <f>'S 01 - STAVEBNÍ ÚPRAVY V ...'!J30</f>
        <v>0</v>
      </c>
      <c r="AH55" s="371"/>
      <c r="AI55" s="371"/>
      <c r="AJ55" s="371"/>
      <c r="AK55" s="371"/>
      <c r="AL55" s="371"/>
      <c r="AM55" s="371"/>
      <c r="AN55" s="370">
        <f>SUM(AG55,AT55)</f>
        <v>0</v>
      </c>
      <c r="AO55" s="371"/>
      <c r="AP55" s="371"/>
      <c r="AQ55" s="92" t="s">
        <v>79</v>
      </c>
      <c r="AR55" s="93"/>
      <c r="AS55" s="94">
        <v>0</v>
      </c>
      <c r="AT55" s="95">
        <f>ROUND(SUM(AV55:AW55),2)</f>
        <v>0</v>
      </c>
      <c r="AU55" s="96">
        <f>'S 01 - STAVEBNÍ ÚPRAVY V ...'!P105</f>
        <v>0</v>
      </c>
      <c r="AV55" s="95">
        <f>'S 01 - STAVEBNÍ ÚPRAVY V ...'!J33</f>
        <v>0</v>
      </c>
      <c r="AW55" s="95">
        <f>'S 01 - STAVEBNÍ ÚPRAVY V ...'!J34</f>
        <v>0</v>
      </c>
      <c r="AX55" s="95">
        <f>'S 01 - STAVEBNÍ ÚPRAVY V ...'!J35</f>
        <v>0</v>
      </c>
      <c r="AY55" s="95">
        <f>'S 01 - STAVEBNÍ ÚPRAVY V ...'!J36</f>
        <v>0</v>
      </c>
      <c r="AZ55" s="95">
        <f>'S 01 - STAVEBNÍ ÚPRAVY V ...'!F33</f>
        <v>0</v>
      </c>
      <c r="BA55" s="95">
        <f>'S 01 - STAVEBNÍ ÚPRAVY V ...'!F34</f>
        <v>0</v>
      </c>
      <c r="BB55" s="95">
        <f>'S 01 - STAVEBNÍ ÚPRAVY V ...'!F35</f>
        <v>0</v>
      </c>
      <c r="BC55" s="95">
        <f>'S 01 - STAVEBNÍ ÚPRAVY V ...'!F36</f>
        <v>0</v>
      </c>
      <c r="BD55" s="97">
        <f>'S 01 - STAVEBNÍ ÚPRAVY V ...'!F37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 x14ac:dyDescent="0.2">
      <c r="A56" s="88" t="s">
        <v>76</v>
      </c>
      <c r="B56" s="89"/>
      <c r="C56" s="90"/>
      <c r="D56" s="372" t="s">
        <v>83</v>
      </c>
      <c r="E56" s="372"/>
      <c r="F56" s="372"/>
      <c r="G56" s="372"/>
      <c r="H56" s="372"/>
      <c r="I56" s="91"/>
      <c r="J56" s="372" t="s">
        <v>84</v>
      </c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0">
        <f>'S 02 - ÚPRAVY BYTU VE 3.NP'!J30</f>
        <v>0</v>
      </c>
      <c r="AH56" s="371"/>
      <c r="AI56" s="371"/>
      <c r="AJ56" s="371"/>
      <c r="AK56" s="371"/>
      <c r="AL56" s="371"/>
      <c r="AM56" s="371"/>
      <c r="AN56" s="370">
        <f>SUM(AG56,AT56)</f>
        <v>0</v>
      </c>
      <c r="AO56" s="371"/>
      <c r="AP56" s="371"/>
      <c r="AQ56" s="92" t="s">
        <v>79</v>
      </c>
      <c r="AR56" s="93"/>
      <c r="AS56" s="94">
        <v>0</v>
      </c>
      <c r="AT56" s="95">
        <f>ROUND(SUM(AV56:AW56),2)</f>
        <v>0</v>
      </c>
      <c r="AU56" s="96">
        <f>'S 02 - ÚPRAVY BYTU VE 3.NP'!P99</f>
        <v>0</v>
      </c>
      <c r="AV56" s="95">
        <f>'S 02 - ÚPRAVY BYTU VE 3.NP'!J33</f>
        <v>0</v>
      </c>
      <c r="AW56" s="95">
        <f>'S 02 - ÚPRAVY BYTU VE 3.NP'!J34</f>
        <v>0</v>
      </c>
      <c r="AX56" s="95">
        <f>'S 02 - ÚPRAVY BYTU VE 3.NP'!J35</f>
        <v>0</v>
      </c>
      <c r="AY56" s="95">
        <f>'S 02 - ÚPRAVY BYTU VE 3.NP'!J36</f>
        <v>0</v>
      </c>
      <c r="AZ56" s="95">
        <f>'S 02 - ÚPRAVY BYTU VE 3.NP'!F33</f>
        <v>0</v>
      </c>
      <c r="BA56" s="95">
        <f>'S 02 - ÚPRAVY BYTU VE 3.NP'!F34</f>
        <v>0</v>
      </c>
      <c r="BB56" s="95">
        <f>'S 02 - ÚPRAVY BYTU VE 3.NP'!F35</f>
        <v>0</v>
      </c>
      <c r="BC56" s="95">
        <f>'S 02 - ÚPRAVY BYTU VE 3.NP'!F36</f>
        <v>0</v>
      </c>
      <c r="BD56" s="97">
        <f>'S 02 - ÚPRAVY BYTU VE 3.NP'!F37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16.5" customHeight="1" x14ac:dyDescent="0.2">
      <c r="A57" s="88" t="s">
        <v>76</v>
      </c>
      <c r="B57" s="89"/>
      <c r="C57" s="90"/>
      <c r="D57" s="372" t="s">
        <v>86</v>
      </c>
      <c r="E57" s="372"/>
      <c r="F57" s="372"/>
      <c r="G57" s="372"/>
      <c r="H57" s="372"/>
      <c r="I57" s="91"/>
      <c r="J57" s="372" t="s">
        <v>87</v>
      </c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0">
        <f>'S-03 - ZATEPLENÍ BUDOVY Č...'!J30</f>
        <v>0</v>
      </c>
      <c r="AH57" s="371"/>
      <c r="AI57" s="371"/>
      <c r="AJ57" s="371"/>
      <c r="AK57" s="371"/>
      <c r="AL57" s="371"/>
      <c r="AM57" s="371"/>
      <c r="AN57" s="370">
        <f>SUM(AG57,AT57)</f>
        <v>0</v>
      </c>
      <c r="AO57" s="371"/>
      <c r="AP57" s="371"/>
      <c r="AQ57" s="92" t="s">
        <v>79</v>
      </c>
      <c r="AR57" s="93"/>
      <c r="AS57" s="99">
        <v>0</v>
      </c>
      <c r="AT57" s="100">
        <f>ROUND(SUM(AV57:AW57),2)</f>
        <v>0</v>
      </c>
      <c r="AU57" s="101">
        <f>'S-03 - ZATEPLENÍ BUDOVY Č...'!P91</f>
        <v>0</v>
      </c>
      <c r="AV57" s="100">
        <f>'S-03 - ZATEPLENÍ BUDOVY Č...'!J33</f>
        <v>0</v>
      </c>
      <c r="AW57" s="100">
        <f>'S-03 - ZATEPLENÍ BUDOVY Č...'!J34</f>
        <v>0</v>
      </c>
      <c r="AX57" s="100">
        <f>'S-03 - ZATEPLENÍ BUDOVY Č...'!J35</f>
        <v>0</v>
      </c>
      <c r="AY57" s="100">
        <f>'S-03 - ZATEPLENÍ BUDOVY Č...'!J36</f>
        <v>0</v>
      </c>
      <c r="AZ57" s="100">
        <f>'S-03 - ZATEPLENÍ BUDOVY Č...'!F33</f>
        <v>0</v>
      </c>
      <c r="BA57" s="100">
        <f>'S-03 - ZATEPLENÍ BUDOVY Č...'!F34</f>
        <v>0</v>
      </c>
      <c r="BB57" s="100">
        <f>'S-03 - ZATEPLENÍ BUDOVY Č...'!F35</f>
        <v>0</v>
      </c>
      <c r="BC57" s="100">
        <f>'S-03 - ZATEPLENÍ BUDOVY Č...'!F36</f>
        <v>0</v>
      </c>
      <c r="BD57" s="102">
        <f>'S-03 - ZATEPLENÍ BUDOVY Č...'!F37</f>
        <v>0</v>
      </c>
      <c r="BT57" s="98" t="s">
        <v>80</v>
      </c>
      <c r="BV57" s="98" t="s">
        <v>74</v>
      </c>
      <c r="BW57" s="98" t="s">
        <v>88</v>
      </c>
      <c r="BX57" s="98" t="s">
        <v>5</v>
      </c>
      <c r="CL57" s="98" t="s">
        <v>19</v>
      </c>
      <c r="CM57" s="98" t="s">
        <v>82</v>
      </c>
    </row>
    <row r="58" spans="1:91" s="2" customFormat="1" ht="30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5" customHeight="1" x14ac:dyDescent="0.2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JDkaKlVk7AU7smLaN0jE+mbjtFQyR6Ag3dKdaDPNtp57AHWPYGIkScbhVWgT+oIXGBsfzlN9izy/AwSGjMMJVg==" saltValue="fSTtDOuo4dL3qjdqM20Y6IEoFEuWROrmjJhc9sGeJR7G7mktKsoZDqMMAsh3aTy4ukmQI2kQLlq7I+FP1u4R1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 01 - STAVEBNÍ ÚPRAVY V ...'!C2" display="/"/>
    <hyperlink ref="A56" location="'S 02 - ÚPRAVY BYTU VE 3.NP'!C2" display="/"/>
    <hyperlink ref="A57" location="'S-03 - ZATEPLENÍ BUDOVY Č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2"/>
  <sheetViews>
    <sheetView showGridLines="0" tabSelected="1" topLeftCell="A1079" workbookViewId="0">
      <selection activeCell="F85" sqref="F85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81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 x14ac:dyDescent="0.2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76" t="str">
        <f>'Rekapitulace stavby'!K6</f>
        <v>REKONSTRUKCE BUDOVY ČP.22  SOU HUBÁLOV</v>
      </c>
      <c r="F7" s="377"/>
      <c r="G7" s="377"/>
      <c r="H7" s="377"/>
      <c r="L7" s="22"/>
    </row>
    <row r="8" spans="1:46" s="2" customFormat="1" ht="12" customHeight="1" x14ac:dyDescent="0.2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78" t="s">
        <v>91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25. 4. 2023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ROUND(J105,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42</v>
      </c>
      <c r="E33" s="107" t="s">
        <v>43</v>
      </c>
      <c r="F33" s="119">
        <f>ROUND((SUM(BE105:BE1091)),  2)</f>
        <v>0</v>
      </c>
      <c r="G33" s="36"/>
      <c r="H33" s="36"/>
      <c r="I33" s="120">
        <v>0.21</v>
      </c>
      <c r="J33" s="119">
        <f>ROUND(((SUM(BE105:BE1091))*I33),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44</v>
      </c>
      <c r="F34" s="119">
        <f>ROUND((SUM(BF105:BF1091)),  2)</f>
        <v>0</v>
      </c>
      <c r="G34" s="36"/>
      <c r="H34" s="36"/>
      <c r="I34" s="120">
        <v>0.15</v>
      </c>
      <c r="J34" s="119">
        <f>ROUND(((SUM(BF105:BF1091))*I34),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45</v>
      </c>
      <c r="F35" s="119">
        <f>ROUND((SUM(BG105:BG1091)),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46</v>
      </c>
      <c r="F36" s="119">
        <f>ROUND((SUM(BH105:BH1091)),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47</v>
      </c>
      <c r="F37" s="119">
        <f>ROUND((SUM(BI105:BI1091)),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83" t="str">
        <f>E7</f>
        <v>REKONSTRUKCE BUDOVY ČP.22  SOU HUBÁLOV</v>
      </c>
      <c r="F48" s="384"/>
      <c r="G48" s="384"/>
      <c r="H48" s="38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55" t="str">
        <f>E9</f>
        <v>S 01 - STAVEBNÍ ÚPRAVY V OBJEKTU</v>
      </c>
      <c r="F50" s="385"/>
      <c r="G50" s="385"/>
      <c r="H50" s="38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LOUKOVEC ST.PČ. 128/3</v>
      </c>
      <c r="G52" s="38"/>
      <c r="H52" s="38"/>
      <c r="I52" s="31" t="s">
        <v>23</v>
      </c>
      <c r="J52" s="61" t="str">
        <f>IF(J12="","",J12)</f>
        <v>25. 4. 2023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SOU HUBÁLOV 17 - LOUKOVEC</v>
      </c>
      <c r="G54" s="38"/>
      <c r="H54" s="38"/>
      <c r="I54" s="31" t="s">
        <v>31</v>
      </c>
      <c r="J54" s="34" t="str">
        <f>E21</f>
        <v>ING.PAVEL MAREK  projekční ateliér TURNOV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JANA VYDROVÁ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J105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 x14ac:dyDescent="0.2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J106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J107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98</v>
      </c>
      <c r="E62" s="145"/>
      <c r="F62" s="145"/>
      <c r="G62" s="145"/>
      <c r="H62" s="145"/>
      <c r="I62" s="145"/>
      <c r="J62" s="146">
        <f>J163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J166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100</v>
      </c>
      <c r="E64" s="145"/>
      <c r="F64" s="145"/>
      <c r="G64" s="145"/>
      <c r="H64" s="145"/>
      <c r="I64" s="145"/>
      <c r="J64" s="146">
        <f>J388</f>
        <v>0</v>
      </c>
      <c r="K64" s="143"/>
      <c r="L64" s="147"/>
    </row>
    <row r="65" spans="2:12" s="10" customFormat="1" ht="19.899999999999999" customHeight="1" x14ac:dyDescent="0.2">
      <c r="B65" s="142"/>
      <c r="C65" s="143"/>
      <c r="D65" s="144" t="s">
        <v>101</v>
      </c>
      <c r="E65" s="145"/>
      <c r="F65" s="145"/>
      <c r="G65" s="145"/>
      <c r="H65" s="145"/>
      <c r="I65" s="145"/>
      <c r="J65" s="146">
        <f>J439</f>
        <v>0</v>
      </c>
      <c r="K65" s="143"/>
      <c r="L65" s="147"/>
    </row>
    <row r="66" spans="2:12" s="10" customFormat="1" ht="19.899999999999999" customHeight="1" x14ac:dyDescent="0.2">
      <c r="B66" s="142"/>
      <c r="C66" s="143"/>
      <c r="D66" s="144" t="s">
        <v>102</v>
      </c>
      <c r="E66" s="145"/>
      <c r="F66" s="145"/>
      <c r="G66" s="145"/>
      <c r="H66" s="145"/>
      <c r="I66" s="145"/>
      <c r="J66" s="146">
        <f>J672</f>
        <v>0</v>
      </c>
      <c r="K66" s="143"/>
      <c r="L66" s="147"/>
    </row>
    <row r="67" spans="2:12" s="9" customFormat="1" ht="24.95" customHeight="1" x14ac:dyDescent="0.2">
      <c r="B67" s="136"/>
      <c r="C67" s="137"/>
      <c r="D67" s="138" t="s">
        <v>103</v>
      </c>
      <c r="E67" s="139"/>
      <c r="F67" s="139"/>
      <c r="G67" s="139"/>
      <c r="H67" s="139"/>
      <c r="I67" s="139"/>
      <c r="J67" s="140">
        <f>J675</f>
        <v>0</v>
      </c>
      <c r="K67" s="137"/>
      <c r="L67" s="141"/>
    </row>
    <row r="68" spans="2:12" s="10" customFormat="1" ht="19.899999999999999" customHeight="1" x14ac:dyDescent="0.2">
      <c r="B68" s="142"/>
      <c r="C68" s="143"/>
      <c r="D68" s="144" t="s">
        <v>104</v>
      </c>
      <c r="E68" s="145"/>
      <c r="F68" s="145"/>
      <c r="G68" s="145"/>
      <c r="H68" s="145"/>
      <c r="I68" s="145"/>
      <c r="J68" s="146">
        <f>J676</f>
        <v>0</v>
      </c>
      <c r="K68" s="143"/>
      <c r="L68" s="147"/>
    </row>
    <row r="69" spans="2:12" s="10" customFormat="1" ht="19.899999999999999" customHeight="1" x14ac:dyDescent="0.2">
      <c r="B69" s="142"/>
      <c r="C69" s="143"/>
      <c r="D69" s="144" t="s">
        <v>105</v>
      </c>
      <c r="E69" s="145"/>
      <c r="F69" s="145"/>
      <c r="G69" s="145"/>
      <c r="H69" s="145"/>
      <c r="I69" s="145"/>
      <c r="J69" s="146">
        <f>J695</f>
        <v>0</v>
      </c>
      <c r="K69" s="143"/>
      <c r="L69" s="147"/>
    </row>
    <row r="70" spans="2:12" s="10" customFormat="1" ht="19.899999999999999" customHeight="1" x14ac:dyDescent="0.2">
      <c r="B70" s="142"/>
      <c r="C70" s="143"/>
      <c r="D70" s="144" t="s">
        <v>106</v>
      </c>
      <c r="E70" s="145"/>
      <c r="F70" s="145"/>
      <c r="G70" s="145"/>
      <c r="H70" s="145"/>
      <c r="I70" s="145"/>
      <c r="J70" s="146">
        <f>J738</f>
        <v>0</v>
      </c>
      <c r="K70" s="143"/>
      <c r="L70" s="147"/>
    </row>
    <row r="71" spans="2:12" s="10" customFormat="1" ht="19.899999999999999" customHeight="1" x14ac:dyDescent="0.2">
      <c r="B71" s="142"/>
      <c r="C71" s="143"/>
      <c r="D71" s="144" t="s">
        <v>107</v>
      </c>
      <c r="E71" s="145"/>
      <c r="F71" s="145"/>
      <c r="G71" s="145"/>
      <c r="H71" s="145"/>
      <c r="I71" s="145"/>
      <c r="J71" s="146">
        <f>J743</f>
        <v>0</v>
      </c>
      <c r="K71" s="143"/>
      <c r="L71" s="147"/>
    </row>
    <row r="72" spans="2:12" s="10" customFormat="1" ht="19.899999999999999" customHeight="1" x14ac:dyDescent="0.2">
      <c r="B72" s="142"/>
      <c r="C72" s="143"/>
      <c r="D72" s="144" t="s">
        <v>108</v>
      </c>
      <c r="E72" s="145"/>
      <c r="F72" s="145"/>
      <c r="G72" s="145"/>
      <c r="H72" s="145"/>
      <c r="I72" s="145"/>
      <c r="J72" s="146">
        <f>J745</f>
        <v>0</v>
      </c>
      <c r="K72" s="143"/>
      <c r="L72" s="147"/>
    </row>
    <row r="73" spans="2:12" s="10" customFormat="1" ht="19.899999999999999" customHeight="1" x14ac:dyDescent="0.2">
      <c r="B73" s="142"/>
      <c r="C73" s="143"/>
      <c r="D73" s="144" t="s">
        <v>109</v>
      </c>
      <c r="E73" s="145"/>
      <c r="F73" s="145"/>
      <c r="G73" s="145"/>
      <c r="H73" s="145"/>
      <c r="I73" s="145"/>
      <c r="J73" s="146">
        <f>J763</f>
        <v>0</v>
      </c>
      <c r="K73" s="143"/>
      <c r="L73" s="147"/>
    </row>
    <row r="74" spans="2:12" s="10" customFormat="1" ht="19.899999999999999" customHeight="1" x14ac:dyDescent="0.2">
      <c r="B74" s="142"/>
      <c r="C74" s="143"/>
      <c r="D74" s="144" t="s">
        <v>110</v>
      </c>
      <c r="E74" s="145"/>
      <c r="F74" s="145"/>
      <c r="G74" s="145"/>
      <c r="H74" s="145"/>
      <c r="I74" s="145"/>
      <c r="J74" s="146">
        <f>J812</f>
        <v>0</v>
      </c>
      <c r="K74" s="143"/>
      <c r="L74" s="147"/>
    </row>
    <row r="75" spans="2:12" s="10" customFormat="1" ht="19.899999999999999" customHeight="1" x14ac:dyDescent="0.2">
      <c r="B75" s="142"/>
      <c r="C75" s="143"/>
      <c r="D75" s="144" t="s">
        <v>111</v>
      </c>
      <c r="E75" s="145"/>
      <c r="F75" s="145"/>
      <c r="G75" s="145"/>
      <c r="H75" s="145"/>
      <c r="I75" s="145"/>
      <c r="J75" s="146">
        <f>J840</f>
        <v>0</v>
      </c>
      <c r="K75" s="143"/>
      <c r="L75" s="147"/>
    </row>
    <row r="76" spans="2:12" s="10" customFormat="1" ht="19.899999999999999" customHeight="1" x14ac:dyDescent="0.2">
      <c r="B76" s="142"/>
      <c r="C76" s="143"/>
      <c r="D76" s="144" t="s">
        <v>112</v>
      </c>
      <c r="E76" s="145"/>
      <c r="F76" s="145"/>
      <c r="G76" s="145"/>
      <c r="H76" s="145"/>
      <c r="I76" s="145"/>
      <c r="J76" s="146">
        <f>J897</f>
        <v>0</v>
      </c>
      <c r="K76" s="143"/>
      <c r="L76" s="147"/>
    </row>
    <row r="77" spans="2:12" s="10" customFormat="1" ht="19.899999999999999" customHeight="1" x14ac:dyDescent="0.2">
      <c r="B77" s="142"/>
      <c r="C77" s="143"/>
      <c r="D77" s="144" t="s">
        <v>113</v>
      </c>
      <c r="E77" s="145"/>
      <c r="F77" s="145"/>
      <c r="G77" s="145"/>
      <c r="H77" s="145"/>
      <c r="I77" s="145"/>
      <c r="J77" s="146">
        <f>J946</f>
        <v>0</v>
      </c>
      <c r="K77" s="143"/>
      <c r="L77" s="147"/>
    </row>
    <row r="78" spans="2:12" s="10" customFormat="1" ht="19.899999999999999" customHeight="1" x14ac:dyDescent="0.2">
      <c r="B78" s="142"/>
      <c r="C78" s="143"/>
      <c r="D78" s="144" t="s">
        <v>114</v>
      </c>
      <c r="E78" s="145"/>
      <c r="F78" s="145"/>
      <c r="G78" s="145"/>
      <c r="H78" s="145"/>
      <c r="I78" s="145"/>
      <c r="J78" s="146">
        <f>J961</f>
        <v>0</v>
      </c>
      <c r="K78" s="143"/>
      <c r="L78" s="147"/>
    </row>
    <row r="79" spans="2:12" s="10" customFormat="1" ht="19.899999999999999" customHeight="1" x14ac:dyDescent="0.2">
      <c r="B79" s="142"/>
      <c r="C79" s="143"/>
      <c r="D79" s="144" t="s">
        <v>115</v>
      </c>
      <c r="E79" s="145"/>
      <c r="F79" s="145"/>
      <c r="G79" s="145"/>
      <c r="H79" s="145"/>
      <c r="I79" s="145"/>
      <c r="J79" s="146">
        <f>J1055</f>
        <v>0</v>
      </c>
      <c r="K79" s="143"/>
      <c r="L79" s="147"/>
    </row>
    <row r="80" spans="2:12" s="10" customFormat="1" ht="19.899999999999999" customHeight="1" x14ac:dyDescent="0.2">
      <c r="B80" s="142"/>
      <c r="C80" s="143"/>
      <c r="D80" s="144" t="s">
        <v>116</v>
      </c>
      <c r="E80" s="145"/>
      <c r="F80" s="145"/>
      <c r="G80" s="145"/>
      <c r="H80" s="145"/>
      <c r="I80" s="145"/>
      <c r="J80" s="146">
        <f>J1068</f>
        <v>0</v>
      </c>
      <c r="K80" s="143"/>
      <c r="L80" s="147"/>
    </row>
    <row r="81" spans="1:31" s="9" customFormat="1" ht="24.95" customHeight="1" x14ac:dyDescent="0.2">
      <c r="B81" s="136"/>
      <c r="C81" s="137"/>
      <c r="D81" s="138" t="s">
        <v>117</v>
      </c>
      <c r="E81" s="139"/>
      <c r="F81" s="139"/>
      <c r="G81" s="139"/>
      <c r="H81" s="139"/>
      <c r="I81" s="139"/>
      <c r="J81" s="140">
        <f>J1076</f>
        <v>0</v>
      </c>
      <c r="K81" s="137"/>
      <c r="L81" s="141"/>
    </row>
    <row r="82" spans="1:31" s="10" customFormat="1" ht="19.899999999999999" customHeight="1" x14ac:dyDescent="0.2">
      <c r="B82" s="142"/>
      <c r="C82" s="143"/>
      <c r="D82" s="144" t="s">
        <v>118</v>
      </c>
      <c r="E82" s="145"/>
      <c r="F82" s="145"/>
      <c r="G82" s="145"/>
      <c r="H82" s="145"/>
      <c r="I82" s="145"/>
      <c r="J82" s="146">
        <f>J1077</f>
        <v>0</v>
      </c>
      <c r="K82" s="143"/>
      <c r="L82" s="147"/>
    </row>
    <row r="83" spans="1:31" s="10" customFormat="1" ht="19.899999999999999" customHeight="1" x14ac:dyDescent="0.2">
      <c r="B83" s="142"/>
      <c r="C83" s="143"/>
      <c r="D83" s="144" t="s">
        <v>119</v>
      </c>
      <c r="E83" s="145"/>
      <c r="F83" s="145"/>
      <c r="G83" s="145"/>
      <c r="H83" s="145"/>
      <c r="I83" s="145"/>
      <c r="J83" s="146">
        <f>J1083</f>
        <v>0</v>
      </c>
      <c r="K83" s="143"/>
      <c r="L83" s="147"/>
    </row>
    <row r="84" spans="1:31" s="10" customFormat="1" ht="19.899999999999999" customHeight="1" x14ac:dyDescent="0.2">
      <c r="B84" s="142"/>
      <c r="C84" s="143"/>
      <c r="D84" s="144" t="s">
        <v>120</v>
      </c>
      <c r="E84" s="145"/>
      <c r="F84" s="145"/>
      <c r="G84" s="145"/>
      <c r="H84" s="145"/>
      <c r="I84" s="145"/>
      <c r="J84" s="146">
        <f>J1087</f>
        <v>0</v>
      </c>
      <c r="K84" s="143"/>
      <c r="L84" s="147"/>
    </row>
    <row r="85" spans="1:31" s="9" customFormat="1" ht="24.95" customHeight="1" x14ac:dyDescent="0.2">
      <c r="B85" s="136"/>
      <c r="C85" s="137"/>
      <c r="D85" s="138" t="s">
        <v>121</v>
      </c>
      <c r="E85" s="139"/>
      <c r="F85" s="139"/>
      <c r="G85" s="139"/>
      <c r="H85" s="139"/>
      <c r="I85" s="139"/>
      <c r="J85" s="140">
        <f>J1089</f>
        <v>0</v>
      </c>
      <c r="K85" s="137"/>
      <c r="L85" s="141"/>
    </row>
    <row r="86" spans="1:31" s="2" customFormat="1" ht="21.7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 x14ac:dyDescent="0.2">
      <c r="A87" s="36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91" spans="1:31" s="2" customFormat="1" ht="6.95" customHeight="1" x14ac:dyDescent="0.2">
      <c r="A91" s="36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24.95" customHeight="1" x14ac:dyDescent="0.2">
      <c r="A92" s="36"/>
      <c r="B92" s="37"/>
      <c r="C92" s="25" t="s">
        <v>122</v>
      </c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 x14ac:dyDescent="0.2">
      <c r="A94" s="36"/>
      <c r="B94" s="37"/>
      <c r="C94" s="31" t="s">
        <v>16</v>
      </c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 x14ac:dyDescent="0.2">
      <c r="A95" s="36"/>
      <c r="B95" s="37"/>
      <c r="C95" s="38"/>
      <c r="D95" s="38"/>
      <c r="E95" s="383" t="str">
        <f>E7</f>
        <v>REKONSTRUKCE BUDOVY ČP.22  SOU HUBÁLOV</v>
      </c>
      <c r="F95" s="384"/>
      <c r="G95" s="384"/>
      <c r="H95" s="384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 x14ac:dyDescent="0.2">
      <c r="A96" s="36"/>
      <c r="B96" s="37"/>
      <c r="C96" s="31" t="s">
        <v>90</v>
      </c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 x14ac:dyDescent="0.2">
      <c r="A97" s="36"/>
      <c r="B97" s="37"/>
      <c r="C97" s="38"/>
      <c r="D97" s="38"/>
      <c r="E97" s="355" t="str">
        <f>E9</f>
        <v>S 01 - STAVEBNÍ ÚPRAVY V OBJEKTU</v>
      </c>
      <c r="F97" s="385"/>
      <c r="G97" s="385"/>
      <c r="H97" s="385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 x14ac:dyDescent="0.2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 x14ac:dyDescent="0.2">
      <c r="A99" s="36"/>
      <c r="B99" s="37"/>
      <c r="C99" s="31" t="s">
        <v>21</v>
      </c>
      <c r="D99" s="38"/>
      <c r="E99" s="38"/>
      <c r="F99" s="29" t="str">
        <f>F12</f>
        <v>LOUKOVEC ST.PČ. 128/3</v>
      </c>
      <c r="G99" s="38"/>
      <c r="H99" s="38"/>
      <c r="I99" s="31" t="s">
        <v>23</v>
      </c>
      <c r="J99" s="61" t="str">
        <f>IF(J12="","",J12)</f>
        <v>25. 4. 2023</v>
      </c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40.15" customHeight="1" x14ac:dyDescent="0.2">
      <c r="A101" s="36"/>
      <c r="B101" s="37"/>
      <c r="C101" s="31" t="s">
        <v>25</v>
      </c>
      <c r="D101" s="38"/>
      <c r="E101" s="38"/>
      <c r="F101" s="29" t="str">
        <f>E15</f>
        <v>SOU HUBÁLOV 17 - LOUKOVEC</v>
      </c>
      <c r="G101" s="38"/>
      <c r="H101" s="38"/>
      <c r="I101" s="31" t="s">
        <v>31</v>
      </c>
      <c r="J101" s="34" t="str">
        <f>E21</f>
        <v>ING.PAVEL MAREK  projekční ateliér TURNOV</v>
      </c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 x14ac:dyDescent="0.2">
      <c r="A102" s="36"/>
      <c r="B102" s="37"/>
      <c r="C102" s="31" t="s">
        <v>29</v>
      </c>
      <c r="D102" s="38"/>
      <c r="E102" s="38"/>
      <c r="F102" s="29" t="str">
        <f>IF(E18="","",E18)</f>
        <v>Vyplň údaj</v>
      </c>
      <c r="G102" s="38"/>
      <c r="H102" s="38"/>
      <c r="I102" s="31" t="s">
        <v>34</v>
      </c>
      <c r="J102" s="34" t="str">
        <f>E24</f>
        <v>JANA VYDROVÁ</v>
      </c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0.35" customHeight="1" x14ac:dyDescent="0.2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11" customFormat="1" ht="29.25" customHeight="1" x14ac:dyDescent="0.2">
      <c r="A104" s="148"/>
      <c r="B104" s="149"/>
      <c r="C104" s="150" t="s">
        <v>123</v>
      </c>
      <c r="D104" s="151" t="s">
        <v>57</v>
      </c>
      <c r="E104" s="151" t="s">
        <v>53</v>
      </c>
      <c r="F104" s="151" t="s">
        <v>54</v>
      </c>
      <c r="G104" s="151" t="s">
        <v>124</v>
      </c>
      <c r="H104" s="151" t="s">
        <v>125</v>
      </c>
      <c r="I104" s="151" t="s">
        <v>126</v>
      </c>
      <c r="J104" s="152" t="s">
        <v>94</v>
      </c>
      <c r="K104" s="153" t="s">
        <v>127</v>
      </c>
      <c r="L104" s="154"/>
      <c r="M104" s="70" t="s">
        <v>19</v>
      </c>
      <c r="N104" s="71" t="s">
        <v>42</v>
      </c>
      <c r="O104" s="71" t="s">
        <v>128</v>
      </c>
      <c r="P104" s="71" t="s">
        <v>129</v>
      </c>
      <c r="Q104" s="71" t="s">
        <v>130</v>
      </c>
      <c r="R104" s="71" t="s">
        <v>131</v>
      </c>
      <c r="S104" s="71" t="s">
        <v>132</v>
      </c>
      <c r="T104" s="72" t="s">
        <v>133</v>
      </c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</row>
    <row r="105" spans="1:65" s="2" customFormat="1" ht="22.9" customHeight="1" x14ac:dyDescent="0.25">
      <c r="A105" s="36"/>
      <c r="B105" s="37"/>
      <c r="C105" s="77" t="s">
        <v>134</v>
      </c>
      <c r="D105" s="38"/>
      <c r="E105" s="38"/>
      <c r="F105" s="38"/>
      <c r="G105" s="38"/>
      <c r="H105" s="38"/>
      <c r="I105" s="38"/>
      <c r="J105" s="155">
        <f>BK105</f>
        <v>0</v>
      </c>
      <c r="K105" s="38"/>
      <c r="L105" s="41"/>
      <c r="M105" s="73"/>
      <c r="N105" s="156"/>
      <c r="O105" s="74"/>
      <c r="P105" s="157">
        <f>P106+P675+P1076+P1089</f>
        <v>0</v>
      </c>
      <c r="Q105" s="74"/>
      <c r="R105" s="157">
        <f>R106+R675+R1076+R1089</f>
        <v>76.825322549999996</v>
      </c>
      <c r="S105" s="74"/>
      <c r="T105" s="158">
        <f>T106+T675+T1076+T1089</f>
        <v>108.71211500000003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71</v>
      </c>
      <c r="AU105" s="19" t="s">
        <v>95</v>
      </c>
      <c r="BK105" s="159">
        <f>BK106+BK675+BK1076+BK1089</f>
        <v>0</v>
      </c>
    </row>
    <row r="106" spans="1:65" s="12" customFormat="1" ht="25.9" customHeight="1" x14ac:dyDescent="0.2">
      <c r="B106" s="160"/>
      <c r="C106" s="161"/>
      <c r="D106" s="162" t="s">
        <v>71</v>
      </c>
      <c r="E106" s="163" t="s">
        <v>135</v>
      </c>
      <c r="F106" s="163" t="s">
        <v>136</v>
      </c>
      <c r="G106" s="161"/>
      <c r="H106" s="161"/>
      <c r="I106" s="164"/>
      <c r="J106" s="165">
        <f>BK106</f>
        <v>0</v>
      </c>
      <c r="K106" s="161"/>
      <c r="L106" s="166"/>
      <c r="M106" s="167"/>
      <c r="N106" s="168"/>
      <c r="O106" s="168"/>
      <c r="P106" s="169">
        <f>P107+P163+P166+P388+P439+P672</f>
        <v>0</v>
      </c>
      <c r="Q106" s="168"/>
      <c r="R106" s="169">
        <f>R107+R163+R166+R388+R439+R672</f>
        <v>67.095115809999996</v>
      </c>
      <c r="S106" s="168"/>
      <c r="T106" s="170">
        <f>T107+T163+T166+T388+T439+T672</f>
        <v>108.66711500000002</v>
      </c>
      <c r="AR106" s="171" t="s">
        <v>80</v>
      </c>
      <c r="AT106" s="172" t="s">
        <v>71</v>
      </c>
      <c r="AU106" s="172" t="s">
        <v>72</v>
      </c>
      <c r="AY106" s="171" t="s">
        <v>137</v>
      </c>
      <c r="BK106" s="173">
        <f>BK107+BK163+BK166+BK388+BK439+BK672</f>
        <v>0</v>
      </c>
    </row>
    <row r="107" spans="1:65" s="12" customFormat="1" ht="22.9" customHeight="1" x14ac:dyDescent="0.2">
      <c r="B107" s="160"/>
      <c r="C107" s="161"/>
      <c r="D107" s="162" t="s">
        <v>71</v>
      </c>
      <c r="E107" s="174" t="s">
        <v>138</v>
      </c>
      <c r="F107" s="174" t="s">
        <v>139</v>
      </c>
      <c r="G107" s="161"/>
      <c r="H107" s="161"/>
      <c r="I107" s="164"/>
      <c r="J107" s="175">
        <f>BK107</f>
        <v>0</v>
      </c>
      <c r="K107" s="161"/>
      <c r="L107" s="166"/>
      <c r="M107" s="167"/>
      <c r="N107" s="168"/>
      <c r="O107" s="168"/>
      <c r="P107" s="169">
        <f>SUM(P108:P162)</f>
        <v>0</v>
      </c>
      <c r="Q107" s="168"/>
      <c r="R107" s="169">
        <f>SUM(R108:R162)</f>
        <v>9.5672689999999996</v>
      </c>
      <c r="S107" s="168"/>
      <c r="T107" s="170">
        <f>SUM(T108:T162)</f>
        <v>0</v>
      </c>
      <c r="AR107" s="171" t="s">
        <v>80</v>
      </c>
      <c r="AT107" s="172" t="s">
        <v>71</v>
      </c>
      <c r="AU107" s="172" t="s">
        <v>80</v>
      </c>
      <c r="AY107" s="171" t="s">
        <v>137</v>
      </c>
      <c r="BK107" s="173">
        <f>SUM(BK108:BK162)</f>
        <v>0</v>
      </c>
    </row>
    <row r="108" spans="1:65" s="2" customFormat="1" ht="24.2" customHeight="1" x14ac:dyDescent="0.2">
      <c r="A108" s="36"/>
      <c r="B108" s="37"/>
      <c r="C108" s="176" t="s">
        <v>80</v>
      </c>
      <c r="D108" s="176" t="s">
        <v>140</v>
      </c>
      <c r="E108" s="177" t="s">
        <v>141</v>
      </c>
      <c r="F108" s="178" t="s">
        <v>142</v>
      </c>
      <c r="G108" s="179" t="s">
        <v>143</v>
      </c>
      <c r="H108" s="180">
        <v>4.7039999999999997</v>
      </c>
      <c r="I108" s="181"/>
      <c r="J108" s="182">
        <f>ROUND(I108*H108,2)</f>
        <v>0</v>
      </c>
      <c r="K108" s="183"/>
      <c r="L108" s="41"/>
      <c r="M108" s="184" t="s">
        <v>19</v>
      </c>
      <c r="N108" s="185" t="s">
        <v>43</v>
      </c>
      <c r="O108" s="66"/>
      <c r="P108" s="186">
        <f>O108*H108</f>
        <v>0</v>
      </c>
      <c r="Q108" s="186">
        <v>0.17763999999999999</v>
      </c>
      <c r="R108" s="186">
        <f>Q108*H108</f>
        <v>0.8356185599999999</v>
      </c>
      <c r="S108" s="186">
        <v>0</v>
      </c>
      <c r="T108" s="187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144</v>
      </c>
      <c r="AT108" s="188" t="s">
        <v>140</v>
      </c>
      <c r="AU108" s="188" t="s">
        <v>82</v>
      </c>
      <c r="AY108" s="19" t="s">
        <v>137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9" t="s">
        <v>80</v>
      </c>
      <c r="BK108" s="189">
        <f>ROUND(I108*H108,2)</f>
        <v>0</v>
      </c>
      <c r="BL108" s="19" t="s">
        <v>144</v>
      </c>
      <c r="BM108" s="188" t="s">
        <v>145</v>
      </c>
    </row>
    <row r="109" spans="1:65" s="2" customFormat="1" ht="11.25" x14ac:dyDescent="0.2">
      <c r="A109" s="36"/>
      <c r="B109" s="37"/>
      <c r="C109" s="38"/>
      <c r="D109" s="190" t="s">
        <v>146</v>
      </c>
      <c r="E109" s="38"/>
      <c r="F109" s="191" t="s">
        <v>147</v>
      </c>
      <c r="G109" s="38"/>
      <c r="H109" s="38"/>
      <c r="I109" s="192"/>
      <c r="J109" s="38"/>
      <c r="K109" s="38"/>
      <c r="L109" s="41"/>
      <c r="M109" s="193"/>
      <c r="N109" s="194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146</v>
      </c>
      <c r="AU109" s="19" t="s">
        <v>82</v>
      </c>
    </row>
    <row r="110" spans="1:65" s="13" customFormat="1" ht="11.25" x14ac:dyDescent="0.2">
      <c r="B110" s="195"/>
      <c r="C110" s="196"/>
      <c r="D110" s="197" t="s">
        <v>148</v>
      </c>
      <c r="E110" s="198" t="s">
        <v>19</v>
      </c>
      <c r="F110" s="199" t="s">
        <v>149</v>
      </c>
      <c r="G110" s="196"/>
      <c r="H110" s="200">
        <v>4.7039999999999997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148</v>
      </c>
      <c r="AU110" s="206" t="s">
        <v>82</v>
      </c>
      <c r="AV110" s="13" t="s">
        <v>82</v>
      </c>
      <c r="AW110" s="13" t="s">
        <v>33</v>
      </c>
      <c r="AX110" s="13" t="s">
        <v>80</v>
      </c>
      <c r="AY110" s="206" t="s">
        <v>137</v>
      </c>
    </row>
    <row r="111" spans="1:65" s="2" customFormat="1" ht="24.2" customHeight="1" x14ac:dyDescent="0.2">
      <c r="A111" s="36"/>
      <c r="B111" s="37"/>
      <c r="C111" s="176" t="s">
        <v>82</v>
      </c>
      <c r="D111" s="176" t="s">
        <v>140</v>
      </c>
      <c r="E111" s="177" t="s">
        <v>150</v>
      </c>
      <c r="F111" s="178" t="s">
        <v>151</v>
      </c>
      <c r="G111" s="179" t="s">
        <v>152</v>
      </c>
      <c r="H111" s="180">
        <v>1</v>
      </c>
      <c r="I111" s="181"/>
      <c r="J111" s="182">
        <f>ROUND(I111*H111,2)</f>
        <v>0</v>
      </c>
      <c r="K111" s="183"/>
      <c r="L111" s="41"/>
      <c r="M111" s="184" t="s">
        <v>19</v>
      </c>
      <c r="N111" s="185" t="s">
        <v>43</v>
      </c>
      <c r="O111" s="66"/>
      <c r="P111" s="186">
        <f>O111*H111</f>
        <v>0</v>
      </c>
      <c r="Q111" s="186">
        <v>2.6280000000000001E-2</v>
      </c>
      <c r="R111" s="186">
        <f>Q111*H111</f>
        <v>2.6280000000000001E-2</v>
      </c>
      <c r="S111" s="186">
        <v>0</v>
      </c>
      <c r="T111" s="187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8" t="s">
        <v>144</v>
      </c>
      <c r="AT111" s="188" t="s">
        <v>140</v>
      </c>
      <c r="AU111" s="188" t="s">
        <v>82</v>
      </c>
      <c r="AY111" s="19" t="s">
        <v>137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19" t="s">
        <v>80</v>
      </c>
      <c r="BK111" s="189">
        <f>ROUND(I111*H111,2)</f>
        <v>0</v>
      </c>
      <c r="BL111" s="19" t="s">
        <v>144</v>
      </c>
      <c r="BM111" s="188" t="s">
        <v>153</v>
      </c>
    </row>
    <row r="112" spans="1:65" s="2" customFormat="1" ht="11.25" x14ac:dyDescent="0.2">
      <c r="A112" s="36"/>
      <c r="B112" s="37"/>
      <c r="C112" s="38"/>
      <c r="D112" s="190" t="s">
        <v>146</v>
      </c>
      <c r="E112" s="38"/>
      <c r="F112" s="191" t="s">
        <v>154</v>
      </c>
      <c r="G112" s="38"/>
      <c r="H112" s="38"/>
      <c r="I112" s="192"/>
      <c r="J112" s="38"/>
      <c r="K112" s="38"/>
      <c r="L112" s="41"/>
      <c r="M112" s="193"/>
      <c r="N112" s="194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146</v>
      </c>
      <c r="AU112" s="19" t="s">
        <v>82</v>
      </c>
    </row>
    <row r="113" spans="1:65" s="13" customFormat="1" ht="11.25" x14ac:dyDescent="0.2">
      <c r="B113" s="195"/>
      <c r="C113" s="196"/>
      <c r="D113" s="197" t="s">
        <v>148</v>
      </c>
      <c r="E113" s="198" t="s">
        <v>19</v>
      </c>
      <c r="F113" s="199" t="s">
        <v>155</v>
      </c>
      <c r="G113" s="196"/>
      <c r="H113" s="200">
        <v>1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148</v>
      </c>
      <c r="AU113" s="206" t="s">
        <v>82</v>
      </c>
      <c r="AV113" s="13" t="s">
        <v>82</v>
      </c>
      <c r="AW113" s="13" t="s">
        <v>33</v>
      </c>
      <c r="AX113" s="13" t="s">
        <v>80</v>
      </c>
      <c r="AY113" s="206" t="s">
        <v>137</v>
      </c>
    </row>
    <row r="114" spans="1:65" s="2" customFormat="1" ht="24.2" customHeight="1" x14ac:dyDescent="0.2">
      <c r="A114" s="36"/>
      <c r="B114" s="37"/>
      <c r="C114" s="176" t="s">
        <v>138</v>
      </c>
      <c r="D114" s="176" t="s">
        <v>140</v>
      </c>
      <c r="E114" s="177" t="s">
        <v>156</v>
      </c>
      <c r="F114" s="178" t="s">
        <v>157</v>
      </c>
      <c r="G114" s="179" t="s">
        <v>152</v>
      </c>
      <c r="H114" s="180">
        <v>2</v>
      </c>
      <c r="I114" s="181"/>
      <c r="J114" s="182">
        <f>ROUND(I114*H114,2)</f>
        <v>0</v>
      </c>
      <c r="K114" s="183"/>
      <c r="L114" s="41"/>
      <c r="M114" s="184" t="s">
        <v>19</v>
      </c>
      <c r="N114" s="185" t="s">
        <v>43</v>
      </c>
      <c r="O114" s="66"/>
      <c r="P114" s="186">
        <f>O114*H114</f>
        <v>0</v>
      </c>
      <c r="Q114" s="186">
        <v>3.9629999999999999E-2</v>
      </c>
      <c r="R114" s="186">
        <f>Q114*H114</f>
        <v>7.9259999999999997E-2</v>
      </c>
      <c r="S114" s="186">
        <v>0</v>
      </c>
      <c r="T114" s="187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8" t="s">
        <v>144</v>
      </c>
      <c r="AT114" s="188" t="s">
        <v>140</v>
      </c>
      <c r="AU114" s="188" t="s">
        <v>82</v>
      </c>
      <c r="AY114" s="19" t="s">
        <v>137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9" t="s">
        <v>80</v>
      </c>
      <c r="BK114" s="189">
        <f>ROUND(I114*H114,2)</f>
        <v>0</v>
      </c>
      <c r="BL114" s="19" t="s">
        <v>144</v>
      </c>
      <c r="BM114" s="188" t="s">
        <v>158</v>
      </c>
    </row>
    <row r="115" spans="1:65" s="2" customFormat="1" ht="11.25" x14ac:dyDescent="0.2">
      <c r="A115" s="36"/>
      <c r="B115" s="37"/>
      <c r="C115" s="38"/>
      <c r="D115" s="190" t="s">
        <v>146</v>
      </c>
      <c r="E115" s="38"/>
      <c r="F115" s="191" t="s">
        <v>159</v>
      </c>
      <c r="G115" s="38"/>
      <c r="H115" s="38"/>
      <c r="I115" s="192"/>
      <c r="J115" s="38"/>
      <c r="K115" s="38"/>
      <c r="L115" s="41"/>
      <c r="M115" s="193"/>
      <c r="N115" s="194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146</v>
      </c>
      <c r="AU115" s="19" t="s">
        <v>82</v>
      </c>
    </row>
    <row r="116" spans="1:65" s="13" customFormat="1" ht="11.25" x14ac:dyDescent="0.2">
      <c r="B116" s="195"/>
      <c r="C116" s="196"/>
      <c r="D116" s="197" t="s">
        <v>148</v>
      </c>
      <c r="E116" s="198" t="s">
        <v>19</v>
      </c>
      <c r="F116" s="199" t="s">
        <v>160</v>
      </c>
      <c r="G116" s="196"/>
      <c r="H116" s="200">
        <v>2</v>
      </c>
      <c r="I116" s="201"/>
      <c r="J116" s="196"/>
      <c r="K116" s="196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148</v>
      </c>
      <c r="AU116" s="206" t="s">
        <v>82</v>
      </c>
      <c r="AV116" s="13" t="s">
        <v>82</v>
      </c>
      <c r="AW116" s="13" t="s">
        <v>33</v>
      </c>
      <c r="AX116" s="13" t="s">
        <v>80</v>
      </c>
      <c r="AY116" s="206" t="s">
        <v>137</v>
      </c>
    </row>
    <row r="117" spans="1:65" s="2" customFormat="1" ht="16.5" customHeight="1" x14ac:dyDescent="0.2">
      <c r="A117" s="36"/>
      <c r="B117" s="37"/>
      <c r="C117" s="176" t="s">
        <v>144</v>
      </c>
      <c r="D117" s="176" t="s">
        <v>140</v>
      </c>
      <c r="E117" s="177" t="s">
        <v>161</v>
      </c>
      <c r="F117" s="178" t="s">
        <v>162</v>
      </c>
      <c r="G117" s="179" t="s">
        <v>163</v>
      </c>
      <c r="H117" s="180">
        <v>0.11899999999999999</v>
      </c>
      <c r="I117" s="181"/>
      <c r="J117" s="182">
        <f>ROUND(I117*H117,2)</f>
        <v>0</v>
      </c>
      <c r="K117" s="183"/>
      <c r="L117" s="41"/>
      <c r="M117" s="184" t="s">
        <v>19</v>
      </c>
      <c r="N117" s="185" t="s">
        <v>43</v>
      </c>
      <c r="O117" s="66"/>
      <c r="P117" s="186">
        <f>O117*H117</f>
        <v>0</v>
      </c>
      <c r="Q117" s="186">
        <v>1.94302</v>
      </c>
      <c r="R117" s="186">
        <f>Q117*H117</f>
        <v>0.23121937999999997</v>
      </c>
      <c r="S117" s="186">
        <v>0</v>
      </c>
      <c r="T117" s="187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144</v>
      </c>
      <c r="AT117" s="188" t="s">
        <v>140</v>
      </c>
      <c r="AU117" s="188" t="s">
        <v>82</v>
      </c>
      <c r="AY117" s="19" t="s">
        <v>137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9" t="s">
        <v>80</v>
      </c>
      <c r="BK117" s="189">
        <f>ROUND(I117*H117,2)</f>
        <v>0</v>
      </c>
      <c r="BL117" s="19" t="s">
        <v>144</v>
      </c>
      <c r="BM117" s="188" t="s">
        <v>164</v>
      </c>
    </row>
    <row r="118" spans="1:65" s="2" customFormat="1" ht="11.25" x14ac:dyDescent="0.2">
      <c r="A118" s="36"/>
      <c r="B118" s="37"/>
      <c r="C118" s="38"/>
      <c r="D118" s="190" t="s">
        <v>146</v>
      </c>
      <c r="E118" s="38"/>
      <c r="F118" s="191" t="s">
        <v>165</v>
      </c>
      <c r="G118" s="38"/>
      <c r="H118" s="38"/>
      <c r="I118" s="192"/>
      <c r="J118" s="38"/>
      <c r="K118" s="38"/>
      <c r="L118" s="41"/>
      <c r="M118" s="193"/>
      <c r="N118" s="194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146</v>
      </c>
      <c r="AU118" s="19" t="s">
        <v>82</v>
      </c>
    </row>
    <row r="119" spans="1:65" s="13" customFormat="1" ht="11.25" x14ac:dyDescent="0.2">
      <c r="B119" s="195"/>
      <c r="C119" s="196"/>
      <c r="D119" s="197" t="s">
        <v>148</v>
      </c>
      <c r="E119" s="198" t="s">
        <v>19</v>
      </c>
      <c r="F119" s="199" t="s">
        <v>166</v>
      </c>
      <c r="G119" s="196"/>
      <c r="H119" s="200">
        <v>0.11899999999999999</v>
      </c>
      <c r="I119" s="201"/>
      <c r="J119" s="196"/>
      <c r="K119" s="196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148</v>
      </c>
      <c r="AU119" s="206" t="s">
        <v>82</v>
      </c>
      <c r="AV119" s="13" t="s">
        <v>82</v>
      </c>
      <c r="AW119" s="13" t="s">
        <v>33</v>
      </c>
      <c r="AX119" s="13" t="s">
        <v>80</v>
      </c>
      <c r="AY119" s="206" t="s">
        <v>137</v>
      </c>
    </row>
    <row r="120" spans="1:65" s="2" customFormat="1" ht="16.5" customHeight="1" x14ac:dyDescent="0.2">
      <c r="A120" s="36"/>
      <c r="B120" s="37"/>
      <c r="C120" s="176" t="s">
        <v>167</v>
      </c>
      <c r="D120" s="176" t="s">
        <v>140</v>
      </c>
      <c r="E120" s="177" t="s">
        <v>168</v>
      </c>
      <c r="F120" s="178" t="s">
        <v>169</v>
      </c>
      <c r="G120" s="179" t="s">
        <v>170</v>
      </c>
      <c r="H120" s="180">
        <v>3.5999999999999997E-2</v>
      </c>
      <c r="I120" s="181"/>
      <c r="J120" s="182">
        <f>ROUND(I120*H120,2)</f>
        <v>0</v>
      </c>
      <c r="K120" s="183"/>
      <c r="L120" s="41"/>
      <c r="M120" s="184" t="s">
        <v>19</v>
      </c>
      <c r="N120" s="185" t="s">
        <v>43</v>
      </c>
      <c r="O120" s="66"/>
      <c r="P120" s="186">
        <f>O120*H120</f>
        <v>0</v>
      </c>
      <c r="Q120" s="186">
        <v>1.0900000000000001</v>
      </c>
      <c r="R120" s="186">
        <f>Q120*H120</f>
        <v>3.9239999999999997E-2</v>
      </c>
      <c r="S120" s="186">
        <v>0</v>
      </c>
      <c r="T120" s="18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8" t="s">
        <v>144</v>
      </c>
      <c r="AT120" s="188" t="s">
        <v>140</v>
      </c>
      <c r="AU120" s="188" t="s">
        <v>82</v>
      </c>
      <c r="AY120" s="19" t="s">
        <v>137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9" t="s">
        <v>80</v>
      </c>
      <c r="BK120" s="189">
        <f>ROUND(I120*H120,2)</f>
        <v>0</v>
      </c>
      <c r="BL120" s="19" t="s">
        <v>144</v>
      </c>
      <c r="BM120" s="188" t="s">
        <v>171</v>
      </c>
    </row>
    <row r="121" spans="1:65" s="2" customFormat="1" ht="11.25" x14ac:dyDescent="0.2">
      <c r="A121" s="36"/>
      <c r="B121" s="37"/>
      <c r="C121" s="38"/>
      <c r="D121" s="190" t="s">
        <v>146</v>
      </c>
      <c r="E121" s="38"/>
      <c r="F121" s="191" t="s">
        <v>172</v>
      </c>
      <c r="G121" s="38"/>
      <c r="H121" s="38"/>
      <c r="I121" s="192"/>
      <c r="J121" s="38"/>
      <c r="K121" s="38"/>
      <c r="L121" s="41"/>
      <c r="M121" s="193"/>
      <c r="N121" s="194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146</v>
      </c>
      <c r="AU121" s="19" t="s">
        <v>82</v>
      </c>
    </row>
    <row r="122" spans="1:65" s="14" customFormat="1" ht="11.25" x14ac:dyDescent="0.2">
      <c r="B122" s="207"/>
      <c r="C122" s="208"/>
      <c r="D122" s="197" t="s">
        <v>148</v>
      </c>
      <c r="E122" s="209" t="s">
        <v>19</v>
      </c>
      <c r="F122" s="210" t="s">
        <v>173</v>
      </c>
      <c r="G122" s="208"/>
      <c r="H122" s="209" t="s">
        <v>19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148</v>
      </c>
      <c r="AU122" s="216" t="s">
        <v>82</v>
      </c>
      <c r="AV122" s="14" t="s">
        <v>80</v>
      </c>
      <c r="AW122" s="14" t="s">
        <v>33</v>
      </c>
      <c r="AX122" s="14" t="s">
        <v>72</v>
      </c>
      <c r="AY122" s="216" t="s">
        <v>137</v>
      </c>
    </row>
    <row r="123" spans="1:65" s="13" customFormat="1" ht="11.25" x14ac:dyDescent="0.2">
      <c r="B123" s="195"/>
      <c r="C123" s="196"/>
      <c r="D123" s="197" t="s">
        <v>148</v>
      </c>
      <c r="E123" s="198" t="s">
        <v>19</v>
      </c>
      <c r="F123" s="199" t="s">
        <v>174</v>
      </c>
      <c r="G123" s="196"/>
      <c r="H123" s="200">
        <v>3.5999999999999997E-2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148</v>
      </c>
      <c r="AU123" s="206" t="s">
        <v>82</v>
      </c>
      <c r="AV123" s="13" t="s">
        <v>82</v>
      </c>
      <c r="AW123" s="13" t="s">
        <v>33</v>
      </c>
      <c r="AX123" s="13" t="s">
        <v>80</v>
      </c>
      <c r="AY123" s="206" t="s">
        <v>137</v>
      </c>
    </row>
    <row r="124" spans="1:65" s="2" customFormat="1" ht="24.2" customHeight="1" x14ac:dyDescent="0.2">
      <c r="A124" s="36"/>
      <c r="B124" s="37"/>
      <c r="C124" s="176" t="s">
        <v>175</v>
      </c>
      <c r="D124" s="176" t="s">
        <v>140</v>
      </c>
      <c r="E124" s="177" t="s">
        <v>176</v>
      </c>
      <c r="F124" s="178" t="s">
        <v>177</v>
      </c>
      <c r="G124" s="179" t="s">
        <v>143</v>
      </c>
      <c r="H124" s="180">
        <v>4.2</v>
      </c>
      <c r="I124" s="181"/>
      <c r="J124" s="182">
        <f>ROUND(I124*H124,2)</f>
        <v>0</v>
      </c>
      <c r="K124" s="183"/>
      <c r="L124" s="41"/>
      <c r="M124" s="184" t="s">
        <v>19</v>
      </c>
      <c r="N124" s="185" t="s">
        <v>43</v>
      </c>
      <c r="O124" s="66"/>
      <c r="P124" s="186">
        <f>O124*H124</f>
        <v>0</v>
      </c>
      <c r="Q124" s="186">
        <v>6.1969999999999997E-2</v>
      </c>
      <c r="R124" s="186">
        <f>Q124*H124</f>
        <v>0.26027400000000001</v>
      </c>
      <c r="S124" s="186">
        <v>0</v>
      </c>
      <c r="T124" s="18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8" t="s">
        <v>144</v>
      </c>
      <c r="AT124" s="188" t="s">
        <v>140</v>
      </c>
      <c r="AU124" s="188" t="s">
        <v>82</v>
      </c>
      <c r="AY124" s="19" t="s">
        <v>137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9" t="s">
        <v>80</v>
      </c>
      <c r="BK124" s="189">
        <f>ROUND(I124*H124,2)</f>
        <v>0</v>
      </c>
      <c r="BL124" s="19" t="s">
        <v>144</v>
      </c>
      <c r="BM124" s="188" t="s">
        <v>178</v>
      </c>
    </row>
    <row r="125" spans="1:65" s="2" customFormat="1" ht="11.25" x14ac:dyDescent="0.2">
      <c r="A125" s="36"/>
      <c r="B125" s="37"/>
      <c r="C125" s="38"/>
      <c r="D125" s="190" t="s">
        <v>146</v>
      </c>
      <c r="E125" s="38"/>
      <c r="F125" s="191" t="s">
        <v>179</v>
      </c>
      <c r="G125" s="38"/>
      <c r="H125" s="38"/>
      <c r="I125" s="192"/>
      <c r="J125" s="38"/>
      <c r="K125" s="38"/>
      <c r="L125" s="41"/>
      <c r="M125" s="193"/>
      <c r="N125" s="194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146</v>
      </c>
      <c r="AU125" s="19" t="s">
        <v>82</v>
      </c>
    </row>
    <row r="126" spans="1:65" s="13" customFormat="1" ht="11.25" x14ac:dyDescent="0.2">
      <c r="B126" s="195"/>
      <c r="C126" s="196"/>
      <c r="D126" s="197" t="s">
        <v>148</v>
      </c>
      <c r="E126" s="198" t="s">
        <v>19</v>
      </c>
      <c r="F126" s="199" t="s">
        <v>180</v>
      </c>
      <c r="G126" s="196"/>
      <c r="H126" s="200">
        <v>4.2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148</v>
      </c>
      <c r="AU126" s="206" t="s">
        <v>82</v>
      </c>
      <c r="AV126" s="13" t="s">
        <v>82</v>
      </c>
      <c r="AW126" s="13" t="s">
        <v>33</v>
      </c>
      <c r="AX126" s="13" t="s">
        <v>80</v>
      </c>
      <c r="AY126" s="206" t="s">
        <v>137</v>
      </c>
    </row>
    <row r="127" spans="1:65" s="2" customFormat="1" ht="24.2" customHeight="1" x14ac:dyDescent="0.2">
      <c r="A127" s="36"/>
      <c r="B127" s="37"/>
      <c r="C127" s="176" t="s">
        <v>181</v>
      </c>
      <c r="D127" s="176" t="s">
        <v>140</v>
      </c>
      <c r="E127" s="177" t="s">
        <v>182</v>
      </c>
      <c r="F127" s="178" t="s">
        <v>183</v>
      </c>
      <c r="G127" s="179" t="s">
        <v>143</v>
      </c>
      <c r="H127" s="180">
        <v>14.635</v>
      </c>
      <c r="I127" s="181"/>
      <c r="J127" s="182">
        <f>ROUND(I127*H127,2)</f>
        <v>0</v>
      </c>
      <c r="K127" s="183"/>
      <c r="L127" s="41"/>
      <c r="M127" s="184" t="s">
        <v>19</v>
      </c>
      <c r="N127" s="185" t="s">
        <v>43</v>
      </c>
      <c r="O127" s="66"/>
      <c r="P127" s="186">
        <f>O127*H127</f>
        <v>0</v>
      </c>
      <c r="Q127" s="186">
        <v>5.8970000000000002E-2</v>
      </c>
      <c r="R127" s="186">
        <f>Q127*H127</f>
        <v>0.86302595000000004</v>
      </c>
      <c r="S127" s="186">
        <v>0</v>
      </c>
      <c r="T127" s="18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8" t="s">
        <v>144</v>
      </c>
      <c r="AT127" s="188" t="s">
        <v>140</v>
      </c>
      <c r="AU127" s="188" t="s">
        <v>82</v>
      </c>
      <c r="AY127" s="19" t="s">
        <v>137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9" t="s">
        <v>80</v>
      </c>
      <c r="BK127" s="189">
        <f>ROUND(I127*H127,2)</f>
        <v>0</v>
      </c>
      <c r="BL127" s="19" t="s">
        <v>144</v>
      </c>
      <c r="BM127" s="188" t="s">
        <v>184</v>
      </c>
    </row>
    <row r="128" spans="1:65" s="2" customFormat="1" ht="11.25" x14ac:dyDescent="0.2">
      <c r="A128" s="36"/>
      <c r="B128" s="37"/>
      <c r="C128" s="38"/>
      <c r="D128" s="190" t="s">
        <v>146</v>
      </c>
      <c r="E128" s="38"/>
      <c r="F128" s="191" t="s">
        <v>185</v>
      </c>
      <c r="G128" s="38"/>
      <c r="H128" s="38"/>
      <c r="I128" s="192"/>
      <c r="J128" s="38"/>
      <c r="K128" s="38"/>
      <c r="L128" s="41"/>
      <c r="M128" s="193"/>
      <c r="N128" s="194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146</v>
      </c>
      <c r="AU128" s="19" t="s">
        <v>82</v>
      </c>
    </row>
    <row r="129" spans="1:65" s="14" customFormat="1" ht="11.25" x14ac:dyDescent="0.2">
      <c r="B129" s="207"/>
      <c r="C129" s="208"/>
      <c r="D129" s="197" t="s">
        <v>148</v>
      </c>
      <c r="E129" s="209" t="s">
        <v>19</v>
      </c>
      <c r="F129" s="210" t="s">
        <v>173</v>
      </c>
      <c r="G129" s="208"/>
      <c r="H129" s="209" t="s">
        <v>19</v>
      </c>
      <c r="I129" s="211"/>
      <c r="J129" s="208"/>
      <c r="K129" s="208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148</v>
      </c>
      <c r="AU129" s="216" t="s">
        <v>82</v>
      </c>
      <c r="AV129" s="14" t="s">
        <v>80</v>
      </c>
      <c r="AW129" s="14" t="s">
        <v>33</v>
      </c>
      <c r="AX129" s="14" t="s">
        <v>72</v>
      </c>
      <c r="AY129" s="216" t="s">
        <v>137</v>
      </c>
    </row>
    <row r="130" spans="1:65" s="13" customFormat="1" ht="11.25" x14ac:dyDescent="0.2">
      <c r="B130" s="195"/>
      <c r="C130" s="196"/>
      <c r="D130" s="197" t="s">
        <v>148</v>
      </c>
      <c r="E130" s="198" t="s">
        <v>19</v>
      </c>
      <c r="F130" s="199" t="s">
        <v>186</v>
      </c>
      <c r="G130" s="196"/>
      <c r="H130" s="200">
        <v>16.013999999999999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148</v>
      </c>
      <c r="AU130" s="206" t="s">
        <v>82</v>
      </c>
      <c r="AV130" s="13" t="s">
        <v>82</v>
      </c>
      <c r="AW130" s="13" t="s">
        <v>33</v>
      </c>
      <c r="AX130" s="13" t="s">
        <v>72</v>
      </c>
      <c r="AY130" s="206" t="s">
        <v>137</v>
      </c>
    </row>
    <row r="131" spans="1:65" s="14" customFormat="1" ht="11.25" x14ac:dyDescent="0.2">
      <c r="B131" s="207"/>
      <c r="C131" s="208"/>
      <c r="D131" s="197" t="s">
        <v>148</v>
      </c>
      <c r="E131" s="209" t="s">
        <v>19</v>
      </c>
      <c r="F131" s="210" t="s">
        <v>187</v>
      </c>
      <c r="G131" s="208"/>
      <c r="H131" s="209" t="s">
        <v>19</v>
      </c>
      <c r="I131" s="211"/>
      <c r="J131" s="208"/>
      <c r="K131" s="208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148</v>
      </c>
      <c r="AU131" s="216" t="s">
        <v>82</v>
      </c>
      <c r="AV131" s="14" t="s">
        <v>80</v>
      </c>
      <c r="AW131" s="14" t="s">
        <v>33</v>
      </c>
      <c r="AX131" s="14" t="s">
        <v>72</v>
      </c>
      <c r="AY131" s="216" t="s">
        <v>137</v>
      </c>
    </row>
    <row r="132" spans="1:65" s="13" customFormat="1" ht="11.25" x14ac:dyDescent="0.2">
      <c r="B132" s="195"/>
      <c r="C132" s="196"/>
      <c r="D132" s="197" t="s">
        <v>148</v>
      </c>
      <c r="E132" s="198" t="s">
        <v>19</v>
      </c>
      <c r="F132" s="199" t="s">
        <v>188</v>
      </c>
      <c r="G132" s="196"/>
      <c r="H132" s="200">
        <v>-1.379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148</v>
      </c>
      <c r="AU132" s="206" t="s">
        <v>82</v>
      </c>
      <c r="AV132" s="13" t="s">
        <v>82</v>
      </c>
      <c r="AW132" s="13" t="s">
        <v>33</v>
      </c>
      <c r="AX132" s="13" t="s">
        <v>72</v>
      </c>
      <c r="AY132" s="206" t="s">
        <v>137</v>
      </c>
    </row>
    <row r="133" spans="1:65" s="15" customFormat="1" ht="11.25" x14ac:dyDescent="0.2">
      <c r="B133" s="217"/>
      <c r="C133" s="218"/>
      <c r="D133" s="197" t="s">
        <v>148</v>
      </c>
      <c r="E133" s="219" t="s">
        <v>19</v>
      </c>
      <c r="F133" s="220" t="s">
        <v>189</v>
      </c>
      <c r="G133" s="218"/>
      <c r="H133" s="221">
        <v>14.635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148</v>
      </c>
      <c r="AU133" s="227" t="s">
        <v>82</v>
      </c>
      <c r="AV133" s="15" t="s">
        <v>144</v>
      </c>
      <c r="AW133" s="15" t="s">
        <v>33</v>
      </c>
      <c r="AX133" s="15" t="s">
        <v>80</v>
      </c>
      <c r="AY133" s="227" t="s">
        <v>137</v>
      </c>
    </row>
    <row r="134" spans="1:65" s="2" customFormat="1" ht="24.2" customHeight="1" x14ac:dyDescent="0.2">
      <c r="A134" s="36"/>
      <c r="B134" s="37"/>
      <c r="C134" s="176" t="s">
        <v>190</v>
      </c>
      <c r="D134" s="176" t="s">
        <v>140</v>
      </c>
      <c r="E134" s="177" t="s">
        <v>191</v>
      </c>
      <c r="F134" s="178" t="s">
        <v>192</v>
      </c>
      <c r="G134" s="179" t="s">
        <v>143</v>
      </c>
      <c r="H134" s="180">
        <v>6.08</v>
      </c>
      <c r="I134" s="181"/>
      <c r="J134" s="182">
        <f>ROUND(I134*H134,2)</f>
        <v>0</v>
      </c>
      <c r="K134" s="183"/>
      <c r="L134" s="41"/>
      <c r="M134" s="184" t="s">
        <v>19</v>
      </c>
      <c r="N134" s="185" t="s">
        <v>43</v>
      </c>
      <c r="O134" s="66"/>
      <c r="P134" s="186">
        <f>O134*H134</f>
        <v>0</v>
      </c>
      <c r="Q134" s="186">
        <v>7.571E-2</v>
      </c>
      <c r="R134" s="186">
        <f>Q134*H134</f>
        <v>0.46031680000000003</v>
      </c>
      <c r="S134" s="186">
        <v>0</v>
      </c>
      <c r="T134" s="18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8" t="s">
        <v>144</v>
      </c>
      <c r="AT134" s="188" t="s">
        <v>140</v>
      </c>
      <c r="AU134" s="188" t="s">
        <v>82</v>
      </c>
      <c r="AY134" s="19" t="s">
        <v>137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9" t="s">
        <v>80</v>
      </c>
      <c r="BK134" s="189">
        <f>ROUND(I134*H134,2)</f>
        <v>0</v>
      </c>
      <c r="BL134" s="19" t="s">
        <v>144</v>
      </c>
      <c r="BM134" s="188" t="s">
        <v>193</v>
      </c>
    </row>
    <row r="135" spans="1:65" s="2" customFormat="1" ht="11.25" x14ac:dyDescent="0.2">
      <c r="A135" s="36"/>
      <c r="B135" s="37"/>
      <c r="C135" s="38"/>
      <c r="D135" s="190" t="s">
        <v>146</v>
      </c>
      <c r="E135" s="38"/>
      <c r="F135" s="191" t="s">
        <v>194</v>
      </c>
      <c r="G135" s="38"/>
      <c r="H135" s="38"/>
      <c r="I135" s="192"/>
      <c r="J135" s="38"/>
      <c r="K135" s="38"/>
      <c r="L135" s="41"/>
      <c r="M135" s="193"/>
      <c r="N135" s="194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146</v>
      </c>
      <c r="AU135" s="19" t="s">
        <v>82</v>
      </c>
    </row>
    <row r="136" spans="1:65" s="14" customFormat="1" ht="11.25" x14ac:dyDescent="0.2">
      <c r="B136" s="207"/>
      <c r="C136" s="208"/>
      <c r="D136" s="197" t="s">
        <v>148</v>
      </c>
      <c r="E136" s="209" t="s">
        <v>19</v>
      </c>
      <c r="F136" s="210" t="s">
        <v>173</v>
      </c>
      <c r="G136" s="208"/>
      <c r="H136" s="209" t="s">
        <v>19</v>
      </c>
      <c r="I136" s="211"/>
      <c r="J136" s="208"/>
      <c r="K136" s="208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148</v>
      </c>
      <c r="AU136" s="216" t="s">
        <v>82</v>
      </c>
      <c r="AV136" s="14" t="s">
        <v>80</v>
      </c>
      <c r="AW136" s="14" t="s">
        <v>33</v>
      </c>
      <c r="AX136" s="14" t="s">
        <v>72</v>
      </c>
      <c r="AY136" s="216" t="s">
        <v>137</v>
      </c>
    </row>
    <row r="137" spans="1:65" s="13" customFormat="1" ht="11.25" x14ac:dyDescent="0.2">
      <c r="B137" s="195"/>
      <c r="C137" s="196"/>
      <c r="D137" s="197" t="s">
        <v>148</v>
      </c>
      <c r="E137" s="198" t="s">
        <v>19</v>
      </c>
      <c r="F137" s="199" t="s">
        <v>195</v>
      </c>
      <c r="G137" s="196"/>
      <c r="H137" s="200">
        <v>9.2319999999999993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148</v>
      </c>
      <c r="AU137" s="206" t="s">
        <v>82</v>
      </c>
      <c r="AV137" s="13" t="s">
        <v>82</v>
      </c>
      <c r="AW137" s="13" t="s">
        <v>33</v>
      </c>
      <c r="AX137" s="13" t="s">
        <v>72</v>
      </c>
      <c r="AY137" s="206" t="s">
        <v>137</v>
      </c>
    </row>
    <row r="138" spans="1:65" s="14" customFormat="1" ht="11.25" x14ac:dyDescent="0.2">
      <c r="B138" s="207"/>
      <c r="C138" s="208"/>
      <c r="D138" s="197" t="s">
        <v>148</v>
      </c>
      <c r="E138" s="209" t="s">
        <v>19</v>
      </c>
      <c r="F138" s="210" t="s">
        <v>187</v>
      </c>
      <c r="G138" s="208"/>
      <c r="H138" s="209" t="s">
        <v>19</v>
      </c>
      <c r="I138" s="211"/>
      <c r="J138" s="208"/>
      <c r="K138" s="208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148</v>
      </c>
      <c r="AU138" s="216" t="s">
        <v>82</v>
      </c>
      <c r="AV138" s="14" t="s">
        <v>80</v>
      </c>
      <c r="AW138" s="14" t="s">
        <v>33</v>
      </c>
      <c r="AX138" s="14" t="s">
        <v>72</v>
      </c>
      <c r="AY138" s="216" t="s">
        <v>137</v>
      </c>
    </row>
    <row r="139" spans="1:65" s="13" customFormat="1" ht="11.25" x14ac:dyDescent="0.2">
      <c r="B139" s="195"/>
      <c r="C139" s="196"/>
      <c r="D139" s="197" t="s">
        <v>148</v>
      </c>
      <c r="E139" s="198" t="s">
        <v>19</v>
      </c>
      <c r="F139" s="199" t="s">
        <v>196</v>
      </c>
      <c r="G139" s="196"/>
      <c r="H139" s="200">
        <v>-3.1520000000000001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148</v>
      </c>
      <c r="AU139" s="206" t="s">
        <v>82</v>
      </c>
      <c r="AV139" s="13" t="s">
        <v>82</v>
      </c>
      <c r="AW139" s="13" t="s">
        <v>33</v>
      </c>
      <c r="AX139" s="13" t="s">
        <v>72</v>
      </c>
      <c r="AY139" s="206" t="s">
        <v>137</v>
      </c>
    </row>
    <row r="140" spans="1:65" s="15" customFormat="1" ht="11.25" x14ac:dyDescent="0.2">
      <c r="B140" s="217"/>
      <c r="C140" s="218"/>
      <c r="D140" s="197" t="s">
        <v>148</v>
      </c>
      <c r="E140" s="219" t="s">
        <v>19</v>
      </c>
      <c r="F140" s="220" t="s">
        <v>189</v>
      </c>
      <c r="G140" s="218"/>
      <c r="H140" s="221">
        <v>6.08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148</v>
      </c>
      <c r="AU140" s="227" t="s">
        <v>82</v>
      </c>
      <c r="AV140" s="15" t="s">
        <v>144</v>
      </c>
      <c r="AW140" s="15" t="s">
        <v>33</v>
      </c>
      <c r="AX140" s="15" t="s">
        <v>80</v>
      </c>
      <c r="AY140" s="227" t="s">
        <v>137</v>
      </c>
    </row>
    <row r="141" spans="1:65" s="2" customFormat="1" ht="16.5" customHeight="1" x14ac:dyDescent="0.2">
      <c r="A141" s="36"/>
      <c r="B141" s="37"/>
      <c r="C141" s="176" t="s">
        <v>197</v>
      </c>
      <c r="D141" s="176" t="s">
        <v>140</v>
      </c>
      <c r="E141" s="177" t="s">
        <v>198</v>
      </c>
      <c r="F141" s="178" t="s">
        <v>199</v>
      </c>
      <c r="G141" s="179" t="s">
        <v>200</v>
      </c>
      <c r="H141" s="180">
        <v>18.420000000000002</v>
      </c>
      <c r="I141" s="181"/>
      <c r="J141" s="182">
        <f>ROUND(I141*H141,2)</f>
        <v>0</v>
      </c>
      <c r="K141" s="183"/>
      <c r="L141" s="41"/>
      <c r="M141" s="184" t="s">
        <v>19</v>
      </c>
      <c r="N141" s="185" t="s">
        <v>43</v>
      </c>
      <c r="O141" s="66"/>
      <c r="P141" s="186">
        <f>O141*H141</f>
        <v>0</v>
      </c>
      <c r="Q141" s="186">
        <v>1.2999999999999999E-4</v>
      </c>
      <c r="R141" s="186">
        <f>Q141*H141</f>
        <v>2.3946000000000002E-3</v>
      </c>
      <c r="S141" s="186">
        <v>0</v>
      </c>
      <c r="T141" s="18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8" t="s">
        <v>144</v>
      </c>
      <c r="AT141" s="188" t="s">
        <v>140</v>
      </c>
      <c r="AU141" s="188" t="s">
        <v>82</v>
      </c>
      <c r="AY141" s="19" t="s">
        <v>137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9" t="s">
        <v>80</v>
      </c>
      <c r="BK141" s="189">
        <f>ROUND(I141*H141,2)</f>
        <v>0</v>
      </c>
      <c r="BL141" s="19" t="s">
        <v>144</v>
      </c>
      <c r="BM141" s="188" t="s">
        <v>201</v>
      </c>
    </row>
    <row r="142" spans="1:65" s="2" customFormat="1" ht="11.25" x14ac:dyDescent="0.2">
      <c r="A142" s="36"/>
      <c r="B142" s="37"/>
      <c r="C142" s="38"/>
      <c r="D142" s="190" t="s">
        <v>146</v>
      </c>
      <c r="E142" s="38"/>
      <c r="F142" s="191" t="s">
        <v>202</v>
      </c>
      <c r="G142" s="38"/>
      <c r="H142" s="38"/>
      <c r="I142" s="192"/>
      <c r="J142" s="38"/>
      <c r="K142" s="38"/>
      <c r="L142" s="41"/>
      <c r="M142" s="193"/>
      <c r="N142" s="194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146</v>
      </c>
      <c r="AU142" s="19" t="s">
        <v>82</v>
      </c>
    </row>
    <row r="143" spans="1:65" s="13" customFormat="1" ht="11.25" x14ac:dyDescent="0.2">
      <c r="B143" s="195"/>
      <c r="C143" s="196"/>
      <c r="D143" s="197" t="s">
        <v>148</v>
      </c>
      <c r="E143" s="198" t="s">
        <v>19</v>
      </c>
      <c r="F143" s="199" t="s">
        <v>203</v>
      </c>
      <c r="G143" s="196"/>
      <c r="H143" s="200">
        <v>6.4</v>
      </c>
      <c r="I143" s="201"/>
      <c r="J143" s="196"/>
      <c r="K143" s="196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148</v>
      </c>
      <c r="AU143" s="206" t="s">
        <v>82</v>
      </c>
      <c r="AV143" s="13" t="s">
        <v>82</v>
      </c>
      <c r="AW143" s="13" t="s">
        <v>33</v>
      </c>
      <c r="AX143" s="13" t="s">
        <v>72</v>
      </c>
      <c r="AY143" s="206" t="s">
        <v>137</v>
      </c>
    </row>
    <row r="144" spans="1:65" s="13" customFormat="1" ht="11.25" x14ac:dyDescent="0.2">
      <c r="B144" s="195"/>
      <c r="C144" s="196"/>
      <c r="D144" s="197" t="s">
        <v>148</v>
      </c>
      <c r="E144" s="198" t="s">
        <v>19</v>
      </c>
      <c r="F144" s="199" t="s">
        <v>204</v>
      </c>
      <c r="G144" s="196"/>
      <c r="H144" s="200">
        <v>9.42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148</v>
      </c>
      <c r="AU144" s="206" t="s">
        <v>82</v>
      </c>
      <c r="AV144" s="13" t="s">
        <v>82</v>
      </c>
      <c r="AW144" s="13" t="s">
        <v>33</v>
      </c>
      <c r="AX144" s="13" t="s">
        <v>72</v>
      </c>
      <c r="AY144" s="206" t="s">
        <v>137</v>
      </c>
    </row>
    <row r="145" spans="1:65" s="13" customFormat="1" ht="11.25" x14ac:dyDescent="0.2">
      <c r="B145" s="195"/>
      <c r="C145" s="196"/>
      <c r="D145" s="197" t="s">
        <v>148</v>
      </c>
      <c r="E145" s="198" t="s">
        <v>19</v>
      </c>
      <c r="F145" s="199" t="s">
        <v>205</v>
      </c>
      <c r="G145" s="196"/>
      <c r="H145" s="200">
        <v>2.6</v>
      </c>
      <c r="I145" s="201"/>
      <c r="J145" s="196"/>
      <c r="K145" s="196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148</v>
      </c>
      <c r="AU145" s="206" t="s">
        <v>82</v>
      </c>
      <c r="AV145" s="13" t="s">
        <v>82</v>
      </c>
      <c r="AW145" s="13" t="s">
        <v>33</v>
      </c>
      <c r="AX145" s="13" t="s">
        <v>72</v>
      </c>
      <c r="AY145" s="206" t="s">
        <v>137</v>
      </c>
    </row>
    <row r="146" spans="1:65" s="15" customFormat="1" ht="11.25" x14ac:dyDescent="0.2">
      <c r="B146" s="217"/>
      <c r="C146" s="218"/>
      <c r="D146" s="197" t="s">
        <v>148</v>
      </c>
      <c r="E146" s="219" t="s">
        <v>19</v>
      </c>
      <c r="F146" s="220" t="s">
        <v>189</v>
      </c>
      <c r="G146" s="218"/>
      <c r="H146" s="221">
        <v>18.420000000000002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148</v>
      </c>
      <c r="AU146" s="227" t="s">
        <v>82</v>
      </c>
      <c r="AV146" s="15" t="s">
        <v>144</v>
      </c>
      <c r="AW146" s="15" t="s">
        <v>33</v>
      </c>
      <c r="AX146" s="15" t="s">
        <v>80</v>
      </c>
      <c r="AY146" s="227" t="s">
        <v>137</v>
      </c>
    </row>
    <row r="147" spans="1:65" s="2" customFormat="1" ht="16.5" customHeight="1" x14ac:dyDescent="0.2">
      <c r="A147" s="36"/>
      <c r="B147" s="37"/>
      <c r="C147" s="176" t="s">
        <v>206</v>
      </c>
      <c r="D147" s="176" t="s">
        <v>140</v>
      </c>
      <c r="E147" s="177" t="s">
        <v>207</v>
      </c>
      <c r="F147" s="178" t="s">
        <v>208</v>
      </c>
      <c r="G147" s="179" t="s">
        <v>143</v>
      </c>
      <c r="H147" s="180">
        <v>0.89600000000000002</v>
      </c>
      <c r="I147" s="181"/>
      <c r="J147" s="182">
        <f>ROUND(I147*H147,2)</f>
        <v>0</v>
      </c>
      <c r="K147" s="183"/>
      <c r="L147" s="41"/>
      <c r="M147" s="184" t="s">
        <v>19</v>
      </c>
      <c r="N147" s="185" t="s">
        <v>43</v>
      </c>
      <c r="O147" s="66"/>
      <c r="P147" s="186">
        <f>O147*H147</f>
        <v>0</v>
      </c>
      <c r="Q147" s="186">
        <v>7.8499999999999993E-3</v>
      </c>
      <c r="R147" s="186">
        <f>Q147*H147</f>
        <v>7.0335999999999992E-3</v>
      </c>
      <c r="S147" s="186">
        <v>0</v>
      </c>
      <c r="T147" s="187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8" t="s">
        <v>144</v>
      </c>
      <c r="AT147" s="188" t="s">
        <v>140</v>
      </c>
      <c r="AU147" s="188" t="s">
        <v>82</v>
      </c>
      <c r="AY147" s="19" t="s">
        <v>137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9" t="s">
        <v>80</v>
      </c>
      <c r="BK147" s="189">
        <f>ROUND(I147*H147,2)</f>
        <v>0</v>
      </c>
      <c r="BL147" s="19" t="s">
        <v>144</v>
      </c>
      <c r="BM147" s="188" t="s">
        <v>209</v>
      </c>
    </row>
    <row r="148" spans="1:65" s="2" customFormat="1" ht="11.25" x14ac:dyDescent="0.2">
      <c r="A148" s="36"/>
      <c r="B148" s="37"/>
      <c r="C148" s="38"/>
      <c r="D148" s="190" t="s">
        <v>146</v>
      </c>
      <c r="E148" s="38"/>
      <c r="F148" s="191" t="s">
        <v>210</v>
      </c>
      <c r="G148" s="38"/>
      <c r="H148" s="38"/>
      <c r="I148" s="192"/>
      <c r="J148" s="38"/>
      <c r="K148" s="38"/>
      <c r="L148" s="41"/>
      <c r="M148" s="193"/>
      <c r="N148" s="194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146</v>
      </c>
      <c r="AU148" s="19" t="s">
        <v>82</v>
      </c>
    </row>
    <row r="149" spans="1:65" s="13" customFormat="1" ht="11.25" x14ac:dyDescent="0.2">
      <c r="B149" s="195"/>
      <c r="C149" s="196"/>
      <c r="D149" s="197" t="s">
        <v>148</v>
      </c>
      <c r="E149" s="198" t="s">
        <v>19</v>
      </c>
      <c r="F149" s="199" t="s">
        <v>211</v>
      </c>
      <c r="G149" s="196"/>
      <c r="H149" s="200">
        <v>0.89600000000000002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148</v>
      </c>
      <c r="AU149" s="206" t="s">
        <v>82</v>
      </c>
      <c r="AV149" s="13" t="s">
        <v>82</v>
      </c>
      <c r="AW149" s="13" t="s">
        <v>33</v>
      </c>
      <c r="AX149" s="13" t="s">
        <v>80</v>
      </c>
      <c r="AY149" s="206" t="s">
        <v>137</v>
      </c>
    </row>
    <row r="150" spans="1:65" s="2" customFormat="1" ht="24.2" customHeight="1" x14ac:dyDescent="0.2">
      <c r="A150" s="36"/>
      <c r="B150" s="37"/>
      <c r="C150" s="176" t="s">
        <v>212</v>
      </c>
      <c r="D150" s="176" t="s">
        <v>140</v>
      </c>
      <c r="E150" s="177" t="s">
        <v>213</v>
      </c>
      <c r="F150" s="178" t="s">
        <v>214</v>
      </c>
      <c r="G150" s="179" t="s">
        <v>143</v>
      </c>
      <c r="H150" s="180">
        <v>1.69</v>
      </c>
      <c r="I150" s="181"/>
      <c r="J150" s="182">
        <f>ROUND(I150*H150,2)</f>
        <v>0</v>
      </c>
      <c r="K150" s="183"/>
      <c r="L150" s="41"/>
      <c r="M150" s="184" t="s">
        <v>19</v>
      </c>
      <c r="N150" s="185" t="s">
        <v>43</v>
      </c>
      <c r="O150" s="66"/>
      <c r="P150" s="186">
        <f>O150*H150</f>
        <v>0</v>
      </c>
      <c r="Q150" s="186">
        <v>7.9909999999999995E-2</v>
      </c>
      <c r="R150" s="186">
        <f>Q150*H150</f>
        <v>0.1350479</v>
      </c>
      <c r="S150" s="186">
        <v>0</v>
      </c>
      <c r="T150" s="18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8" t="s">
        <v>144</v>
      </c>
      <c r="AT150" s="188" t="s">
        <v>140</v>
      </c>
      <c r="AU150" s="188" t="s">
        <v>82</v>
      </c>
      <c r="AY150" s="19" t="s">
        <v>137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9" t="s">
        <v>80</v>
      </c>
      <c r="BK150" s="189">
        <f>ROUND(I150*H150,2)</f>
        <v>0</v>
      </c>
      <c r="BL150" s="19" t="s">
        <v>144</v>
      </c>
      <c r="BM150" s="188" t="s">
        <v>215</v>
      </c>
    </row>
    <row r="151" spans="1:65" s="2" customFormat="1" ht="11.25" x14ac:dyDescent="0.2">
      <c r="A151" s="36"/>
      <c r="B151" s="37"/>
      <c r="C151" s="38"/>
      <c r="D151" s="190" t="s">
        <v>146</v>
      </c>
      <c r="E151" s="38"/>
      <c r="F151" s="191" t="s">
        <v>216</v>
      </c>
      <c r="G151" s="38"/>
      <c r="H151" s="38"/>
      <c r="I151" s="192"/>
      <c r="J151" s="38"/>
      <c r="K151" s="38"/>
      <c r="L151" s="41"/>
      <c r="M151" s="193"/>
      <c r="N151" s="194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146</v>
      </c>
      <c r="AU151" s="19" t="s">
        <v>82</v>
      </c>
    </row>
    <row r="152" spans="1:65" s="14" customFormat="1" ht="11.25" x14ac:dyDescent="0.2">
      <c r="B152" s="207"/>
      <c r="C152" s="208"/>
      <c r="D152" s="197" t="s">
        <v>148</v>
      </c>
      <c r="E152" s="209" t="s">
        <v>19</v>
      </c>
      <c r="F152" s="210" t="s">
        <v>217</v>
      </c>
      <c r="G152" s="208"/>
      <c r="H152" s="209" t="s">
        <v>19</v>
      </c>
      <c r="I152" s="211"/>
      <c r="J152" s="208"/>
      <c r="K152" s="208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148</v>
      </c>
      <c r="AU152" s="216" t="s">
        <v>82</v>
      </c>
      <c r="AV152" s="14" t="s">
        <v>80</v>
      </c>
      <c r="AW152" s="14" t="s">
        <v>33</v>
      </c>
      <c r="AX152" s="14" t="s">
        <v>72</v>
      </c>
      <c r="AY152" s="216" t="s">
        <v>137</v>
      </c>
    </row>
    <row r="153" spans="1:65" s="13" customFormat="1" ht="11.25" x14ac:dyDescent="0.2">
      <c r="B153" s="195"/>
      <c r="C153" s="196"/>
      <c r="D153" s="197" t="s">
        <v>148</v>
      </c>
      <c r="E153" s="198" t="s">
        <v>19</v>
      </c>
      <c r="F153" s="199" t="s">
        <v>218</v>
      </c>
      <c r="G153" s="196"/>
      <c r="H153" s="200">
        <v>1.69</v>
      </c>
      <c r="I153" s="201"/>
      <c r="J153" s="196"/>
      <c r="K153" s="196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148</v>
      </c>
      <c r="AU153" s="206" t="s">
        <v>82</v>
      </c>
      <c r="AV153" s="13" t="s">
        <v>82</v>
      </c>
      <c r="AW153" s="13" t="s">
        <v>33</v>
      </c>
      <c r="AX153" s="13" t="s">
        <v>80</v>
      </c>
      <c r="AY153" s="206" t="s">
        <v>137</v>
      </c>
    </row>
    <row r="154" spans="1:65" s="2" customFormat="1" ht="21.75" customHeight="1" x14ac:dyDescent="0.2">
      <c r="A154" s="36"/>
      <c r="B154" s="37"/>
      <c r="C154" s="176" t="s">
        <v>219</v>
      </c>
      <c r="D154" s="176" t="s">
        <v>140</v>
      </c>
      <c r="E154" s="177" t="s">
        <v>220</v>
      </c>
      <c r="F154" s="178" t="s">
        <v>221</v>
      </c>
      <c r="G154" s="179" t="s">
        <v>143</v>
      </c>
      <c r="H154" s="180">
        <v>22.431000000000001</v>
      </c>
      <c r="I154" s="181"/>
      <c r="J154" s="182">
        <f>ROUND(I154*H154,2)</f>
        <v>0</v>
      </c>
      <c r="K154" s="183"/>
      <c r="L154" s="41"/>
      <c r="M154" s="184" t="s">
        <v>19</v>
      </c>
      <c r="N154" s="185" t="s">
        <v>43</v>
      </c>
      <c r="O154" s="66"/>
      <c r="P154" s="186">
        <f>O154*H154</f>
        <v>0</v>
      </c>
      <c r="Q154" s="186">
        <v>0.26723000000000002</v>
      </c>
      <c r="R154" s="186">
        <f>Q154*H154</f>
        <v>5.9942361300000009</v>
      </c>
      <c r="S154" s="186">
        <v>0</v>
      </c>
      <c r="T154" s="18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8" t="s">
        <v>144</v>
      </c>
      <c r="AT154" s="188" t="s">
        <v>140</v>
      </c>
      <c r="AU154" s="188" t="s">
        <v>82</v>
      </c>
      <c r="AY154" s="19" t="s">
        <v>137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9" t="s">
        <v>80</v>
      </c>
      <c r="BK154" s="189">
        <f>ROUND(I154*H154,2)</f>
        <v>0</v>
      </c>
      <c r="BL154" s="19" t="s">
        <v>144</v>
      </c>
      <c r="BM154" s="188" t="s">
        <v>222</v>
      </c>
    </row>
    <row r="155" spans="1:65" s="2" customFormat="1" ht="11.25" x14ac:dyDescent="0.2">
      <c r="A155" s="36"/>
      <c r="B155" s="37"/>
      <c r="C155" s="38"/>
      <c r="D155" s="190" t="s">
        <v>146</v>
      </c>
      <c r="E155" s="38"/>
      <c r="F155" s="191" t="s">
        <v>223</v>
      </c>
      <c r="G155" s="38"/>
      <c r="H155" s="38"/>
      <c r="I155" s="192"/>
      <c r="J155" s="38"/>
      <c r="K155" s="38"/>
      <c r="L155" s="41"/>
      <c r="M155" s="193"/>
      <c r="N155" s="194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146</v>
      </c>
      <c r="AU155" s="19" t="s">
        <v>82</v>
      </c>
    </row>
    <row r="156" spans="1:65" s="13" customFormat="1" ht="11.25" x14ac:dyDescent="0.2">
      <c r="B156" s="195"/>
      <c r="C156" s="196"/>
      <c r="D156" s="197" t="s">
        <v>148</v>
      </c>
      <c r="E156" s="198" t="s">
        <v>19</v>
      </c>
      <c r="F156" s="199" t="s">
        <v>224</v>
      </c>
      <c r="G156" s="196"/>
      <c r="H156" s="200">
        <v>6.4820000000000002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148</v>
      </c>
      <c r="AU156" s="206" t="s">
        <v>82</v>
      </c>
      <c r="AV156" s="13" t="s">
        <v>82</v>
      </c>
      <c r="AW156" s="13" t="s">
        <v>33</v>
      </c>
      <c r="AX156" s="13" t="s">
        <v>72</v>
      </c>
      <c r="AY156" s="206" t="s">
        <v>137</v>
      </c>
    </row>
    <row r="157" spans="1:65" s="13" customFormat="1" ht="11.25" x14ac:dyDescent="0.2">
      <c r="B157" s="195"/>
      <c r="C157" s="196"/>
      <c r="D157" s="197" t="s">
        <v>148</v>
      </c>
      <c r="E157" s="198" t="s">
        <v>19</v>
      </c>
      <c r="F157" s="199" t="s">
        <v>225</v>
      </c>
      <c r="G157" s="196"/>
      <c r="H157" s="200">
        <v>9.7579999999999991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148</v>
      </c>
      <c r="AU157" s="206" t="s">
        <v>82</v>
      </c>
      <c r="AV157" s="13" t="s">
        <v>82</v>
      </c>
      <c r="AW157" s="13" t="s">
        <v>33</v>
      </c>
      <c r="AX157" s="13" t="s">
        <v>72</v>
      </c>
      <c r="AY157" s="206" t="s">
        <v>137</v>
      </c>
    </row>
    <row r="158" spans="1:65" s="13" customFormat="1" ht="11.25" x14ac:dyDescent="0.2">
      <c r="B158" s="195"/>
      <c r="C158" s="196"/>
      <c r="D158" s="197" t="s">
        <v>148</v>
      </c>
      <c r="E158" s="198" t="s">
        <v>19</v>
      </c>
      <c r="F158" s="199" t="s">
        <v>226</v>
      </c>
      <c r="G158" s="196"/>
      <c r="H158" s="200">
        <v>6.1909999999999998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148</v>
      </c>
      <c r="AU158" s="206" t="s">
        <v>82</v>
      </c>
      <c r="AV158" s="13" t="s">
        <v>82</v>
      </c>
      <c r="AW158" s="13" t="s">
        <v>33</v>
      </c>
      <c r="AX158" s="13" t="s">
        <v>72</v>
      </c>
      <c r="AY158" s="206" t="s">
        <v>137</v>
      </c>
    </row>
    <row r="159" spans="1:65" s="15" customFormat="1" ht="11.25" x14ac:dyDescent="0.2">
      <c r="B159" s="217"/>
      <c r="C159" s="218"/>
      <c r="D159" s="197" t="s">
        <v>148</v>
      </c>
      <c r="E159" s="219" t="s">
        <v>19</v>
      </c>
      <c r="F159" s="220" t="s">
        <v>189</v>
      </c>
      <c r="G159" s="218"/>
      <c r="H159" s="221">
        <v>22.431000000000001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148</v>
      </c>
      <c r="AU159" s="227" t="s">
        <v>82</v>
      </c>
      <c r="AV159" s="15" t="s">
        <v>144</v>
      </c>
      <c r="AW159" s="15" t="s">
        <v>33</v>
      </c>
      <c r="AX159" s="15" t="s">
        <v>80</v>
      </c>
      <c r="AY159" s="227" t="s">
        <v>137</v>
      </c>
    </row>
    <row r="160" spans="1:65" s="2" customFormat="1" ht="24.2" customHeight="1" x14ac:dyDescent="0.2">
      <c r="A160" s="36"/>
      <c r="B160" s="37"/>
      <c r="C160" s="176" t="s">
        <v>227</v>
      </c>
      <c r="D160" s="176" t="s">
        <v>140</v>
      </c>
      <c r="E160" s="177" t="s">
        <v>228</v>
      </c>
      <c r="F160" s="178" t="s">
        <v>229</v>
      </c>
      <c r="G160" s="179" t="s">
        <v>143</v>
      </c>
      <c r="H160" s="180">
        <v>1.3939999999999999</v>
      </c>
      <c r="I160" s="181"/>
      <c r="J160" s="182">
        <f>ROUND(I160*H160,2)</f>
        <v>0</v>
      </c>
      <c r="K160" s="183"/>
      <c r="L160" s="41"/>
      <c r="M160" s="184" t="s">
        <v>19</v>
      </c>
      <c r="N160" s="185" t="s">
        <v>43</v>
      </c>
      <c r="O160" s="66"/>
      <c r="P160" s="186">
        <f>O160*H160</f>
        <v>0</v>
      </c>
      <c r="Q160" s="186">
        <v>0.45432</v>
      </c>
      <c r="R160" s="186">
        <f>Q160*H160</f>
        <v>0.63332208000000001</v>
      </c>
      <c r="S160" s="186">
        <v>0</v>
      </c>
      <c r="T160" s="18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8" t="s">
        <v>144</v>
      </c>
      <c r="AT160" s="188" t="s">
        <v>140</v>
      </c>
      <c r="AU160" s="188" t="s">
        <v>82</v>
      </c>
      <c r="AY160" s="19" t="s">
        <v>137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9" t="s">
        <v>80</v>
      </c>
      <c r="BK160" s="189">
        <f>ROUND(I160*H160,2)</f>
        <v>0</v>
      </c>
      <c r="BL160" s="19" t="s">
        <v>144</v>
      </c>
      <c r="BM160" s="188" t="s">
        <v>230</v>
      </c>
    </row>
    <row r="161" spans="1:65" s="2" customFormat="1" ht="11.25" x14ac:dyDescent="0.2">
      <c r="A161" s="36"/>
      <c r="B161" s="37"/>
      <c r="C161" s="38"/>
      <c r="D161" s="190" t="s">
        <v>146</v>
      </c>
      <c r="E161" s="38"/>
      <c r="F161" s="191" t="s">
        <v>231</v>
      </c>
      <c r="G161" s="38"/>
      <c r="H161" s="38"/>
      <c r="I161" s="192"/>
      <c r="J161" s="38"/>
      <c r="K161" s="38"/>
      <c r="L161" s="41"/>
      <c r="M161" s="193"/>
      <c r="N161" s="194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146</v>
      </c>
      <c r="AU161" s="19" t="s">
        <v>82</v>
      </c>
    </row>
    <row r="162" spans="1:65" s="13" customFormat="1" ht="11.25" x14ac:dyDescent="0.2">
      <c r="B162" s="195"/>
      <c r="C162" s="196"/>
      <c r="D162" s="197" t="s">
        <v>148</v>
      </c>
      <c r="E162" s="198" t="s">
        <v>19</v>
      </c>
      <c r="F162" s="199" t="s">
        <v>232</v>
      </c>
      <c r="G162" s="196"/>
      <c r="H162" s="200">
        <v>1.3939999999999999</v>
      </c>
      <c r="I162" s="201"/>
      <c r="J162" s="196"/>
      <c r="K162" s="196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148</v>
      </c>
      <c r="AU162" s="206" t="s">
        <v>82</v>
      </c>
      <c r="AV162" s="13" t="s">
        <v>82</v>
      </c>
      <c r="AW162" s="13" t="s">
        <v>33</v>
      </c>
      <c r="AX162" s="13" t="s">
        <v>80</v>
      </c>
      <c r="AY162" s="206" t="s">
        <v>137</v>
      </c>
    </row>
    <row r="163" spans="1:65" s="12" customFormat="1" ht="22.9" customHeight="1" x14ac:dyDescent="0.2">
      <c r="B163" s="160"/>
      <c r="C163" s="161"/>
      <c r="D163" s="162" t="s">
        <v>71</v>
      </c>
      <c r="E163" s="174" t="s">
        <v>144</v>
      </c>
      <c r="F163" s="174" t="s">
        <v>233</v>
      </c>
      <c r="G163" s="161"/>
      <c r="H163" s="161"/>
      <c r="I163" s="164"/>
      <c r="J163" s="175">
        <f>BK163</f>
        <v>0</v>
      </c>
      <c r="K163" s="161"/>
      <c r="L163" s="166"/>
      <c r="M163" s="167"/>
      <c r="N163" s="168"/>
      <c r="O163" s="168"/>
      <c r="P163" s="169">
        <f>SUM(P164:P165)</f>
        <v>0</v>
      </c>
      <c r="Q163" s="168"/>
      <c r="R163" s="169">
        <f>SUM(R164:R165)</f>
        <v>3.9399999999999998E-2</v>
      </c>
      <c r="S163" s="168"/>
      <c r="T163" s="170">
        <f>SUM(T164:T165)</f>
        <v>0</v>
      </c>
      <c r="AR163" s="171" t="s">
        <v>80</v>
      </c>
      <c r="AT163" s="172" t="s">
        <v>71</v>
      </c>
      <c r="AU163" s="172" t="s">
        <v>80</v>
      </c>
      <c r="AY163" s="171" t="s">
        <v>137</v>
      </c>
      <c r="BK163" s="173">
        <f>SUM(BK164:BK165)</f>
        <v>0</v>
      </c>
    </row>
    <row r="164" spans="1:65" s="2" customFormat="1" ht="24.2" customHeight="1" x14ac:dyDescent="0.2">
      <c r="A164" s="36"/>
      <c r="B164" s="37"/>
      <c r="C164" s="176" t="s">
        <v>234</v>
      </c>
      <c r="D164" s="176" t="s">
        <v>140</v>
      </c>
      <c r="E164" s="177" t="s">
        <v>235</v>
      </c>
      <c r="F164" s="178" t="s">
        <v>236</v>
      </c>
      <c r="G164" s="179" t="s">
        <v>152</v>
      </c>
      <c r="H164" s="180">
        <v>2</v>
      </c>
      <c r="I164" s="181"/>
      <c r="J164" s="182">
        <f>ROUND(I164*H164,2)</f>
        <v>0</v>
      </c>
      <c r="K164" s="183"/>
      <c r="L164" s="41"/>
      <c r="M164" s="184" t="s">
        <v>19</v>
      </c>
      <c r="N164" s="185" t="s">
        <v>43</v>
      </c>
      <c r="O164" s="66"/>
      <c r="P164" s="186">
        <f>O164*H164</f>
        <v>0</v>
      </c>
      <c r="Q164" s="186">
        <v>1.9699999999999999E-2</v>
      </c>
      <c r="R164" s="186">
        <f>Q164*H164</f>
        <v>3.9399999999999998E-2</v>
      </c>
      <c r="S164" s="186">
        <v>0</v>
      </c>
      <c r="T164" s="18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8" t="s">
        <v>144</v>
      </c>
      <c r="AT164" s="188" t="s">
        <v>140</v>
      </c>
      <c r="AU164" s="188" t="s">
        <v>82</v>
      </c>
      <c r="AY164" s="19" t="s">
        <v>137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9" t="s">
        <v>80</v>
      </c>
      <c r="BK164" s="189">
        <f>ROUND(I164*H164,2)</f>
        <v>0</v>
      </c>
      <c r="BL164" s="19" t="s">
        <v>144</v>
      </c>
      <c r="BM164" s="188" t="s">
        <v>237</v>
      </c>
    </row>
    <row r="165" spans="1:65" s="13" customFormat="1" ht="11.25" x14ac:dyDescent="0.2">
      <c r="B165" s="195"/>
      <c r="C165" s="196"/>
      <c r="D165" s="197" t="s">
        <v>148</v>
      </c>
      <c r="E165" s="198" t="s">
        <v>19</v>
      </c>
      <c r="F165" s="199" t="s">
        <v>160</v>
      </c>
      <c r="G165" s="196"/>
      <c r="H165" s="200">
        <v>2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148</v>
      </c>
      <c r="AU165" s="206" t="s">
        <v>82</v>
      </c>
      <c r="AV165" s="13" t="s">
        <v>82</v>
      </c>
      <c r="AW165" s="13" t="s">
        <v>33</v>
      </c>
      <c r="AX165" s="13" t="s">
        <v>80</v>
      </c>
      <c r="AY165" s="206" t="s">
        <v>137</v>
      </c>
    </row>
    <row r="166" spans="1:65" s="12" customFormat="1" ht="22.9" customHeight="1" x14ac:dyDescent="0.2">
      <c r="B166" s="160"/>
      <c r="C166" s="161"/>
      <c r="D166" s="162" t="s">
        <v>71</v>
      </c>
      <c r="E166" s="174" t="s">
        <v>175</v>
      </c>
      <c r="F166" s="174" t="s">
        <v>238</v>
      </c>
      <c r="G166" s="161"/>
      <c r="H166" s="161"/>
      <c r="I166" s="164"/>
      <c r="J166" s="175">
        <f>BK166</f>
        <v>0</v>
      </c>
      <c r="K166" s="161"/>
      <c r="L166" s="166"/>
      <c r="M166" s="167"/>
      <c r="N166" s="168"/>
      <c r="O166" s="168"/>
      <c r="P166" s="169">
        <f>SUM(P167:P387)</f>
        <v>0</v>
      </c>
      <c r="Q166" s="168"/>
      <c r="R166" s="169">
        <f>SUM(R167:R387)</f>
        <v>57.106512510000002</v>
      </c>
      <c r="S166" s="168"/>
      <c r="T166" s="170">
        <f>SUM(T167:T387)</f>
        <v>0</v>
      </c>
      <c r="AR166" s="171" t="s">
        <v>80</v>
      </c>
      <c r="AT166" s="172" t="s">
        <v>71</v>
      </c>
      <c r="AU166" s="172" t="s">
        <v>80</v>
      </c>
      <c r="AY166" s="171" t="s">
        <v>137</v>
      </c>
      <c r="BK166" s="173">
        <f>SUM(BK167:BK387)</f>
        <v>0</v>
      </c>
    </row>
    <row r="167" spans="1:65" s="2" customFormat="1" ht="21.75" customHeight="1" x14ac:dyDescent="0.2">
      <c r="A167" s="36"/>
      <c r="B167" s="37"/>
      <c r="C167" s="176" t="s">
        <v>8</v>
      </c>
      <c r="D167" s="176" t="s">
        <v>140</v>
      </c>
      <c r="E167" s="177" t="s">
        <v>239</v>
      </c>
      <c r="F167" s="178" t="s">
        <v>240</v>
      </c>
      <c r="G167" s="179" t="s">
        <v>143</v>
      </c>
      <c r="H167" s="180">
        <v>816.452</v>
      </c>
      <c r="I167" s="181"/>
      <c r="J167" s="182">
        <f>ROUND(I167*H167,2)</f>
        <v>0</v>
      </c>
      <c r="K167" s="183"/>
      <c r="L167" s="41"/>
      <c r="M167" s="184" t="s">
        <v>19</v>
      </c>
      <c r="N167" s="185" t="s">
        <v>43</v>
      </c>
      <c r="O167" s="66"/>
      <c r="P167" s="186">
        <f>O167*H167</f>
        <v>0</v>
      </c>
      <c r="Q167" s="186">
        <v>7.3499999999999998E-3</v>
      </c>
      <c r="R167" s="186">
        <f>Q167*H167</f>
        <v>6.0009221999999998</v>
      </c>
      <c r="S167" s="186">
        <v>0</v>
      </c>
      <c r="T167" s="18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8" t="s">
        <v>144</v>
      </c>
      <c r="AT167" s="188" t="s">
        <v>140</v>
      </c>
      <c r="AU167" s="188" t="s">
        <v>82</v>
      </c>
      <c r="AY167" s="19" t="s">
        <v>137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9" t="s">
        <v>80</v>
      </c>
      <c r="BK167" s="189">
        <f>ROUND(I167*H167,2)</f>
        <v>0</v>
      </c>
      <c r="BL167" s="19" t="s">
        <v>144</v>
      </c>
      <c r="BM167" s="188" t="s">
        <v>241</v>
      </c>
    </row>
    <row r="168" spans="1:65" s="2" customFormat="1" ht="11.25" x14ac:dyDescent="0.2">
      <c r="A168" s="36"/>
      <c r="B168" s="37"/>
      <c r="C168" s="38"/>
      <c r="D168" s="190" t="s">
        <v>146</v>
      </c>
      <c r="E168" s="38"/>
      <c r="F168" s="191" t="s">
        <v>242</v>
      </c>
      <c r="G168" s="38"/>
      <c r="H168" s="38"/>
      <c r="I168" s="192"/>
      <c r="J168" s="38"/>
      <c r="K168" s="38"/>
      <c r="L168" s="41"/>
      <c r="M168" s="193"/>
      <c r="N168" s="194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146</v>
      </c>
      <c r="AU168" s="19" t="s">
        <v>82</v>
      </c>
    </row>
    <row r="169" spans="1:65" s="13" customFormat="1" ht="11.25" x14ac:dyDescent="0.2">
      <c r="B169" s="195"/>
      <c r="C169" s="196"/>
      <c r="D169" s="197" t="s">
        <v>148</v>
      </c>
      <c r="E169" s="198" t="s">
        <v>19</v>
      </c>
      <c r="F169" s="199" t="s">
        <v>243</v>
      </c>
      <c r="G169" s="196"/>
      <c r="H169" s="200">
        <v>816.452</v>
      </c>
      <c r="I169" s="201"/>
      <c r="J169" s="196"/>
      <c r="K169" s="196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148</v>
      </c>
      <c r="AU169" s="206" t="s">
        <v>82</v>
      </c>
      <c r="AV169" s="13" t="s">
        <v>82</v>
      </c>
      <c r="AW169" s="13" t="s">
        <v>33</v>
      </c>
      <c r="AX169" s="13" t="s">
        <v>80</v>
      </c>
      <c r="AY169" s="206" t="s">
        <v>137</v>
      </c>
    </row>
    <row r="170" spans="1:65" s="2" customFormat="1" ht="24.2" customHeight="1" x14ac:dyDescent="0.2">
      <c r="A170" s="36"/>
      <c r="B170" s="37"/>
      <c r="C170" s="176" t="s">
        <v>244</v>
      </c>
      <c r="D170" s="176" t="s">
        <v>140</v>
      </c>
      <c r="E170" s="177" t="s">
        <v>245</v>
      </c>
      <c r="F170" s="178" t="s">
        <v>246</v>
      </c>
      <c r="G170" s="179" t="s">
        <v>143</v>
      </c>
      <c r="H170" s="180">
        <v>52.460999999999999</v>
      </c>
      <c r="I170" s="181"/>
      <c r="J170" s="182">
        <f>ROUND(I170*H170,2)</f>
        <v>0</v>
      </c>
      <c r="K170" s="183"/>
      <c r="L170" s="41"/>
      <c r="M170" s="184" t="s">
        <v>19</v>
      </c>
      <c r="N170" s="185" t="s">
        <v>43</v>
      </c>
      <c r="O170" s="66"/>
      <c r="P170" s="186">
        <f>O170*H170</f>
        <v>0</v>
      </c>
      <c r="Q170" s="186">
        <v>4.3800000000000002E-3</v>
      </c>
      <c r="R170" s="186">
        <f>Q170*H170</f>
        <v>0.22977918</v>
      </c>
      <c r="S170" s="186">
        <v>0</v>
      </c>
      <c r="T170" s="18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8" t="s">
        <v>144</v>
      </c>
      <c r="AT170" s="188" t="s">
        <v>140</v>
      </c>
      <c r="AU170" s="188" t="s">
        <v>82</v>
      </c>
      <c r="AY170" s="19" t="s">
        <v>137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9" t="s">
        <v>80</v>
      </c>
      <c r="BK170" s="189">
        <f>ROUND(I170*H170,2)</f>
        <v>0</v>
      </c>
      <c r="BL170" s="19" t="s">
        <v>144</v>
      </c>
      <c r="BM170" s="188" t="s">
        <v>247</v>
      </c>
    </row>
    <row r="171" spans="1:65" s="2" customFormat="1" ht="11.25" x14ac:dyDescent="0.2">
      <c r="A171" s="36"/>
      <c r="B171" s="37"/>
      <c r="C171" s="38"/>
      <c r="D171" s="190" t="s">
        <v>146</v>
      </c>
      <c r="E171" s="38"/>
      <c r="F171" s="191" t="s">
        <v>248</v>
      </c>
      <c r="G171" s="38"/>
      <c r="H171" s="38"/>
      <c r="I171" s="192"/>
      <c r="J171" s="38"/>
      <c r="K171" s="38"/>
      <c r="L171" s="41"/>
      <c r="M171" s="193"/>
      <c r="N171" s="194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146</v>
      </c>
      <c r="AU171" s="19" t="s">
        <v>82</v>
      </c>
    </row>
    <row r="172" spans="1:65" s="14" customFormat="1" ht="11.25" x14ac:dyDescent="0.2">
      <c r="B172" s="207"/>
      <c r="C172" s="208"/>
      <c r="D172" s="197" t="s">
        <v>148</v>
      </c>
      <c r="E172" s="209" t="s">
        <v>19</v>
      </c>
      <c r="F172" s="210" t="s">
        <v>249</v>
      </c>
      <c r="G172" s="208"/>
      <c r="H172" s="209" t="s">
        <v>19</v>
      </c>
      <c r="I172" s="211"/>
      <c r="J172" s="208"/>
      <c r="K172" s="208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148</v>
      </c>
      <c r="AU172" s="216" t="s">
        <v>82</v>
      </c>
      <c r="AV172" s="14" t="s">
        <v>80</v>
      </c>
      <c r="AW172" s="14" t="s">
        <v>33</v>
      </c>
      <c r="AX172" s="14" t="s">
        <v>72</v>
      </c>
      <c r="AY172" s="216" t="s">
        <v>137</v>
      </c>
    </row>
    <row r="173" spans="1:65" s="13" customFormat="1" ht="11.25" x14ac:dyDescent="0.2">
      <c r="B173" s="195"/>
      <c r="C173" s="196"/>
      <c r="D173" s="197" t="s">
        <v>148</v>
      </c>
      <c r="E173" s="198" t="s">
        <v>19</v>
      </c>
      <c r="F173" s="199" t="s">
        <v>250</v>
      </c>
      <c r="G173" s="196"/>
      <c r="H173" s="200">
        <v>9.1140000000000008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148</v>
      </c>
      <c r="AU173" s="206" t="s">
        <v>82</v>
      </c>
      <c r="AV173" s="13" t="s">
        <v>82</v>
      </c>
      <c r="AW173" s="13" t="s">
        <v>33</v>
      </c>
      <c r="AX173" s="13" t="s">
        <v>72</v>
      </c>
      <c r="AY173" s="206" t="s">
        <v>137</v>
      </c>
    </row>
    <row r="174" spans="1:65" s="13" customFormat="1" ht="11.25" x14ac:dyDescent="0.2">
      <c r="B174" s="195"/>
      <c r="C174" s="196"/>
      <c r="D174" s="197" t="s">
        <v>148</v>
      </c>
      <c r="E174" s="198" t="s">
        <v>19</v>
      </c>
      <c r="F174" s="199" t="s">
        <v>251</v>
      </c>
      <c r="G174" s="196"/>
      <c r="H174" s="200">
        <v>17.875</v>
      </c>
      <c r="I174" s="201"/>
      <c r="J174" s="196"/>
      <c r="K174" s="196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148</v>
      </c>
      <c r="AU174" s="206" t="s">
        <v>82</v>
      </c>
      <c r="AV174" s="13" t="s">
        <v>82</v>
      </c>
      <c r="AW174" s="13" t="s">
        <v>33</v>
      </c>
      <c r="AX174" s="13" t="s">
        <v>72</v>
      </c>
      <c r="AY174" s="206" t="s">
        <v>137</v>
      </c>
    </row>
    <row r="175" spans="1:65" s="13" customFormat="1" ht="11.25" x14ac:dyDescent="0.2">
      <c r="B175" s="195"/>
      <c r="C175" s="196"/>
      <c r="D175" s="197" t="s">
        <v>148</v>
      </c>
      <c r="E175" s="198" t="s">
        <v>19</v>
      </c>
      <c r="F175" s="199" t="s">
        <v>252</v>
      </c>
      <c r="G175" s="196"/>
      <c r="H175" s="200">
        <v>34.533999999999999</v>
      </c>
      <c r="I175" s="201"/>
      <c r="J175" s="196"/>
      <c r="K175" s="196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148</v>
      </c>
      <c r="AU175" s="206" t="s">
        <v>82</v>
      </c>
      <c r="AV175" s="13" t="s">
        <v>82</v>
      </c>
      <c r="AW175" s="13" t="s">
        <v>33</v>
      </c>
      <c r="AX175" s="13" t="s">
        <v>72</v>
      </c>
      <c r="AY175" s="206" t="s">
        <v>137</v>
      </c>
    </row>
    <row r="176" spans="1:65" s="14" customFormat="1" ht="11.25" x14ac:dyDescent="0.2">
      <c r="B176" s="207"/>
      <c r="C176" s="208"/>
      <c r="D176" s="197" t="s">
        <v>148</v>
      </c>
      <c r="E176" s="209" t="s">
        <v>19</v>
      </c>
      <c r="F176" s="210" t="s">
        <v>187</v>
      </c>
      <c r="G176" s="208"/>
      <c r="H176" s="209" t="s">
        <v>19</v>
      </c>
      <c r="I176" s="211"/>
      <c r="J176" s="208"/>
      <c r="K176" s="208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148</v>
      </c>
      <c r="AU176" s="216" t="s">
        <v>82</v>
      </c>
      <c r="AV176" s="14" t="s">
        <v>80</v>
      </c>
      <c r="AW176" s="14" t="s">
        <v>33</v>
      </c>
      <c r="AX176" s="14" t="s">
        <v>72</v>
      </c>
      <c r="AY176" s="216" t="s">
        <v>137</v>
      </c>
    </row>
    <row r="177" spans="1:65" s="13" customFormat="1" ht="11.25" x14ac:dyDescent="0.2">
      <c r="B177" s="195"/>
      <c r="C177" s="196"/>
      <c r="D177" s="197" t="s">
        <v>148</v>
      </c>
      <c r="E177" s="198" t="s">
        <v>19</v>
      </c>
      <c r="F177" s="199" t="s">
        <v>253</v>
      </c>
      <c r="G177" s="196"/>
      <c r="H177" s="200">
        <v>-6.3040000000000003</v>
      </c>
      <c r="I177" s="201"/>
      <c r="J177" s="196"/>
      <c r="K177" s="196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148</v>
      </c>
      <c r="AU177" s="206" t="s">
        <v>82</v>
      </c>
      <c r="AV177" s="13" t="s">
        <v>82</v>
      </c>
      <c r="AW177" s="13" t="s">
        <v>33</v>
      </c>
      <c r="AX177" s="13" t="s">
        <v>72</v>
      </c>
      <c r="AY177" s="206" t="s">
        <v>137</v>
      </c>
    </row>
    <row r="178" spans="1:65" s="13" customFormat="1" ht="11.25" x14ac:dyDescent="0.2">
      <c r="B178" s="195"/>
      <c r="C178" s="196"/>
      <c r="D178" s="197" t="s">
        <v>148</v>
      </c>
      <c r="E178" s="198" t="s">
        <v>19</v>
      </c>
      <c r="F178" s="199" t="s">
        <v>254</v>
      </c>
      <c r="G178" s="196"/>
      <c r="H178" s="200">
        <v>-2.758</v>
      </c>
      <c r="I178" s="201"/>
      <c r="J178" s="196"/>
      <c r="K178" s="196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148</v>
      </c>
      <c r="AU178" s="206" t="s">
        <v>82</v>
      </c>
      <c r="AV178" s="13" t="s">
        <v>82</v>
      </c>
      <c r="AW178" s="13" t="s">
        <v>33</v>
      </c>
      <c r="AX178" s="13" t="s">
        <v>72</v>
      </c>
      <c r="AY178" s="206" t="s">
        <v>137</v>
      </c>
    </row>
    <row r="179" spans="1:65" s="15" customFormat="1" ht="11.25" x14ac:dyDescent="0.2">
      <c r="B179" s="217"/>
      <c r="C179" s="218"/>
      <c r="D179" s="197" t="s">
        <v>148</v>
      </c>
      <c r="E179" s="219" t="s">
        <v>19</v>
      </c>
      <c r="F179" s="220" t="s">
        <v>189</v>
      </c>
      <c r="G179" s="218"/>
      <c r="H179" s="221">
        <v>52.460999999999999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148</v>
      </c>
      <c r="AU179" s="227" t="s">
        <v>82</v>
      </c>
      <c r="AV179" s="15" t="s">
        <v>144</v>
      </c>
      <c r="AW179" s="15" t="s">
        <v>33</v>
      </c>
      <c r="AX179" s="15" t="s">
        <v>80</v>
      </c>
      <c r="AY179" s="227" t="s">
        <v>137</v>
      </c>
    </row>
    <row r="180" spans="1:65" s="2" customFormat="1" ht="16.5" customHeight="1" x14ac:dyDescent="0.2">
      <c r="A180" s="36"/>
      <c r="B180" s="37"/>
      <c r="C180" s="176" t="s">
        <v>255</v>
      </c>
      <c r="D180" s="176" t="s">
        <v>140</v>
      </c>
      <c r="E180" s="177" t="s">
        <v>256</v>
      </c>
      <c r="F180" s="178" t="s">
        <v>257</v>
      </c>
      <c r="G180" s="179" t="s">
        <v>143</v>
      </c>
      <c r="H180" s="180">
        <v>31.824999999999999</v>
      </c>
      <c r="I180" s="181"/>
      <c r="J180" s="182">
        <f>ROUND(I180*H180,2)</f>
        <v>0</v>
      </c>
      <c r="K180" s="183"/>
      <c r="L180" s="41"/>
      <c r="M180" s="184" t="s">
        <v>19</v>
      </c>
      <c r="N180" s="185" t="s">
        <v>43</v>
      </c>
      <c r="O180" s="66"/>
      <c r="P180" s="186">
        <f>O180*H180</f>
        <v>0</v>
      </c>
      <c r="Q180" s="186">
        <v>3.0000000000000001E-3</v>
      </c>
      <c r="R180" s="186">
        <f>Q180*H180</f>
        <v>9.5475000000000004E-2</v>
      </c>
      <c r="S180" s="186">
        <v>0</v>
      </c>
      <c r="T180" s="187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8" t="s">
        <v>144</v>
      </c>
      <c r="AT180" s="188" t="s">
        <v>140</v>
      </c>
      <c r="AU180" s="188" t="s">
        <v>82</v>
      </c>
      <c r="AY180" s="19" t="s">
        <v>137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9" t="s">
        <v>80</v>
      </c>
      <c r="BK180" s="189">
        <f>ROUND(I180*H180,2)</f>
        <v>0</v>
      </c>
      <c r="BL180" s="19" t="s">
        <v>144</v>
      </c>
      <c r="BM180" s="188" t="s">
        <v>258</v>
      </c>
    </row>
    <row r="181" spans="1:65" s="2" customFormat="1" ht="11.25" x14ac:dyDescent="0.2">
      <c r="A181" s="36"/>
      <c r="B181" s="37"/>
      <c r="C181" s="38"/>
      <c r="D181" s="190" t="s">
        <v>146</v>
      </c>
      <c r="E181" s="38"/>
      <c r="F181" s="191" t="s">
        <v>259</v>
      </c>
      <c r="G181" s="38"/>
      <c r="H181" s="38"/>
      <c r="I181" s="192"/>
      <c r="J181" s="38"/>
      <c r="K181" s="38"/>
      <c r="L181" s="41"/>
      <c r="M181" s="193"/>
      <c r="N181" s="194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146</v>
      </c>
      <c r="AU181" s="19" t="s">
        <v>82</v>
      </c>
    </row>
    <row r="182" spans="1:65" s="14" customFormat="1" ht="11.25" x14ac:dyDescent="0.2">
      <c r="B182" s="207"/>
      <c r="C182" s="208"/>
      <c r="D182" s="197" t="s">
        <v>148</v>
      </c>
      <c r="E182" s="209" t="s">
        <v>19</v>
      </c>
      <c r="F182" s="210" t="s">
        <v>249</v>
      </c>
      <c r="G182" s="208"/>
      <c r="H182" s="209" t="s">
        <v>19</v>
      </c>
      <c r="I182" s="211"/>
      <c r="J182" s="208"/>
      <c r="K182" s="208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148</v>
      </c>
      <c r="AU182" s="216" t="s">
        <v>82</v>
      </c>
      <c r="AV182" s="14" t="s">
        <v>80</v>
      </c>
      <c r="AW182" s="14" t="s">
        <v>33</v>
      </c>
      <c r="AX182" s="14" t="s">
        <v>72</v>
      </c>
      <c r="AY182" s="216" t="s">
        <v>137</v>
      </c>
    </row>
    <row r="183" spans="1:65" s="13" customFormat="1" ht="11.25" x14ac:dyDescent="0.2">
      <c r="B183" s="195"/>
      <c r="C183" s="196"/>
      <c r="D183" s="197" t="s">
        <v>148</v>
      </c>
      <c r="E183" s="198" t="s">
        <v>19</v>
      </c>
      <c r="F183" s="199" t="s">
        <v>250</v>
      </c>
      <c r="G183" s="196"/>
      <c r="H183" s="200">
        <v>9.1140000000000008</v>
      </c>
      <c r="I183" s="201"/>
      <c r="J183" s="196"/>
      <c r="K183" s="196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148</v>
      </c>
      <c r="AU183" s="206" t="s">
        <v>82</v>
      </c>
      <c r="AV183" s="13" t="s">
        <v>82</v>
      </c>
      <c r="AW183" s="13" t="s">
        <v>33</v>
      </c>
      <c r="AX183" s="13" t="s">
        <v>72</v>
      </c>
      <c r="AY183" s="206" t="s">
        <v>137</v>
      </c>
    </row>
    <row r="184" spans="1:65" s="13" customFormat="1" ht="11.25" x14ac:dyDescent="0.2">
      <c r="B184" s="195"/>
      <c r="C184" s="196"/>
      <c r="D184" s="197" t="s">
        <v>148</v>
      </c>
      <c r="E184" s="198" t="s">
        <v>19</v>
      </c>
      <c r="F184" s="199" t="s">
        <v>251</v>
      </c>
      <c r="G184" s="196"/>
      <c r="H184" s="200">
        <v>17.875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148</v>
      </c>
      <c r="AU184" s="206" t="s">
        <v>82</v>
      </c>
      <c r="AV184" s="13" t="s">
        <v>82</v>
      </c>
      <c r="AW184" s="13" t="s">
        <v>33</v>
      </c>
      <c r="AX184" s="13" t="s">
        <v>72</v>
      </c>
      <c r="AY184" s="206" t="s">
        <v>137</v>
      </c>
    </row>
    <row r="185" spans="1:65" s="13" customFormat="1" ht="11.25" x14ac:dyDescent="0.2">
      <c r="B185" s="195"/>
      <c r="C185" s="196"/>
      <c r="D185" s="197" t="s">
        <v>148</v>
      </c>
      <c r="E185" s="198" t="s">
        <v>19</v>
      </c>
      <c r="F185" s="199" t="s">
        <v>260</v>
      </c>
      <c r="G185" s="196"/>
      <c r="H185" s="200">
        <v>11.14</v>
      </c>
      <c r="I185" s="201"/>
      <c r="J185" s="196"/>
      <c r="K185" s="196"/>
      <c r="L185" s="202"/>
      <c r="M185" s="203"/>
      <c r="N185" s="204"/>
      <c r="O185" s="204"/>
      <c r="P185" s="204"/>
      <c r="Q185" s="204"/>
      <c r="R185" s="204"/>
      <c r="S185" s="204"/>
      <c r="T185" s="205"/>
      <c r="AT185" s="206" t="s">
        <v>148</v>
      </c>
      <c r="AU185" s="206" t="s">
        <v>82</v>
      </c>
      <c r="AV185" s="13" t="s">
        <v>82</v>
      </c>
      <c r="AW185" s="13" t="s">
        <v>33</v>
      </c>
      <c r="AX185" s="13" t="s">
        <v>72</v>
      </c>
      <c r="AY185" s="206" t="s">
        <v>137</v>
      </c>
    </row>
    <row r="186" spans="1:65" s="14" customFormat="1" ht="11.25" x14ac:dyDescent="0.2">
      <c r="B186" s="207"/>
      <c r="C186" s="208"/>
      <c r="D186" s="197" t="s">
        <v>148</v>
      </c>
      <c r="E186" s="209" t="s">
        <v>19</v>
      </c>
      <c r="F186" s="210" t="s">
        <v>187</v>
      </c>
      <c r="G186" s="208"/>
      <c r="H186" s="209" t="s">
        <v>19</v>
      </c>
      <c r="I186" s="211"/>
      <c r="J186" s="208"/>
      <c r="K186" s="208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148</v>
      </c>
      <c r="AU186" s="216" t="s">
        <v>82</v>
      </c>
      <c r="AV186" s="14" t="s">
        <v>80</v>
      </c>
      <c r="AW186" s="14" t="s">
        <v>33</v>
      </c>
      <c r="AX186" s="14" t="s">
        <v>72</v>
      </c>
      <c r="AY186" s="216" t="s">
        <v>137</v>
      </c>
    </row>
    <row r="187" spans="1:65" s="13" customFormat="1" ht="11.25" x14ac:dyDescent="0.2">
      <c r="B187" s="195"/>
      <c r="C187" s="196"/>
      <c r="D187" s="197" t="s">
        <v>148</v>
      </c>
      <c r="E187" s="198" t="s">
        <v>19</v>
      </c>
      <c r="F187" s="199" t="s">
        <v>253</v>
      </c>
      <c r="G187" s="196"/>
      <c r="H187" s="200">
        <v>-6.3040000000000003</v>
      </c>
      <c r="I187" s="201"/>
      <c r="J187" s="196"/>
      <c r="K187" s="196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148</v>
      </c>
      <c r="AU187" s="206" t="s">
        <v>82</v>
      </c>
      <c r="AV187" s="13" t="s">
        <v>82</v>
      </c>
      <c r="AW187" s="13" t="s">
        <v>33</v>
      </c>
      <c r="AX187" s="13" t="s">
        <v>72</v>
      </c>
      <c r="AY187" s="206" t="s">
        <v>137</v>
      </c>
    </row>
    <row r="188" spans="1:65" s="15" customFormat="1" ht="11.25" x14ac:dyDescent="0.2">
      <c r="B188" s="217"/>
      <c r="C188" s="218"/>
      <c r="D188" s="197" t="s">
        <v>148</v>
      </c>
      <c r="E188" s="219" t="s">
        <v>19</v>
      </c>
      <c r="F188" s="220" t="s">
        <v>189</v>
      </c>
      <c r="G188" s="218"/>
      <c r="H188" s="221">
        <v>31.824999999999999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148</v>
      </c>
      <c r="AU188" s="227" t="s">
        <v>82</v>
      </c>
      <c r="AV188" s="15" t="s">
        <v>144</v>
      </c>
      <c r="AW188" s="15" t="s">
        <v>33</v>
      </c>
      <c r="AX188" s="15" t="s">
        <v>80</v>
      </c>
      <c r="AY188" s="227" t="s">
        <v>137</v>
      </c>
    </row>
    <row r="189" spans="1:65" s="2" customFormat="1" ht="24.2" customHeight="1" x14ac:dyDescent="0.2">
      <c r="A189" s="36"/>
      <c r="B189" s="37"/>
      <c r="C189" s="176" t="s">
        <v>261</v>
      </c>
      <c r="D189" s="176" t="s">
        <v>140</v>
      </c>
      <c r="E189" s="177" t="s">
        <v>262</v>
      </c>
      <c r="F189" s="178" t="s">
        <v>263</v>
      </c>
      <c r="G189" s="179" t="s">
        <v>143</v>
      </c>
      <c r="H189" s="180">
        <v>751.173</v>
      </c>
      <c r="I189" s="181"/>
      <c r="J189" s="182">
        <f>ROUND(I189*H189,2)</f>
        <v>0</v>
      </c>
      <c r="K189" s="183"/>
      <c r="L189" s="41"/>
      <c r="M189" s="184" t="s">
        <v>19</v>
      </c>
      <c r="N189" s="185" t="s">
        <v>43</v>
      </c>
      <c r="O189" s="66"/>
      <c r="P189" s="186">
        <f>O189*H189</f>
        <v>0</v>
      </c>
      <c r="Q189" s="186">
        <v>1.8380000000000001E-2</v>
      </c>
      <c r="R189" s="186">
        <f>Q189*H189</f>
        <v>13.806559740000001</v>
      </c>
      <c r="S189" s="186">
        <v>0</v>
      </c>
      <c r="T189" s="187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8" t="s">
        <v>144</v>
      </c>
      <c r="AT189" s="188" t="s">
        <v>140</v>
      </c>
      <c r="AU189" s="188" t="s">
        <v>82</v>
      </c>
      <c r="AY189" s="19" t="s">
        <v>137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9" t="s">
        <v>80</v>
      </c>
      <c r="BK189" s="189">
        <f>ROUND(I189*H189,2)</f>
        <v>0</v>
      </c>
      <c r="BL189" s="19" t="s">
        <v>144</v>
      </c>
      <c r="BM189" s="188" t="s">
        <v>264</v>
      </c>
    </row>
    <row r="190" spans="1:65" s="2" customFormat="1" ht="11.25" x14ac:dyDescent="0.2">
      <c r="A190" s="36"/>
      <c r="B190" s="37"/>
      <c r="C190" s="38"/>
      <c r="D190" s="190" t="s">
        <v>146</v>
      </c>
      <c r="E190" s="38"/>
      <c r="F190" s="191" t="s">
        <v>265</v>
      </c>
      <c r="G190" s="38"/>
      <c r="H190" s="38"/>
      <c r="I190" s="192"/>
      <c r="J190" s="38"/>
      <c r="K190" s="38"/>
      <c r="L190" s="41"/>
      <c r="M190" s="193"/>
      <c r="N190" s="194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146</v>
      </c>
      <c r="AU190" s="19" t="s">
        <v>82</v>
      </c>
    </row>
    <row r="191" spans="1:65" s="14" customFormat="1" ht="11.25" x14ac:dyDescent="0.2">
      <c r="B191" s="207"/>
      <c r="C191" s="208"/>
      <c r="D191" s="197" t="s">
        <v>148</v>
      </c>
      <c r="E191" s="209" t="s">
        <v>19</v>
      </c>
      <c r="F191" s="210" t="s">
        <v>266</v>
      </c>
      <c r="G191" s="208"/>
      <c r="H191" s="209" t="s">
        <v>19</v>
      </c>
      <c r="I191" s="211"/>
      <c r="J191" s="208"/>
      <c r="K191" s="208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148</v>
      </c>
      <c r="AU191" s="216" t="s">
        <v>82</v>
      </c>
      <c r="AV191" s="14" t="s">
        <v>80</v>
      </c>
      <c r="AW191" s="14" t="s">
        <v>33</v>
      </c>
      <c r="AX191" s="14" t="s">
        <v>72</v>
      </c>
      <c r="AY191" s="216" t="s">
        <v>137</v>
      </c>
    </row>
    <row r="192" spans="1:65" s="13" customFormat="1" ht="11.25" x14ac:dyDescent="0.2">
      <c r="B192" s="195"/>
      <c r="C192" s="196"/>
      <c r="D192" s="197" t="s">
        <v>148</v>
      </c>
      <c r="E192" s="198" t="s">
        <v>19</v>
      </c>
      <c r="F192" s="199" t="s">
        <v>267</v>
      </c>
      <c r="G192" s="196"/>
      <c r="H192" s="200">
        <v>19.68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148</v>
      </c>
      <c r="AU192" s="206" t="s">
        <v>82</v>
      </c>
      <c r="AV192" s="13" t="s">
        <v>82</v>
      </c>
      <c r="AW192" s="13" t="s">
        <v>33</v>
      </c>
      <c r="AX192" s="13" t="s">
        <v>72</v>
      </c>
      <c r="AY192" s="206" t="s">
        <v>137</v>
      </c>
    </row>
    <row r="193" spans="2:51" s="13" customFormat="1" ht="11.25" x14ac:dyDescent="0.2">
      <c r="B193" s="195"/>
      <c r="C193" s="196"/>
      <c r="D193" s="197" t="s">
        <v>148</v>
      </c>
      <c r="E193" s="198" t="s">
        <v>19</v>
      </c>
      <c r="F193" s="199" t="s">
        <v>268</v>
      </c>
      <c r="G193" s="196"/>
      <c r="H193" s="200">
        <v>5.9630000000000001</v>
      </c>
      <c r="I193" s="201"/>
      <c r="J193" s="196"/>
      <c r="K193" s="196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148</v>
      </c>
      <c r="AU193" s="206" t="s">
        <v>82</v>
      </c>
      <c r="AV193" s="13" t="s">
        <v>82</v>
      </c>
      <c r="AW193" s="13" t="s">
        <v>33</v>
      </c>
      <c r="AX193" s="13" t="s">
        <v>72</v>
      </c>
      <c r="AY193" s="206" t="s">
        <v>137</v>
      </c>
    </row>
    <row r="194" spans="2:51" s="13" customFormat="1" ht="11.25" x14ac:dyDescent="0.2">
      <c r="B194" s="195"/>
      <c r="C194" s="196"/>
      <c r="D194" s="197" t="s">
        <v>148</v>
      </c>
      <c r="E194" s="198" t="s">
        <v>19</v>
      </c>
      <c r="F194" s="199" t="s">
        <v>269</v>
      </c>
      <c r="G194" s="196"/>
      <c r="H194" s="200">
        <v>28.364999999999998</v>
      </c>
      <c r="I194" s="201"/>
      <c r="J194" s="196"/>
      <c r="K194" s="196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148</v>
      </c>
      <c r="AU194" s="206" t="s">
        <v>82</v>
      </c>
      <c r="AV194" s="13" t="s">
        <v>82</v>
      </c>
      <c r="AW194" s="13" t="s">
        <v>33</v>
      </c>
      <c r="AX194" s="13" t="s">
        <v>72</v>
      </c>
      <c r="AY194" s="206" t="s">
        <v>137</v>
      </c>
    </row>
    <row r="195" spans="2:51" s="13" customFormat="1" ht="11.25" x14ac:dyDescent="0.2">
      <c r="B195" s="195"/>
      <c r="C195" s="196"/>
      <c r="D195" s="197" t="s">
        <v>148</v>
      </c>
      <c r="E195" s="198" t="s">
        <v>19</v>
      </c>
      <c r="F195" s="199" t="s">
        <v>270</v>
      </c>
      <c r="G195" s="196"/>
      <c r="H195" s="200">
        <v>22.614000000000001</v>
      </c>
      <c r="I195" s="201"/>
      <c r="J195" s="196"/>
      <c r="K195" s="196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148</v>
      </c>
      <c r="AU195" s="206" t="s">
        <v>82</v>
      </c>
      <c r="AV195" s="13" t="s">
        <v>82</v>
      </c>
      <c r="AW195" s="13" t="s">
        <v>33</v>
      </c>
      <c r="AX195" s="13" t="s">
        <v>72</v>
      </c>
      <c r="AY195" s="206" t="s">
        <v>137</v>
      </c>
    </row>
    <row r="196" spans="2:51" s="13" customFormat="1" ht="11.25" x14ac:dyDescent="0.2">
      <c r="B196" s="195"/>
      <c r="C196" s="196"/>
      <c r="D196" s="197" t="s">
        <v>148</v>
      </c>
      <c r="E196" s="198" t="s">
        <v>19</v>
      </c>
      <c r="F196" s="199" t="s">
        <v>271</v>
      </c>
      <c r="G196" s="196"/>
      <c r="H196" s="200">
        <v>38.095999999999997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148</v>
      </c>
      <c r="AU196" s="206" t="s">
        <v>82</v>
      </c>
      <c r="AV196" s="13" t="s">
        <v>82</v>
      </c>
      <c r="AW196" s="13" t="s">
        <v>33</v>
      </c>
      <c r="AX196" s="13" t="s">
        <v>72</v>
      </c>
      <c r="AY196" s="206" t="s">
        <v>137</v>
      </c>
    </row>
    <row r="197" spans="2:51" s="13" customFormat="1" ht="11.25" x14ac:dyDescent="0.2">
      <c r="B197" s="195"/>
      <c r="C197" s="196"/>
      <c r="D197" s="197" t="s">
        <v>148</v>
      </c>
      <c r="E197" s="198" t="s">
        <v>19</v>
      </c>
      <c r="F197" s="199" t="s">
        <v>272</v>
      </c>
      <c r="G197" s="196"/>
      <c r="H197" s="200">
        <v>37.076000000000001</v>
      </c>
      <c r="I197" s="201"/>
      <c r="J197" s="196"/>
      <c r="K197" s="196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148</v>
      </c>
      <c r="AU197" s="206" t="s">
        <v>82</v>
      </c>
      <c r="AV197" s="13" t="s">
        <v>82</v>
      </c>
      <c r="AW197" s="13" t="s">
        <v>33</v>
      </c>
      <c r="AX197" s="13" t="s">
        <v>72</v>
      </c>
      <c r="AY197" s="206" t="s">
        <v>137</v>
      </c>
    </row>
    <row r="198" spans="2:51" s="13" customFormat="1" ht="11.25" x14ac:dyDescent="0.2">
      <c r="B198" s="195"/>
      <c r="C198" s="196"/>
      <c r="D198" s="197" t="s">
        <v>148</v>
      </c>
      <c r="E198" s="198" t="s">
        <v>19</v>
      </c>
      <c r="F198" s="199" t="s">
        <v>273</v>
      </c>
      <c r="G198" s="196"/>
      <c r="H198" s="200">
        <v>37.603000000000002</v>
      </c>
      <c r="I198" s="201"/>
      <c r="J198" s="196"/>
      <c r="K198" s="196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148</v>
      </c>
      <c r="AU198" s="206" t="s">
        <v>82</v>
      </c>
      <c r="AV198" s="13" t="s">
        <v>82</v>
      </c>
      <c r="AW198" s="13" t="s">
        <v>33</v>
      </c>
      <c r="AX198" s="13" t="s">
        <v>72</v>
      </c>
      <c r="AY198" s="206" t="s">
        <v>137</v>
      </c>
    </row>
    <row r="199" spans="2:51" s="14" customFormat="1" ht="11.25" x14ac:dyDescent="0.2">
      <c r="B199" s="207"/>
      <c r="C199" s="208"/>
      <c r="D199" s="197" t="s">
        <v>148</v>
      </c>
      <c r="E199" s="209" t="s">
        <v>19</v>
      </c>
      <c r="F199" s="210" t="s">
        <v>187</v>
      </c>
      <c r="G199" s="208"/>
      <c r="H199" s="209" t="s">
        <v>19</v>
      </c>
      <c r="I199" s="211"/>
      <c r="J199" s="208"/>
      <c r="K199" s="208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148</v>
      </c>
      <c r="AU199" s="216" t="s">
        <v>82</v>
      </c>
      <c r="AV199" s="14" t="s">
        <v>80</v>
      </c>
      <c r="AW199" s="14" t="s">
        <v>33</v>
      </c>
      <c r="AX199" s="14" t="s">
        <v>72</v>
      </c>
      <c r="AY199" s="216" t="s">
        <v>137</v>
      </c>
    </row>
    <row r="200" spans="2:51" s="13" customFormat="1" ht="11.25" x14ac:dyDescent="0.2">
      <c r="B200" s="195"/>
      <c r="C200" s="196"/>
      <c r="D200" s="197" t="s">
        <v>148</v>
      </c>
      <c r="E200" s="198" t="s">
        <v>19</v>
      </c>
      <c r="F200" s="199" t="s">
        <v>274</v>
      </c>
      <c r="G200" s="196"/>
      <c r="H200" s="200">
        <v>-1.89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148</v>
      </c>
      <c r="AU200" s="206" t="s">
        <v>82</v>
      </c>
      <c r="AV200" s="13" t="s">
        <v>82</v>
      </c>
      <c r="AW200" s="13" t="s">
        <v>33</v>
      </c>
      <c r="AX200" s="13" t="s">
        <v>72</v>
      </c>
      <c r="AY200" s="206" t="s">
        <v>137</v>
      </c>
    </row>
    <row r="201" spans="2:51" s="13" customFormat="1" ht="11.25" x14ac:dyDescent="0.2">
      <c r="B201" s="195"/>
      <c r="C201" s="196"/>
      <c r="D201" s="197" t="s">
        <v>148</v>
      </c>
      <c r="E201" s="198" t="s">
        <v>19</v>
      </c>
      <c r="F201" s="199" t="s">
        <v>275</v>
      </c>
      <c r="G201" s="196"/>
      <c r="H201" s="200">
        <v>-6.9020000000000001</v>
      </c>
      <c r="I201" s="201"/>
      <c r="J201" s="196"/>
      <c r="K201" s="196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148</v>
      </c>
      <c r="AU201" s="206" t="s">
        <v>82</v>
      </c>
      <c r="AV201" s="13" t="s">
        <v>82</v>
      </c>
      <c r="AW201" s="13" t="s">
        <v>33</v>
      </c>
      <c r="AX201" s="13" t="s">
        <v>72</v>
      </c>
      <c r="AY201" s="206" t="s">
        <v>137</v>
      </c>
    </row>
    <row r="202" spans="2:51" s="13" customFormat="1" ht="11.25" x14ac:dyDescent="0.2">
      <c r="B202" s="195"/>
      <c r="C202" s="196"/>
      <c r="D202" s="197" t="s">
        <v>148</v>
      </c>
      <c r="E202" s="198" t="s">
        <v>19</v>
      </c>
      <c r="F202" s="199" t="s">
        <v>276</v>
      </c>
      <c r="G202" s="196"/>
      <c r="H202" s="200">
        <v>-8.33</v>
      </c>
      <c r="I202" s="201"/>
      <c r="J202" s="196"/>
      <c r="K202" s="196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148</v>
      </c>
      <c r="AU202" s="206" t="s">
        <v>82</v>
      </c>
      <c r="AV202" s="13" t="s">
        <v>82</v>
      </c>
      <c r="AW202" s="13" t="s">
        <v>33</v>
      </c>
      <c r="AX202" s="13" t="s">
        <v>72</v>
      </c>
      <c r="AY202" s="206" t="s">
        <v>137</v>
      </c>
    </row>
    <row r="203" spans="2:51" s="13" customFormat="1" ht="11.25" x14ac:dyDescent="0.2">
      <c r="B203" s="195"/>
      <c r="C203" s="196"/>
      <c r="D203" s="197" t="s">
        <v>148</v>
      </c>
      <c r="E203" s="198" t="s">
        <v>19</v>
      </c>
      <c r="F203" s="199" t="s">
        <v>277</v>
      </c>
      <c r="G203" s="196"/>
      <c r="H203" s="200">
        <v>-11.032</v>
      </c>
      <c r="I203" s="201"/>
      <c r="J203" s="196"/>
      <c r="K203" s="196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148</v>
      </c>
      <c r="AU203" s="206" t="s">
        <v>82</v>
      </c>
      <c r="AV203" s="13" t="s">
        <v>82</v>
      </c>
      <c r="AW203" s="13" t="s">
        <v>33</v>
      </c>
      <c r="AX203" s="13" t="s">
        <v>72</v>
      </c>
      <c r="AY203" s="206" t="s">
        <v>137</v>
      </c>
    </row>
    <row r="204" spans="2:51" s="13" customFormat="1" ht="11.25" x14ac:dyDescent="0.2">
      <c r="B204" s="195"/>
      <c r="C204" s="196"/>
      <c r="D204" s="197" t="s">
        <v>148</v>
      </c>
      <c r="E204" s="198" t="s">
        <v>19</v>
      </c>
      <c r="F204" s="199" t="s">
        <v>278</v>
      </c>
      <c r="G204" s="196"/>
      <c r="H204" s="200">
        <v>-4.2629999999999999</v>
      </c>
      <c r="I204" s="201"/>
      <c r="J204" s="196"/>
      <c r="K204" s="196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148</v>
      </c>
      <c r="AU204" s="206" t="s">
        <v>82</v>
      </c>
      <c r="AV204" s="13" t="s">
        <v>82</v>
      </c>
      <c r="AW204" s="13" t="s">
        <v>33</v>
      </c>
      <c r="AX204" s="13" t="s">
        <v>72</v>
      </c>
      <c r="AY204" s="206" t="s">
        <v>137</v>
      </c>
    </row>
    <row r="205" spans="2:51" s="14" customFormat="1" ht="11.25" x14ac:dyDescent="0.2">
      <c r="B205" s="207"/>
      <c r="C205" s="208"/>
      <c r="D205" s="197" t="s">
        <v>148</v>
      </c>
      <c r="E205" s="209" t="s">
        <v>19</v>
      </c>
      <c r="F205" s="210" t="s">
        <v>279</v>
      </c>
      <c r="G205" s="208"/>
      <c r="H205" s="209" t="s">
        <v>19</v>
      </c>
      <c r="I205" s="211"/>
      <c r="J205" s="208"/>
      <c r="K205" s="208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148</v>
      </c>
      <c r="AU205" s="216" t="s">
        <v>82</v>
      </c>
      <c r="AV205" s="14" t="s">
        <v>80</v>
      </c>
      <c r="AW205" s="14" t="s">
        <v>33</v>
      </c>
      <c r="AX205" s="14" t="s">
        <v>72</v>
      </c>
      <c r="AY205" s="216" t="s">
        <v>137</v>
      </c>
    </row>
    <row r="206" spans="2:51" s="13" customFormat="1" ht="11.25" x14ac:dyDescent="0.2">
      <c r="B206" s="195"/>
      <c r="C206" s="196"/>
      <c r="D206" s="197" t="s">
        <v>148</v>
      </c>
      <c r="E206" s="198" t="s">
        <v>19</v>
      </c>
      <c r="F206" s="199" t="s">
        <v>280</v>
      </c>
      <c r="G206" s="196"/>
      <c r="H206" s="200">
        <v>1.1579999999999999</v>
      </c>
      <c r="I206" s="201"/>
      <c r="J206" s="196"/>
      <c r="K206" s="196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148</v>
      </c>
      <c r="AU206" s="206" t="s">
        <v>82</v>
      </c>
      <c r="AV206" s="13" t="s">
        <v>82</v>
      </c>
      <c r="AW206" s="13" t="s">
        <v>33</v>
      </c>
      <c r="AX206" s="13" t="s">
        <v>72</v>
      </c>
      <c r="AY206" s="206" t="s">
        <v>137</v>
      </c>
    </row>
    <row r="207" spans="2:51" s="13" customFormat="1" ht="11.25" x14ac:dyDescent="0.2">
      <c r="B207" s="195"/>
      <c r="C207" s="196"/>
      <c r="D207" s="197" t="s">
        <v>148</v>
      </c>
      <c r="E207" s="198" t="s">
        <v>19</v>
      </c>
      <c r="F207" s="199" t="s">
        <v>281</v>
      </c>
      <c r="G207" s="196"/>
      <c r="H207" s="200">
        <v>3.2719999999999998</v>
      </c>
      <c r="I207" s="201"/>
      <c r="J207" s="196"/>
      <c r="K207" s="196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148</v>
      </c>
      <c r="AU207" s="206" t="s">
        <v>82</v>
      </c>
      <c r="AV207" s="13" t="s">
        <v>82</v>
      </c>
      <c r="AW207" s="13" t="s">
        <v>33</v>
      </c>
      <c r="AX207" s="13" t="s">
        <v>72</v>
      </c>
      <c r="AY207" s="206" t="s">
        <v>137</v>
      </c>
    </row>
    <row r="208" spans="2:51" s="13" customFormat="1" ht="11.25" x14ac:dyDescent="0.2">
      <c r="B208" s="195"/>
      <c r="C208" s="196"/>
      <c r="D208" s="197" t="s">
        <v>148</v>
      </c>
      <c r="E208" s="198" t="s">
        <v>19</v>
      </c>
      <c r="F208" s="199" t="s">
        <v>282</v>
      </c>
      <c r="G208" s="196"/>
      <c r="H208" s="200">
        <v>3.7519999999999998</v>
      </c>
      <c r="I208" s="201"/>
      <c r="J208" s="196"/>
      <c r="K208" s="196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148</v>
      </c>
      <c r="AU208" s="206" t="s">
        <v>82</v>
      </c>
      <c r="AV208" s="13" t="s">
        <v>82</v>
      </c>
      <c r="AW208" s="13" t="s">
        <v>33</v>
      </c>
      <c r="AX208" s="13" t="s">
        <v>72</v>
      </c>
      <c r="AY208" s="206" t="s">
        <v>137</v>
      </c>
    </row>
    <row r="209" spans="2:51" s="13" customFormat="1" ht="11.25" x14ac:dyDescent="0.2">
      <c r="B209" s="195"/>
      <c r="C209" s="196"/>
      <c r="D209" s="197" t="s">
        <v>148</v>
      </c>
      <c r="E209" s="198" t="s">
        <v>19</v>
      </c>
      <c r="F209" s="199" t="s">
        <v>283</v>
      </c>
      <c r="G209" s="196"/>
      <c r="H209" s="200">
        <v>3.863</v>
      </c>
      <c r="I209" s="201"/>
      <c r="J209" s="196"/>
      <c r="K209" s="196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148</v>
      </c>
      <c r="AU209" s="206" t="s">
        <v>82</v>
      </c>
      <c r="AV209" s="13" t="s">
        <v>82</v>
      </c>
      <c r="AW209" s="13" t="s">
        <v>33</v>
      </c>
      <c r="AX209" s="13" t="s">
        <v>72</v>
      </c>
      <c r="AY209" s="206" t="s">
        <v>137</v>
      </c>
    </row>
    <row r="210" spans="2:51" s="13" customFormat="1" ht="11.25" x14ac:dyDescent="0.2">
      <c r="B210" s="195"/>
      <c r="C210" s="196"/>
      <c r="D210" s="197" t="s">
        <v>148</v>
      </c>
      <c r="E210" s="198" t="s">
        <v>19</v>
      </c>
      <c r="F210" s="199" t="s">
        <v>284</v>
      </c>
      <c r="G210" s="196"/>
      <c r="H210" s="200">
        <v>2.181</v>
      </c>
      <c r="I210" s="201"/>
      <c r="J210" s="196"/>
      <c r="K210" s="196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148</v>
      </c>
      <c r="AU210" s="206" t="s">
        <v>82</v>
      </c>
      <c r="AV210" s="13" t="s">
        <v>82</v>
      </c>
      <c r="AW210" s="13" t="s">
        <v>33</v>
      </c>
      <c r="AX210" s="13" t="s">
        <v>72</v>
      </c>
      <c r="AY210" s="206" t="s">
        <v>137</v>
      </c>
    </row>
    <row r="211" spans="2:51" s="16" customFormat="1" ht="11.25" x14ac:dyDescent="0.2">
      <c r="B211" s="228"/>
      <c r="C211" s="229"/>
      <c r="D211" s="197" t="s">
        <v>148</v>
      </c>
      <c r="E211" s="230" t="s">
        <v>19</v>
      </c>
      <c r="F211" s="231" t="s">
        <v>285</v>
      </c>
      <c r="G211" s="229"/>
      <c r="H211" s="232">
        <v>171.20599999999999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148</v>
      </c>
      <c r="AU211" s="238" t="s">
        <v>82</v>
      </c>
      <c r="AV211" s="16" t="s">
        <v>138</v>
      </c>
      <c r="AW211" s="16" t="s">
        <v>33</v>
      </c>
      <c r="AX211" s="16" t="s">
        <v>72</v>
      </c>
      <c r="AY211" s="238" t="s">
        <v>137</v>
      </c>
    </row>
    <row r="212" spans="2:51" s="14" customFormat="1" ht="11.25" x14ac:dyDescent="0.2">
      <c r="B212" s="207"/>
      <c r="C212" s="208"/>
      <c r="D212" s="197" t="s">
        <v>148</v>
      </c>
      <c r="E212" s="209" t="s">
        <v>19</v>
      </c>
      <c r="F212" s="210" t="s">
        <v>173</v>
      </c>
      <c r="G212" s="208"/>
      <c r="H212" s="209" t="s">
        <v>19</v>
      </c>
      <c r="I212" s="211"/>
      <c r="J212" s="208"/>
      <c r="K212" s="208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148</v>
      </c>
      <c r="AU212" s="216" t="s">
        <v>82</v>
      </c>
      <c r="AV212" s="14" t="s">
        <v>80</v>
      </c>
      <c r="AW212" s="14" t="s">
        <v>33</v>
      </c>
      <c r="AX212" s="14" t="s">
        <v>72</v>
      </c>
      <c r="AY212" s="216" t="s">
        <v>137</v>
      </c>
    </row>
    <row r="213" spans="2:51" s="13" customFormat="1" ht="11.25" x14ac:dyDescent="0.2">
      <c r="B213" s="195"/>
      <c r="C213" s="196"/>
      <c r="D213" s="197" t="s">
        <v>148</v>
      </c>
      <c r="E213" s="198" t="s">
        <v>19</v>
      </c>
      <c r="F213" s="199" t="s">
        <v>286</v>
      </c>
      <c r="G213" s="196"/>
      <c r="H213" s="200">
        <v>18.849</v>
      </c>
      <c r="I213" s="201"/>
      <c r="J213" s="196"/>
      <c r="K213" s="196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148</v>
      </c>
      <c r="AU213" s="206" t="s">
        <v>82</v>
      </c>
      <c r="AV213" s="13" t="s">
        <v>82</v>
      </c>
      <c r="AW213" s="13" t="s">
        <v>33</v>
      </c>
      <c r="AX213" s="13" t="s">
        <v>72</v>
      </c>
      <c r="AY213" s="206" t="s">
        <v>137</v>
      </c>
    </row>
    <row r="214" spans="2:51" s="13" customFormat="1" ht="11.25" x14ac:dyDescent="0.2">
      <c r="B214" s="195"/>
      <c r="C214" s="196"/>
      <c r="D214" s="197" t="s">
        <v>148</v>
      </c>
      <c r="E214" s="198" t="s">
        <v>19</v>
      </c>
      <c r="F214" s="199" t="s">
        <v>287</v>
      </c>
      <c r="G214" s="196"/>
      <c r="H214" s="200">
        <v>23.538</v>
      </c>
      <c r="I214" s="201"/>
      <c r="J214" s="196"/>
      <c r="K214" s="196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148</v>
      </c>
      <c r="AU214" s="206" t="s">
        <v>82</v>
      </c>
      <c r="AV214" s="13" t="s">
        <v>82</v>
      </c>
      <c r="AW214" s="13" t="s">
        <v>33</v>
      </c>
      <c r="AX214" s="13" t="s">
        <v>72</v>
      </c>
      <c r="AY214" s="206" t="s">
        <v>137</v>
      </c>
    </row>
    <row r="215" spans="2:51" s="13" customFormat="1" ht="11.25" x14ac:dyDescent="0.2">
      <c r="B215" s="195"/>
      <c r="C215" s="196"/>
      <c r="D215" s="197" t="s">
        <v>148</v>
      </c>
      <c r="E215" s="198" t="s">
        <v>19</v>
      </c>
      <c r="F215" s="199" t="s">
        <v>288</v>
      </c>
      <c r="G215" s="196"/>
      <c r="H215" s="200">
        <v>20.824000000000002</v>
      </c>
      <c r="I215" s="201"/>
      <c r="J215" s="196"/>
      <c r="K215" s="196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148</v>
      </c>
      <c r="AU215" s="206" t="s">
        <v>82</v>
      </c>
      <c r="AV215" s="13" t="s">
        <v>82</v>
      </c>
      <c r="AW215" s="13" t="s">
        <v>33</v>
      </c>
      <c r="AX215" s="13" t="s">
        <v>72</v>
      </c>
      <c r="AY215" s="206" t="s">
        <v>137</v>
      </c>
    </row>
    <row r="216" spans="2:51" s="13" customFormat="1" ht="11.25" x14ac:dyDescent="0.2">
      <c r="B216" s="195"/>
      <c r="C216" s="196"/>
      <c r="D216" s="197" t="s">
        <v>148</v>
      </c>
      <c r="E216" s="198" t="s">
        <v>19</v>
      </c>
      <c r="F216" s="199" t="s">
        <v>289</v>
      </c>
      <c r="G216" s="196"/>
      <c r="H216" s="200">
        <v>12.747999999999999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148</v>
      </c>
      <c r="AU216" s="206" t="s">
        <v>82</v>
      </c>
      <c r="AV216" s="13" t="s">
        <v>82</v>
      </c>
      <c r="AW216" s="13" t="s">
        <v>33</v>
      </c>
      <c r="AX216" s="13" t="s">
        <v>72</v>
      </c>
      <c r="AY216" s="206" t="s">
        <v>137</v>
      </c>
    </row>
    <row r="217" spans="2:51" s="13" customFormat="1" ht="11.25" x14ac:dyDescent="0.2">
      <c r="B217" s="195"/>
      <c r="C217" s="196"/>
      <c r="D217" s="197" t="s">
        <v>148</v>
      </c>
      <c r="E217" s="198" t="s">
        <v>19</v>
      </c>
      <c r="F217" s="199" t="s">
        <v>290</v>
      </c>
      <c r="G217" s="196"/>
      <c r="H217" s="200">
        <v>8.827</v>
      </c>
      <c r="I217" s="201"/>
      <c r="J217" s="196"/>
      <c r="K217" s="196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148</v>
      </c>
      <c r="AU217" s="206" t="s">
        <v>82</v>
      </c>
      <c r="AV217" s="13" t="s">
        <v>82</v>
      </c>
      <c r="AW217" s="13" t="s">
        <v>33</v>
      </c>
      <c r="AX217" s="13" t="s">
        <v>72</v>
      </c>
      <c r="AY217" s="206" t="s">
        <v>137</v>
      </c>
    </row>
    <row r="218" spans="2:51" s="13" customFormat="1" ht="11.25" x14ac:dyDescent="0.2">
      <c r="B218" s="195"/>
      <c r="C218" s="196"/>
      <c r="D218" s="197" t="s">
        <v>148</v>
      </c>
      <c r="E218" s="198" t="s">
        <v>19</v>
      </c>
      <c r="F218" s="199" t="s">
        <v>291</v>
      </c>
      <c r="G218" s="196"/>
      <c r="H218" s="200">
        <v>0.84599999999999997</v>
      </c>
      <c r="I218" s="201"/>
      <c r="J218" s="196"/>
      <c r="K218" s="196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148</v>
      </c>
      <c r="AU218" s="206" t="s">
        <v>82</v>
      </c>
      <c r="AV218" s="13" t="s">
        <v>82</v>
      </c>
      <c r="AW218" s="13" t="s">
        <v>33</v>
      </c>
      <c r="AX218" s="13" t="s">
        <v>72</v>
      </c>
      <c r="AY218" s="206" t="s">
        <v>137</v>
      </c>
    </row>
    <row r="219" spans="2:51" s="13" customFormat="1" ht="11.25" x14ac:dyDescent="0.2">
      <c r="B219" s="195"/>
      <c r="C219" s="196"/>
      <c r="D219" s="197" t="s">
        <v>148</v>
      </c>
      <c r="E219" s="198" t="s">
        <v>19</v>
      </c>
      <c r="F219" s="199" t="s">
        <v>292</v>
      </c>
      <c r="G219" s="196"/>
      <c r="H219" s="200">
        <v>2.4159999999999999</v>
      </c>
      <c r="I219" s="201"/>
      <c r="J219" s="196"/>
      <c r="K219" s="196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148</v>
      </c>
      <c r="AU219" s="206" t="s">
        <v>82</v>
      </c>
      <c r="AV219" s="13" t="s">
        <v>82</v>
      </c>
      <c r="AW219" s="13" t="s">
        <v>33</v>
      </c>
      <c r="AX219" s="13" t="s">
        <v>72</v>
      </c>
      <c r="AY219" s="206" t="s">
        <v>137</v>
      </c>
    </row>
    <row r="220" spans="2:51" s="13" customFormat="1" ht="11.25" x14ac:dyDescent="0.2">
      <c r="B220" s="195"/>
      <c r="C220" s="196"/>
      <c r="D220" s="197" t="s">
        <v>148</v>
      </c>
      <c r="E220" s="198" t="s">
        <v>19</v>
      </c>
      <c r="F220" s="199" t="s">
        <v>293</v>
      </c>
      <c r="G220" s="196"/>
      <c r="H220" s="200">
        <v>97.128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148</v>
      </c>
      <c r="AU220" s="206" t="s">
        <v>82</v>
      </c>
      <c r="AV220" s="13" t="s">
        <v>82</v>
      </c>
      <c r="AW220" s="13" t="s">
        <v>33</v>
      </c>
      <c r="AX220" s="13" t="s">
        <v>72</v>
      </c>
      <c r="AY220" s="206" t="s">
        <v>137</v>
      </c>
    </row>
    <row r="221" spans="2:51" s="13" customFormat="1" ht="11.25" x14ac:dyDescent="0.2">
      <c r="B221" s="195"/>
      <c r="C221" s="196"/>
      <c r="D221" s="197" t="s">
        <v>148</v>
      </c>
      <c r="E221" s="198" t="s">
        <v>19</v>
      </c>
      <c r="F221" s="199" t="s">
        <v>294</v>
      </c>
      <c r="G221" s="196"/>
      <c r="H221" s="200">
        <v>-3.7650000000000001</v>
      </c>
      <c r="I221" s="201"/>
      <c r="J221" s="196"/>
      <c r="K221" s="196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148</v>
      </c>
      <c r="AU221" s="206" t="s">
        <v>82</v>
      </c>
      <c r="AV221" s="13" t="s">
        <v>82</v>
      </c>
      <c r="AW221" s="13" t="s">
        <v>33</v>
      </c>
      <c r="AX221" s="13" t="s">
        <v>72</v>
      </c>
      <c r="AY221" s="206" t="s">
        <v>137</v>
      </c>
    </row>
    <row r="222" spans="2:51" s="13" customFormat="1" ht="11.25" x14ac:dyDescent="0.2">
      <c r="B222" s="195"/>
      <c r="C222" s="196"/>
      <c r="D222" s="197" t="s">
        <v>148</v>
      </c>
      <c r="E222" s="198" t="s">
        <v>19</v>
      </c>
      <c r="F222" s="199" t="s">
        <v>295</v>
      </c>
      <c r="G222" s="196"/>
      <c r="H222" s="200">
        <v>33.987000000000002</v>
      </c>
      <c r="I222" s="201"/>
      <c r="J222" s="196"/>
      <c r="K222" s="196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148</v>
      </c>
      <c r="AU222" s="206" t="s">
        <v>82</v>
      </c>
      <c r="AV222" s="13" t="s">
        <v>82</v>
      </c>
      <c r="AW222" s="13" t="s">
        <v>33</v>
      </c>
      <c r="AX222" s="13" t="s">
        <v>72</v>
      </c>
      <c r="AY222" s="206" t="s">
        <v>137</v>
      </c>
    </row>
    <row r="223" spans="2:51" s="13" customFormat="1" ht="11.25" x14ac:dyDescent="0.2">
      <c r="B223" s="195"/>
      <c r="C223" s="196"/>
      <c r="D223" s="197" t="s">
        <v>148</v>
      </c>
      <c r="E223" s="198" t="s">
        <v>19</v>
      </c>
      <c r="F223" s="199" t="s">
        <v>296</v>
      </c>
      <c r="G223" s="196"/>
      <c r="H223" s="200">
        <v>31.555</v>
      </c>
      <c r="I223" s="201"/>
      <c r="J223" s="196"/>
      <c r="K223" s="196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148</v>
      </c>
      <c r="AU223" s="206" t="s">
        <v>82</v>
      </c>
      <c r="AV223" s="13" t="s">
        <v>82</v>
      </c>
      <c r="AW223" s="13" t="s">
        <v>33</v>
      </c>
      <c r="AX223" s="13" t="s">
        <v>72</v>
      </c>
      <c r="AY223" s="206" t="s">
        <v>137</v>
      </c>
    </row>
    <row r="224" spans="2:51" s="13" customFormat="1" ht="11.25" x14ac:dyDescent="0.2">
      <c r="B224" s="195"/>
      <c r="C224" s="196"/>
      <c r="D224" s="197" t="s">
        <v>148</v>
      </c>
      <c r="E224" s="198" t="s">
        <v>19</v>
      </c>
      <c r="F224" s="199" t="s">
        <v>297</v>
      </c>
      <c r="G224" s="196"/>
      <c r="H224" s="200">
        <v>96.671999999999997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148</v>
      </c>
      <c r="AU224" s="206" t="s">
        <v>82</v>
      </c>
      <c r="AV224" s="13" t="s">
        <v>82</v>
      </c>
      <c r="AW224" s="13" t="s">
        <v>33</v>
      </c>
      <c r="AX224" s="13" t="s">
        <v>72</v>
      </c>
      <c r="AY224" s="206" t="s">
        <v>137</v>
      </c>
    </row>
    <row r="225" spans="2:51" s="13" customFormat="1" ht="11.25" x14ac:dyDescent="0.2">
      <c r="B225" s="195"/>
      <c r="C225" s="196"/>
      <c r="D225" s="197" t="s">
        <v>148</v>
      </c>
      <c r="E225" s="198" t="s">
        <v>19</v>
      </c>
      <c r="F225" s="199" t="s">
        <v>298</v>
      </c>
      <c r="G225" s="196"/>
      <c r="H225" s="200">
        <v>-3.3149999999999999</v>
      </c>
      <c r="I225" s="201"/>
      <c r="J225" s="196"/>
      <c r="K225" s="196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148</v>
      </c>
      <c r="AU225" s="206" t="s">
        <v>82</v>
      </c>
      <c r="AV225" s="13" t="s">
        <v>82</v>
      </c>
      <c r="AW225" s="13" t="s">
        <v>33</v>
      </c>
      <c r="AX225" s="13" t="s">
        <v>72</v>
      </c>
      <c r="AY225" s="206" t="s">
        <v>137</v>
      </c>
    </row>
    <row r="226" spans="2:51" s="14" customFormat="1" ht="11.25" x14ac:dyDescent="0.2">
      <c r="B226" s="207"/>
      <c r="C226" s="208"/>
      <c r="D226" s="197" t="s">
        <v>148</v>
      </c>
      <c r="E226" s="209" t="s">
        <v>19</v>
      </c>
      <c r="F226" s="210" t="s">
        <v>187</v>
      </c>
      <c r="G226" s="208"/>
      <c r="H226" s="209" t="s">
        <v>19</v>
      </c>
      <c r="I226" s="211"/>
      <c r="J226" s="208"/>
      <c r="K226" s="208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148</v>
      </c>
      <c r="AU226" s="216" t="s">
        <v>82</v>
      </c>
      <c r="AV226" s="14" t="s">
        <v>80</v>
      </c>
      <c r="AW226" s="14" t="s">
        <v>33</v>
      </c>
      <c r="AX226" s="14" t="s">
        <v>72</v>
      </c>
      <c r="AY226" s="216" t="s">
        <v>137</v>
      </c>
    </row>
    <row r="227" spans="2:51" s="13" customFormat="1" ht="11.25" x14ac:dyDescent="0.2">
      <c r="B227" s="195"/>
      <c r="C227" s="196"/>
      <c r="D227" s="197" t="s">
        <v>148</v>
      </c>
      <c r="E227" s="198" t="s">
        <v>19</v>
      </c>
      <c r="F227" s="199" t="s">
        <v>299</v>
      </c>
      <c r="G227" s="196"/>
      <c r="H227" s="200">
        <v>-5.1769999999999996</v>
      </c>
      <c r="I227" s="201"/>
      <c r="J227" s="196"/>
      <c r="K227" s="196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148</v>
      </c>
      <c r="AU227" s="206" t="s">
        <v>82</v>
      </c>
      <c r="AV227" s="13" t="s">
        <v>82</v>
      </c>
      <c r="AW227" s="13" t="s">
        <v>33</v>
      </c>
      <c r="AX227" s="13" t="s">
        <v>72</v>
      </c>
      <c r="AY227" s="206" t="s">
        <v>137</v>
      </c>
    </row>
    <row r="228" spans="2:51" s="13" customFormat="1" ht="11.25" x14ac:dyDescent="0.2">
      <c r="B228" s="195"/>
      <c r="C228" s="196"/>
      <c r="D228" s="197" t="s">
        <v>148</v>
      </c>
      <c r="E228" s="198" t="s">
        <v>19</v>
      </c>
      <c r="F228" s="199" t="s">
        <v>300</v>
      </c>
      <c r="G228" s="196"/>
      <c r="H228" s="200">
        <v>-0.67800000000000005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148</v>
      </c>
      <c r="AU228" s="206" t="s">
        <v>82</v>
      </c>
      <c r="AV228" s="13" t="s">
        <v>82</v>
      </c>
      <c r="AW228" s="13" t="s">
        <v>33</v>
      </c>
      <c r="AX228" s="13" t="s">
        <v>72</v>
      </c>
      <c r="AY228" s="206" t="s">
        <v>137</v>
      </c>
    </row>
    <row r="229" spans="2:51" s="13" customFormat="1" ht="11.25" x14ac:dyDescent="0.2">
      <c r="B229" s="195"/>
      <c r="C229" s="196"/>
      <c r="D229" s="197" t="s">
        <v>148</v>
      </c>
      <c r="E229" s="198" t="s">
        <v>19</v>
      </c>
      <c r="F229" s="199" t="s">
        <v>301</v>
      </c>
      <c r="G229" s="196"/>
      <c r="H229" s="200">
        <v>-0.66600000000000004</v>
      </c>
      <c r="I229" s="201"/>
      <c r="J229" s="196"/>
      <c r="K229" s="196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148</v>
      </c>
      <c r="AU229" s="206" t="s">
        <v>82</v>
      </c>
      <c r="AV229" s="13" t="s">
        <v>82</v>
      </c>
      <c r="AW229" s="13" t="s">
        <v>33</v>
      </c>
      <c r="AX229" s="13" t="s">
        <v>72</v>
      </c>
      <c r="AY229" s="206" t="s">
        <v>137</v>
      </c>
    </row>
    <row r="230" spans="2:51" s="13" customFormat="1" ht="11.25" x14ac:dyDescent="0.2">
      <c r="B230" s="195"/>
      <c r="C230" s="196"/>
      <c r="D230" s="197" t="s">
        <v>148</v>
      </c>
      <c r="E230" s="198" t="s">
        <v>19</v>
      </c>
      <c r="F230" s="199" t="s">
        <v>302</v>
      </c>
      <c r="G230" s="196"/>
      <c r="H230" s="200">
        <v>-27.073</v>
      </c>
      <c r="I230" s="201"/>
      <c r="J230" s="196"/>
      <c r="K230" s="196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148</v>
      </c>
      <c r="AU230" s="206" t="s">
        <v>82</v>
      </c>
      <c r="AV230" s="13" t="s">
        <v>82</v>
      </c>
      <c r="AW230" s="13" t="s">
        <v>33</v>
      </c>
      <c r="AX230" s="13" t="s">
        <v>72</v>
      </c>
      <c r="AY230" s="206" t="s">
        <v>137</v>
      </c>
    </row>
    <row r="231" spans="2:51" s="13" customFormat="1" ht="11.25" x14ac:dyDescent="0.2">
      <c r="B231" s="195"/>
      <c r="C231" s="196"/>
      <c r="D231" s="197" t="s">
        <v>148</v>
      </c>
      <c r="E231" s="198" t="s">
        <v>19</v>
      </c>
      <c r="F231" s="199" t="s">
        <v>254</v>
      </c>
      <c r="G231" s="196"/>
      <c r="H231" s="200">
        <v>-2.758</v>
      </c>
      <c r="I231" s="201"/>
      <c r="J231" s="196"/>
      <c r="K231" s="196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148</v>
      </c>
      <c r="AU231" s="206" t="s">
        <v>82</v>
      </c>
      <c r="AV231" s="13" t="s">
        <v>82</v>
      </c>
      <c r="AW231" s="13" t="s">
        <v>33</v>
      </c>
      <c r="AX231" s="13" t="s">
        <v>72</v>
      </c>
      <c r="AY231" s="206" t="s">
        <v>137</v>
      </c>
    </row>
    <row r="232" spans="2:51" s="13" customFormat="1" ht="11.25" x14ac:dyDescent="0.2">
      <c r="B232" s="195"/>
      <c r="C232" s="196"/>
      <c r="D232" s="197" t="s">
        <v>148</v>
      </c>
      <c r="E232" s="198" t="s">
        <v>19</v>
      </c>
      <c r="F232" s="199" t="s">
        <v>303</v>
      </c>
      <c r="G232" s="196"/>
      <c r="H232" s="200">
        <v>-12.608000000000001</v>
      </c>
      <c r="I232" s="201"/>
      <c r="J232" s="196"/>
      <c r="K232" s="196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148</v>
      </c>
      <c r="AU232" s="206" t="s">
        <v>82</v>
      </c>
      <c r="AV232" s="13" t="s">
        <v>82</v>
      </c>
      <c r="AW232" s="13" t="s">
        <v>33</v>
      </c>
      <c r="AX232" s="13" t="s">
        <v>72</v>
      </c>
      <c r="AY232" s="206" t="s">
        <v>137</v>
      </c>
    </row>
    <row r="233" spans="2:51" s="14" customFormat="1" ht="11.25" x14ac:dyDescent="0.2">
      <c r="B233" s="207"/>
      <c r="C233" s="208"/>
      <c r="D233" s="197" t="s">
        <v>148</v>
      </c>
      <c r="E233" s="209" t="s">
        <v>19</v>
      </c>
      <c r="F233" s="210" t="s">
        <v>279</v>
      </c>
      <c r="G233" s="208"/>
      <c r="H233" s="209" t="s">
        <v>19</v>
      </c>
      <c r="I233" s="211"/>
      <c r="J233" s="208"/>
      <c r="K233" s="208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148</v>
      </c>
      <c r="AU233" s="216" t="s">
        <v>82</v>
      </c>
      <c r="AV233" s="14" t="s">
        <v>80</v>
      </c>
      <c r="AW233" s="14" t="s">
        <v>33</v>
      </c>
      <c r="AX233" s="14" t="s">
        <v>72</v>
      </c>
      <c r="AY233" s="216" t="s">
        <v>137</v>
      </c>
    </row>
    <row r="234" spans="2:51" s="13" customFormat="1" ht="11.25" x14ac:dyDescent="0.2">
      <c r="B234" s="195"/>
      <c r="C234" s="196"/>
      <c r="D234" s="197" t="s">
        <v>148</v>
      </c>
      <c r="E234" s="198" t="s">
        <v>19</v>
      </c>
      <c r="F234" s="199" t="s">
        <v>304</v>
      </c>
      <c r="G234" s="196"/>
      <c r="H234" s="200">
        <v>2.4540000000000002</v>
      </c>
      <c r="I234" s="201"/>
      <c r="J234" s="196"/>
      <c r="K234" s="196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148</v>
      </c>
      <c r="AU234" s="206" t="s">
        <v>82</v>
      </c>
      <c r="AV234" s="13" t="s">
        <v>82</v>
      </c>
      <c r="AW234" s="13" t="s">
        <v>33</v>
      </c>
      <c r="AX234" s="13" t="s">
        <v>72</v>
      </c>
      <c r="AY234" s="206" t="s">
        <v>137</v>
      </c>
    </row>
    <row r="235" spans="2:51" s="13" customFormat="1" ht="11.25" x14ac:dyDescent="0.2">
      <c r="B235" s="195"/>
      <c r="C235" s="196"/>
      <c r="D235" s="197" t="s">
        <v>148</v>
      </c>
      <c r="E235" s="198" t="s">
        <v>19</v>
      </c>
      <c r="F235" s="199" t="s">
        <v>305</v>
      </c>
      <c r="G235" s="196"/>
      <c r="H235" s="200">
        <v>0.46600000000000003</v>
      </c>
      <c r="I235" s="201"/>
      <c r="J235" s="196"/>
      <c r="K235" s="196"/>
      <c r="L235" s="202"/>
      <c r="M235" s="203"/>
      <c r="N235" s="204"/>
      <c r="O235" s="204"/>
      <c r="P235" s="204"/>
      <c r="Q235" s="204"/>
      <c r="R235" s="204"/>
      <c r="S235" s="204"/>
      <c r="T235" s="205"/>
      <c r="AT235" s="206" t="s">
        <v>148</v>
      </c>
      <c r="AU235" s="206" t="s">
        <v>82</v>
      </c>
      <c r="AV235" s="13" t="s">
        <v>82</v>
      </c>
      <c r="AW235" s="13" t="s">
        <v>33</v>
      </c>
      <c r="AX235" s="13" t="s">
        <v>72</v>
      </c>
      <c r="AY235" s="206" t="s">
        <v>137</v>
      </c>
    </row>
    <row r="236" spans="2:51" s="13" customFormat="1" ht="11.25" x14ac:dyDescent="0.2">
      <c r="B236" s="195"/>
      <c r="C236" s="196"/>
      <c r="D236" s="197" t="s">
        <v>148</v>
      </c>
      <c r="E236" s="198" t="s">
        <v>19</v>
      </c>
      <c r="F236" s="199" t="s">
        <v>306</v>
      </c>
      <c r="G236" s="196"/>
      <c r="H236" s="200">
        <v>0.46200000000000002</v>
      </c>
      <c r="I236" s="201"/>
      <c r="J236" s="196"/>
      <c r="K236" s="196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148</v>
      </c>
      <c r="AU236" s="206" t="s">
        <v>82</v>
      </c>
      <c r="AV236" s="13" t="s">
        <v>82</v>
      </c>
      <c r="AW236" s="13" t="s">
        <v>33</v>
      </c>
      <c r="AX236" s="13" t="s">
        <v>72</v>
      </c>
      <c r="AY236" s="206" t="s">
        <v>137</v>
      </c>
    </row>
    <row r="237" spans="2:51" s="13" customFormat="1" ht="11.25" x14ac:dyDescent="0.2">
      <c r="B237" s="195"/>
      <c r="C237" s="196"/>
      <c r="D237" s="197" t="s">
        <v>148</v>
      </c>
      <c r="E237" s="198" t="s">
        <v>19</v>
      </c>
      <c r="F237" s="199" t="s">
        <v>307</v>
      </c>
      <c r="G237" s="196"/>
      <c r="H237" s="200">
        <v>12.194000000000001</v>
      </c>
      <c r="I237" s="201"/>
      <c r="J237" s="196"/>
      <c r="K237" s="196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148</v>
      </c>
      <c r="AU237" s="206" t="s">
        <v>82</v>
      </c>
      <c r="AV237" s="13" t="s">
        <v>82</v>
      </c>
      <c r="AW237" s="13" t="s">
        <v>33</v>
      </c>
      <c r="AX237" s="13" t="s">
        <v>72</v>
      </c>
      <c r="AY237" s="206" t="s">
        <v>137</v>
      </c>
    </row>
    <row r="238" spans="2:51" s="13" customFormat="1" ht="11.25" x14ac:dyDescent="0.2">
      <c r="B238" s="195"/>
      <c r="C238" s="196"/>
      <c r="D238" s="197" t="s">
        <v>148</v>
      </c>
      <c r="E238" s="198" t="s">
        <v>19</v>
      </c>
      <c r="F238" s="199" t="s">
        <v>308</v>
      </c>
      <c r="G238" s="196"/>
      <c r="H238" s="200">
        <v>7.7249999999999996</v>
      </c>
      <c r="I238" s="201"/>
      <c r="J238" s="196"/>
      <c r="K238" s="196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148</v>
      </c>
      <c r="AU238" s="206" t="s">
        <v>82</v>
      </c>
      <c r="AV238" s="13" t="s">
        <v>82</v>
      </c>
      <c r="AW238" s="13" t="s">
        <v>33</v>
      </c>
      <c r="AX238" s="13" t="s">
        <v>72</v>
      </c>
      <c r="AY238" s="206" t="s">
        <v>137</v>
      </c>
    </row>
    <row r="239" spans="2:51" s="13" customFormat="1" ht="11.25" x14ac:dyDescent="0.2">
      <c r="B239" s="195"/>
      <c r="C239" s="196"/>
      <c r="D239" s="197" t="s">
        <v>148</v>
      </c>
      <c r="E239" s="198" t="s">
        <v>19</v>
      </c>
      <c r="F239" s="199" t="s">
        <v>309</v>
      </c>
      <c r="G239" s="196"/>
      <c r="H239" s="200">
        <v>2.145</v>
      </c>
      <c r="I239" s="201"/>
      <c r="J239" s="196"/>
      <c r="K239" s="196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148</v>
      </c>
      <c r="AU239" s="206" t="s">
        <v>82</v>
      </c>
      <c r="AV239" s="13" t="s">
        <v>82</v>
      </c>
      <c r="AW239" s="13" t="s">
        <v>33</v>
      </c>
      <c r="AX239" s="13" t="s">
        <v>72</v>
      </c>
      <c r="AY239" s="206" t="s">
        <v>137</v>
      </c>
    </row>
    <row r="240" spans="2:51" s="16" customFormat="1" ht="11.25" x14ac:dyDescent="0.2">
      <c r="B240" s="228"/>
      <c r="C240" s="229"/>
      <c r="D240" s="197" t="s">
        <v>148</v>
      </c>
      <c r="E240" s="230" t="s">
        <v>19</v>
      </c>
      <c r="F240" s="231" t="s">
        <v>310</v>
      </c>
      <c r="G240" s="229"/>
      <c r="H240" s="232">
        <v>316.79599999999999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148</v>
      </c>
      <c r="AU240" s="238" t="s">
        <v>82</v>
      </c>
      <c r="AV240" s="16" t="s">
        <v>138</v>
      </c>
      <c r="AW240" s="16" t="s">
        <v>33</v>
      </c>
      <c r="AX240" s="16" t="s">
        <v>72</v>
      </c>
      <c r="AY240" s="238" t="s">
        <v>137</v>
      </c>
    </row>
    <row r="241" spans="2:51" s="14" customFormat="1" ht="11.25" x14ac:dyDescent="0.2">
      <c r="B241" s="207"/>
      <c r="C241" s="208"/>
      <c r="D241" s="197" t="s">
        <v>148</v>
      </c>
      <c r="E241" s="209" t="s">
        <v>19</v>
      </c>
      <c r="F241" s="210" t="s">
        <v>217</v>
      </c>
      <c r="G241" s="208"/>
      <c r="H241" s="209" t="s">
        <v>19</v>
      </c>
      <c r="I241" s="211"/>
      <c r="J241" s="208"/>
      <c r="K241" s="208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148</v>
      </c>
      <c r="AU241" s="216" t="s">
        <v>82</v>
      </c>
      <c r="AV241" s="14" t="s">
        <v>80</v>
      </c>
      <c r="AW241" s="14" t="s">
        <v>33</v>
      </c>
      <c r="AX241" s="14" t="s">
        <v>72</v>
      </c>
      <c r="AY241" s="216" t="s">
        <v>137</v>
      </c>
    </row>
    <row r="242" spans="2:51" s="13" customFormat="1" ht="11.25" x14ac:dyDescent="0.2">
      <c r="B242" s="195"/>
      <c r="C242" s="196"/>
      <c r="D242" s="197" t="s">
        <v>148</v>
      </c>
      <c r="E242" s="198" t="s">
        <v>19</v>
      </c>
      <c r="F242" s="199" t="s">
        <v>311</v>
      </c>
      <c r="G242" s="196"/>
      <c r="H242" s="200">
        <v>28.501000000000001</v>
      </c>
      <c r="I242" s="201"/>
      <c r="J242" s="196"/>
      <c r="K242" s="196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148</v>
      </c>
      <c r="AU242" s="206" t="s">
        <v>82</v>
      </c>
      <c r="AV242" s="13" t="s">
        <v>82</v>
      </c>
      <c r="AW242" s="13" t="s">
        <v>33</v>
      </c>
      <c r="AX242" s="13" t="s">
        <v>72</v>
      </c>
      <c r="AY242" s="206" t="s">
        <v>137</v>
      </c>
    </row>
    <row r="243" spans="2:51" s="13" customFormat="1" ht="11.25" x14ac:dyDescent="0.2">
      <c r="B243" s="195"/>
      <c r="C243" s="196"/>
      <c r="D243" s="197" t="s">
        <v>148</v>
      </c>
      <c r="E243" s="198" t="s">
        <v>19</v>
      </c>
      <c r="F243" s="199" t="s">
        <v>312</v>
      </c>
      <c r="G243" s="196"/>
      <c r="H243" s="200">
        <v>10.340999999999999</v>
      </c>
      <c r="I243" s="201"/>
      <c r="J243" s="196"/>
      <c r="K243" s="196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148</v>
      </c>
      <c r="AU243" s="206" t="s">
        <v>82</v>
      </c>
      <c r="AV243" s="13" t="s">
        <v>82</v>
      </c>
      <c r="AW243" s="13" t="s">
        <v>33</v>
      </c>
      <c r="AX243" s="13" t="s">
        <v>72</v>
      </c>
      <c r="AY243" s="206" t="s">
        <v>137</v>
      </c>
    </row>
    <row r="244" spans="2:51" s="13" customFormat="1" ht="11.25" x14ac:dyDescent="0.2">
      <c r="B244" s="195"/>
      <c r="C244" s="196"/>
      <c r="D244" s="197" t="s">
        <v>148</v>
      </c>
      <c r="E244" s="198" t="s">
        <v>19</v>
      </c>
      <c r="F244" s="199" t="s">
        <v>313</v>
      </c>
      <c r="G244" s="196"/>
      <c r="H244" s="200">
        <v>21.009</v>
      </c>
      <c r="I244" s="201"/>
      <c r="J244" s="196"/>
      <c r="K244" s="196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148</v>
      </c>
      <c r="AU244" s="206" t="s">
        <v>82</v>
      </c>
      <c r="AV244" s="13" t="s">
        <v>82</v>
      </c>
      <c r="AW244" s="13" t="s">
        <v>33</v>
      </c>
      <c r="AX244" s="13" t="s">
        <v>72</v>
      </c>
      <c r="AY244" s="206" t="s">
        <v>137</v>
      </c>
    </row>
    <row r="245" spans="2:51" s="13" customFormat="1" ht="11.25" x14ac:dyDescent="0.2">
      <c r="B245" s="195"/>
      <c r="C245" s="196"/>
      <c r="D245" s="197" t="s">
        <v>148</v>
      </c>
      <c r="E245" s="198" t="s">
        <v>19</v>
      </c>
      <c r="F245" s="199" t="s">
        <v>314</v>
      </c>
      <c r="G245" s="196"/>
      <c r="H245" s="200">
        <v>61.887</v>
      </c>
      <c r="I245" s="201"/>
      <c r="J245" s="196"/>
      <c r="K245" s="196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148</v>
      </c>
      <c r="AU245" s="206" t="s">
        <v>82</v>
      </c>
      <c r="AV245" s="13" t="s">
        <v>82</v>
      </c>
      <c r="AW245" s="13" t="s">
        <v>33</v>
      </c>
      <c r="AX245" s="13" t="s">
        <v>72</v>
      </c>
      <c r="AY245" s="206" t="s">
        <v>137</v>
      </c>
    </row>
    <row r="246" spans="2:51" s="14" customFormat="1" ht="11.25" x14ac:dyDescent="0.2">
      <c r="B246" s="207"/>
      <c r="C246" s="208"/>
      <c r="D246" s="197" t="s">
        <v>148</v>
      </c>
      <c r="E246" s="209" t="s">
        <v>19</v>
      </c>
      <c r="F246" s="210" t="s">
        <v>315</v>
      </c>
      <c r="G246" s="208"/>
      <c r="H246" s="209" t="s">
        <v>19</v>
      </c>
      <c r="I246" s="211"/>
      <c r="J246" s="208"/>
      <c r="K246" s="208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148</v>
      </c>
      <c r="AU246" s="216" t="s">
        <v>82</v>
      </c>
      <c r="AV246" s="14" t="s">
        <v>80</v>
      </c>
      <c r="AW246" s="14" t="s">
        <v>33</v>
      </c>
      <c r="AX246" s="14" t="s">
        <v>72</v>
      </c>
      <c r="AY246" s="216" t="s">
        <v>137</v>
      </c>
    </row>
    <row r="247" spans="2:51" s="13" customFormat="1" ht="11.25" x14ac:dyDescent="0.2">
      <c r="B247" s="195"/>
      <c r="C247" s="196"/>
      <c r="D247" s="197" t="s">
        <v>148</v>
      </c>
      <c r="E247" s="198" t="s">
        <v>19</v>
      </c>
      <c r="F247" s="199" t="s">
        <v>316</v>
      </c>
      <c r="G247" s="196"/>
      <c r="H247" s="200">
        <v>22.469000000000001</v>
      </c>
      <c r="I247" s="201"/>
      <c r="J247" s="196"/>
      <c r="K247" s="196"/>
      <c r="L247" s="202"/>
      <c r="M247" s="203"/>
      <c r="N247" s="204"/>
      <c r="O247" s="204"/>
      <c r="P247" s="204"/>
      <c r="Q247" s="204"/>
      <c r="R247" s="204"/>
      <c r="S247" s="204"/>
      <c r="T247" s="205"/>
      <c r="AT247" s="206" t="s">
        <v>148</v>
      </c>
      <c r="AU247" s="206" t="s">
        <v>82</v>
      </c>
      <c r="AV247" s="13" t="s">
        <v>82</v>
      </c>
      <c r="AW247" s="13" t="s">
        <v>33</v>
      </c>
      <c r="AX247" s="13" t="s">
        <v>72</v>
      </c>
      <c r="AY247" s="206" t="s">
        <v>137</v>
      </c>
    </row>
    <row r="248" spans="2:51" s="13" customFormat="1" ht="11.25" x14ac:dyDescent="0.2">
      <c r="B248" s="195"/>
      <c r="C248" s="196"/>
      <c r="D248" s="197" t="s">
        <v>148</v>
      </c>
      <c r="E248" s="198" t="s">
        <v>19</v>
      </c>
      <c r="F248" s="199" t="s">
        <v>317</v>
      </c>
      <c r="G248" s="196"/>
      <c r="H248" s="200">
        <v>44.402000000000001</v>
      </c>
      <c r="I248" s="201"/>
      <c r="J248" s="196"/>
      <c r="K248" s="196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148</v>
      </c>
      <c r="AU248" s="206" t="s">
        <v>82</v>
      </c>
      <c r="AV248" s="13" t="s">
        <v>82</v>
      </c>
      <c r="AW248" s="13" t="s">
        <v>33</v>
      </c>
      <c r="AX248" s="13" t="s">
        <v>72</v>
      </c>
      <c r="AY248" s="206" t="s">
        <v>137</v>
      </c>
    </row>
    <row r="249" spans="2:51" s="13" customFormat="1" ht="11.25" x14ac:dyDescent="0.2">
      <c r="B249" s="195"/>
      <c r="C249" s="196"/>
      <c r="D249" s="197" t="s">
        <v>148</v>
      </c>
      <c r="E249" s="198" t="s">
        <v>19</v>
      </c>
      <c r="F249" s="199" t="s">
        <v>318</v>
      </c>
      <c r="G249" s="196"/>
      <c r="H249" s="200">
        <v>47.62</v>
      </c>
      <c r="I249" s="201"/>
      <c r="J249" s="196"/>
      <c r="K249" s="196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148</v>
      </c>
      <c r="AU249" s="206" t="s">
        <v>82</v>
      </c>
      <c r="AV249" s="13" t="s">
        <v>82</v>
      </c>
      <c r="AW249" s="13" t="s">
        <v>33</v>
      </c>
      <c r="AX249" s="13" t="s">
        <v>72</v>
      </c>
      <c r="AY249" s="206" t="s">
        <v>137</v>
      </c>
    </row>
    <row r="250" spans="2:51" s="13" customFormat="1" ht="11.25" x14ac:dyDescent="0.2">
      <c r="B250" s="195"/>
      <c r="C250" s="196"/>
      <c r="D250" s="197" t="s">
        <v>148</v>
      </c>
      <c r="E250" s="198" t="s">
        <v>19</v>
      </c>
      <c r="F250" s="199" t="s">
        <v>319</v>
      </c>
      <c r="G250" s="196"/>
      <c r="H250" s="200">
        <v>47.500999999999998</v>
      </c>
      <c r="I250" s="201"/>
      <c r="J250" s="196"/>
      <c r="K250" s="196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148</v>
      </c>
      <c r="AU250" s="206" t="s">
        <v>82</v>
      </c>
      <c r="AV250" s="13" t="s">
        <v>82</v>
      </c>
      <c r="AW250" s="13" t="s">
        <v>33</v>
      </c>
      <c r="AX250" s="13" t="s">
        <v>72</v>
      </c>
      <c r="AY250" s="206" t="s">
        <v>137</v>
      </c>
    </row>
    <row r="251" spans="2:51" s="14" customFormat="1" ht="11.25" x14ac:dyDescent="0.2">
      <c r="B251" s="207"/>
      <c r="C251" s="208"/>
      <c r="D251" s="197" t="s">
        <v>148</v>
      </c>
      <c r="E251" s="209" t="s">
        <v>19</v>
      </c>
      <c r="F251" s="210" t="s">
        <v>187</v>
      </c>
      <c r="G251" s="208"/>
      <c r="H251" s="209" t="s">
        <v>19</v>
      </c>
      <c r="I251" s="211"/>
      <c r="J251" s="208"/>
      <c r="K251" s="208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148</v>
      </c>
      <c r="AU251" s="216" t="s">
        <v>82</v>
      </c>
      <c r="AV251" s="14" t="s">
        <v>80</v>
      </c>
      <c r="AW251" s="14" t="s">
        <v>33</v>
      </c>
      <c r="AX251" s="14" t="s">
        <v>72</v>
      </c>
      <c r="AY251" s="216" t="s">
        <v>137</v>
      </c>
    </row>
    <row r="252" spans="2:51" s="13" customFormat="1" ht="11.25" x14ac:dyDescent="0.2">
      <c r="B252" s="195"/>
      <c r="C252" s="196"/>
      <c r="D252" s="197" t="s">
        <v>148</v>
      </c>
      <c r="E252" s="198" t="s">
        <v>19</v>
      </c>
      <c r="F252" s="199" t="s">
        <v>320</v>
      </c>
      <c r="G252" s="196"/>
      <c r="H252" s="200">
        <v>-20.706</v>
      </c>
      <c r="I252" s="201"/>
      <c r="J252" s="196"/>
      <c r="K252" s="196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148</v>
      </c>
      <c r="AU252" s="206" t="s">
        <v>82</v>
      </c>
      <c r="AV252" s="13" t="s">
        <v>82</v>
      </c>
      <c r="AW252" s="13" t="s">
        <v>33</v>
      </c>
      <c r="AX252" s="13" t="s">
        <v>72</v>
      </c>
      <c r="AY252" s="206" t="s">
        <v>137</v>
      </c>
    </row>
    <row r="253" spans="2:51" s="13" customFormat="1" ht="11.25" x14ac:dyDescent="0.2">
      <c r="B253" s="195"/>
      <c r="C253" s="196"/>
      <c r="D253" s="197" t="s">
        <v>148</v>
      </c>
      <c r="E253" s="198" t="s">
        <v>19</v>
      </c>
      <c r="F253" s="199" t="s">
        <v>321</v>
      </c>
      <c r="G253" s="196"/>
      <c r="H253" s="200">
        <v>-0.47599999999999998</v>
      </c>
      <c r="I253" s="201"/>
      <c r="J253" s="196"/>
      <c r="K253" s="196"/>
      <c r="L253" s="202"/>
      <c r="M253" s="203"/>
      <c r="N253" s="204"/>
      <c r="O253" s="204"/>
      <c r="P253" s="204"/>
      <c r="Q253" s="204"/>
      <c r="R253" s="204"/>
      <c r="S253" s="204"/>
      <c r="T253" s="205"/>
      <c r="AT253" s="206" t="s">
        <v>148</v>
      </c>
      <c r="AU253" s="206" t="s">
        <v>82</v>
      </c>
      <c r="AV253" s="13" t="s">
        <v>82</v>
      </c>
      <c r="AW253" s="13" t="s">
        <v>33</v>
      </c>
      <c r="AX253" s="13" t="s">
        <v>72</v>
      </c>
      <c r="AY253" s="206" t="s">
        <v>137</v>
      </c>
    </row>
    <row r="254" spans="2:51" s="13" customFormat="1" ht="11.25" x14ac:dyDescent="0.2">
      <c r="B254" s="195"/>
      <c r="C254" s="196"/>
      <c r="D254" s="197" t="s">
        <v>148</v>
      </c>
      <c r="E254" s="198" t="s">
        <v>19</v>
      </c>
      <c r="F254" s="199" t="s">
        <v>188</v>
      </c>
      <c r="G254" s="196"/>
      <c r="H254" s="200">
        <v>-1.379</v>
      </c>
      <c r="I254" s="201"/>
      <c r="J254" s="196"/>
      <c r="K254" s="196"/>
      <c r="L254" s="202"/>
      <c r="M254" s="203"/>
      <c r="N254" s="204"/>
      <c r="O254" s="204"/>
      <c r="P254" s="204"/>
      <c r="Q254" s="204"/>
      <c r="R254" s="204"/>
      <c r="S254" s="204"/>
      <c r="T254" s="205"/>
      <c r="AT254" s="206" t="s">
        <v>148</v>
      </c>
      <c r="AU254" s="206" t="s">
        <v>82</v>
      </c>
      <c r="AV254" s="13" t="s">
        <v>82</v>
      </c>
      <c r="AW254" s="13" t="s">
        <v>33</v>
      </c>
      <c r="AX254" s="13" t="s">
        <v>72</v>
      </c>
      <c r="AY254" s="206" t="s">
        <v>137</v>
      </c>
    </row>
    <row r="255" spans="2:51" s="13" customFormat="1" ht="11.25" x14ac:dyDescent="0.2">
      <c r="B255" s="195"/>
      <c r="C255" s="196"/>
      <c r="D255" s="197" t="s">
        <v>148</v>
      </c>
      <c r="E255" s="198" t="s">
        <v>19</v>
      </c>
      <c r="F255" s="199" t="s">
        <v>322</v>
      </c>
      <c r="G255" s="196"/>
      <c r="H255" s="200">
        <v>-14.183999999999999</v>
      </c>
      <c r="I255" s="201"/>
      <c r="J255" s="196"/>
      <c r="K255" s="196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148</v>
      </c>
      <c r="AU255" s="206" t="s">
        <v>82</v>
      </c>
      <c r="AV255" s="13" t="s">
        <v>82</v>
      </c>
      <c r="AW255" s="13" t="s">
        <v>33</v>
      </c>
      <c r="AX255" s="13" t="s">
        <v>72</v>
      </c>
      <c r="AY255" s="206" t="s">
        <v>137</v>
      </c>
    </row>
    <row r="256" spans="2:51" s="14" customFormat="1" ht="11.25" x14ac:dyDescent="0.2">
      <c r="B256" s="207"/>
      <c r="C256" s="208"/>
      <c r="D256" s="197" t="s">
        <v>148</v>
      </c>
      <c r="E256" s="209" t="s">
        <v>19</v>
      </c>
      <c r="F256" s="210" t="s">
        <v>279</v>
      </c>
      <c r="G256" s="208"/>
      <c r="H256" s="209" t="s">
        <v>19</v>
      </c>
      <c r="I256" s="211"/>
      <c r="J256" s="208"/>
      <c r="K256" s="208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148</v>
      </c>
      <c r="AU256" s="216" t="s">
        <v>82</v>
      </c>
      <c r="AV256" s="14" t="s">
        <v>80</v>
      </c>
      <c r="AW256" s="14" t="s">
        <v>33</v>
      </c>
      <c r="AX256" s="14" t="s">
        <v>72</v>
      </c>
      <c r="AY256" s="216" t="s">
        <v>137</v>
      </c>
    </row>
    <row r="257" spans="1:65" s="13" customFormat="1" ht="11.25" x14ac:dyDescent="0.2">
      <c r="B257" s="195"/>
      <c r="C257" s="196"/>
      <c r="D257" s="197" t="s">
        <v>148</v>
      </c>
      <c r="E257" s="198" t="s">
        <v>19</v>
      </c>
      <c r="F257" s="199" t="s">
        <v>323</v>
      </c>
      <c r="G257" s="196"/>
      <c r="H257" s="200">
        <v>9.8160000000000007</v>
      </c>
      <c r="I257" s="201"/>
      <c r="J257" s="196"/>
      <c r="K257" s="196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148</v>
      </c>
      <c r="AU257" s="206" t="s">
        <v>82</v>
      </c>
      <c r="AV257" s="13" t="s">
        <v>82</v>
      </c>
      <c r="AW257" s="13" t="s">
        <v>33</v>
      </c>
      <c r="AX257" s="13" t="s">
        <v>72</v>
      </c>
      <c r="AY257" s="206" t="s">
        <v>137</v>
      </c>
    </row>
    <row r="258" spans="1:65" s="13" customFormat="1" ht="11.25" x14ac:dyDescent="0.2">
      <c r="B258" s="195"/>
      <c r="C258" s="196"/>
      <c r="D258" s="197" t="s">
        <v>148</v>
      </c>
      <c r="E258" s="198" t="s">
        <v>19</v>
      </c>
      <c r="F258" s="199" t="s">
        <v>324</v>
      </c>
      <c r="G258" s="196"/>
      <c r="H258" s="200">
        <v>0.39800000000000002</v>
      </c>
      <c r="I258" s="201"/>
      <c r="J258" s="196"/>
      <c r="K258" s="196"/>
      <c r="L258" s="202"/>
      <c r="M258" s="203"/>
      <c r="N258" s="204"/>
      <c r="O258" s="204"/>
      <c r="P258" s="204"/>
      <c r="Q258" s="204"/>
      <c r="R258" s="204"/>
      <c r="S258" s="204"/>
      <c r="T258" s="205"/>
      <c r="AT258" s="206" t="s">
        <v>148</v>
      </c>
      <c r="AU258" s="206" t="s">
        <v>82</v>
      </c>
      <c r="AV258" s="13" t="s">
        <v>82</v>
      </c>
      <c r="AW258" s="13" t="s">
        <v>33</v>
      </c>
      <c r="AX258" s="13" t="s">
        <v>72</v>
      </c>
      <c r="AY258" s="206" t="s">
        <v>137</v>
      </c>
    </row>
    <row r="259" spans="1:65" s="13" customFormat="1" ht="11.25" x14ac:dyDescent="0.2">
      <c r="B259" s="195"/>
      <c r="C259" s="196"/>
      <c r="D259" s="197" t="s">
        <v>148</v>
      </c>
      <c r="E259" s="198" t="s">
        <v>19</v>
      </c>
      <c r="F259" s="199" t="s">
        <v>283</v>
      </c>
      <c r="G259" s="196"/>
      <c r="H259" s="200">
        <v>3.863</v>
      </c>
      <c r="I259" s="201"/>
      <c r="J259" s="196"/>
      <c r="K259" s="196"/>
      <c r="L259" s="202"/>
      <c r="M259" s="203"/>
      <c r="N259" s="204"/>
      <c r="O259" s="204"/>
      <c r="P259" s="204"/>
      <c r="Q259" s="204"/>
      <c r="R259" s="204"/>
      <c r="S259" s="204"/>
      <c r="T259" s="205"/>
      <c r="AT259" s="206" t="s">
        <v>148</v>
      </c>
      <c r="AU259" s="206" t="s">
        <v>82</v>
      </c>
      <c r="AV259" s="13" t="s">
        <v>82</v>
      </c>
      <c r="AW259" s="13" t="s">
        <v>33</v>
      </c>
      <c r="AX259" s="13" t="s">
        <v>72</v>
      </c>
      <c r="AY259" s="206" t="s">
        <v>137</v>
      </c>
    </row>
    <row r="260" spans="1:65" s="13" customFormat="1" ht="11.25" x14ac:dyDescent="0.2">
      <c r="B260" s="195"/>
      <c r="C260" s="196"/>
      <c r="D260" s="197" t="s">
        <v>148</v>
      </c>
      <c r="E260" s="198" t="s">
        <v>19</v>
      </c>
      <c r="F260" s="199" t="s">
        <v>325</v>
      </c>
      <c r="G260" s="196"/>
      <c r="H260" s="200">
        <v>2.109</v>
      </c>
      <c r="I260" s="201"/>
      <c r="J260" s="196"/>
      <c r="K260" s="196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148</v>
      </c>
      <c r="AU260" s="206" t="s">
        <v>82</v>
      </c>
      <c r="AV260" s="13" t="s">
        <v>82</v>
      </c>
      <c r="AW260" s="13" t="s">
        <v>33</v>
      </c>
      <c r="AX260" s="13" t="s">
        <v>72</v>
      </c>
      <c r="AY260" s="206" t="s">
        <v>137</v>
      </c>
    </row>
    <row r="261" spans="1:65" s="16" customFormat="1" ht="11.25" x14ac:dyDescent="0.2">
      <c r="B261" s="228"/>
      <c r="C261" s="229"/>
      <c r="D261" s="197" t="s">
        <v>148</v>
      </c>
      <c r="E261" s="230" t="s">
        <v>19</v>
      </c>
      <c r="F261" s="231" t="s">
        <v>326</v>
      </c>
      <c r="G261" s="229"/>
      <c r="H261" s="232">
        <v>263.17099999999999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148</v>
      </c>
      <c r="AU261" s="238" t="s">
        <v>82</v>
      </c>
      <c r="AV261" s="16" t="s">
        <v>138</v>
      </c>
      <c r="AW261" s="16" t="s">
        <v>33</v>
      </c>
      <c r="AX261" s="16" t="s">
        <v>72</v>
      </c>
      <c r="AY261" s="238" t="s">
        <v>137</v>
      </c>
    </row>
    <row r="262" spans="1:65" s="15" customFormat="1" ht="11.25" x14ac:dyDescent="0.2">
      <c r="B262" s="217"/>
      <c r="C262" s="218"/>
      <c r="D262" s="197" t="s">
        <v>148</v>
      </c>
      <c r="E262" s="219" t="s">
        <v>19</v>
      </c>
      <c r="F262" s="220" t="s">
        <v>189</v>
      </c>
      <c r="G262" s="218"/>
      <c r="H262" s="221">
        <v>751.173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148</v>
      </c>
      <c r="AU262" s="227" t="s">
        <v>82</v>
      </c>
      <c r="AV262" s="15" t="s">
        <v>144</v>
      </c>
      <c r="AW262" s="15" t="s">
        <v>33</v>
      </c>
      <c r="AX262" s="15" t="s">
        <v>80</v>
      </c>
      <c r="AY262" s="227" t="s">
        <v>137</v>
      </c>
    </row>
    <row r="263" spans="1:65" s="2" customFormat="1" ht="24.2" customHeight="1" x14ac:dyDescent="0.2">
      <c r="A263" s="36"/>
      <c r="B263" s="37"/>
      <c r="C263" s="176" t="s">
        <v>327</v>
      </c>
      <c r="D263" s="176" t="s">
        <v>140</v>
      </c>
      <c r="E263" s="177" t="s">
        <v>328</v>
      </c>
      <c r="F263" s="178" t="s">
        <v>329</v>
      </c>
      <c r="G263" s="179" t="s">
        <v>143</v>
      </c>
      <c r="H263" s="180">
        <v>65.278999999999996</v>
      </c>
      <c r="I263" s="181"/>
      <c r="J263" s="182">
        <f>ROUND(I263*H263,2)</f>
        <v>0</v>
      </c>
      <c r="K263" s="183"/>
      <c r="L263" s="41"/>
      <c r="M263" s="184" t="s">
        <v>19</v>
      </c>
      <c r="N263" s="185" t="s">
        <v>43</v>
      </c>
      <c r="O263" s="66"/>
      <c r="P263" s="186">
        <f>O263*H263</f>
        <v>0</v>
      </c>
      <c r="Q263" s="186">
        <v>2.1000000000000001E-2</v>
      </c>
      <c r="R263" s="186">
        <f>Q263*H263</f>
        <v>1.370859</v>
      </c>
      <c r="S263" s="186">
        <v>0</v>
      </c>
      <c r="T263" s="187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8" t="s">
        <v>144</v>
      </c>
      <c r="AT263" s="188" t="s">
        <v>140</v>
      </c>
      <c r="AU263" s="188" t="s">
        <v>82</v>
      </c>
      <c r="AY263" s="19" t="s">
        <v>137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19" t="s">
        <v>80</v>
      </c>
      <c r="BK263" s="189">
        <f>ROUND(I263*H263,2)</f>
        <v>0</v>
      </c>
      <c r="BL263" s="19" t="s">
        <v>144</v>
      </c>
      <c r="BM263" s="188" t="s">
        <v>330</v>
      </c>
    </row>
    <row r="264" spans="1:65" s="2" customFormat="1" ht="11.25" x14ac:dyDescent="0.2">
      <c r="A264" s="36"/>
      <c r="B264" s="37"/>
      <c r="C264" s="38"/>
      <c r="D264" s="190" t="s">
        <v>146</v>
      </c>
      <c r="E264" s="38"/>
      <c r="F264" s="191" t="s">
        <v>331</v>
      </c>
      <c r="G264" s="38"/>
      <c r="H264" s="38"/>
      <c r="I264" s="192"/>
      <c r="J264" s="38"/>
      <c r="K264" s="38"/>
      <c r="L264" s="41"/>
      <c r="M264" s="193"/>
      <c r="N264" s="194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146</v>
      </c>
      <c r="AU264" s="19" t="s">
        <v>82</v>
      </c>
    </row>
    <row r="265" spans="1:65" s="14" customFormat="1" ht="11.25" x14ac:dyDescent="0.2">
      <c r="B265" s="207"/>
      <c r="C265" s="208"/>
      <c r="D265" s="197" t="s">
        <v>148</v>
      </c>
      <c r="E265" s="209" t="s">
        <v>19</v>
      </c>
      <c r="F265" s="210" t="s">
        <v>332</v>
      </c>
      <c r="G265" s="208"/>
      <c r="H265" s="209" t="s">
        <v>19</v>
      </c>
      <c r="I265" s="211"/>
      <c r="J265" s="208"/>
      <c r="K265" s="208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148</v>
      </c>
      <c r="AU265" s="216" t="s">
        <v>82</v>
      </c>
      <c r="AV265" s="14" t="s">
        <v>80</v>
      </c>
      <c r="AW265" s="14" t="s">
        <v>33</v>
      </c>
      <c r="AX265" s="14" t="s">
        <v>72</v>
      </c>
      <c r="AY265" s="216" t="s">
        <v>137</v>
      </c>
    </row>
    <row r="266" spans="1:65" s="14" customFormat="1" ht="11.25" x14ac:dyDescent="0.2">
      <c r="B266" s="207"/>
      <c r="C266" s="208"/>
      <c r="D266" s="197" t="s">
        <v>148</v>
      </c>
      <c r="E266" s="209" t="s">
        <v>19</v>
      </c>
      <c r="F266" s="210" t="s">
        <v>266</v>
      </c>
      <c r="G266" s="208"/>
      <c r="H266" s="209" t="s">
        <v>19</v>
      </c>
      <c r="I266" s="211"/>
      <c r="J266" s="208"/>
      <c r="K266" s="208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148</v>
      </c>
      <c r="AU266" s="216" t="s">
        <v>82</v>
      </c>
      <c r="AV266" s="14" t="s">
        <v>80</v>
      </c>
      <c r="AW266" s="14" t="s">
        <v>33</v>
      </c>
      <c r="AX266" s="14" t="s">
        <v>72</v>
      </c>
      <c r="AY266" s="216" t="s">
        <v>137</v>
      </c>
    </row>
    <row r="267" spans="1:65" s="13" customFormat="1" ht="11.25" x14ac:dyDescent="0.2">
      <c r="B267" s="195"/>
      <c r="C267" s="196"/>
      <c r="D267" s="197" t="s">
        <v>148</v>
      </c>
      <c r="E267" s="198" t="s">
        <v>19</v>
      </c>
      <c r="F267" s="199" t="s">
        <v>333</v>
      </c>
      <c r="G267" s="196"/>
      <c r="H267" s="200">
        <v>2.7</v>
      </c>
      <c r="I267" s="201"/>
      <c r="J267" s="196"/>
      <c r="K267" s="196"/>
      <c r="L267" s="202"/>
      <c r="M267" s="203"/>
      <c r="N267" s="204"/>
      <c r="O267" s="204"/>
      <c r="P267" s="204"/>
      <c r="Q267" s="204"/>
      <c r="R267" s="204"/>
      <c r="S267" s="204"/>
      <c r="T267" s="205"/>
      <c r="AT267" s="206" t="s">
        <v>148</v>
      </c>
      <c r="AU267" s="206" t="s">
        <v>82</v>
      </c>
      <c r="AV267" s="13" t="s">
        <v>82</v>
      </c>
      <c r="AW267" s="13" t="s">
        <v>33</v>
      </c>
      <c r="AX267" s="13" t="s">
        <v>72</v>
      </c>
      <c r="AY267" s="206" t="s">
        <v>137</v>
      </c>
    </row>
    <row r="268" spans="1:65" s="14" customFormat="1" ht="11.25" x14ac:dyDescent="0.2">
      <c r="B268" s="207"/>
      <c r="C268" s="208"/>
      <c r="D268" s="197" t="s">
        <v>148</v>
      </c>
      <c r="E268" s="209" t="s">
        <v>19</v>
      </c>
      <c r="F268" s="210" t="s">
        <v>173</v>
      </c>
      <c r="G268" s="208"/>
      <c r="H268" s="209" t="s">
        <v>19</v>
      </c>
      <c r="I268" s="211"/>
      <c r="J268" s="208"/>
      <c r="K268" s="208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148</v>
      </c>
      <c r="AU268" s="216" t="s">
        <v>82</v>
      </c>
      <c r="AV268" s="14" t="s">
        <v>80</v>
      </c>
      <c r="AW268" s="14" t="s">
        <v>33</v>
      </c>
      <c r="AX268" s="14" t="s">
        <v>72</v>
      </c>
      <c r="AY268" s="216" t="s">
        <v>137</v>
      </c>
    </row>
    <row r="269" spans="1:65" s="14" customFormat="1" ht="11.25" x14ac:dyDescent="0.2">
      <c r="B269" s="207"/>
      <c r="C269" s="208"/>
      <c r="D269" s="197" t="s">
        <v>148</v>
      </c>
      <c r="E269" s="209" t="s">
        <v>19</v>
      </c>
      <c r="F269" s="210" t="s">
        <v>334</v>
      </c>
      <c r="G269" s="208"/>
      <c r="H269" s="209" t="s">
        <v>19</v>
      </c>
      <c r="I269" s="211"/>
      <c r="J269" s="208"/>
      <c r="K269" s="208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148</v>
      </c>
      <c r="AU269" s="216" t="s">
        <v>82</v>
      </c>
      <c r="AV269" s="14" t="s">
        <v>80</v>
      </c>
      <c r="AW269" s="14" t="s">
        <v>33</v>
      </c>
      <c r="AX269" s="14" t="s">
        <v>72</v>
      </c>
      <c r="AY269" s="216" t="s">
        <v>137</v>
      </c>
    </row>
    <row r="270" spans="1:65" s="13" customFormat="1" ht="11.25" x14ac:dyDescent="0.2">
      <c r="B270" s="195"/>
      <c r="C270" s="196"/>
      <c r="D270" s="197" t="s">
        <v>148</v>
      </c>
      <c r="E270" s="198" t="s">
        <v>19</v>
      </c>
      <c r="F270" s="199" t="s">
        <v>335</v>
      </c>
      <c r="G270" s="196"/>
      <c r="H270" s="200">
        <v>27.635999999999999</v>
      </c>
      <c r="I270" s="201"/>
      <c r="J270" s="196"/>
      <c r="K270" s="196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148</v>
      </c>
      <c r="AU270" s="206" t="s">
        <v>82</v>
      </c>
      <c r="AV270" s="13" t="s">
        <v>82</v>
      </c>
      <c r="AW270" s="13" t="s">
        <v>33</v>
      </c>
      <c r="AX270" s="13" t="s">
        <v>72</v>
      </c>
      <c r="AY270" s="206" t="s">
        <v>137</v>
      </c>
    </row>
    <row r="271" spans="1:65" s="13" customFormat="1" ht="11.25" x14ac:dyDescent="0.2">
      <c r="B271" s="195"/>
      <c r="C271" s="196"/>
      <c r="D271" s="197" t="s">
        <v>148</v>
      </c>
      <c r="E271" s="198" t="s">
        <v>19</v>
      </c>
      <c r="F271" s="199" t="s">
        <v>336</v>
      </c>
      <c r="G271" s="196"/>
      <c r="H271" s="200">
        <v>9.8279999999999994</v>
      </c>
      <c r="I271" s="201"/>
      <c r="J271" s="196"/>
      <c r="K271" s="196"/>
      <c r="L271" s="202"/>
      <c r="M271" s="203"/>
      <c r="N271" s="204"/>
      <c r="O271" s="204"/>
      <c r="P271" s="204"/>
      <c r="Q271" s="204"/>
      <c r="R271" s="204"/>
      <c r="S271" s="204"/>
      <c r="T271" s="205"/>
      <c r="AT271" s="206" t="s">
        <v>148</v>
      </c>
      <c r="AU271" s="206" t="s">
        <v>82</v>
      </c>
      <c r="AV271" s="13" t="s">
        <v>82</v>
      </c>
      <c r="AW271" s="13" t="s">
        <v>33</v>
      </c>
      <c r="AX271" s="13" t="s">
        <v>72</v>
      </c>
      <c r="AY271" s="206" t="s">
        <v>137</v>
      </c>
    </row>
    <row r="272" spans="1:65" s="13" customFormat="1" ht="11.25" x14ac:dyDescent="0.2">
      <c r="B272" s="195"/>
      <c r="C272" s="196"/>
      <c r="D272" s="197" t="s">
        <v>148</v>
      </c>
      <c r="E272" s="198" t="s">
        <v>19</v>
      </c>
      <c r="F272" s="199" t="s">
        <v>337</v>
      </c>
      <c r="G272" s="196"/>
      <c r="H272" s="200">
        <v>10.794</v>
      </c>
      <c r="I272" s="201"/>
      <c r="J272" s="196"/>
      <c r="K272" s="196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148</v>
      </c>
      <c r="AU272" s="206" t="s">
        <v>82</v>
      </c>
      <c r="AV272" s="13" t="s">
        <v>82</v>
      </c>
      <c r="AW272" s="13" t="s">
        <v>33</v>
      </c>
      <c r="AX272" s="13" t="s">
        <v>72</v>
      </c>
      <c r="AY272" s="206" t="s">
        <v>137</v>
      </c>
    </row>
    <row r="273" spans="2:51" s="13" customFormat="1" ht="11.25" x14ac:dyDescent="0.2">
      <c r="B273" s="195"/>
      <c r="C273" s="196"/>
      <c r="D273" s="197" t="s">
        <v>148</v>
      </c>
      <c r="E273" s="198" t="s">
        <v>19</v>
      </c>
      <c r="F273" s="199" t="s">
        <v>338</v>
      </c>
      <c r="G273" s="196"/>
      <c r="H273" s="200">
        <v>3.7650000000000001</v>
      </c>
      <c r="I273" s="201"/>
      <c r="J273" s="196"/>
      <c r="K273" s="196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148</v>
      </c>
      <c r="AU273" s="206" t="s">
        <v>82</v>
      </c>
      <c r="AV273" s="13" t="s">
        <v>82</v>
      </c>
      <c r="AW273" s="13" t="s">
        <v>33</v>
      </c>
      <c r="AX273" s="13" t="s">
        <v>72</v>
      </c>
      <c r="AY273" s="206" t="s">
        <v>137</v>
      </c>
    </row>
    <row r="274" spans="2:51" s="13" customFormat="1" ht="11.25" x14ac:dyDescent="0.2">
      <c r="B274" s="195"/>
      <c r="C274" s="196"/>
      <c r="D274" s="197" t="s">
        <v>148</v>
      </c>
      <c r="E274" s="198" t="s">
        <v>19</v>
      </c>
      <c r="F274" s="199" t="s">
        <v>339</v>
      </c>
      <c r="G274" s="196"/>
      <c r="H274" s="200">
        <v>3.3149999999999999</v>
      </c>
      <c r="I274" s="201"/>
      <c r="J274" s="196"/>
      <c r="K274" s="196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148</v>
      </c>
      <c r="AU274" s="206" t="s">
        <v>82</v>
      </c>
      <c r="AV274" s="13" t="s">
        <v>82</v>
      </c>
      <c r="AW274" s="13" t="s">
        <v>33</v>
      </c>
      <c r="AX274" s="13" t="s">
        <v>72</v>
      </c>
      <c r="AY274" s="206" t="s">
        <v>137</v>
      </c>
    </row>
    <row r="275" spans="2:51" s="14" customFormat="1" ht="11.25" x14ac:dyDescent="0.2">
      <c r="B275" s="207"/>
      <c r="C275" s="208"/>
      <c r="D275" s="197" t="s">
        <v>148</v>
      </c>
      <c r="E275" s="209" t="s">
        <v>19</v>
      </c>
      <c r="F275" s="210" t="s">
        <v>187</v>
      </c>
      <c r="G275" s="208"/>
      <c r="H275" s="209" t="s">
        <v>19</v>
      </c>
      <c r="I275" s="211"/>
      <c r="J275" s="208"/>
      <c r="K275" s="208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148</v>
      </c>
      <c r="AU275" s="216" t="s">
        <v>82</v>
      </c>
      <c r="AV275" s="14" t="s">
        <v>80</v>
      </c>
      <c r="AW275" s="14" t="s">
        <v>33</v>
      </c>
      <c r="AX275" s="14" t="s">
        <v>72</v>
      </c>
      <c r="AY275" s="216" t="s">
        <v>137</v>
      </c>
    </row>
    <row r="276" spans="2:51" s="13" customFormat="1" ht="11.25" x14ac:dyDescent="0.2">
      <c r="B276" s="195"/>
      <c r="C276" s="196"/>
      <c r="D276" s="197" t="s">
        <v>148</v>
      </c>
      <c r="E276" s="198" t="s">
        <v>19</v>
      </c>
      <c r="F276" s="199" t="s">
        <v>340</v>
      </c>
      <c r="G276" s="196"/>
      <c r="H276" s="200">
        <v>-5.516</v>
      </c>
      <c r="I276" s="201"/>
      <c r="J276" s="196"/>
      <c r="K276" s="196"/>
      <c r="L276" s="202"/>
      <c r="M276" s="203"/>
      <c r="N276" s="204"/>
      <c r="O276" s="204"/>
      <c r="P276" s="204"/>
      <c r="Q276" s="204"/>
      <c r="R276" s="204"/>
      <c r="S276" s="204"/>
      <c r="T276" s="205"/>
      <c r="AT276" s="206" t="s">
        <v>148</v>
      </c>
      <c r="AU276" s="206" t="s">
        <v>82</v>
      </c>
      <c r="AV276" s="13" t="s">
        <v>82</v>
      </c>
      <c r="AW276" s="13" t="s">
        <v>33</v>
      </c>
      <c r="AX276" s="13" t="s">
        <v>72</v>
      </c>
      <c r="AY276" s="206" t="s">
        <v>137</v>
      </c>
    </row>
    <row r="277" spans="2:51" s="13" customFormat="1" ht="11.25" x14ac:dyDescent="0.2">
      <c r="B277" s="195"/>
      <c r="C277" s="196"/>
      <c r="D277" s="197" t="s">
        <v>148</v>
      </c>
      <c r="E277" s="198" t="s">
        <v>19</v>
      </c>
      <c r="F277" s="199" t="s">
        <v>341</v>
      </c>
      <c r="G277" s="196"/>
      <c r="H277" s="200">
        <v>-1.0469999999999999</v>
      </c>
      <c r="I277" s="201"/>
      <c r="J277" s="196"/>
      <c r="K277" s="196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148</v>
      </c>
      <c r="AU277" s="206" t="s">
        <v>82</v>
      </c>
      <c r="AV277" s="13" t="s">
        <v>82</v>
      </c>
      <c r="AW277" s="13" t="s">
        <v>33</v>
      </c>
      <c r="AX277" s="13" t="s">
        <v>72</v>
      </c>
      <c r="AY277" s="206" t="s">
        <v>137</v>
      </c>
    </row>
    <row r="278" spans="2:51" s="13" customFormat="1" ht="11.25" x14ac:dyDescent="0.2">
      <c r="B278" s="195"/>
      <c r="C278" s="196"/>
      <c r="D278" s="197" t="s">
        <v>148</v>
      </c>
      <c r="E278" s="198" t="s">
        <v>19</v>
      </c>
      <c r="F278" s="199" t="s">
        <v>342</v>
      </c>
      <c r="G278" s="196"/>
      <c r="H278" s="200">
        <v>-0.70199999999999996</v>
      </c>
      <c r="I278" s="201"/>
      <c r="J278" s="196"/>
      <c r="K278" s="196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148</v>
      </c>
      <c r="AU278" s="206" t="s">
        <v>82</v>
      </c>
      <c r="AV278" s="13" t="s">
        <v>82</v>
      </c>
      <c r="AW278" s="13" t="s">
        <v>33</v>
      </c>
      <c r="AX278" s="13" t="s">
        <v>72</v>
      </c>
      <c r="AY278" s="206" t="s">
        <v>137</v>
      </c>
    </row>
    <row r="279" spans="2:51" s="14" customFormat="1" ht="11.25" x14ac:dyDescent="0.2">
      <c r="B279" s="207"/>
      <c r="C279" s="208"/>
      <c r="D279" s="197" t="s">
        <v>148</v>
      </c>
      <c r="E279" s="209" t="s">
        <v>19</v>
      </c>
      <c r="F279" s="210" t="s">
        <v>279</v>
      </c>
      <c r="G279" s="208"/>
      <c r="H279" s="209" t="s">
        <v>19</v>
      </c>
      <c r="I279" s="211"/>
      <c r="J279" s="208"/>
      <c r="K279" s="208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148</v>
      </c>
      <c r="AU279" s="216" t="s">
        <v>82</v>
      </c>
      <c r="AV279" s="14" t="s">
        <v>80</v>
      </c>
      <c r="AW279" s="14" t="s">
        <v>33</v>
      </c>
      <c r="AX279" s="14" t="s">
        <v>72</v>
      </c>
      <c r="AY279" s="216" t="s">
        <v>137</v>
      </c>
    </row>
    <row r="280" spans="2:51" s="13" customFormat="1" ht="11.25" x14ac:dyDescent="0.2">
      <c r="B280" s="195"/>
      <c r="C280" s="196"/>
      <c r="D280" s="197" t="s">
        <v>148</v>
      </c>
      <c r="E280" s="198" t="s">
        <v>19</v>
      </c>
      <c r="F280" s="199" t="s">
        <v>343</v>
      </c>
      <c r="G280" s="196"/>
      <c r="H280" s="200">
        <v>2.5750000000000002</v>
      </c>
      <c r="I280" s="201"/>
      <c r="J280" s="196"/>
      <c r="K280" s="196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148</v>
      </c>
      <c r="AU280" s="206" t="s">
        <v>82</v>
      </c>
      <c r="AV280" s="13" t="s">
        <v>82</v>
      </c>
      <c r="AW280" s="13" t="s">
        <v>33</v>
      </c>
      <c r="AX280" s="13" t="s">
        <v>72</v>
      </c>
      <c r="AY280" s="206" t="s">
        <v>137</v>
      </c>
    </row>
    <row r="281" spans="2:51" s="13" customFormat="1" ht="11.25" x14ac:dyDescent="0.2">
      <c r="B281" s="195"/>
      <c r="C281" s="196"/>
      <c r="D281" s="197" t="s">
        <v>148</v>
      </c>
      <c r="E281" s="198" t="s">
        <v>19</v>
      </c>
      <c r="F281" s="199" t="s">
        <v>344</v>
      </c>
      <c r="G281" s="196"/>
      <c r="H281" s="200">
        <v>0.35199999999999998</v>
      </c>
      <c r="I281" s="201"/>
      <c r="J281" s="196"/>
      <c r="K281" s="196"/>
      <c r="L281" s="202"/>
      <c r="M281" s="203"/>
      <c r="N281" s="204"/>
      <c r="O281" s="204"/>
      <c r="P281" s="204"/>
      <c r="Q281" s="204"/>
      <c r="R281" s="204"/>
      <c r="S281" s="204"/>
      <c r="T281" s="205"/>
      <c r="AT281" s="206" t="s">
        <v>148</v>
      </c>
      <c r="AU281" s="206" t="s">
        <v>82</v>
      </c>
      <c r="AV281" s="13" t="s">
        <v>82</v>
      </c>
      <c r="AW281" s="13" t="s">
        <v>33</v>
      </c>
      <c r="AX281" s="13" t="s">
        <v>72</v>
      </c>
      <c r="AY281" s="206" t="s">
        <v>137</v>
      </c>
    </row>
    <row r="282" spans="2:51" s="13" customFormat="1" ht="11.25" x14ac:dyDescent="0.2">
      <c r="B282" s="195"/>
      <c r="C282" s="196"/>
      <c r="D282" s="197" t="s">
        <v>148</v>
      </c>
      <c r="E282" s="198" t="s">
        <v>19</v>
      </c>
      <c r="F282" s="199" t="s">
        <v>345</v>
      </c>
      <c r="G282" s="196"/>
      <c r="H282" s="200">
        <v>0.23599999999999999</v>
      </c>
      <c r="I282" s="201"/>
      <c r="J282" s="196"/>
      <c r="K282" s="196"/>
      <c r="L282" s="202"/>
      <c r="M282" s="203"/>
      <c r="N282" s="204"/>
      <c r="O282" s="204"/>
      <c r="P282" s="204"/>
      <c r="Q282" s="204"/>
      <c r="R282" s="204"/>
      <c r="S282" s="204"/>
      <c r="T282" s="205"/>
      <c r="AT282" s="206" t="s">
        <v>148</v>
      </c>
      <c r="AU282" s="206" t="s">
        <v>82</v>
      </c>
      <c r="AV282" s="13" t="s">
        <v>82</v>
      </c>
      <c r="AW282" s="13" t="s">
        <v>33</v>
      </c>
      <c r="AX282" s="13" t="s">
        <v>72</v>
      </c>
      <c r="AY282" s="206" t="s">
        <v>137</v>
      </c>
    </row>
    <row r="283" spans="2:51" s="14" customFormat="1" ht="11.25" x14ac:dyDescent="0.2">
      <c r="B283" s="207"/>
      <c r="C283" s="208"/>
      <c r="D283" s="197" t="s">
        <v>148</v>
      </c>
      <c r="E283" s="209" t="s">
        <v>19</v>
      </c>
      <c r="F283" s="210" t="s">
        <v>217</v>
      </c>
      <c r="G283" s="208"/>
      <c r="H283" s="209" t="s">
        <v>19</v>
      </c>
      <c r="I283" s="211"/>
      <c r="J283" s="208"/>
      <c r="K283" s="208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148</v>
      </c>
      <c r="AU283" s="216" t="s">
        <v>82</v>
      </c>
      <c r="AV283" s="14" t="s">
        <v>80</v>
      </c>
      <c r="AW283" s="14" t="s">
        <v>33</v>
      </c>
      <c r="AX283" s="14" t="s">
        <v>72</v>
      </c>
      <c r="AY283" s="216" t="s">
        <v>137</v>
      </c>
    </row>
    <row r="284" spans="2:51" s="13" customFormat="1" ht="11.25" x14ac:dyDescent="0.2">
      <c r="B284" s="195"/>
      <c r="C284" s="196"/>
      <c r="D284" s="197" t="s">
        <v>148</v>
      </c>
      <c r="E284" s="198" t="s">
        <v>19</v>
      </c>
      <c r="F284" s="199" t="s">
        <v>346</v>
      </c>
      <c r="G284" s="196"/>
      <c r="H284" s="200">
        <v>12.263999999999999</v>
      </c>
      <c r="I284" s="201"/>
      <c r="J284" s="196"/>
      <c r="K284" s="196"/>
      <c r="L284" s="202"/>
      <c r="M284" s="203"/>
      <c r="N284" s="204"/>
      <c r="O284" s="204"/>
      <c r="P284" s="204"/>
      <c r="Q284" s="204"/>
      <c r="R284" s="204"/>
      <c r="S284" s="204"/>
      <c r="T284" s="205"/>
      <c r="AT284" s="206" t="s">
        <v>148</v>
      </c>
      <c r="AU284" s="206" t="s">
        <v>82</v>
      </c>
      <c r="AV284" s="13" t="s">
        <v>82</v>
      </c>
      <c r="AW284" s="13" t="s">
        <v>33</v>
      </c>
      <c r="AX284" s="13" t="s">
        <v>72</v>
      </c>
      <c r="AY284" s="206" t="s">
        <v>137</v>
      </c>
    </row>
    <row r="285" spans="2:51" s="14" customFormat="1" ht="11.25" x14ac:dyDescent="0.2">
      <c r="B285" s="207"/>
      <c r="C285" s="208"/>
      <c r="D285" s="197" t="s">
        <v>148</v>
      </c>
      <c r="E285" s="209" t="s">
        <v>19</v>
      </c>
      <c r="F285" s="210" t="s">
        <v>187</v>
      </c>
      <c r="G285" s="208"/>
      <c r="H285" s="209" t="s">
        <v>19</v>
      </c>
      <c r="I285" s="211"/>
      <c r="J285" s="208"/>
      <c r="K285" s="208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148</v>
      </c>
      <c r="AU285" s="216" t="s">
        <v>82</v>
      </c>
      <c r="AV285" s="14" t="s">
        <v>80</v>
      </c>
      <c r="AW285" s="14" t="s">
        <v>33</v>
      </c>
      <c r="AX285" s="14" t="s">
        <v>72</v>
      </c>
      <c r="AY285" s="216" t="s">
        <v>137</v>
      </c>
    </row>
    <row r="286" spans="2:51" s="13" customFormat="1" ht="11.25" x14ac:dyDescent="0.2">
      <c r="B286" s="195"/>
      <c r="C286" s="196"/>
      <c r="D286" s="197" t="s">
        <v>148</v>
      </c>
      <c r="E286" s="198" t="s">
        <v>19</v>
      </c>
      <c r="F286" s="199" t="s">
        <v>347</v>
      </c>
      <c r="G286" s="196"/>
      <c r="H286" s="200">
        <v>-1.25</v>
      </c>
      <c r="I286" s="201"/>
      <c r="J286" s="196"/>
      <c r="K286" s="196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148</v>
      </c>
      <c r="AU286" s="206" t="s">
        <v>82</v>
      </c>
      <c r="AV286" s="13" t="s">
        <v>82</v>
      </c>
      <c r="AW286" s="13" t="s">
        <v>33</v>
      </c>
      <c r="AX286" s="13" t="s">
        <v>72</v>
      </c>
      <c r="AY286" s="206" t="s">
        <v>137</v>
      </c>
    </row>
    <row r="287" spans="2:51" s="13" customFormat="1" ht="11.25" x14ac:dyDescent="0.2">
      <c r="B287" s="195"/>
      <c r="C287" s="196"/>
      <c r="D287" s="197" t="s">
        <v>148</v>
      </c>
      <c r="E287" s="198" t="s">
        <v>19</v>
      </c>
      <c r="F287" s="199" t="s">
        <v>188</v>
      </c>
      <c r="G287" s="196"/>
      <c r="H287" s="200">
        <v>-1.379</v>
      </c>
      <c r="I287" s="201"/>
      <c r="J287" s="196"/>
      <c r="K287" s="196"/>
      <c r="L287" s="202"/>
      <c r="M287" s="203"/>
      <c r="N287" s="204"/>
      <c r="O287" s="204"/>
      <c r="P287" s="204"/>
      <c r="Q287" s="204"/>
      <c r="R287" s="204"/>
      <c r="S287" s="204"/>
      <c r="T287" s="205"/>
      <c r="AT287" s="206" t="s">
        <v>148</v>
      </c>
      <c r="AU287" s="206" t="s">
        <v>82</v>
      </c>
      <c r="AV287" s="13" t="s">
        <v>82</v>
      </c>
      <c r="AW287" s="13" t="s">
        <v>33</v>
      </c>
      <c r="AX287" s="13" t="s">
        <v>72</v>
      </c>
      <c r="AY287" s="206" t="s">
        <v>137</v>
      </c>
    </row>
    <row r="288" spans="2:51" s="14" customFormat="1" ht="11.25" x14ac:dyDescent="0.2">
      <c r="B288" s="207"/>
      <c r="C288" s="208"/>
      <c r="D288" s="197" t="s">
        <v>148</v>
      </c>
      <c r="E288" s="209" t="s">
        <v>19</v>
      </c>
      <c r="F288" s="210" t="s">
        <v>279</v>
      </c>
      <c r="G288" s="208"/>
      <c r="H288" s="209" t="s">
        <v>19</v>
      </c>
      <c r="I288" s="211"/>
      <c r="J288" s="208"/>
      <c r="K288" s="208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148</v>
      </c>
      <c r="AU288" s="216" t="s">
        <v>82</v>
      </c>
      <c r="AV288" s="14" t="s">
        <v>80</v>
      </c>
      <c r="AW288" s="14" t="s">
        <v>33</v>
      </c>
      <c r="AX288" s="14" t="s">
        <v>72</v>
      </c>
      <c r="AY288" s="216" t="s">
        <v>137</v>
      </c>
    </row>
    <row r="289" spans="1:65" s="13" customFormat="1" ht="11.25" x14ac:dyDescent="0.2">
      <c r="B289" s="195"/>
      <c r="C289" s="196"/>
      <c r="D289" s="197" t="s">
        <v>148</v>
      </c>
      <c r="E289" s="198" t="s">
        <v>19</v>
      </c>
      <c r="F289" s="199" t="s">
        <v>348</v>
      </c>
      <c r="G289" s="196"/>
      <c r="H289" s="200">
        <v>0.42</v>
      </c>
      <c r="I289" s="201"/>
      <c r="J289" s="196"/>
      <c r="K289" s="196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148</v>
      </c>
      <c r="AU289" s="206" t="s">
        <v>82</v>
      </c>
      <c r="AV289" s="13" t="s">
        <v>82</v>
      </c>
      <c r="AW289" s="13" t="s">
        <v>33</v>
      </c>
      <c r="AX289" s="13" t="s">
        <v>72</v>
      </c>
      <c r="AY289" s="206" t="s">
        <v>137</v>
      </c>
    </row>
    <row r="290" spans="1:65" s="13" customFormat="1" ht="11.25" x14ac:dyDescent="0.2">
      <c r="B290" s="195"/>
      <c r="C290" s="196"/>
      <c r="D290" s="197" t="s">
        <v>148</v>
      </c>
      <c r="E290" s="198" t="s">
        <v>19</v>
      </c>
      <c r="F290" s="199" t="s">
        <v>349</v>
      </c>
      <c r="G290" s="196"/>
      <c r="H290" s="200">
        <v>1.288</v>
      </c>
      <c r="I290" s="201"/>
      <c r="J290" s="196"/>
      <c r="K290" s="196"/>
      <c r="L290" s="202"/>
      <c r="M290" s="203"/>
      <c r="N290" s="204"/>
      <c r="O290" s="204"/>
      <c r="P290" s="204"/>
      <c r="Q290" s="204"/>
      <c r="R290" s="204"/>
      <c r="S290" s="204"/>
      <c r="T290" s="205"/>
      <c r="AT290" s="206" t="s">
        <v>148</v>
      </c>
      <c r="AU290" s="206" t="s">
        <v>82</v>
      </c>
      <c r="AV290" s="13" t="s">
        <v>82</v>
      </c>
      <c r="AW290" s="13" t="s">
        <v>33</v>
      </c>
      <c r="AX290" s="13" t="s">
        <v>72</v>
      </c>
      <c r="AY290" s="206" t="s">
        <v>137</v>
      </c>
    </row>
    <row r="291" spans="1:65" s="15" customFormat="1" ht="11.25" x14ac:dyDescent="0.2">
      <c r="B291" s="217"/>
      <c r="C291" s="218"/>
      <c r="D291" s="197" t="s">
        <v>148</v>
      </c>
      <c r="E291" s="219" t="s">
        <v>19</v>
      </c>
      <c r="F291" s="220" t="s">
        <v>189</v>
      </c>
      <c r="G291" s="218"/>
      <c r="H291" s="221">
        <v>65.278999999999996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148</v>
      </c>
      <c r="AU291" s="227" t="s">
        <v>82</v>
      </c>
      <c r="AV291" s="15" t="s">
        <v>144</v>
      </c>
      <c r="AW291" s="15" t="s">
        <v>33</v>
      </c>
      <c r="AX291" s="15" t="s">
        <v>80</v>
      </c>
      <c r="AY291" s="227" t="s">
        <v>137</v>
      </c>
    </row>
    <row r="292" spans="1:65" s="2" customFormat="1" ht="21.75" customHeight="1" x14ac:dyDescent="0.2">
      <c r="A292" s="36"/>
      <c r="B292" s="37"/>
      <c r="C292" s="176" t="s">
        <v>350</v>
      </c>
      <c r="D292" s="176" t="s">
        <v>140</v>
      </c>
      <c r="E292" s="177" t="s">
        <v>351</v>
      </c>
      <c r="F292" s="178" t="s">
        <v>352</v>
      </c>
      <c r="G292" s="179" t="s">
        <v>143</v>
      </c>
      <c r="H292" s="180">
        <v>256.99200000000002</v>
      </c>
      <c r="I292" s="181"/>
      <c r="J292" s="182">
        <f>ROUND(I292*H292,2)</f>
        <v>0</v>
      </c>
      <c r="K292" s="183"/>
      <c r="L292" s="41"/>
      <c r="M292" s="184" t="s">
        <v>19</v>
      </c>
      <c r="N292" s="185" t="s">
        <v>43</v>
      </c>
      <c r="O292" s="66"/>
      <c r="P292" s="186">
        <f>O292*H292</f>
        <v>0</v>
      </c>
      <c r="Q292" s="186">
        <v>4.5500000000000002E-3</v>
      </c>
      <c r="R292" s="186">
        <f>Q292*H292</f>
        <v>1.1693136000000002</v>
      </c>
      <c r="S292" s="186">
        <v>0</v>
      </c>
      <c r="T292" s="187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8" t="s">
        <v>144</v>
      </c>
      <c r="AT292" s="188" t="s">
        <v>140</v>
      </c>
      <c r="AU292" s="188" t="s">
        <v>82</v>
      </c>
      <c r="AY292" s="19" t="s">
        <v>137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19" t="s">
        <v>80</v>
      </c>
      <c r="BK292" s="189">
        <f>ROUND(I292*H292,2)</f>
        <v>0</v>
      </c>
      <c r="BL292" s="19" t="s">
        <v>144</v>
      </c>
      <c r="BM292" s="188" t="s">
        <v>353</v>
      </c>
    </row>
    <row r="293" spans="1:65" s="2" customFormat="1" ht="11.25" x14ac:dyDescent="0.2">
      <c r="A293" s="36"/>
      <c r="B293" s="37"/>
      <c r="C293" s="38"/>
      <c r="D293" s="190" t="s">
        <v>146</v>
      </c>
      <c r="E293" s="38"/>
      <c r="F293" s="191" t="s">
        <v>354</v>
      </c>
      <c r="G293" s="38"/>
      <c r="H293" s="38"/>
      <c r="I293" s="192"/>
      <c r="J293" s="38"/>
      <c r="K293" s="38"/>
      <c r="L293" s="41"/>
      <c r="M293" s="193"/>
      <c r="N293" s="194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146</v>
      </c>
      <c r="AU293" s="19" t="s">
        <v>82</v>
      </c>
    </row>
    <row r="294" spans="1:65" s="14" customFormat="1" ht="11.25" x14ac:dyDescent="0.2">
      <c r="B294" s="207"/>
      <c r="C294" s="208"/>
      <c r="D294" s="197" t="s">
        <v>148</v>
      </c>
      <c r="E294" s="209" t="s">
        <v>19</v>
      </c>
      <c r="F294" s="210" t="s">
        <v>266</v>
      </c>
      <c r="G294" s="208"/>
      <c r="H294" s="209" t="s">
        <v>19</v>
      </c>
      <c r="I294" s="211"/>
      <c r="J294" s="208"/>
      <c r="K294" s="208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148</v>
      </c>
      <c r="AU294" s="216" t="s">
        <v>82</v>
      </c>
      <c r="AV294" s="14" t="s">
        <v>80</v>
      </c>
      <c r="AW294" s="14" t="s">
        <v>33</v>
      </c>
      <c r="AX294" s="14" t="s">
        <v>72</v>
      </c>
      <c r="AY294" s="216" t="s">
        <v>137</v>
      </c>
    </row>
    <row r="295" spans="1:65" s="14" customFormat="1" ht="11.25" x14ac:dyDescent="0.2">
      <c r="B295" s="207"/>
      <c r="C295" s="208"/>
      <c r="D295" s="197" t="s">
        <v>148</v>
      </c>
      <c r="E295" s="209" t="s">
        <v>19</v>
      </c>
      <c r="F295" s="210" t="s">
        <v>355</v>
      </c>
      <c r="G295" s="208"/>
      <c r="H295" s="209" t="s">
        <v>19</v>
      </c>
      <c r="I295" s="211"/>
      <c r="J295" s="208"/>
      <c r="K295" s="208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148</v>
      </c>
      <c r="AU295" s="216" t="s">
        <v>82</v>
      </c>
      <c r="AV295" s="14" t="s">
        <v>80</v>
      </c>
      <c r="AW295" s="14" t="s">
        <v>33</v>
      </c>
      <c r="AX295" s="14" t="s">
        <v>72</v>
      </c>
      <c r="AY295" s="216" t="s">
        <v>137</v>
      </c>
    </row>
    <row r="296" spans="1:65" s="13" customFormat="1" ht="11.25" x14ac:dyDescent="0.2">
      <c r="B296" s="195"/>
      <c r="C296" s="196"/>
      <c r="D296" s="197" t="s">
        <v>148</v>
      </c>
      <c r="E296" s="198" t="s">
        <v>19</v>
      </c>
      <c r="F296" s="199" t="s">
        <v>356</v>
      </c>
      <c r="G296" s="196"/>
      <c r="H296" s="200">
        <v>50.09</v>
      </c>
      <c r="I296" s="201"/>
      <c r="J296" s="196"/>
      <c r="K296" s="196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148</v>
      </c>
      <c r="AU296" s="206" t="s">
        <v>82</v>
      </c>
      <c r="AV296" s="13" t="s">
        <v>82</v>
      </c>
      <c r="AW296" s="13" t="s">
        <v>33</v>
      </c>
      <c r="AX296" s="13" t="s">
        <v>72</v>
      </c>
      <c r="AY296" s="206" t="s">
        <v>137</v>
      </c>
    </row>
    <row r="297" spans="1:65" s="14" customFormat="1" ht="11.25" x14ac:dyDescent="0.2">
      <c r="B297" s="207"/>
      <c r="C297" s="208"/>
      <c r="D297" s="197" t="s">
        <v>148</v>
      </c>
      <c r="E297" s="209" t="s">
        <v>19</v>
      </c>
      <c r="F297" s="210" t="s">
        <v>173</v>
      </c>
      <c r="G297" s="208"/>
      <c r="H297" s="209" t="s">
        <v>19</v>
      </c>
      <c r="I297" s="211"/>
      <c r="J297" s="208"/>
      <c r="K297" s="208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148</v>
      </c>
      <c r="AU297" s="216" t="s">
        <v>82</v>
      </c>
      <c r="AV297" s="14" t="s">
        <v>80</v>
      </c>
      <c r="AW297" s="14" t="s">
        <v>33</v>
      </c>
      <c r="AX297" s="14" t="s">
        <v>72</v>
      </c>
      <c r="AY297" s="216" t="s">
        <v>137</v>
      </c>
    </row>
    <row r="298" spans="1:65" s="14" customFormat="1" ht="11.25" x14ac:dyDescent="0.2">
      <c r="B298" s="207"/>
      <c r="C298" s="208"/>
      <c r="D298" s="197" t="s">
        <v>148</v>
      </c>
      <c r="E298" s="209" t="s">
        <v>19</v>
      </c>
      <c r="F298" s="210" t="s">
        <v>357</v>
      </c>
      <c r="G298" s="208"/>
      <c r="H298" s="209" t="s">
        <v>19</v>
      </c>
      <c r="I298" s="211"/>
      <c r="J298" s="208"/>
      <c r="K298" s="208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148</v>
      </c>
      <c r="AU298" s="216" t="s">
        <v>82</v>
      </c>
      <c r="AV298" s="14" t="s">
        <v>80</v>
      </c>
      <c r="AW298" s="14" t="s">
        <v>33</v>
      </c>
      <c r="AX298" s="14" t="s">
        <v>72</v>
      </c>
      <c r="AY298" s="216" t="s">
        <v>137</v>
      </c>
    </row>
    <row r="299" spans="1:65" s="13" customFormat="1" ht="11.25" x14ac:dyDescent="0.2">
      <c r="B299" s="195"/>
      <c r="C299" s="196"/>
      <c r="D299" s="197" t="s">
        <v>148</v>
      </c>
      <c r="E299" s="198" t="s">
        <v>19</v>
      </c>
      <c r="F299" s="199" t="s">
        <v>358</v>
      </c>
      <c r="G299" s="196"/>
      <c r="H299" s="200">
        <v>22.602</v>
      </c>
      <c r="I299" s="201"/>
      <c r="J299" s="196"/>
      <c r="K299" s="196"/>
      <c r="L299" s="202"/>
      <c r="M299" s="203"/>
      <c r="N299" s="204"/>
      <c r="O299" s="204"/>
      <c r="P299" s="204"/>
      <c r="Q299" s="204"/>
      <c r="R299" s="204"/>
      <c r="S299" s="204"/>
      <c r="T299" s="205"/>
      <c r="AT299" s="206" t="s">
        <v>148</v>
      </c>
      <c r="AU299" s="206" t="s">
        <v>82</v>
      </c>
      <c r="AV299" s="13" t="s">
        <v>82</v>
      </c>
      <c r="AW299" s="13" t="s">
        <v>33</v>
      </c>
      <c r="AX299" s="13" t="s">
        <v>72</v>
      </c>
      <c r="AY299" s="206" t="s">
        <v>137</v>
      </c>
    </row>
    <row r="300" spans="1:65" s="14" customFormat="1" ht="11.25" x14ac:dyDescent="0.2">
      <c r="B300" s="207"/>
      <c r="C300" s="208"/>
      <c r="D300" s="197" t="s">
        <v>148</v>
      </c>
      <c r="E300" s="209" t="s">
        <v>19</v>
      </c>
      <c r="F300" s="210" t="s">
        <v>359</v>
      </c>
      <c r="G300" s="208"/>
      <c r="H300" s="209" t="s">
        <v>19</v>
      </c>
      <c r="I300" s="211"/>
      <c r="J300" s="208"/>
      <c r="K300" s="208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148</v>
      </c>
      <c r="AU300" s="216" t="s">
        <v>82</v>
      </c>
      <c r="AV300" s="14" t="s">
        <v>80</v>
      </c>
      <c r="AW300" s="14" t="s">
        <v>33</v>
      </c>
      <c r="AX300" s="14" t="s">
        <v>72</v>
      </c>
      <c r="AY300" s="216" t="s">
        <v>137</v>
      </c>
    </row>
    <row r="301" spans="1:65" s="13" customFormat="1" ht="11.25" x14ac:dyDescent="0.2">
      <c r="B301" s="195"/>
      <c r="C301" s="196"/>
      <c r="D301" s="197" t="s">
        <v>148</v>
      </c>
      <c r="E301" s="198" t="s">
        <v>19</v>
      </c>
      <c r="F301" s="199" t="s">
        <v>360</v>
      </c>
      <c r="G301" s="196"/>
      <c r="H301" s="200">
        <v>109.5</v>
      </c>
      <c r="I301" s="201"/>
      <c r="J301" s="196"/>
      <c r="K301" s="196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148</v>
      </c>
      <c r="AU301" s="206" t="s">
        <v>82</v>
      </c>
      <c r="AV301" s="13" t="s">
        <v>82</v>
      </c>
      <c r="AW301" s="13" t="s">
        <v>33</v>
      </c>
      <c r="AX301" s="13" t="s">
        <v>72</v>
      </c>
      <c r="AY301" s="206" t="s">
        <v>137</v>
      </c>
    </row>
    <row r="302" spans="1:65" s="14" customFormat="1" ht="11.25" x14ac:dyDescent="0.2">
      <c r="B302" s="207"/>
      <c r="C302" s="208"/>
      <c r="D302" s="197" t="s">
        <v>148</v>
      </c>
      <c r="E302" s="209" t="s">
        <v>19</v>
      </c>
      <c r="F302" s="210" t="s">
        <v>217</v>
      </c>
      <c r="G302" s="208"/>
      <c r="H302" s="209" t="s">
        <v>19</v>
      </c>
      <c r="I302" s="211"/>
      <c r="J302" s="208"/>
      <c r="K302" s="208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148</v>
      </c>
      <c r="AU302" s="216" t="s">
        <v>82</v>
      </c>
      <c r="AV302" s="14" t="s">
        <v>80</v>
      </c>
      <c r="AW302" s="14" t="s">
        <v>33</v>
      </c>
      <c r="AX302" s="14" t="s">
        <v>72</v>
      </c>
      <c r="AY302" s="216" t="s">
        <v>137</v>
      </c>
    </row>
    <row r="303" spans="1:65" s="14" customFormat="1" ht="11.25" x14ac:dyDescent="0.2">
      <c r="B303" s="207"/>
      <c r="C303" s="208"/>
      <c r="D303" s="197" t="s">
        <v>148</v>
      </c>
      <c r="E303" s="209" t="s">
        <v>19</v>
      </c>
      <c r="F303" s="210" t="s">
        <v>361</v>
      </c>
      <c r="G303" s="208"/>
      <c r="H303" s="209" t="s">
        <v>19</v>
      </c>
      <c r="I303" s="211"/>
      <c r="J303" s="208"/>
      <c r="K303" s="208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148</v>
      </c>
      <c r="AU303" s="216" t="s">
        <v>82</v>
      </c>
      <c r="AV303" s="14" t="s">
        <v>80</v>
      </c>
      <c r="AW303" s="14" t="s">
        <v>33</v>
      </c>
      <c r="AX303" s="14" t="s">
        <v>72</v>
      </c>
      <c r="AY303" s="216" t="s">
        <v>137</v>
      </c>
    </row>
    <row r="304" spans="1:65" s="13" customFormat="1" ht="11.25" x14ac:dyDescent="0.2">
      <c r="B304" s="195"/>
      <c r="C304" s="196"/>
      <c r="D304" s="197" t="s">
        <v>148</v>
      </c>
      <c r="E304" s="198" t="s">
        <v>19</v>
      </c>
      <c r="F304" s="199" t="s">
        <v>362</v>
      </c>
      <c r="G304" s="196"/>
      <c r="H304" s="200">
        <v>27.9</v>
      </c>
      <c r="I304" s="201"/>
      <c r="J304" s="196"/>
      <c r="K304" s="196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148</v>
      </c>
      <c r="AU304" s="206" t="s">
        <v>82</v>
      </c>
      <c r="AV304" s="13" t="s">
        <v>82</v>
      </c>
      <c r="AW304" s="13" t="s">
        <v>33</v>
      </c>
      <c r="AX304" s="13" t="s">
        <v>72</v>
      </c>
      <c r="AY304" s="206" t="s">
        <v>137</v>
      </c>
    </row>
    <row r="305" spans="1:65" s="14" customFormat="1" ht="11.25" x14ac:dyDescent="0.2">
      <c r="B305" s="207"/>
      <c r="C305" s="208"/>
      <c r="D305" s="197" t="s">
        <v>148</v>
      </c>
      <c r="E305" s="209" t="s">
        <v>19</v>
      </c>
      <c r="F305" s="210" t="s">
        <v>363</v>
      </c>
      <c r="G305" s="208"/>
      <c r="H305" s="209" t="s">
        <v>19</v>
      </c>
      <c r="I305" s="211"/>
      <c r="J305" s="208"/>
      <c r="K305" s="208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148</v>
      </c>
      <c r="AU305" s="216" t="s">
        <v>82</v>
      </c>
      <c r="AV305" s="14" t="s">
        <v>80</v>
      </c>
      <c r="AW305" s="14" t="s">
        <v>33</v>
      </c>
      <c r="AX305" s="14" t="s">
        <v>72</v>
      </c>
      <c r="AY305" s="216" t="s">
        <v>137</v>
      </c>
    </row>
    <row r="306" spans="1:65" s="13" customFormat="1" ht="11.25" x14ac:dyDescent="0.2">
      <c r="B306" s="195"/>
      <c r="C306" s="196"/>
      <c r="D306" s="197" t="s">
        <v>148</v>
      </c>
      <c r="E306" s="198" t="s">
        <v>19</v>
      </c>
      <c r="F306" s="199" t="s">
        <v>364</v>
      </c>
      <c r="G306" s="196"/>
      <c r="H306" s="200">
        <v>46.9</v>
      </c>
      <c r="I306" s="201"/>
      <c r="J306" s="196"/>
      <c r="K306" s="196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148</v>
      </c>
      <c r="AU306" s="206" t="s">
        <v>82</v>
      </c>
      <c r="AV306" s="13" t="s">
        <v>82</v>
      </c>
      <c r="AW306" s="13" t="s">
        <v>33</v>
      </c>
      <c r="AX306" s="13" t="s">
        <v>72</v>
      </c>
      <c r="AY306" s="206" t="s">
        <v>137</v>
      </c>
    </row>
    <row r="307" spans="1:65" s="15" customFormat="1" ht="11.25" x14ac:dyDescent="0.2">
      <c r="B307" s="217"/>
      <c r="C307" s="218"/>
      <c r="D307" s="197" t="s">
        <v>148</v>
      </c>
      <c r="E307" s="219" t="s">
        <v>19</v>
      </c>
      <c r="F307" s="220" t="s">
        <v>189</v>
      </c>
      <c r="G307" s="218"/>
      <c r="H307" s="221">
        <v>256.99200000000002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148</v>
      </c>
      <c r="AU307" s="227" t="s">
        <v>82</v>
      </c>
      <c r="AV307" s="15" t="s">
        <v>144</v>
      </c>
      <c r="AW307" s="15" t="s">
        <v>33</v>
      </c>
      <c r="AX307" s="15" t="s">
        <v>80</v>
      </c>
      <c r="AY307" s="227" t="s">
        <v>137</v>
      </c>
    </row>
    <row r="308" spans="1:65" s="2" customFormat="1" ht="21.75" customHeight="1" x14ac:dyDescent="0.2">
      <c r="A308" s="36"/>
      <c r="B308" s="37"/>
      <c r="C308" s="176" t="s">
        <v>7</v>
      </c>
      <c r="D308" s="176" t="s">
        <v>140</v>
      </c>
      <c r="E308" s="177" t="s">
        <v>365</v>
      </c>
      <c r="F308" s="178" t="s">
        <v>366</v>
      </c>
      <c r="G308" s="179" t="s">
        <v>163</v>
      </c>
      <c r="H308" s="180">
        <v>14.483000000000001</v>
      </c>
      <c r="I308" s="181"/>
      <c r="J308" s="182">
        <f>ROUND(I308*H308,2)</f>
        <v>0</v>
      </c>
      <c r="K308" s="183"/>
      <c r="L308" s="41"/>
      <c r="M308" s="184" t="s">
        <v>19</v>
      </c>
      <c r="N308" s="185" t="s">
        <v>43</v>
      </c>
      <c r="O308" s="66"/>
      <c r="P308" s="186">
        <f>O308*H308</f>
        <v>0</v>
      </c>
      <c r="Q308" s="186">
        <v>2.2563399999999998</v>
      </c>
      <c r="R308" s="186">
        <f>Q308*H308</f>
        <v>32.67857222</v>
      </c>
      <c r="S308" s="186">
        <v>0</v>
      </c>
      <c r="T308" s="187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8" t="s">
        <v>144</v>
      </c>
      <c r="AT308" s="188" t="s">
        <v>140</v>
      </c>
      <c r="AU308" s="188" t="s">
        <v>82</v>
      </c>
      <c r="AY308" s="19" t="s">
        <v>137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19" t="s">
        <v>80</v>
      </c>
      <c r="BK308" s="189">
        <f>ROUND(I308*H308,2)</f>
        <v>0</v>
      </c>
      <c r="BL308" s="19" t="s">
        <v>144</v>
      </c>
      <c r="BM308" s="188" t="s">
        <v>367</v>
      </c>
    </row>
    <row r="309" spans="1:65" s="2" customFormat="1" ht="11.25" x14ac:dyDescent="0.2">
      <c r="A309" s="36"/>
      <c r="B309" s="37"/>
      <c r="C309" s="38"/>
      <c r="D309" s="190" t="s">
        <v>146</v>
      </c>
      <c r="E309" s="38"/>
      <c r="F309" s="191" t="s">
        <v>368</v>
      </c>
      <c r="G309" s="38"/>
      <c r="H309" s="38"/>
      <c r="I309" s="192"/>
      <c r="J309" s="38"/>
      <c r="K309" s="38"/>
      <c r="L309" s="41"/>
      <c r="M309" s="193"/>
      <c r="N309" s="194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146</v>
      </c>
      <c r="AU309" s="19" t="s">
        <v>82</v>
      </c>
    </row>
    <row r="310" spans="1:65" s="14" customFormat="1" ht="11.25" x14ac:dyDescent="0.2">
      <c r="B310" s="207"/>
      <c r="C310" s="208"/>
      <c r="D310" s="197" t="s">
        <v>148</v>
      </c>
      <c r="E310" s="209" t="s">
        <v>19</v>
      </c>
      <c r="F310" s="210" t="s">
        <v>266</v>
      </c>
      <c r="G310" s="208"/>
      <c r="H310" s="209" t="s">
        <v>19</v>
      </c>
      <c r="I310" s="211"/>
      <c r="J310" s="208"/>
      <c r="K310" s="208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148</v>
      </c>
      <c r="AU310" s="216" t="s">
        <v>82</v>
      </c>
      <c r="AV310" s="14" t="s">
        <v>80</v>
      </c>
      <c r="AW310" s="14" t="s">
        <v>33</v>
      </c>
      <c r="AX310" s="14" t="s">
        <v>72</v>
      </c>
      <c r="AY310" s="216" t="s">
        <v>137</v>
      </c>
    </row>
    <row r="311" spans="1:65" s="14" customFormat="1" ht="11.25" x14ac:dyDescent="0.2">
      <c r="B311" s="207"/>
      <c r="C311" s="208"/>
      <c r="D311" s="197" t="s">
        <v>148</v>
      </c>
      <c r="E311" s="209" t="s">
        <v>19</v>
      </c>
      <c r="F311" s="210" t="s">
        <v>369</v>
      </c>
      <c r="G311" s="208"/>
      <c r="H311" s="209" t="s">
        <v>19</v>
      </c>
      <c r="I311" s="211"/>
      <c r="J311" s="208"/>
      <c r="K311" s="208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148</v>
      </c>
      <c r="AU311" s="216" t="s">
        <v>82</v>
      </c>
      <c r="AV311" s="14" t="s">
        <v>80</v>
      </c>
      <c r="AW311" s="14" t="s">
        <v>33</v>
      </c>
      <c r="AX311" s="14" t="s">
        <v>72</v>
      </c>
      <c r="AY311" s="216" t="s">
        <v>137</v>
      </c>
    </row>
    <row r="312" spans="1:65" s="13" customFormat="1" ht="11.25" x14ac:dyDescent="0.2">
      <c r="B312" s="195"/>
      <c r="C312" s="196"/>
      <c r="D312" s="197" t="s">
        <v>148</v>
      </c>
      <c r="E312" s="198" t="s">
        <v>19</v>
      </c>
      <c r="F312" s="199" t="s">
        <v>370</v>
      </c>
      <c r="G312" s="196"/>
      <c r="H312" s="200">
        <v>0.27100000000000002</v>
      </c>
      <c r="I312" s="201"/>
      <c r="J312" s="196"/>
      <c r="K312" s="196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148</v>
      </c>
      <c r="AU312" s="206" t="s">
        <v>82</v>
      </c>
      <c r="AV312" s="13" t="s">
        <v>82</v>
      </c>
      <c r="AW312" s="13" t="s">
        <v>33</v>
      </c>
      <c r="AX312" s="13" t="s">
        <v>72</v>
      </c>
      <c r="AY312" s="206" t="s">
        <v>137</v>
      </c>
    </row>
    <row r="313" spans="1:65" s="13" customFormat="1" ht="11.25" x14ac:dyDescent="0.2">
      <c r="B313" s="195"/>
      <c r="C313" s="196"/>
      <c r="D313" s="197" t="s">
        <v>148</v>
      </c>
      <c r="E313" s="198" t="s">
        <v>19</v>
      </c>
      <c r="F313" s="199" t="s">
        <v>371</v>
      </c>
      <c r="G313" s="196"/>
      <c r="H313" s="200">
        <v>0.9</v>
      </c>
      <c r="I313" s="201"/>
      <c r="J313" s="196"/>
      <c r="K313" s="196"/>
      <c r="L313" s="202"/>
      <c r="M313" s="203"/>
      <c r="N313" s="204"/>
      <c r="O313" s="204"/>
      <c r="P313" s="204"/>
      <c r="Q313" s="204"/>
      <c r="R313" s="204"/>
      <c r="S313" s="204"/>
      <c r="T313" s="205"/>
      <c r="AT313" s="206" t="s">
        <v>148</v>
      </c>
      <c r="AU313" s="206" t="s">
        <v>82</v>
      </c>
      <c r="AV313" s="13" t="s">
        <v>82</v>
      </c>
      <c r="AW313" s="13" t="s">
        <v>33</v>
      </c>
      <c r="AX313" s="13" t="s">
        <v>72</v>
      </c>
      <c r="AY313" s="206" t="s">
        <v>137</v>
      </c>
    </row>
    <row r="314" spans="1:65" s="13" customFormat="1" ht="11.25" x14ac:dyDescent="0.2">
      <c r="B314" s="195"/>
      <c r="C314" s="196"/>
      <c r="D314" s="197" t="s">
        <v>148</v>
      </c>
      <c r="E314" s="198" t="s">
        <v>19</v>
      </c>
      <c r="F314" s="199" t="s">
        <v>372</v>
      </c>
      <c r="G314" s="196"/>
      <c r="H314" s="200">
        <v>2.4E-2</v>
      </c>
      <c r="I314" s="201"/>
      <c r="J314" s="196"/>
      <c r="K314" s="196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148</v>
      </c>
      <c r="AU314" s="206" t="s">
        <v>82</v>
      </c>
      <c r="AV314" s="13" t="s">
        <v>82</v>
      </c>
      <c r="AW314" s="13" t="s">
        <v>33</v>
      </c>
      <c r="AX314" s="13" t="s">
        <v>72</v>
      </c>
      <c r="AY314" s="206" t="s">
        <v>137</v>
      </c>
    </row>
    <row r="315" spans="1:65" s="14" customFormat="1" ht="11.25" x14ac:dyDescent="0.2">
      <c r="B315" s="207"/>
      <c r="C315" s="208"/>
      <c r="D315" s="197" t="s">
        <v>148</v>
      </c>
      <c r="E315" s="209" t="s">
        <v>19</v>
      </c>
      <c r="F315" s="210" t="s">
        <v>373</v>
      </c>
      <c r="G315" s="208"/>
      <c r="H315" s="209" t="s">
        <v>19</v>
      </c>
      <c r="I315" s="211"/>
      <c r="J315" s="208"/>
      <c r="K315" s="208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148</v>
      </c>
      <c r="AU315" s="216" t="s">
        <v>82</v>
      </c>
      <c r="AV315" s="14" t="s">
        <v>80</v>
      </c>
      <c r="AW315" s="14" t="s">
        <v>33</v>
      </c>
      <c r="AX315" s="14" t="s">
        <v>72</v>
      </c>
      <c r="AY315" s="216" t="s">
        <v>137</v>
      </c>
    </row>
    <row r="316" spans="1:65" s="13" customFormat="1" ht="11.25" x14ac:dyDescent="0.2">
      <c r="B316" s="195"/>
      <c r="C316" s="196"/>
      <c r="D316" s="197" t="s">
        <v>148</v>
      </c>
      <c r="E316" s="198" t="s">
        <v>19</v>
      </c>
      <c r="F316" s="199" t="s">
        <v>374</v>
      </c>
      <c r="G316" s="196"/>
      <c r="H316" s="200">
        <v>0.67400000000000004</v>
      </c>
      <c r="I316" s="201"/>
      <c r="J316" s="196"/>
      <c r="K316" s="196"/>
      <c r="L316" s="202"/>
      <c r="M316" s="203"/>
      <c r="N316" s="204"/>
      <c r="O316" s="204"/>
      <c r="P316" s="204"/>
      <c r="Q316" s="204"/>
      <c r="R316" s="204"/>
      <c r="S316" s="204"/>
      <c r="T316" s="205"/>
      <c r="AT316" s="206" t="s">
        <v>148</v>
      </c>
      <c r="AU316" s="206" t="s">
        <v>82</v>
      </c>
      <c r="AV316" s="13" t="s">
        <v>82</v>
      </c>
      <c r="AW316" s="13" t="s">
        <v>33</v>
      </c>
      <c r="AX316" s="13" t="s">
        <v>72</v>
      </c>
      <c r="AY316" s="206" t="s">
        <v>137</v>
      </c>
    </row>
    <row r="317" spans="1:65" s="13" customFormat="1" ht="11.25" x14ac:dyDescent="0.2">
      <c r="B317" s="195"/>
      <c r="C317" s="196"/>
      <c r="D317" s="197" t="s">
        <v>148</v>
      </c>
      <c r="E317" s="198" t="s">
        <v>19</v>
      </c>
      <c r="F317" s="199" t="s">
        <v>375</v>
      </c>
      <c r="G317" s="196"/>
      <c r="H317" s="200">
        <v>1.0900000000000001</v>
      </c>
      <c r="I317" s="201"/>
      <c r="J317" s="196"/>
      <c r="K317" s="196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148</v>
      </c>
      <c r="AU317" s="206" t="s">
        <v>82</v>
      </c>
      <c r="AV317" s="13" t="s">
        <v>82</v>
      </c>
      <c r="AW317" s="13" t="s">
        <v>33</v>
      </c>
      <c r="AX317" s="13" t="s">
        <v>72</v>
      </c>
      <c r="AY317" s="206" t="s">
        <v>137</v>
      </c>
    </row>
    <row r="318" spans="1:65" s="16" customFormat="1" ht="11.25" x14ac:dyDescent="0.2">
      <c r="B318" s="228"/>
      <c r="C318" s="229"/>
      <c r="D318" s="197" t="s">
        <v>148</v>
      </c>
      <c r="E318" s="230" t="s">
        <v>19</v>
      </c>
      <c r="F318" s="231" t="s">
        <v>285</v>
      </c>
      <c r="G318" s="229"/>
      <c r="H318" s="232">
        <v>2.9590000000000001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148</v>
      </c>
      <c r="AU318" s="238" t="s">
        <v>82</v>
      </c>
      <c r="AV318" s="16" t="s">
        <v>138</v>
      </c>
      <c r="AW318" s="16" t="s">
        <v>33</v>
      </c>
      <c r="AX318" s="16" t="s">
        <v>72</v>
      </c>
      <c r="AY318" s="238" t="s">
        <v>137</v>
      </c>
    </row>
    <row r="319" spans="1:65" s="14" customFormat="1" ht="11.25" x14ac:dyDescent="0.2">
      <c r="B319" s="207"/>
      <c r="C319" s="208"/>
      <c r="D319" s="197" t="s">
        <v>148</v>
      </c>
      <c r="E319" s="209" t="s">
        <v>19</v>
      </c>
      <c r="F319" s="210" t="s">
        <v>173</v>
      </c>
      <c r="G319" s="208"/>
      <c r="H319" s="209" t="s">
        <v>19</v>
      </c>
      <c r="I319" s="211"/>
      <c r="J319" s="208"/>
      <c r="K319" s="208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148</v>
      </c>
      <c r="AU319" s="216" t="s">
        <v>82</v>
      </c>
      <c r="AV319" s="14" t="s">
        <v>80</v>
      </c>
      <c r="AW319" s="14" t="s">
        <v>33</v>
      </c>
      <c r="AX319" s="14" t="s">
        <v>72</v>
      </c>
      <c r="AY319" s="216" t="s">
        <v>137</v>
      </c>
    </row>
    <row r="320" spans="1:65" s="14" customFormat="1" ht="11.25" x14ac:dyDescent="0.2">
      <c r="B320" s="207"/>
      <c r="C320" s="208"/>
      <c r="D320" s="197" t="s">
        <v>148</v>
      </c>
      <c r="E320" s="209" t="s">
        <v>19</v>
      </c>
      <c r="F320" s="210" t="s">
        <v>376</v>
      </c>
      <c r="G320" s="208"/>
      <c r="H320" s="209" t="s">
        <v>19</v>
      </c>
      <c r="I320" s="211"/>
      <c r="J320" s="208"/>
      <c r="K320" s="208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148</v>
      </c>
      <c r="AU320" s="216" t="s">
        <v>82</v>
      </c>
      <c r="AV320" s="14" t="s">
        <v>80</v>
      </c>
      <c r="AW320" s="14" t="s">
        <v>33</v>
      </c>
      <c r="AX320" s="14" t="s">
        <v>72</v>
      </c>
      <c r="AY320" s="216" t="s">
        <v>137</v>
      </c>
    </row>
    <row r="321" spans="1:65" s="14" customFormat="1" ht="11.25" x14ac:dyDescent="0.2">
      <c r="B321" s="207"/>
      <c r="C321" s="208"/>
      <c r="D321" s="197" t="s">
        <v>148</v>
      </c>
      <c r="E321" s="209" t="s">
        <v>19</v>
      </c>
      <c r="F321" s="210" t="s">
        <v>377</v>
      </c>
      <c r="G321" s="208"/>
      <c r="H321" s="209" t="s">
        <v>19</v>
      </c>
      <c r="I321" s="211"/>
      <c r="J321" s="208"/>
      <c r="K321" s="208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148</v>
      </c>
      <c r="AU321" s="216" t="s">
        <v>82</v>
      </c>
      <c r="AV321" s="14" t="s">
        <v>80</v>
      </c>
      <c r="AW321" s="14" t="s">
        <v>33</v>
      </c>
      <c r="AX321" s="14" t="s">
        <v>72</v>
      </c>
      <c r="AY321" s="216" t="s">
        <v>137</v>
      </c>
    </row>
    <row r="322" spans="1:65" s="13" customFormat="1" ht="11.25" x14ac:dyDescent="0.2">
      <c r="B322" s="195"/>
      <c r="C322" s="196"/>
      <c r="D322" s="197" t="s">
        <v>148</v>
      </c>
      <c r="E322" s="198" t="s">
        <v>19</v>
      </c>
      <c r="F322" s="199" t="s">
        <v>378</v>
      </c>
      <c r="G322" s="196"/>
      <c r="H322" s="200">
        <v>1.244</v>
      </c>
      <c r="I322" s="201"/>
      <c r="J322" s="196"/>
      <c r="K322" s="196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148</v>
      </c>
      <c r="AU322" s="206" t="s">
        <v>82</v>
      </c>
      <c r="AV322" s="13" t="s">
        <v>82</v>
      </c>
      <c r="AW322" s="13" t="s">
        <v>33</v>
      </c>
      <c r="AX322" s="13" t="s">
        <v>72</v>
      </c>
      <c r="AY322" s="206" t="s">
        <v>137</v>
      </c>
    </row>
    <row r="323" spans="1:65" s="14" customFormat="1" ht="11.25" x14ac:dyDescent="0.2">
      <c r="B323" s="207"/>
      <c r="C323" s="208"/>
      <c r="D323" s="197" t="s">
        <v>148</v>
      </c>
      <c r="E323" s="209" t="s">
        <v>19</v>
      </c>
      <c r="F323" s="210" t="s">
        <v>359</v>
      </c>
      <c r="G323" s="208"/>
      <c r="H323" s="209" t="s">
        <v>19</v>
      </c>
      <c r="I323" s="211"/>
      <c r="J323" s="208"/>
      <c r="K323" s="208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148</v>
      </c>
      <c r="AU323" s="216" t="s">
        <v>82</v>
      </c>
      <c r="AV323" s="14" t="s">
        <v>80</v>
      </c>
      <c r="AW323" s="14" t="s">
        <v>33</v>
      </c>
      <c r="AX323" s="14" t="s">
        <v>72</v>
      </c>
      <c r="AY323" s="216" t="s">
        <v>137</v>
      </c>
    </row>
    <row r="324" spans="1:65" s="13" customFormat="1" ht="11.25" x14ac:dyDescent="0.2">
      <c r="B324" s="195"/>
      <c r="C324" s="196"/>
      <c r="D324" s="197" t="s">
        <v>148</v>
      </c>
      <c r="E324" s="198" t="s">
        <v>19</v>
      </c>
      <c r="F324" s="199" t="s">
        <v>379</v>
      </c>
      <c r="G324" s="196"/>
      <c r="H324" s="200">
        <v>6.109</v>
      </c>
      <c r="I324" s="201"/>
      <c r="J324" s="196"/>
      <c r="K324" s="196"/>
      <c r="L324" s="202"/>
      <c r="M324" s="203"/>
      <c r="N324" s="204"/>
      <c r="O324" s="204"/>
      <c r="P324" s="204"/>
      <c r="Q324" s="204"/>
      <c r="R324" s="204"/>
      <c r="S324" s="204"/>
      <c r="T324" s="205"/>
      <c r="AT324" s="206" t="s">
        <v>148</v>
      </c>
      <c r="AU324" s="206" t="s">
        <v>82</v>
      </c>
      <c r="AV324" s="13" t="s">
        <v>82</v>
      </c>
      <c r="AW324" s="13" t="s">
        <v>33</v>
      </c>
      <c r="AX324" s="13" t="s">
        <v>72</v>
      </c>
      <c r="AY324" s="206" t="s">
        <v>137</v>
      </c>
    </row>
    <row r="325" spans="1:65" s="16" customFormat="1" ht="11.25" x14ac:dyDescent="0.2">
      <c r="B325" s="228"/>
      <c r="C325" s="229"/>
      <c r="D325" s="197" t="s">
        <v>148</v>
      </c>
      <c r="E325" s="230" t="s">
        <v>19</v>
      </c>
      <c r="F325" s="231" t="s">
        <v>310</v>
      </c>
      <c r="G325" s="229"/>
      <c r="H325" s="232">
        <v>7.3529999999999998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148</v>
      </c>
      <c r="AU325" s="238" t="s">
        <v>82</v>
      </c>
      <c r="AV325" s="16" t="s">
        <v>138</v>
      </c>
      <c r="AW325" s="16" t="s">
        <v>33</v>
      </c>
      <c r="AX325" s="16" t="s">
        <v>72</v>
      </c>
      <c r="AY325" s="238" t="s">
        <v>137</v>
      </c>
    </row>
    <row r="326" spans="1:65" s="14" customFormat="1" ht="11.25" x14ac:dyDescent="0.2">
      <c r="B326" s="207"/>
      <c r="C326" s="208"/>
      <c r="D326" s="197" t="s">
        <v>148</v>
      </c>
      <c r="E326" s="209" t="s">
        <v>19</v>
      </c>
      <c r="F326" s="210" t="s">
        <v>217</v>
      </c>
      <c r="G326" s="208"/>
      <c r="H326" s="209" t="s">
        <v>19</v>
      </c>
      <c r="I326" s="211"/>
      <c r="J326" s="208"/>
      <c r="K326" s="208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148</v>
      </c>
      <c r="AU326" s="216" t="s">
        <v>82</v>
      </c>
      <c r="AV326" s="14" t="s">
        <v>80</v>
      </c>
      <c r="AW326" s="14" t="s">
        <v>33</v>
      </c>
      <c r="AX326" s="14" t="s">
        <v>72</v>
      </c>
      <c r="AY326" s="216" t="s">
        <v>137</v>
      </c>
    </row>
    <row r="327" spans="1:65" s="14" customFormat="1" ht="11.25" x14ac:dyDescent="0.2">
      <c r="B327" s="207"/>
      <c r="C327" s="208"/>
      <c r="D327" s="197" t="s">
        <v>148</v>
      </c>
      <c r="E327" s="209" t="s">
        <v>19</v>
      </c>
      <c r="F327" s="210" t="s">
        <v>380</v>
      </c>
      <c r="G327" s="208"/>
      <c r="H327" s="209" t="s">
        <v>19</v>
      </c>
      <c r="I327" s="211"/>
      <c r="J327" s="208"/>
      <c r="K327" s="208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148</v>
      </c>
      <c r="AU327" s="216" t="s">
        <v>82</v>
      </c>
      <c r="AV327" s="14" t="s">
        <v>80</v>
      </c>
      <c r="AW327" s="14" t="s">
        <v>33</v>
      </c>
      <c r="AX327" s="14" t="s">
        <v>72</v>
      </c>
      <c r="AY327" s="216" t="s">
        <v>137</v>
      </c>
    </row>
    <row r="328" spans="1:65" s="14" customFormat="1" ht="11.25" x14ac:dyDescent="0.2">
      <c r="B328" s="207"/>
      <c r="C328" s="208"/>
      <c r="D328" s="197" t="s">
        <v>148</v>
      </c>
      <c r="E328" s="209" t="s">
        <v>19</v>
      </c>
      <c r="F328" s="210" t="s">
        <v>381</v>
      </c>
      <c r="G328" s="208"/>
      <c r="H328" s="209" t="s">
        <v>19</v>
      </c>
      <c r="I328" s="211"/>
      <c r="J328" s="208"/>
      <c r="K328" s="208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148</v>
      </c>
      <c r="AU328" s="216" t="s">
        <v>82</v>
      </c>
      <c r="AV328" s="14" t="s">
        <v>80</v>
      </c>
      <c r="AW328" s="14" t="s">
        <v>33</v>
      </c>
      <c r="AX328" s="14" t="s">
        <v>72</v>
      </c>
      <c r="AY328" s="216" t="s">
        <v>137</v>
      </c>
    </row>
    <row r="329" spans="1:65" s="13" customFormat="1" ht="11.25" x14ac:dyDescent="0.2">
      <c r="B329" s="195"/>
      <c r="C329" s="196"/>
      <c r="D329" s="197" t="s">
        <v>148</v>
      </c>
      <c r="E329" s="198" t="s">
        <v>19</v>
      </c>
      <c r="F329" s="199" t="s">
        <v>382</v>
      </c>
      <c r="G329" s="196"/>
      <c r="H329" s="200">
        <v>1.3779999999999999</v>
      </c>
      <c r="I329" s="201"/>
      <c r="J329" s="196"/>
      <c r="K329" s="196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148</v>
      </c>
      <c r="AU329" s="206" t="s">
        <v>82</v>
      </c>
      <c r="AV329" s="13" t="s">
        <v>82</v>
      </c>
      <c r="AW329" s="13" t="s">
        <v>33</v>
      </c>
      <c r="AX329" s="13" t="s">
        <v>72</v>
      </c>
      <c r="AY329" s="206" t="s">
        <v>137</v>
      </c>
    </row>
    <row r="330" spans="1:65" s="14" customFormat="1" ht="11.25" x14ac:dyDescent="0.2">
      <c r="B330" s="207"/>
      <c r="C330" s="208"/>
      <c r="D330" s="197" t="s">
        <v>148</v>
      </c>
      <c r="E330" s="209" t="s">
        <v>19</v>
      </c>
      <c r="F330" s="210" t="s">
        <v>383</v>
      </c>
      <c r="G330" s="208"/>
      <c r="H330" s="209" t="s">
        <v>19</v>
      </c>
      <c r="I330" s="211"/>
      <c r="J330" s="208"/>
      <c r="K330" s="208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148</v>
      </c>
      <c r="AU330" s="216" t="s">
        <v>82</v>
      </c>
      <c r="AV330" s="14" t="s">
        <v>80</v>
      </c>
      <c r="AW330" s="14" t="s">
        <v>33</v>
      </c>
      <c r="AX330" s="14" t="s">
        <v>72</v>
      </c>
      <c r="AY330" s="216" t="s">
        <v>137</v>
      </c>
    </row>
    <row r="331" spans="1:65" s="13" customFormat="1" ht="11.25" x14ac:dyDescent="0.2">
      <c r="B331" s="195"/>
      <c r="C331" s="196"/>
      <c r="D331" s="197" t="s">
        <v>148</v>
      </c>
      <c r="E331" s="198" t="s">
        <v>19</v>
      </c>
      <c r="F331" s="199" t="s">
        <v>384</v>
      </c>
      <c r="G331" s="196"/>
      <c r="H331" s="200">
        <v>2.7930000000000001</v>
      </c>
      <c r="I331" s="201"/>
      <c r="J331" s="196"/>
      <c r="K331" s="196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148</v>
      </c>
      <c r="AU331" s="206" t="s">
        <v>82</v>
      </c>
      <c r="AV331" s="13" t="s">
        <v>82</v>
      </c>
      <c r="AW331" s="13" t="s">
        <v>33</v>
      </c>
      <c r="AX331" s="13" t="s">
        <v>72</v>
      </c>
      <c r="AY331" s="206" t="s">
        <v>137</v>
      </c>
    </row>
    <row r="332" spans="1:65" s="16" customFormat="1" ht="11.25" x14ac:dyDescent="0.2">
      <c r="B332" s="228"/>
      <c r="C332" s="229"/>
      <c r="D332" s="197" t="s">
        <v>148</v>
      </c>
      <c r="E332" s="230" t="s">
        <v>19</v>
      </c>
      <c r="F332" s="231" t="s">
        <v>326</v>
      </c>
      <c r="G332" s="229"/>
      <c r="H332" s="232">
        <v>4.1710000000000003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148</v>
      </c>
      <c r="AU332" s="238" t="s">
        <v>82</v>
      </c>
      <c r="AV332" s="16" t="s">
        <v>138</v>
      </c>
      <c r="AW332" s="16" t="s">
        <v>33</v>
      </c>
      <c r="AX332" s="16" t="s">
        <v>72</v>
      </c>
      <c r="AY332" s="238" t="s">
        <v>137</v>
      </c>
    </row>
    <row r="333" spans="1:65" s="15" customFormat="1" ht="11.25" x14ac:dyDescent="0.2">
      <c r="B333" s="217"/>
      <c r="C333" s="218"/>
      <c r="D333" s="197" t="s">
        <v>148</v>
      </c>
      <c r="E333" s="219" t="s">
        <v>19</v>
      </c>
      <c r="F333" s="220" t="s">
        <v>189</v>
      </c>
      <c r="G333" s="218"/>
      <c r="H333" s="221">
        <v>14.483000000000001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148</v>
      </c>
      <c r="AU333" s="227" t="s">
        <v>82</v>
      </c>
      <c r="AV333" s="15" t="s">
        <v>144</v>
      </c>
      <c r="AW333" s="15" t="s">
        <v>33</v>
      </c>
      <c r="AX333" s="15" t="s">
        <v>80</v>
      </c>
      <c r="AY333" s="227" t="s">
        <v>137</v>
      </c>
    </row>
    <row r="334" spans="1:65" s="2" customFormat="1" ht="24.2" customHeight="1" x14ac:dyDescent="0.2">
      <c r="A334" s="36"/>
      <c r="B334" s="37"/>
      <c r="C334" s="176" t="s">
        <v>385</v>
      </c>
      <c r="D334" s="176" t="s">
        <v>140</v>
      </c>
      <c r="E334" s="177" t="s">
        <v>386</v>
      </c>
      <c r="F334" s="178" t="s">
        <v>387</v>
      </c>
      <c r="G334" s="179" t="s">
        <v>163</v>
      </c>
      <c r="H334" s="180">
        <v>14.483000000000001</v>
      </c>
      <c r="I334" s="181"/>
      <c r="J334" s="182">
        <f>ROUND(I334*H334,2)</f>
        <v>0</v>
      </c>
      <c r="K334" s="183"/>
      <c r="L334" s="41"/>
      <c r="M334" s="184" t="s">
        <v>19</v>
      </c>
      <c r="N334" s="185" t="s">
        <v>43</v>
      </c>
      <c r="O334" s="66"/>
      <c r="P334" s="186">
        <f>O334*H334</f>
        <v>0</v>
      </c>
      <c r="Q334" s="186">
        <v>0</v>
      </c>
      <c r="R334" s="186">
        <f>Q334*H334</f>
        <v>0</v>
      </c>
      <c r="S334" s="186">
        <v>0</v>
      </c>
      <c r="T334" s="187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8" t="s">
        <v>144</v>
      </c>
      <c r="AT334" s="188" t="s">
        <v>140</v>
      </c>
      <c r="AU334" s="188" t="s">
        <v>82</v>
      </c>
      <c r="AY334" s="19" t="s">
        <v>137</v>
      </c>
      <c r="BE334" s="189">
        <f>IF(N334="základní",J334,0)</f>
        <v>0</v>
      </c>
      <c r="BF334" s="189">
        <f>IF(N334="snížená",J334,0)</f>
        <v>0</v>
      </c>
      <c r="BG334" s="189">
        <f>IF(N334="zákl. přenesená",J334,0)</f>
        <v>0</v>
      </c>
      <c r="BH334" s="189">
        <f>IF(N334="sníž. přenesená",J334,0)</f>
        <v>0</v>
      </c>
      <c r="BI334" s="189">
        <f>IF(N334="nulová",J334,0)</f>
        <v>0</v>
      </c>
      <c r="BJ334" s="19" t="s">
        <v>80</v>
      </c>
      <c r="BK334" s="189">
        <f>ROUND(I334*H334,2)</f>
        <v>0</v>
      </c>
      <c r="BL334" s="19" t="s">
        <v>144</v>
      </c>
      <c r="BM334" s="188" t="s">
        <v>388</v>
      </c>
    </row>
    <row r="335" spans="1:65" s="2" customFormat="1" ht="11.25" x14ac:dyDescent="0.2">
      <c r="A335" s="36"/>
      <c r="B335" s="37"/>
      <c r="C335" s="38"/>
      <c r="D335" s="190" t="s">
        <v>146</v>
      </c>
      <c r="E335" s="38"/>
      <c r="F335" s="191" t="s">
        <v>389</v>
      </c>
      <c r="G335" s="38"/>
      <c r="H335" s="38"/>
      <c r="I335" s="192"/>
      <c r="J335" s="38"/>
      <c r="K335" s="38"/>
      <c r="L335" s="41"/>
      <c r="M335" s="193"/>
      <c r="N335" s="194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146</v>
      </c>
      <c r="AU335" s="19" t="s">
        <v>82</v>
      </c>
    </row>
    <row r="336" spans="1:65" s="2" customFormat="1" ht="16.5" customHeight="1" x14ac:dyDescent="0.2">
      <c r="A336" s="36"/>
      <c r="B336" s="37"/>
      <c r="C336" s="176" t="s">
        <v>390</v>
      </c>
      <c r="D336" s="176" t="s">
        <v>140</v>
      </c>
      <c r="E336" s="177" t="s">
        <v>391</v>
      </c>
      <c r="F336" s="178" t="s">
        <v>392</v>
      </c>
      <c r="G336" s="179" t="s">
        <v>170</v>
      </c>
      <c r="H336" s="180">
        <v>0.68100000000000005</v>
      </c>
      <c r="I336" s="181"/>
      <c r="J336" s="182">
        <f>ROUND(I336*H336,2)</f>
        <v>0</v>
      </c>
      <c r="K336" s="183"/>
      <c r="L336" s="41"/>
      <c r="M336" s="184" t="s">
        <v>19</v>
      </c>
      <c r="N336" s="185" t="s">
        <v>43</v>
      </c>
      <c r="O336" s="66"/>
      <c r="P336" s="186">
        <f>O336*H336</f>
        <v>0</v>
      </c>
      <c r="Q336" s="186">
        <v>1.06277</v>
      </c>
      <c r="R336" s="186">
        <f>Q336*H336</f>
        <v>0.72374637000000008</v>
      </c>
      <c r="S336" s="186">
        <v>0</v>
      </c>
      <c r="T336" s="187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8" t="s">
        <v>144</v>
      </c>
      <c r="AT336" s="188" t="s">
        <v>140</v>
      </c>
      <c r="AU336" s="188" t="s">
        <v>82</v>
      </c>
      <c r="AY336" s="19" t="s">
        <v>137</v>
      </c>
      <c r="BE336" s="189">
        <f>IF(N336="základní",J336,0)</f>
        <v>0</v>
      </c>
      <c r="BF336" s="189">
        <f>IF(N336="snížená",J336,0)</f>
        <v>0</v>
      </c>
      <c r="BG336" s="189">
        <f>IF(N336="zákl. přenesená",J336,0)</f>
        <v>0</v>
      </c>
      <c r="BH336" s="189">
        <f>IF(N336="sníž. přenesená",J336,0)</f>
        <v>0</v>
      </c>
      <c r="BI336" s="189">
        <f>IF(N336="nulová",J336,0)</f>
        <v>0</v>
      </c>
      <c r="BJ336" s="19" t="s">
        <v>80</v>
      </c>
      <c r="BK336" s="189">
        <f>ROUND(I336*H336,2)</f>
        <v>0</v>
      </c>
      <c r="BL336" s="19" t="s">
        <v>144</v>
      </c>
      <c r="BM336" s="188" t="s">
        <v>393</v>
      </c>
    </row>
    <row r="337" spans="1:65" s="2" customFormat="1" ht="11.25" x14ac:dyDescent="0.2">
      <c r="A337" s="36"/>
      <c r="B337" s="37"/>
      <c r="C337" s="38"/>
      <c r="D337" s="190" t="s">
        <v>146</v>
      </c>
      <c r="E337" s="38"/>
      <c r="F337" s="191" t="s">
        <v>394</v>
      </c>
      <c r="G337" s="38"/>
      <c r="H337" s="38"/>
      <c r="I337" s="192"/>
      <c r="J337" s="38"/>
      <c r="K337" s="38"/>
      <c r="L337" s="41"/>
      <c r="M337" s="193"/>
      <c r="N337" s="194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146</v>
      </c>
      <c r="AU337" s="19" t="s">
        <v>82</v>
      </c>
    </row>
    <row r="338" spans="1:65" s="14" customFormat="1" ht="11.25" x14ac:dyDescent="0.2">
      <c r="B338" s="207"/>
      <c r="C338" s="208"/>
      <c r="D338" s="197" t="s">
        <v>148</v>
      </c>
      <c r="E338" s="209" t="s">
        <v>19</v>
      </c>
      <c r="F338" s="210" t="s">
        <v>266</v>
      </c>
      <c r="G338" s="208"/>
      <c r="H338" s="209" t="s">
        <v>19</v>
      </c>
      <c r="I338" s="211"/>
      <c r="J338" s="208"/>
      <c r="K338" s="208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148</v>
      </c>
      <c r="AU338" s="216" t="s">
        <v>82</v>
      </c>
      <c r="AV338" s="14" t="s">
        <v>80</v>
      </c>
      <c r="AW338" s="14" t="s">
        <v>33</v>
      </c>
      <c r="AX338" s="14" t="s">
        <v>72</v>
      </c>
      <c r="AY338" s="216" t="s">
        <v>137</v>
      </c>
    </row>
    <row r="339" spans="1:65" s="13" customFormat="1" ht="11.25" x14ac:dyDescent="0.2">
      <c r="B339" s="195"/>
      <c r="C339" s="196"/>
      <c r="D339" s="197" t="s">
        <v>148</v>
      </c>
      <c r="E339" s="198" t="s">
        <v>19</v>
      </c>
      <c r="F339" s="199" t="s">
        <v>395</v>
      </c>
      <c r="G339" s="196"/>
      <c r="H339" s="200">
        <v>0.129</v>
      </c>
      <c r="I339" s="201"/>
      <c r="J339" s="196"/>
      <c r="K339" s="196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148</v>
      </c>
      <c r="AU339" s="206" t="s">
        <v>82</v>
      </c>
      <c r="AV339" s="13" t="s">
        <v>82</v>
      </c>
      <c r="AW339" s="13" t="s">
        <v>33</v>
      </c>
      <c r="AX339" s="13" t="s">
        <v>72</v>
      </c>
      <c r="AY339" s="206" t="s">
        <v>137</v>
      </c>
    </row>
    <row r="340" spans="1:65" s="14" customFormat="1" ht="11.25" x14ac:dyDescent="0.2">
      <c r="B340" s="207"/>
      <c r="C340" s="208"/>
      <c r="D340" s="197" t="s">
        <v>148</v>
      </c>
      <c r="E340" s="209" t="s">
        <v>19</v>
      </c>
      <c r="F340" s="210" t="s">
        <v>173</v>
      </c>
      <c r="G340" s="208"/>
      <c r="H340" s="209" t="s">
        <v>19</v>
      </c>
      <c r="I340" s="211"/>
      <c r="J340" s="208"/>
      <c r="K340" s="208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148</v>
      </c>
      <c r="AU340" s="216" t="s">
        <v>82</v>
      </c>
      <c r="AV340" s="14" t="s">
        <v>80</v>
      </c>
      <c r="AW340" s="14" t="s">
        <v>33</v>
      </c>
      <c r="AX340" s="14" t="s">
        <v>72</v>
      </c>
      <c r="AY340" s="216" t="s">
        <v>137</v>
      </c>
    </row>
    <row r="341" spans="1:65" s="13" customFormat="1" ht="11.25" x14ac:dyDescent="0.2">
      <c r="B341" s="195"/>
      <c r="C341" s="196"/>
      <c r="D341" s="197" t="s">
        <v>148</v>
      </c>
      <c r="E341" s="198" t="s">
        <v>19</v>
      </c>
      <c r="F341" s="199" t="s">
        <v>396</v>
      </c>
      <c r="G341" s="196"/>
      <c r="H341" s="200">
        <v>0.35199999999999998</v>
      </c>
      <c r="I341" s="201"/>
      <c r="J341" s="196"/>
      <c r="K341" s="196"/>
      <c r="L341" s="202"/>
      <c r="M341" s="203"/>
      <c r="N341" s="204"/>
      <c r="O341" s="204"/>
      <c r="P341" s="204"/>
      <c r="Q341" s="204"/>
      <c r="R341" s="204"/>
      <c r="S341" s="204"/>
      <c r="T341" s="205"/>
      <c r="AT341" s="206" t="s">
        <v>148</v>
      </c>
      <c r="AU341" s="206" t="s">
        <v>82</v>
      </c>
      <c r="AV341" s="13" t="s">
        <v>82</v>
      </c>
      <c r="AW341" s="13" t="s">
        <v>33</v>
      </c>
      <c r="AX341" s="13" t="s">
        <v>72</v>
      </c>
      <c r="AY341" s="206" t="s">
        <v>137</v>
      </c>
    </row>
    <row r="342" spans="1:65" s="14" customFormat="1" ht="11.25" x14ac:dyDescent="0.2">
      <c r="B342" s="207"/>
      <c r="C342" s="208"/>
      <c r="D342" s="197" t="s">
        <v>148</v>
      </c>
      <c r="E342" s="209" t="s">
        <v>19</v>
      </c>
      <c r="F342" s="210" t="s">
        <v>217</v>
      </c>
      <c r="G342" s="208"/>
      <c r="H342" s="209" t="s">
        <v>19</v>
      </c>
      <c r="I342" s="211"/>
      <c r="J342" s="208"/>
      <c r="K342" s="208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148</v>
      </c>
      <c r="AU342" s="216" t="s">
        <v>82</v>
      </c>
      <c r="AV342" s="14" t="s">
        <v>80</v>
      </c>
      <c r="AW342" s="14" t="s">
        <v>33</v>
      </c>
      <c r="AX342" s="14" t="s">
        <v>72</v>
      </c>
      <c r="AY342" s="216" t="s">
        <v>137</v>
      </c>
    </row>
    <row r="343" spans="1:65" s="13" customFormat="1" ht="11.25" x14ac:dyDescent="0.2">
      <c r="B343" s="195"/>
      <c r="C343" s="196"/>
      <c r="D343" s="197" t="s">
        <v>148</v>
      </c>
      <c r="E343" s="198" t="s">
        <v>19</v>
      </c>
      <c r="F343" s="199" t="s">
        <v>397</v>
      </c>
      <c r="G343" s="196"/>
      <c r="H343" s="200">
        <v>0.2</v>
      </c>
      <c r="I343" s="201"/>
      <c r="J343" s="196"/>
      <c r="K343" s="196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148</v>
      </c>
      <c r="AU343" s="206" t="s">
        <v>82</v>
      </c>
      <c r="AV343" s="13" t="s">
        <v>82</v>
      </c>
      <c r="AW343" s="13" t="s">
        <v>33</v>
      </c>
      <c r="AX343" s="13" t="s">
        <v>72</v>
      </c>
      <c r="AY343" s="206" t="s">
        <v>137</v>
      </c>
    </row>
    <row r="344" spans="1:65" s="15" customFormat="1" ht="11.25" x14ac:dyDescent="0.2">
      <c r="B344" s="217"/>
      <c r="C344" s="218"/>
      <c r="D344" s="197" t="s">
        <v>148</v>
      </c>
      <c r="E344" s="219" t="s">
        <v>19</v>
      </c>
      <c r="F344" s="220" t="s">
        <v>189</v>
      </c>
      <c r="G344" s="218"/>
      <c r="H344" s="221">
        <v>0.68100000000000005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148</v>
      </c>
      <c r="AU344" s="227" t="s">
        <v>82</v>
      </c>
      <c r="AV344" s="15" t="s">
        <v>144</v>
      </c>
      <c r="AW344" s="15" t="s">
        <v>33</v>
      </c>
      <c r="AX344" s="15" t="s">
        <v>80</v>
      </c>
      <c r="AY344" s="227" t="s">
        <v>137</v>
      </c>
    </row>
    <row r="345" spans="1:65" s="2" customFormat="1" ht="24.2" customHeight="1" x14ac:dyDescent="0.2">
      <c r="A345" s="36"/>
      <c r="B345" s="37"/>
      <c r="C345" s="176" t="s">
        <v>398</v>
      </c>
      <c r="D345" s="176" t="s">
        <v>140</v>
      </c>
      <c r="E345" s="177" t="s">
        <v>399</v>
      </c>
      <c r="F345" s="178" t="s">
        <v>400</v>
      </c>
      <c r="G345" s="179" t="s">
        <v>200</v>
      </c>
      <c r="H345" s="180">
        <v>263.76</v>
      </c>
      <c r="I345" s="181"/>
      <c r="J345" s="182">
        <f>ROUND(I345*H345,2)</f>
        <v>0</v>
      </c>
      <c r="K345" s="183"/>
      <c r="L345" s="41"/>
      <c r="M345" s="184" t="s">
        <v>19</v>
      </c>
      <c r="N345" s="185" t="s">
        <v>43</v>
      </c>
      <c r="O345" s="66"/>
      <c r="P345" s="186">
        <f>O345*H345</f>
        <v>0</v>
      </c>
      <c r="Q345" s="186">
        <v>2.0000000000000002E-5</v>
      </c>
      <c r="R345" s="186">
        <f>Q345*H345</f>
        <v>5.2751999999999999E-3</v>
      </c>
      <c r="S345" s="186">
        <v>0</v>
      </c>
      <c r="T345" s="187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8" t="s">
        <v>144</v>
      </c>
      <c r="AT345" s="188" t="s">
        <v>140</v>
      </c>
      <c r="AU345" s="188" t="s">
        <v>82</v>
      </c>
      <c r="AY345" s="19" t="s">
        <v>137</v>
      </c>
      <c r="BE345" s="189">
        <f>IF(N345="základní",J345,0)</f>
        <v>0</v>
      </c>
      <c r="BF345" s="189">
        <f>IF(N345="snížená",J345,0)</f>
        <v>0</v>
      </c>
      <c r="BG345" s="189">
        <f>IF(N345="zákl. přenesená",J345,0)</f>
        <v>0</v>
      </c>
      <c r="BH345" s="189">
        <f>IF(N345="sníž. přenesená",J345,0)</f>
        <v>0</v>
      </c>
      <c r="BI345" s="189">
        <f>IF(N345="nulová",J345,0)</f>
        <v>0</v>
      </c>
      <c r="BJ345" s="19" t="s">
        <v>80</v>
      </c>
      <c r="BK345" s="189">
        <f>ROUND(I345*H345,2)</f>
        <v>0</v>
      </c>
      <c r="BL345" s="19" t="s">
        <v>144</v>
      </c>
      <c r="BM345" s="188" t="s">
        <v>401</v>
      </c>
    </row>
    <row r="346" spans="1:65" s="2" customFormat="1" ht="11.25" x14ac:dyDescent="0.2">
      <c r="A346" s="36"/>
      <c r="B346" s="37"/>
      <c r="C346" s="38"/>
      <c r="D346" s="190" t="s">
        <v>146</v>
      </c>
      <c r="E346" s="38"/>
      <c r="F346" s="191" t="s">
        <v>402</v>
      </c>
      <c r="G346" s="38"/>
      <c r="H346" s="38"/>
      <c r="I346" s="192"/>
      <c r="J346" s="38"/>
      <c r="K346" s="38"/>
      <c r="L346" s="41"/>
      <c r="M346" s="193"/>
      <c r="N346" s="194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146</v>
      </c>
      <c r="AU346" s="19" t="s">
        <v>82</v>
      </c>
    </row>
    <row r="347" spans="1:65" s="14" customFormat="1" ht="11.25" x14ac:dyDescent="0.2">
      <c r="B347" s="207"/>
      <c r="C347" s="208"/>
      <c r="D347" s="197" t="s">
        <v>148</v>
      </c>
      <c r="E347" s="209" t="s">
        <v>19</v>
      </c>
      <c r="F347" s="210" t="s">
        <v>266</v>
      </c>
      <c r="G347" s="208"/>
      <c r="H347" s="209" t="s">
        <v>19</v>
      </c>
      <c r="I347" s="211"/>
      <c r="J347" s="208"/>
      <c r="K347" s="208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148</v>
      </c>
      <c r="AU347" s="216" t="s">
        <v>82</v>
      </c>
      <c r="AV347" s="14" t="s">
        <v>80</v>
      </c>
      <c r="AW347" s="14" t="s">
        <v>33</v>
      </c>
      <c r="AX347" s="14" t="s">
        <v>72</v>
      </c>
      <c r="AY347" s="216" t="s">
        <v>137</v>
      </c>
    </row>
    <row r="348" spans="1:65" s="13" customFormat="1" ht="11.25" x14ac:dyDescent="0.2">
      <c r="B348" s="195"/>
      <c r="C348" s="196"/>
      <c r="D348" s="197" t="s">
        <v>148</v>
      </c>
      <c r="E348" s="198" t="s">
        <v>19</v>
      </c>
      <c r="F348" s="199" t="s">
        <v>403</v>
      </c>
      <c r="G348" s="196"/>
      <c r="H348" s="200">
        <v>8.1999999999999993</v>
      </c>
      <c r="I348" s="201"/>
      <c r="J348" s="196"/>
      <c r="K348" s="196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148</v>
      </c>
      <c r="AU348" s="206" t="s">
        <v>82</v>
      </c>
      <c r="AV348" s="13" t="s">
        <v>82</v>
      </c>
      <c r="AW348" s="13" t="s">
        <v>33</v>
      </c>
      <c r="AX348" s="13" t="s">
        <v>72</v>
      </c>
      <c r="AY348" s="206" t="s">
        <v>137</v>
      </c>
    </row>
    <row r="349" spans="1:65" s="13" customFormat="1" ht="11.25" x14ac:dyDescent="0.2">
      <c r="B349" s="195"/>
      <c r="C349" s="196"/>
      <c r="D349" s="197" t="s">
        <v>148</v>
      </c>
      <c r="E349" s="198" t="s">
        <v>19</v>
      </c>
      <c r="F349" s="199" t="s">
        <v>404</v>
      </c>
      <c r="G349" s="196"/>
      <c r="H349" s="200">
        <v>13.16</v>
      </c>
      <c r="I349" s="201"/>
      <c r="J349" s="196"/>
      <c r="K349" s="196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148</v>
      </c>
      <c r="AU349" s="206" t="s">
        <v>82</v>
      </c>
      <c r="AV349" s="13" t="s">
        <v>82</v>
      </c>
      <c r="AW349" s="13" t="s">
        <v>33</v>
      </c>
      <c r="AX349" s="13" t="s">
        <v>72</v>
      </c>
      <c r="AY349" s="206" t="s">
        <v>137</v>
      </c>
    </row>
    <row r="350" spans="1:65" s="13" customFormat="1" ht="11.25" x14ac:dyDescent="0.2">
      <c r="B350" s="195"/>
      <c r="C350" s="196"/>
      <c r="D350" s="197" t="s">
        <v>148</v>
      </c>
      <c r="E350" s="198" t="s">
        <v>19</v>
      </c>
      <c r="F350" s="199" t="s">
        <v>405</v>
      </c>
      <c r="G350" s="196"/>
      <c r="H350" s="200">
        <v>15.86</v>
      </c>
      <c r="I350" s="201"/>
      <c r="J350" s="196"/>
      <c r="K350" s="196"/>
      <c r="L350" s="202"/>
      <c r="M350" s="203"/>
      <c r="N350" s="204"/>
      <c r="O350" s="204"/>
      <c r="P350" s="204"/>
      <c r="Q350" s="204"/>
      <c r="R350" s="204"/>
      <c r="S350" s="204"/>
      <c r="T350" s="205"/>
      <c r="AT350" s="206" t="s">
        <v>148</v>
      </c>
      <c r="AU350" s="206" t="s">
        <v>82</v>
      </c>
      <c r="AV350" s="13" t="s">
        <v>82</v>
      </c>
      <c r="AW350" s="13" t="s">
        <v>33</v>
      </c>
      <c r="AX350" s="13" t="s">
        <v>72</v>
      </c>
      <c r="AY350" s="206" t="s">
        <v>137</v>
      </c>
    </row>
    <row r="351" spans="1:65" s="13" customFormat="1" ht="11.25" x14ac:dyDescent="0.2">
      <c r="B351" s="195"/>
      <c r="C351" s="196"/>
      <c r="D351" s="197" t="s">
        <v>148</v>
      </c>
      <c r="E351" s="198" t="s">
        <v>19</v>
      </c>
      <c r="F351" s="199" t="s">
        <v>406</v>
      </c>
      <c r="G351" s="196"/>
      <c r="H351" s="200">
        <v>16.079999999999998</v>
      </c>
      <c r="I351" s="201"/>
      <c r="J351" s="196"/>
      <c r="K351" s="196"/>
      <c r="L351" s="202"/>
      <c r="M351" s="203"/>
      <c r="N351" s="204"/>
      <c r="O351" s="204"/>
      <c r="P351" s="204"/>
      <c r="Q351" s="204"/>
      <c r="R351" s="204"/>
      <c r="S351" s="204"/>
      <c r="T351" s="205"/>
      <c r="AT351" s="206" t="s">
        <v>148</v>
      </c>
      <c r="AU351" s="206" t="s">
        <v>82</v>
      </c>
      <c r="AV351" s="13" t="s">
        <v>82</v>
      </c>
      <c r="AW351" s="13" t="s">
        <v>33</v>
      </c>
      <c r="AX351" s="13" t="s">
        <v>72</v>
      </c>
      <c r="AY351" s="206" t="s">
        <v>137</v>
      </c>
    </row>
    <row r="352" spans="1:65" s="14" customFormat="1" ht="11.25" x14ac:dyDescent="0.2">
      <c r="B352" s="207"/>
      <c r="C352" s="208"/>
      <c r="D352" s="197" t="s">
        <v>148</v>
      </c>
      <c r="E352" s="209" t="s">
        <v>19</v>
      </c>
      <c r="F352" s="210" t="s">
        <v>407</v>
      </c>
      <c r="G352" s="208"/>
      <c r="H352" s="209" t="s">
        <v>19</v>
      </c>
      <c r="I352" s="211"/>
      <c r="J352" s="208"/>
      <c r="K352" s="208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148</v>
      </c>
      <c r="AU352" s="216" t="s">
        <v>82</v>
      </c>
      <c r="AV352" s="14" t="s">
        <v>80</v>
      </c>
      <c r="AW352" s="14" t="s">
        <v>33</v>
      </c>
      <c r="AX352" s="14" t="s">
        <v>72</v>
      </c>
      <c r="AY352" s="216" t="s">
        <v>137</v>
      </c>
    </row>
    <row r="353" spans="2:51" s="13" customFormat="1" ht="11.25" x14ac:dyDescent="0.2">
      <c r="B353" s="195"/>
      <c r="C353" s="196"/>
      <c r="D353" s="197" t="s">
        <v>148</v>
      </c>
      <c r="E353" s="198" t="s">
        <v>19</v>
      </c>
      <c r="F353" s="199" t="s">
        <v>408</v>
      </c>
      <c r="G353" s="196"/>
      <c r="H353" s="200">
        <v>6.85</v>
      </c>
      <c r="I353" s="201"/>
      <c r="J353" s="196"/>
      <c r="K353" s="196"/>
      <c r="L353" s="202"/>
      <c r="M353" s="203"/>
      <c r="N353" s="204"/>
      <c r="O353" s="204"/>
      <c r="P353" s="204"/>
      <c r="Q353" s="204"/>
      <c r="R353" s="204"/>
      <c r="S353" s="204"/>
      <c r="T353" s="205"/>
      <c r="AT353" s="206" t="s">
        <v>148</v>
      </c>
      <c r="AU353" s="206" t="s">
        <v>82</v>
      </c>
      <c r="AV353" s="13" t="s">
        <v>82</v>
      </c>
      <c r="AW353" s="13" t="s">
        <v>33</v>
      </c>
      <c r="AX353" s="13" t="s">
        <v>72</v>
      </c>
      <c r="AY353" s="206" t="s">
        <v>137</v>
      </c>
    </row>
    <row r="354" spans="2:51" s="13" customFormat="1" ht="11.25" x14ac:dyDescent="0.2">
      <c r="B354" s="195"/>
      <c r="C354" s="196"/>
      <c r="D354" s="197" t="s">
        <v>148</v>
      </c>
      <c r="E354" s="198" t="s">
        <v>19</v>
      </c>
      <c r="F354" s="199" t="s">
        <v>409</v>
      </c>
      <c r="G354" s="196"/>
      <c r="H354" s="200">
        <v>6.07</v>
      </c>
      <c r="I354" s="201"/>
      <c r="J354" s="196"/>
      <c r="K354" s="196"/>
      <c r="L354" s="202"/>
      <c r="M354" s="203"/>
      <c r="N354" s="204"/>
      <c r="O354" s="204"/>
      <c r="P354" s="204"/>
      <c r="Q354" s="204"/>
      <c r="R354" s="204"/>
      <c r="S354" s="204"/>
      <c r="T354" s="205"/>
      <c r="AT354" s="206" t="s">
        <v>148</v>
      </c>
      <c r="AU354" s="206" t="s">
        <v>82</v>
      </c>
      <c r="AV354" s="13" t="s">
        <v>82</v>
      </c>
      <c r="AW354" s="13" t="s">
        <v>33</v>
      </c>
      <c r="AX354" s="13" t="s">
        <v>72</v>
      </c>
      <c r="AY354" s="206" t="s">
        <v>137</v>
      </c>
    </row>
    <row r="355" spans="2:51" s="13" customFormat="1" ht="11.25" x14ac:dyDescent="0.2">
      <c r="B355" s="195"/>
      <c r="C355" s="196"/>
      <c r="D355" s="197" t="s">
        <v>148</v>
      </c>
      <c r="E355" s="198" t="s">
        <v>19</v>
      </c>
      <c r="F355" s="199" t="s">
        <v>410</v>
      </c>
      <c r="G355" s="196"/>
      <c r="H355" s="200">
        <v>9.39</v>
      </c>
      <c r="I355" s="201"/>
      <c r="J355" s="196"/>
      <c r="K355" s="196"/>
      <c r="L355" s="202"/>
      <c r="M355" s="203"/>
      <c r="N355" s="204"/>
      <c r="O355" s="204"/>
      <c r="P355" s="204"/>
      <c r="Q355" s="204"/>
      <c r="R355" s="204"/>
      <c r="S355" s="204"/>
      <c r="T355" s="205"/>
      <c r="AT355" s="206" t="s">
        <v>148</v>
      </c>
      <c r="AU355" s="206" t="s">
        <v>82</v>
      </c>
      <c r="AV355" s="13" t="s">
        <v>82</v>
      </c>
      <c r="AW355" s="13" t="s">
        <v>33</v>
      </c>
      <c r="AX355" s="13" t="s">
        <v>72</v>
      </c>
      <c r="AY355" s="206" t="s">
        <v>137</v>
      </c>
    </row>
    <row r="356" spans="2:51" s="13" customFormat="1" ht="11.25" x14ac:dyDescent="0.2">
      <c r="B356" s="195"/>
      <c r="C356" s="196"/>
      <c r="D356" s="197" t="s">
        <v>148</v>
      </c>
      <c r="E356" s="198" t="s">
        <v>19</v>
      </c>
      <c r="F356" s="199" t="s">
        <v>411</v>
      </c>
      <c r="G356" s="196"/>
      <c r="H356" s="200">
        <v>4.78</v>
      </c>
      <c r="I356" s="201"/>
      <c r="J356" s="196"/>
      <c r="K356" s="196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148</v>
      </c>
      <c r="AU356" s="206" t="s">
        <v>82</v>
      </c>
      <c r="AV356" s="13" t="s">
        <v>82</v>
      </c>
      <c r="AW356" s="13" t="s">
        <v>33</v>
      </c>
      <c r="AX356" s="13" t="s">
        <v>72</v>
      </c>
      <c r="AY356" s="206" t="s">
        <v>137</v>
      </c>
    </row>
    <row r="357" spans="2:51" s="13" customFormat="1" ht="11.25" x14ac:dyDescent="0.2">
      <c r="B357" s="195"/>
      <c r="C357" s="196"/>
      <c r="D357" s="197" t="s">
        <v>148</v>
      </c>
      <c r="E357" s="198" t="s">
        <v>19</v>
      </c>
      <c r="F357" s="199" t="s">
        <v>412</v>
      </c>
      <c r="G357" s="196"/>
      <c r="H357" s="200">
        <v>4.68</v>
      </c>
      <c r="I357" s="201"/>
      <c r="J357" s="196"/>
      <c r="K357" s="196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148</v>
      </c>
      <c r="AU357" s="206" t="s">
        <v>82</v>
      </c>
      <c r="AV357" s="13" t="s">
        <v>82</v>
      </c>
      <c r="AW357" s="13" t="s">
        <v>33</v>
      </c>
      <c r="AX357" s="13" t="s">
        <v>72</v>
      </c>
      <c r="AY357" s="206" t="s">
        <v>137</v>
      </c>
    </row>
    <row r="358" spans="2:51" s="13" customFormat="1" ht="11.25" x14ac:dyDescent="0.2">
      <c r="B358" s="195"/>
      <c r="C358" s="196"/>
      <c r="D358" s="197" t="s">
        <v>148</v>
      </c>
      <c r="E358" s="198" t="s">
        <v>19</v>
      </c>
      <c r="F358" s="199" t="s">
        <v>413</v>
      </c>
      <c r="G358" s="196"/>
      <c r="H358" s="200">
        <v>5.14</v>
      </c>
      <c r="I358" s="201"/>
      <c r="J358" s="196"/>
      <c r="K358" s="196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148</v>
      </c>
      <c r="AU358" s="206" t="s">
        <v>82</v>
      </c>
      <c r="AV358" s="13" t="s">
        <v>82</v>
      </c>
      <c r="AW358" s="13" t="s">
        <v>33</v>
      </c>
      <c r="AX358" s="13" t="s">
        <v>72</v>
      </c>
      <c r="AY358" s="206" t="s">
        <v>137</v>
      </c>
    </row>
    <row r="359" spans="2:51" s="13" customFormat="1" ht="11.25" x14ac:dyDescent="0.2">
      <c r="B359" s="195"/>
      <c r="C359" s="196"/>
      <c r="D359" s="197" t="s">
        <v>148</v>
      </c>
      <c r="E359" s="198" t="s">
        <v>19</v>
      </c>
      <c r="F359" s="199" t="s">
        <v>414</v>
      </c>
      <c r="G359" s="196"/>
      <c r="H359" s="200">
        <v>31.95</v>
      </c>
      <c r="I359" s="201"/>
      <c r="J359" s="196"/>
      <c r="K359" s="196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148</v>
      </c>
      <c r="AU359" s="206" t="s">
        <v>82</v>
      </c>
      <c r="AV359" s="13" t="s">
        <v>82</v>
      </c>
      <c r="AW359" s="13" t="s">
        <v>33</v>
      </c>
      <c r="AX359" s="13" t="s">
        <v>72</v>
      </c>
      <c r="AY359" s="206" t="s">
        <v>137</v>
      </c>
    </row>
    <row r="360" spans="2:51" s="13" customFormat="1" ht="11.25" x14ac:dyDescent="0.2">
      <c r="B360" s="195"/>
      <c r="C360" s="196"/>
      <c r="D360" s="197" t="s">
        <v>148</v>
      </c>
      <c r="E360" s="198" t="s">
        <v>19</v>
      </c>
      <c r="F360" s="199" t="s">
        <v>415</v>
      </c>
      <c r="G360" s="196"/>
      <c r="H360" s="200">
        <v>12.9</v>
      </c>
      <c r="I360" s="201"/>
      <c r="J360" s="196"/>
      <c r="K360" s="196"/>
      <c r="L360" s="202"/>
      <c r="M360" s="203"/>
      <c r="N360" s="204"/>
      <c r="O360" s="204"/>
      <c r="P360" s="204"/>
      <c r="Q360" s="204"/>
      <c r="R360" s="204"/>
      <c r="S360" s="204"/>
      <c r="T360" s="205"/>
      <c r="AT360" s="206" t="s">
        <v>148</v>
      </c>
      <c r="AU360" s="206" t="s">
        <v>82</v>
      </c>
      <c r="AV360" s="13" t="s">
        <v>82</v>
      </c>
      <c r="AW360" s="13" t="s">
        <v>33</v>
      </c>
      <c r="AX360" s="13" t="s">
        <v>72</v>
      </c>
      <c r="AY360" s="206" t="s">
        <v>137</v>
      </c>
    </row>
    <row r="361" spans="2:51" s="13" customFormat="1" ht="11.25" x14ac:dyDescent="0.2">
      <c r="B361" s="195"/>
      <c r="C361" s="196"/>
      <c r="D361" s="197" t="s">
        <v>148</v>
      </c>
      <c r="E361" s="198" t="s">
        <v>19</v>
      </c>
      <c r="F361" s="199" t="s">
        <v>416</v>
      </c>
      <c r="G361" s="196"/>
      <c r="H361" s="200">
        <v>13.32</v>
      </c>
      <c r="I361" s="201"/>
      <c r="J361" s="196"/>
      <c r="K361" s="196"/>
      <c r="L361" s="202"/>
      <c r="M361" s="203"/>
      <c r="N361" s="204"/>
      <c r="O361" s="204"/>
      <c r="P361" s="204"/>
      <c r="Q361" s="204"/>
      <c r="R361" s="204"/>
      <c r="S361" s="204"/>
      <c r="T361" s="205"/>
      <c r="AT361" s="206" t="s">
        <v>148</v>
      </c>
      <c r="AU361" s="206" t="s">
        <v>82</v>
      </c>
      <c r="AV361" s="13" t="s">
        <v>82</v>
      </c>
      <c r="AW361" s="13" t="s">
        <v>33</v>
      </c>
      <c r="AX361" s="13" t="s">
        <v>72</v>
      </c>
      <c r="AY361" s="206" t="s">
        <v>137</v>
      </c>
    </row>
    <row r="362" spans="2:51" s="13" customFormat="1" ht="11.25" x14ac:dyDescent="0.2">
      <c r="B362" s="195"/>
      <c r="C362" s="196"/>
      <c r="D362" s="197" t="s">
        <v>148</v>
      </c>
      <c r="E362" s="198" t="s">
        <v>19</v>
      </c>
      <c r="F362" s="199" t="s">
        <v>417</v>
      </c>
      <c r="G362" s="196"/>
      <c r="H362" s="200">
        <v>31.8</v>
      </c>
      <c r="I362" s="201"/>
      <c r="J362" s="196"/>
      <c r="K362" s="196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148</v>
      </c>
      <c r="AU362" s="206" t="s">
        <v>82</v>
      </c>
      <c r="AV362" s="13" t="s">
        <v>82</v>
      </c>
      <c r="AW362" s="13" t="s">
        <v>33</v>
      </c>
      <c r="AX362" s="13" t="s">
        <v>72</v>
      </c>
      <c r="AY362" s="206" t="s">
        <v>137</v>
      </c>
    </row>
    <row r="363" spans="2:51" s="14" customFormat="1" ht="11.25" x14ac:dyDescent="0.2">
      <c r="B363" s="207"/>
      <c r="C363" s="208"/>
      <c r="D363" s="197" t="s">
        <v>148</v>
      </c>
      <c r="E363" s="209" t="s">
        <v>19</v>
      </c>
      <c r="F363" s="210" t="s">
        <v>217</v>
      </c>
      <c r="G363" s="208"/>
      <c r="H363" s="209" t="s">
        <v>19</v>
      </c>
      <c r="I363" s="211"/>
      <c r="J363" s="208"/>
      <c r="K363" s="208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148</v>
      </c>
      <c r="AU363" s="216" t="s">
        <v>82</v>
      </c>
      <c r="AV363" s="14" t="s">
        <v>80</v>
      </c>
      <c r="AW363" s="14" t="s">
        <v>33</v>
      </c>
      <c r="AX363" s="14" t="s">
        <v>72</v>
      </c>
      <c r="AY363" s="216" t="s">
        <v>137</v>
      </c>
    </row>
    <row r="364" spans="2:51" s="13" customFormat="1" ht="11.25" x14ac:dyDescent="0.2">
      <c r="B364" s="195"/>
      <c r="C364" s="196"/>
      <c r="D364" s="197" t="s">
        <v>148</v>
      </c>
      <c r="E364" s="198" t="s">
        <v>19</v>
      </c>
      <c r="F364" s="199" t="s">
        <v>418</v>
      </c>
      <c r="G364" s="196"/>
      <c r="H364" s="200">
        <v>8.0500000000000007</v>
      </c>
      <c r="I364" s="201"/>
      <c r="J364" s="196"/>
      <c r="K364" s="196"/>
      <c r="L364" s="202"/>
      <c r="M364" s="203"/>
      <c r="N364" s="204"/>
      <c r="O364" s="204"/>
      <c r="P364" s="204"/>
      <c r="Q364" s="204"/>
      <c r="R364" s="204"/>
      <c r="S364" s="204"/>
      <c r="T364" s="205"/>
      <c r="AT364" s="206" t="s">
        <v>148</v>
      </c>
      <c r="AU364" s="206" t="s">
        <v>82</v>
      </c>
      <c r="AV364" s="13" t="s">
        <v>82</v>
      </c>
      <c r="AW364" s="13" t="s">
        <v>33</v>
      </c>
      <c r="AX364" s="13" t="s">
        <v>72</v>
      </c>
      <c r="AY364" s="206" t="s">
        <v>137</v>
      </c>
    </row>
    <row r="365" spans="2:51" s="13" customFormat="1" ht="11.25" x14ac:dyDescent="0.2">
      <c r="B365" s="195"/>
      <c r="C365" s="196"/>
      <c r="D365" s="197" t="s">
        <v>148</v>
      </c>
      <c r="E365" s="198" t="s">
        <v>19</v>
      </c>
      <c r="F365" s="199" t="s">
        <v>419</v>
      </c>
      <c r="G365" s="196"/>
      <c r="H365" s="200">
        <v>21.17</v>
      </c>
      <c r="I365" s="201"/>
      <c r="J365" s="196"/>
      <c r="K365" s="196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148</v>
      </c>
      <c r="AU365" s="206" t="s">
        <v>82</v>
      </c>
      <c r="AV365" s="13" t="s">
        <v>82</v>
      </c>
      <c r="AW365" s="13" t="s">
        <v>33</v>
      </c>
      <c r="AX365" s="13" t="s">
        <v>72</v>
      </c>
      <c r="AY365" s="206" t="s">
        <v>137</v>
      </c>
    </row>
    <row r="366" spans="2:51" s="14" customFormat="1" ht="11.25" x14ac:dyDescent="0.2">
      <c r="B366" s="207"/>
      <c r="C366" s="208"/>
      <c r="D366" s="197" t="s">
        <v>148</v>
      </c>
      <c r="E366" s="209" t="s">
        <v>19</v>
      </c>
      <c r="F366" s="210" t="s">
        <v>420</v>
      </c>
      <c r="G366" s="208"/>
      <c r="H366" s="209" t="s">
        <v>19</v>
      </c>
      <c r="I366" s="211"/>
      <c r="J366" s="208"/>
      <c r="K366" s="208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148</v>
      </c>
      <c r="AU366" s="216" t="s">
        <v>82</v>
      </c>
      <c r="AV366" s="14" t="s">
        <v>80</v>
      </c>
      <c r="AW366" s="14" t="s">
        <v>33</v>
      </c>
      <c r="AX366" s="14" t="s">
        <v>72</v>
      </c>
      <c r="AY366" s="216" t="s">
        <v>137</v>
      </c>
    </row>
    <row r="367" spans="2:51" s="13" customFormat="1" ht="11.25" x14ac:dyDescent="0.2">
      <c r="B367" s="195"/>
      <c r="C367" s="196"/>
      <c r="D367" s="197" t="s">
        <v>148</v>
      </c>
      <c r="E367" s="198" t="s">
        <v>19</v>
      </c>
      <c r="F367" s="199" t="s">
        <v>421</v>
      </c>
      <c r="G367" s="196"/>
      <c r="H367" s="200">
        <v>7.54</v>
      </c>
      <c r="I367" s="201"/>
      <c r="J367" s="196"/>
      <c r="K367" s="196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148</v>
      </c>
      <c r="AU367" s="206" t="s">
        <v>82</v>
      </c>
      <c r="AV367" s="13" t="s">
        <v>82</v>
      </c>
      <c r="AW367" s="13" t="s">
        <v>33</v>
      </c>
      <c r="AX367" s="13" t="s">
        <v>72</v>
      </c>
      <c r="AY367" s="206" t="s">
        <v>137</v>
      </c>
    </row>
    <row r="368" spans="2:51" s="13" customFormat="1" ht="11.25" x14ac:dyDescent="0.2">
      <c r="B368" s="195"/>
      <c r="C368" s="196"/>
      <c r="D368" s="197" t="s">
        <v>148</v>
      </c>
      <c r="E368" s="198" t="s">
        <v>19</v>
      </c>
      <c r="F368" s="199" t="s">
        <v>422</v>
      </c>
      <c r="G368" s="196"/>
      <c r="H368" s="200">
        <v>14.9</v>
      </c>
      <c r="I368" s="201"/>
      <c r="J368" s="196"/>
      <c r="K368" s="196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148</v>
      </c>
      <c r="AU368" s="206" t="s">
        <v>82</v>
      </c>
      <c r="AV368" s="13" t="s">
        <v>82</v>
      </c>
      <c r="AW368" s="13" t="s">
        <v>33</v>
      </c>
      <c r="AX368" s="13" t="s">
        <v>72</v>
      </c>
      <c r="AY368" s="206" t="s">
        <v>137</v>
      </c>
    </row>
    <row r="369" spans="1:65" s="13" customFormat="1" ht="11.25" x14ac:dyDescent="0.2">
      <c r="B369" s="195"/>
      <c r="C369" s="196"/>
      <c r="D369" s="197" t="s">
        <v>148</v>
      </c>
      <c r="E369" s="198" t="s">
        <v>19</v>
      </c>
      <c r="F369" s="199" t="s">
        <v>423</v>
      </c>
      <c r="G369" s="196"/>
      <c r="H369" s="200">
        <v>15.98</v>
      </c>
      <c r="I369" s="201"/>
      <c r="J369" s="196"/>
      <c r="K369" s="196"/>
      <c r="L369" s="202"/>
      <c r="M369" s="203"/>
      <c r="N369" s="204"/>
      <c r="O369" s="204"/>
      <c r="P369" s="204"/>
      <c r="Q369" s="204"/>
      <c r="R369" s="204"/>
      <c r="S369" s="204"/>
      <c r="T369" s="205"/>
      <c r="AT369" s="206" t="s">
        <v>148</v>
      </c>
      <c r="AU369" s="206" t="s">
        <v>82</v>
      </c>
      <c r="AV369" s="13" t="s">
        <v>82</v>
      </c>
      <c r="AW369" s="13" t="s">
        <v>33</v>
      </c>
      <c r="AX369" s="13" t="s">
        <v>72</v>
      </c>
      <c r="AY369" s="206" t="s">
        <v>137</v>
      </c>
    </row>
    <row r="370" spans="1:65" s="13" customFormat="1" ht="11.25" x14ac:dyDescent="0.2">
      <c r="B370" s="195"/>
      <c r="C370" s="196"/>
      <c r="D370" s="197" t="s">
        <v>148</v>
      </c>
      <c r="E370" s="198" t="s">
        <v>19</v>
      </c>
      <c r="F370" s="199" t="s">
        <v>424</v>
      </c>
      <c r="G370" s="196"/>
      <c r="H370" s="200">
        <v>15.94</v>
      </c>
      <c r="I370" s="201"/>
      <c r="J370" s="196"/>
      <c r="K370" s="196"/>
      <c r="L370" s="202"/>
      <c r="M370" s="203"/>
      <c r="N370" s="204"/>
      <c r="O370" s="204"/>
      <c r="P370" s="204"/>
      <c r="Q370" s="204"/>
      <c r="R370" s="204"/>
      <c r="S370" s="204"/>
      <c r="T370" s="205"/>
      <c r="AT370" s="206" t="s">
        <v>148</v>
      </c>
      <c r="AU370" s="206" t="s">
        <v>82</v>
      </c>
      <c r="AV370" s="13" t="s">
        <v>82</v>
      </c>
      <c r="AW370" s="13" t="s">
        <v>33</v>
      </c>
      <c r="AX370" s="13" t="s">
        <v>72</v>
      </c>
      <c r="AY370" s="206" t="s">
        <v>137</v>
      </c>
    </row>
    <row r="371" spans="1:65" s="15" customFormat="1" ht="11.25" x14ac:dyDescent="0.2">
      <c r="B371" s="217"/>
      <c r="C371" s="218"/>
      <c r="D371" s="197" t="s">
        <v>148</v>
      </c>
      <c r="E371" s="219" t="s">
        <v>19</v>
      </c>
      <c r="F371" s="220" t="s">
        <v>189</v>
      </c>
      <c r="G371" s="218"/>
      <c r="H371" s="221">
        <v>263.76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148</v>
      </c>
      <c r="AU371" s="227" t="s">
        <v>82</v>
      </c>
      <c r="AV371" s="15" t="s">
        <v>144</v>
      </c>
      <c r="AW371" s="15" t="s">
        <v>33</v>
      </c>
      <c r="AX371" s="15" t="s">
        <v>80</v>
      </c>
      <c r="AY371" s="227" t="s">
        <v>137</v>
      </c>
    </row>
    <row r="372" spans="1:65" s="2" customFormat="1" ht="24.2" customHeight="1" x14ac:dyDescent="0.2">
      <c r="A372" s="36"/>
      <c r="B372" s="37"/>
      <c r="C372" s="176" t="s">
        <v>425</v>
      </c>
      <c r="D372" s="176" t="s">
        <v>140</v>
      </c>
      <c r="E372" s="177" t="s">
        <v>426</v>
      </c>
      <c r="F372" s="178" t="s">
        <v>427</v>
      </c>
      <c r="G372" s="179" t="s">
        <v>152</v>
      </c>
      <c r="H372" s="180">
        <v>15</v>
      </c>
      <c r="I372" s="181"/>
      <c r="J372" s="182">
        <f>ROUND(I372*H372,2)</f>
        <v>0</v>
      </c>
      <c r="K372" s="183"/>
      <c r="L372" s="41"/>
      <c r="M372" s="184" t="s">
        <v>19</v>
      </c>
      <c r="N372" s="185" t="s">
        <v>43</v>
      </c>
      <c r="O372" s="66"/>
      <c r="P372" s="186">
        <f>O372*H372</f>
        <v>0</v>
      </c>
      <c r="Q372" s="186">
        <v>4.684E-2</v>
      </c>
      <c r="R372" s="186">
        <f>Q372*H372</f>
        <v>0.7026</v>
      </c>
      <c r="S372" s="186">
        <v>0</v>
      </c>
      <c r="T372" s="187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8" t="s">
        <v>144</v>
      </c>
      <c r="AT372" s="188" t="s">
        <v>140</v>
      </c>
      <c r="AU372" s="188" t="s">
        <v>82</v>
      </c>
      <c r="AY372" s="19" t="s">
        <v>137</v>
      </c>
      <c r="BE372" s="189">
        <f>IF(N372="základní",J372,0)</f>
        <v>0</v>
      </c>
      <c r="BF372" s="189">
        <f>IF(N372="snížená",J372,0)</f>
        <v>0</v>
      </c>
      <c r="BG372" s="189">
        <f>IF(N372="zákl. přenesená",J372,0)</f>
        <v>0</v>
      </c>
      <c r="BH372" s="189">
        <f>IF(N372="sníž. přenesená",J372,0)</f>
        <v>0</v>
      </c>
      <c r="BI372" s="189">
        <f>IF(N372="nulová",J372,0)</f>
        <v>0</v>
      </c>
      <c r="BJ372" s="19" t="s">
        <v>80</v>
      </c>
      <c r="BK372" s="189">
        <f>ROUND(I372*H372,2)</f>
        <v>0</v>
      </c>
      <c r="BL372" s="19" t="s">
        <v>144</v>
      </c>
      <c r="BM372" s="188" t="s">
        <v>428</v>
      </c>
    </row>
    <row r="373" spans="1:65" s="2" customFormat="1" ht="11.25" x14ac:dyDescent="0.2">
      <c r="A373" s="36"/>
      <c r="B373" s="37"/>
      <c r="C373" s="38"/>
      <c r="D373" s="190" t="s">
        <v>146</v>
      </c>
      <c r="E373" s="38"/>
      <c r="F373" s="191" t="s">
        <v>429</v>
      </c>
      <c r="G373" s="38"/>
      <c r="H373" s="38"/>
      <c r="I373" s="192"/>
      <c r="J373" s="38"/>
      <c r="K373" s="38"/>
      <c r="L373" s="41"/>
      <c r="M373" s="193"/>
      <c r="N373" s="194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146</v>
      </c>
      <c r="AU373" s="19" t="s">
        <v>82</v>
      </c>
    </row>
    <row r="374" spans="1:65" s="13" customFormat="1" ht="11.25" x14ac:dyDescent="0.2">
      <c r="B374" s="195"/>
      <c r="C374" s="196"/>
      <c r="D374" s="197" t="s">
        <v>148</v>
      </c>
      <c r="E374" s="198" t="s">
        <v>19</v>
      </c>
      <c r="F374" s="199" t="s">
        <v>430</v>
      </c>
      <c r="G374" s="196"/>
      <c r="H374" s="200">
        <v>4</v>
      </c>
      <c r="I374" s="201"/>
      <c r="J374" s="196"/>
      <c r="K374" s="196"/>
      <c r="L374" s="202"/>
      <c r="M374" s="203"/>
      <c r="N374" s="204"/>
      <c r="O374" s="204"/>
      <c r="P374" s="204"/>
      <c r="Q374" s="204"/>
      <c r="R374" s="204"/>
      <c r="S374" s="204"/>
      <c r="T374" s="205"/>
      <c r="AT374" s="206" t="s">
        <v>148</v>
      </c>
      <c r="AU374" s="206" t="s">
        <v>82</v>
      </c>
      <c r="AV374" s="13" t="s">
        <v>82</v>
      </c>
      <c r="AW374" s="13" t="s">
        <v>33</v>
      </c>
      <c r="AX374" s="13" t="s">
        <v>72</v>
      </c>
      <c r="AY374" s="206" t="s">
        <v>137</v>
      </c>
    </row>
    <row r="375" spans="1:65" s="13" customFormat="1" ht="11.25" x14ac:dyDescent="0.2">
      <c r="B375" s="195"/>
      <c r="C375" s="196"/>
      <c r="D375" s="197" t="s">
        <v>148</v>
      </c>
      <c r="E375" s="198" t="s">
        <v>19</v>
      </c>
      <c r="F375" s="199" t="s">
        <v>431</v>
      </c>
      <c r="G375" s="196"/>
      <c r="H375" s="200">
        <v>6</v>
      </c>
      <c r="I375" s="201"/>
      <c r="J375" s="196"/>
      <c r="K375" s="196"/>
      <c r="L375" s="202"/>
      <c r="M375" s="203"/>
      <c r="N375" s="204"/>
      <c r="O375" s="204"/>
      <c r="P375" s="204"/>
      <c r="Q375" s="204"/>
      <c r="R375" s="204"/>
      <c r="S375" s="204"/>
      <c r="T375" s="205"/>
      <c r="AT375" s="206" t="s">
        <v>148</v>
      </c>
      <c r="AU375" s="206" t="s">
        <v>82</v>
      </c>
      <c r="AV375" s="13" t="s">
        <v>82</v>
      </c>
      <c r="AW375" s="13" t="s">
        <v>33</v>
      </c>
      <c r="AX375" s="13" t="s">
        <v>72</v>
      </c>
      <c r="AY375" s="206" t="s">
        <v>137</v>
      </c>
    </row>
    <row r="376" spans="1:65" s="13" customFormat="1" ht="11.25" x14ac:dyDescent="0.2">
      <c r="B376" s="195"/>
      <c r="C376" s="196"/>
      <c r="D376" s="197" t="s">
        <v>148</v>
      </c>
      <c r="E376" s="198" t="s">
        <v>19</v>
      </c>
      <c r="F376" s="199" t="s">
        <v>432</v>
      </c>
      <c r="G376" s="196"/>
      <c r="H376" s="200">
        <v>5</v>
      </c>
      <c r="I376" s="201"/>
      <c r="J376" s="196"/>
      <c r="K376" s="196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148</v>
      </c>
      <c r="AU376" s="206" t="s">
        <v>82</v>
      </c>
      <c r="AV376" s="13" t="s">
        <v>82</v>
      </c>
      <c r="AW376" s="13" t="s">
        <v>33</v>
      </c>
      <c r="AX376" s="13" t="s">
        <v>72</v>
      </c>
      <c r="AY376" s="206" t="s">
        <v>137</v>
      </c>
    </row>
    <row r="377" spans="1:65" s="15" customFormat="1" ht="11.25" x14ac:dyDescent="0.2">
      <c r="B377" s="217"/>
      <c r="C377" s="218"/>
      <c r="D377" s="197" t="s">
        <v>148</v>
      </c>
      <c r="E377" s="219" t="s">
        <v>19</v>
      </c>
      <c r="F377" s="220" t="s">
        <v>189</v>
      </c>
      <c r="G377" s="218"/>
      <c r="H377" s="221">
        <v>15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148</v>
      </c>
      <c r="AU377" s="227" t="s">
        <v>82</v>
      </c>
      <c r="AV377" s="15" t="s">
        <v>144</v>
      </c>
      <c r="AW377" s="15" t="s">
        <v>33</v>
      </c>
      <c r="AX377" s="15" t="s">
        <v>80</v>
      </c>
      <c r="AY377" s="227" t="s">
        <v>137</v>
      </c>
    </row>
    <row r="378" spans="1:65" s="2" customFormat="1" ht="16.5" customHeight="1" x14ac:dyDescent="0.2">
      <c r="A378" s="36"/>
      <c r="B378" s="37"/>
      <c r="C378" s="239" t="s">
        <v>433</v>
      </c>
      <c r="D378" s="239" t="s">
        <v>434</v>
      </c>
      <c r="E378" s="240" t="s">
        <v>435</v>
      </c>
      <c r="F378" s="241" t="s">
        <v>436</v>
      </c>
      <c r="G378" s="242" t="s">
        <v>152</v>
      </c>
      <c r="H378" s="243">
        <v>3</v>
      </c>
      <c r="I378" s="244"/>
      <c r="J378" s="245">
        <f>ROUND(I378*H378,2)</f>
        <v>0</v>
      </c>
      <c r="K378" s="246"/>
      <c r="L378" s="247"/>
      <c r="M378" s="248" t="s">
        <v>19</v>
      </c>
      <c r="N378" s="249" t="s">
        <v>43</v>
      </c>
      <c r="O378" s="66"/>
      <c r="P378" s="186">
        <f>O378*H378</f>
        <v>0</v>
      </c>
      <c r="Q378" s="186">
        <v>1.489E-2</v>
      </c>
      <c r="R378" s="186">
        <f>Q378*H378</f>
        <v>4.4670000000000001E-2</v>
      </c>
      <c r="S378" s="186">
        <v>0</v>
      </c>
      <c r="T378" s="187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8" t="s">
        <v>190</v>
      </c>
      <c r="AT378" s="188" t="s">
        <v>434</v>
      </c>
      <c r="AU378" s="188" t="s">
        <v>82</v>
      </c>
      <c r="AY378" s="19" t="s">
        <v>137</v>
      </c>
      <c r="BE378" s="189">
        <f>IF(N378="základní",J378,0)</f>
        <v>0</v>
      </c>
      <c r="BF378" s="189">
        <f>IF(N378="snížená",J378,0)</f>
        <v>0</v>
      </c>
      <c r="BG378" s="189">
        <f>IF(N378="zákl. přenesená",J378,0)</f>
        <v>0</v>
      </c>
      <c r="BH378" s="189">
        <f>IF(N378="sníž. přenesená",J378,0)</f>
        <v>0</v>
      </c>
      <c r="BI378" s="189">
        <f>IF(N378="nulová",J378,0)</f>
        <v>0</v>
      </c>
      <c r="BJ378" s="19" t="s">
        <v>80</v>
      </c>
      <c r="BK378" s="189">
        <f>ROUND(I378*H378,2)</f>
        <v>0</v>
      </c>
      <c r="BL378" s="19" t="s">
        <v>144</v>
      </c>
      <c r="BM378" s="188" t="s">
        <v>437</v>
      </c>
    </row>
    <row r="379" spans="1:65" s="2" customFormat="1" ht="16.5" customHeight="1" x14ac:dyDescent="0.2">
      <c r="A379" s="36"/>
      <c r="B379" s="37"/>
      <c r="C379" s="239" t="s">
        <v>438</v>
      </c>
      <c r="D379" s="239" t="s">
        <v>434</v>
      </c>
      <c r="E379" s="240" t="s">
        <v>439</v>
      </c>
      <c r="F379" s="241" t="s">
        <v>440</v>
      </c>
      <c r="G379" s="242" t="s">
        <v>152</v>
      </c>
      <c r="H379" s="243">
        <v>12</v>
      </c>
      <c r="I379" s="244"/>
      <c r="J379" s="245">
        <f>ROUND(I379*H379,2)</f>
        <v>0</v>
      </c>
      <c r="K379" s="246"/>
      <c r="L379" s="247"/>
      <c r="M379" s="248" t="s">
        <v>19</v>
      </c>
      <c r="N379" s="249" t="s">
        <v>43</v>
      </c>
      <c r="O379" s="66"/>
      <c r="P379" s="186">
        <f>O379*H379</f>
        <v>0</v>
      </c>
      <c r="Q379" s="186">
        <v>1.521E-2</v>
      </c>
      <c r="R379" s="186">
        <f>Q379*H379</f>
        <v>0.18251999999999999</v>
      </c>
      <c r="S379" s="186">
        <v>0</v>
      </c>
      <c r="T379" s="187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8" t="s">
        <v>190</v>
      </c>
      <c r="AT379" s="188" t="s">
        <v>434</v>
      </c>
      <c r="AU379" s="188" t="s">
        <v>82</v>
      </c>
      <c r="AY379" s="19" t="s">
        <v>137</v>
      </c>
      <c r="BE379" s="189">
        <f>IF(N379="základní",J379,0)</f>
        <v>0</v>
      </c>
      <c r="BF379" s="189">
        <f>IF(N379="snížená",J379,0)</f>
        <v>0</v>
      </c>
      <c r="BG379" s="189">
        <f>IF(N379="zákl. přenesená",J379,0)</f>
        <v>0</v>
      </c>
      <c r="BH379" s="189">
        <f>IF(N379="sníž. přenesená",J379,0)</f>
        <v>0</v>
      </c>
      <c r="BI379" s="189">
        <f>IF(N379="nulová",J379,0)</f>
        <v>0</v>
      </c>
      <c r="BJ379" s="19" t="s">
        <v>80</v>
      </c>
      <c r="BK379" s="189">
        <f>ROUND(I379*H379,2)</f>
        <v>0</v>
      </c>
      <c r="BL379" s="19" t="s">
        <v>144</v>
      </c>
      <c r="BM379" s="188" t="s">
        <v>441</v>
      </c>
    </row>
    <row r="380" spans="1:65" s="2" customFormat="1" ht="24.2" customHeight="1" x14ac:dyDescent="0.2">
      <c r="A380" s="36"/>
      <c r="B380" s="37"/>
      <c r="C380" s="176" t="s">
        <v>442</v>
      </c>
      <c r="D380" s="176" t="s">
        <v>140</v>
      </c>
      <c r="E380" s="177" t="s">
        <v>443</v>
      </c>
      <c r="F380" s="178" t="s">
        <v>444</v>
      </c>
      <c r="G380" s="179" t="s">
        <v>152</v>
      </c>
      <c r="H380" s="180">
        <v>3</v>
      </c>
      <c r="I380" s="181"/>
      <c r="J380" s="182">
        <f>ROUND(I380*H380,2)</f>
        <v>0</v>
      </c>
      <c r="K380" s="183"/>
      <c r="L380" s="41"/>
      <c r="M380" s="184" t="s">
        <v>19</v>
      </c>
      <c r="N380" s="185" t="s">
        <v>43</v>
      </c>
      <c r="O380" s="66"/>
      <c r="P380" s="186">
        <f>O380*H380</f>
        <v>0</v>
      </c>
      <c r="Q380" s="186">
        <v>1.7770000000000001E-2</v>
      </c>
      <c r="R380" s="186">
        <f>Q380*H380</f>
        <v>5.3310000000000003E-2</v>
      </c>
      <c r="S380" s="186">
        <v>0</v>
      </c>
      <c r="T380" s="187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8" t="s">
        <v>144</v>
      </c>
      <c r="AT380" s="188" t="s">
        <v>140</v>
      </c>
      <c r="AU380" s="188" t="s">
        <v>82</v>
      </c>
      <c r="AY380" s="19" t="s">
        <v>137</v>
      </c>
      <c r="BE380" s="189">
        <f>IF(N380="základní",J380,0)</f>
        <v>0</v>
      </c>
      <c r="BF380" s="189">
        <f>IF(N380="snížená",J380,0)</f>
        <v>0</v>
      </c>
      <c r="BG380" s="189">
        <f>IF(N380="zákl. přenesená",J380,0)</f>
        <v>0</v>
      </c>
      <c r="BH380" s="189">
        <f>IF(N380="sníž. přenesená",J380,0)</f>
        <v>0</v>
      </c>
      <c r="BI380" s="189">
        <f>IF(N380="nulová",J380,0)</f>
        <v>0</v>
      </c>
      <c r="BJ380" s="19" t="s">
        <v>80</v>
      </c>
      <c r="BK380" s="189">
        <f>ROUND(I380*H380,2)</f>
        <v>0</v>
      </c>
      <c r="BL380" s="19" t="s">
        <v>144</v>
      </c>
      <c r="BM380" s="188" t="s">
        <v>445</v>
      </c>
    </row>
    <row r="381" spans="1:65" s="2" customFormat="1" ht="11.25" x14ac:dyDescent="0.2">
      <c r="A381" s="36"/>
      <c r="B381" s="37"/>
      <c r="C381" s="38"/>
      <c r="D381" s="190" t="s">
        <v>146</v>
      </c>
      <c r="E381" s="38"/>
      <c r="F381" s="191" t="s">
        <v>446</v>
      </c>
      <c r="G381" s="38"/>
      <c r="H381" s="38"/>
      <c r="I381" s="192"/>
      <c r="J381" s="38"/>
      <c r="K381" s="38"/>
      <c r="L381" s="41"/>
      <c r="M381" s="193"/>
      <c r="N381" s="194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146</v>
      </c>
      <c r="AU381" s="19" t="s">
        <v>82</v>
      </c>
    </row>
    <row r="382" spans="1:65" s="13" customFormat="1" ht="11.25" x14ac:dyDescent="0.2">
      <c r="B382" s="195"/>
      <c r="C382" s="196"/>
      <c r="D382" s="197" t="s">
        <v>148</v>
      </c>
      <c r="E382" s="198" t="s">
        <v>19</v>
      </c>
      <c r="F382" s="199" t="s">
        <v>447</v>
      </c>
      <c r="G382" s="196"/>
      <c r="H382" s="200">
        <v>3</v>
      </c>
      <c r="I382" s="201"/>
      <c r="J382" s="196"/>
      <c r="K382" s="196"/>
      <c r="L382" s="202"/>
      <c r="M382" s="203"/>
      <c r="N382" s="204"/>
      <c r="O382" s="204"/>
      <c r="P382" s="204"/>
      <c r="Q382" s="204"/>
      <c r="R382" s="204"/>
      <c r="S382" s="204"/>
      <c r="T382" s="205"/>
      <c r="AT382" s="206" t="s">
        <v>148</v>
      </c>
      <c r="AU382" s="206" t="s">
        <v>82</v>
      </c>
      <c r="AV382" s="13" t="s">
        <v>82</v>
      </c>
      <c r="AW382" s="13" t="s">
        <v>33</v>
      </c>
      <c r="AX382" s="13" t="s">
        <v>80</v>
      </c>
      <c r="AY382" s="206" t="s">
        <v>137</v>
      </c>
    </row>
    <row r="383" spans="1:65" s="2" customFormat="1" ht="16.5" customHeight="1" x14ac:dyDescent="0.2">
      <c r="A383" s="36"/>
      <c r="B383" s="37"/>
      <c r="C383" s="239" t="s">
        <v>448</v>
      </c>
      <c r="D383" s="239" t="s">
        <v>434</v>
      </c>
      <c r="E383" s="240" t="s">
        <v>449</v>
      </c>
      <c r="F383" s="241" t="s">
        <v>450</v>
      </c>
      <c r="G383" s="242" t="s">
        <v>152</v>
      </c>
      <c r="H383" s="243">
        <v>1</v>
      </c>
      <c r="I383" s="244"/>
      <c r="J383" s="245">
        <f>ROUND(I383*H383,2)</f>
        <v>0</v>
      </c>
      <c r="K383" s="246"/>
      <c r="L383" s="247"/>
      <c r="M383" s="248" t="s">
        <v>19</v>
      </c>
      <c r="N383" s="249" t="s">
        <v>43</v>
      </c>
      <c r="O383" s="66"/>
      <c r="P383" s="186">
        <f>O383*H383</f>
        <v>0</v>
      </c>
      <c r="Q383" s="186">
        <v>1.225E-2</v>
      </c>
      <c r="R383" s="186">
        <f>Q383*H383</f>
        <v>1.225E-2</v>
      </c>
      <c r="S383" s="186">
        <v>0</v>
      </c>
      <c r="T383" s="187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8" t="s">
        <v>190</v>
      </c>
      <c r="AT383" s="188" t="s">
        <v>434</v>
      </c>
      <c r="AU383" s="188" t="s">
        <v>82</v>
      </c>
      <c r="AY383" s="19" t="s">
        <v>137</v>
      </c>
      <c r="BE383" s="189">
        <f>IF(N383="základní",J383,0)</f>
        <v>0</v>
      </c>
      <c r="BF383" s="189">
        <f>IF(N383="snížená",J383,0)</f>
        <v>0</v>
      </c>
      <c r="BG383" s="189">
        <f>IF(N383="zákl. přenesená",J383,0)</f>
        <v>0</v>
      </c>
      <c r="BH383" s="189">
        <f>IF(N383="sníž. přenesená",J383,0)</f>
        <v>0</v>
      </c>
      <c r="BI383" s="189">
        <f>IF(N383="nulová",J383,0)</f>
        <v>0</v>
      </c>
      <c r="BJ383" s="19" t="s">
        <v>80</v>
      </c>
      <c r="BK383" s="189">
        <f>ROUND(I383*H383,2)</f>
        <v>0</v>
      </c>
      <c r="BL383" s="19" t="s">
        <v>144</v>
      </c>
      <c r="BM383" s="188" t="s">
        <v>451</v>
      </c>
    </row>
    <row r="384" spans="1:65" s="2" customFormat="1" ht="16.5" customHeight="1" x14ac:dyDescent="0.2">
      <c r="A384" s="36"/>
      <c r="B384" s="37"/>
      <c r="C384" s="239" t="s">
        <v>452</v>
      </c>
      <c r="D384" s="239" t="s">
        <v>434</v>
      </c>
      <c r="E384" s="240" t="s">
        <v>439</v>
      </c>
      <c r="F384" s="241" t="s">
        <v>440</v>
      </c>
      <c r="G384" s="242" t="s">
        <v>152</v>
      </c>
      <c r="H384" s="243">
        <v>2</v>
      </c>
      <c r="I384" s="244"/>
      <c r="J384" s="245">
        <f>ROUND(I384*H384,2)</f>
        <v>0</v>
      </c>
      <c r="K384" s="246"/>
      <c r="L384" s="247"/>
      <c r="M384" s="248" t="s">
        <v>19</v>
      </c>
      <c r="N384" s="249" t="s">
        <v>43</v>
      </c>
      <c r="O384" s="66"/>
      <c r="P384" s="186">
        <f>O384*H384</f>
        <v>0</v>
      </c>
      <c r="Q384" s="186">
        <v>1.521E-2</v>
      </c>
      <c r="R384" s="186">
        <f>Q384*H384</f>
        <v>3.0419999999999999E-2</v>
      </c>
      <c r="S384" s="186">
        <v>0</v>
      </c>
      <c r="T384" s="187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8" t="s">
        <v>190</v>
      </c>
      <c r="AT384" s="188" t="s">
        <v>434</v>
      </c>
      <c r="AU384" s="188" t="s">
        <v>82</v>
      </c>
      <c r="AY384" s="19" t="s">
        <v>137</v>
      </c>
      <c r="BE384" s="189">
        <f>IF(N384="základní",J384,0)</f>
        <v>0</v>
      </c>
      <c r="BF384" s="189">
        <f>IF(N384="snížená",J384,0)</f>
        <v>0</v>
      </c>
      <c r="BG384" s="189">
        <f>IF(N384="zákl. přenesená",J384,0)</f>
        <v>0</v>
      </c>
      <c r="BH384" s="189">
        <f>IF(N384="sníž. přenesená",J384,0)</f>
        <v>0</v>
      </c>
      <c r="BI384" s="189">
        <f>IF(N384="nulová",J384,0)</f>
        <v>0</v>
      </c>
      <c r="BJ384" s="19" t="s">
        <v>80</v>
      </c>
      <c r="BK384" s="189">
        <f>ROUND(I384*H384,2)</f>
        <v>0</v>
      </c>
      <c r="BL384" s="19" t="s">
        <v>144</v>
      </c>
      <c r="BM384" s="188" t="s">
        <v>453</v>
      </c>
    </row>
    <row r="385" spans="1:65" s="2" customFormat="1" ht="16.5" customHeight="1" x14ac:dyDescent="0.2">
      <c r="A385" s="36"/>
      <c r="B385" s="37"/>
      <c r="C385" s="176" t="s">
        <v>454</v>
      </c>
      <c r="D385" s="176" t="s">
        <v>140</v>
      </c>
      <c r="E385" s="177" t="s">
        <v>455</v>
      </c>
      <c r="F385" s="178" t="s">
        <v>456</v>
      </c>
      <c r="G385" s="179" t="s">
        <v>152</v>
      </c>
      <c r="H385" s="180">
        <v>1</v>
      </c>
      <c r="I385" s="181"/>
      <c r="J385" s="182">
        <f>ROUND(I385*H385,2)</f>
        <v>0</v>
      </c>
      <c r="K385" s="183"/>
      <c r="L385" s="41"/>
      <c r="M385" s="184" t="s">
        <v>19</v>
      </c>
      <c r="N385" s="185" t="s">
        <v>43</v>
      </c>
      <c r="O385" s="66"/>
      <c r="P385" s="186">
        <f>O385*H385</f>
        <v>0</v>
      </c>
      <c r="Q385" s="186">
        <v>0</v>
      </c>
      <c r="R385" s="186">
        <f>Q385*H385</f>
        <v>0</v>
      </c>
      <c r="S385" s="186">
        <v>0</v>
      </c>
      <c r="T385" s="187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8" t="s">
        <v>144</v>
      </c>
      <c r="AT385" s="188" t="s">
        <v>140</v>
      </c>
      <c r="AU385" s="188" t="s">
        <v>82</v>
      </c>
      <c r="AY385" s="19" t="s">
        <v>137</v>
      </c>
      <c r="BE385" s="189">
        <f>IF(N385="základní",J385,0)</f>
        <v>0</v>
      </c>
      <c r="BF385" s="189">
        <f>IF(N385="snížená",J385,0)</f>
        <v>0</v>
      </c>
      <c r="BG385" s="189">
        <f>IF(N385="zákl. přenesená",J385,0)</f>
        <v>0</v>
      </c>
      <c r="BH385" s="189">
        <f>IF(N385="sníž. přenesená",J385,0)</f>
        <v>0</v>
      </c>
      <c r="BI385" s="189">
        <f>IF(N385="nulová",J385,0)</f>
        <v>0</v>
      </c>
      <c r="BJ385" s="19" t="s">
        <v>80</v>
      </c>
      <c r="BK385" s="189">
        <f>ROUND(I385*H385,2)</f>
        <v>0</v>
      </c>
      <c r="BL385" s="19" t="s">
        <v>144</v>
      </c>
      <c r="BM385" s="188" t="s">
        <v>457</v>
      </c>
    </row>
    <row r="386" spans="1:65" s="2" customFormat="1" ht="11.25" x14ac:dyDescent="0.2">
      <c r="A386" s="36"/>
      <c r="B386" s="37"/>
      <c r="C386" s="38"/>
      <c r="D386" s="190" t="s">
        <v>146</v>
      </c>
      <c r="E386" s="38"/>
      <c r="F386" s="191" t="s">
        <v>458</v>
      </c>
      <c r="G386" s="38"/>
      <c r="H386" s="38"/>
      <c r="I386" s="192"/>
      <c r="J386" s="38"/>
      <c r="K386" s="38"/>
      <c r="L386" s="41"/>
      <c r="M386" s="193"/>
      <c r="N386" s="194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146</v>
      </c>
      <c r="AU386" s="19" t="s">
        <v>82</v>
      </c>
    </row>
    <row r="387" spans="1:65" s="2" customFormat="1" ht="16.5" customHeight="1" x14ac:dyDescent="0.2">
      <c r="A387" s="36"/>
      <c r="B387" s="37"/>
      <c r="C387" s="239" t="s">
        <v>459</v>
      </c>
      <c r="D387" s="239" t="s">
        <v>434</v>
      </c>
      <c r="E387" s="240" t="s">
        <v>460</v>
      </c>
      <c r="F387" s="241" t="s">
        <v>461</v>
      </c>
      <c r="G387" s="242" t="s">
        <v>152</v>
      </c>
      <c r="H387" s="243">
        <v>1</v>
      </c>
      <c r="I387" s="244"/>
      <c r="J387" s="245">
        <f>ROUND(I387*H387,2)</f>
        <v>0</v>
      </c>
      <c r="K387" s="246"/>
      <c r="L387" s="247"/>
      <c r="M387" s="248" t="s">
        <v>19</v>
      </c>
      <c r="N387" s="249" t="s">
        <v>43</v>
      </c>
      <c r="O387" s="66"/>
      <c r="P387" s="186">
        <f>O387*H387</f>
        <v>0</v>
      </c>
      <c r="Q387" s="186">
        <v>2.4000000000000001E-4</v>
      </c>
      <c r="R387" s="186">
        <f>Q387*H387</f>
        <v>2.4000000000000001E-4</v>
      </c>
      <c r="S387" s="186">
        <v>0</v>
      </c>
      <c r="T387" s="187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8" t="s">
        <v>190</v>
      </c>
      <c r="AT387" s="188" t="s">
        <v>434</v>
      </c>
      <c r="AU387" s="188" t="s">
        <v>82</v>
      </c>
      <c r="AY387" s="19" t="s">
        <v>137</v>
      </c>
      <c r="BE387" s="189">
        <f>IF(N387="základní",J387,0)</f>
        <v>0</v>
      </c>
      <c r="BF387" s="189">
        <f>IF(N387="snížená",J387,0)</f>
        <v>0</v>
      </c>
      <c r="BG387" s="189">
        <f>IF(N387="zákl. přenesená",J387,0)</f>
        <v>0</v>
      </c>
      <c r="BH387" s="189">
        <f>IF(N387="sníž. přenesená",J387,0)</f>
        <v>0</v>
      </c>
      <c r="BI387" s="189">
        <f>IF(N387="nulová",J387,0)</f>
        <v>0</v>
      </c>
      <c r="BJ387" s="19" t="s">
        <v>80</v>
      </c>
      <c r="BK387" s="189">
        <f>ROUND(I387*H387,2)</f>
        <v>0</v>
      </c>
      <c r="BL387" s="19" t="s">
        <v>144</v>
      </c>
      <c r="BM387" s="188" t="s">
        <v>462</v>
      </c>
    </row>
    <row r="388" spans="1:65" s="12" customFormat="1" ht="22.9" customHeight="1" x14ac:dyDescent="0.2">
      <c r="B388" s="160"/>
      <c r="C388" s="161"/>
      <c r="D388" s="162" t="s">
        <v>71</v>
      </c>
      <c r="E388" s="174" t="s">
        <v>197</v>
      </c>
      <c r="F388" s="174" t="s">
        <v>463</v>
      </c>
      <c r="G388" s="161"/>
      <c r="H388" s="161"/>
      <c r="I388" s="164"/>
      <c r="J388" s="175">
        <f>BK388</f>
        <v>0</v>
      </c>
      <c r="K388" s="161"/>
      <c r="L388" s="166"/>
      <c r="M388" s="167"/>
      <c r="N388" s="168"/>
      <c r="O388" s="168"/>
      <c r="P388" s="169">
        <f>SUM(P389:P438)</f>
        <v>0</v>
      </c>
      <c r="Q388" s="168"/>
      <c r="R388" s="169">
        <f>SUM(R389:R438)</f>
        <v>0.3819343</v>
      </c>
      <c r="S388" s="168"/>
      <c r="T388" s="170">
        <f>SUM(T389:T438)</f>
        <v>0.17299999999999999</v>
      </c>
      <c r="AR388" s="171" t="s">
        <v>80</v>
      </c>
      <c r="AT388" s="172" t="s">
        <v>71</v>
      </c>
      <c r="AU388" s="172" t="s">
        <v>80</v>
      </c>
      <c r="AY388" s="171" t="s">
        <v>137</v>
      </c>
      <c r="BK388" s="173">
        <f>SUM(BK389:BK438)</f>
        <v>0</v>
      </c>
    </row>
    <row r="389" spans="1:65" s="2" customFormat="1" ht="24.2" customHeight="1" x14ac:dyDescent="0.2">
      <c r="A389" s="36"/>
      <c r="B389" s="37"/>
      <c r="C389" s="176" t="s">
        <v>464</v>
      </c>
      <c r="D389" s="176" t="s">
        <v>140</v>
      </c>
      <c r="E389" s="177" t="s">
        <v>465</v>
      </c>
      <c r="F389" s="178" t="s">
        <v>466</v>
      </c>
      <c r="G389" s="179" t="s">
        <v>143</v>
      </c>
      <c r="H389" s="180">
        <v>271.58999999999997</v>
      </c>
      <c r="I389" s="181"/>
      <c r="J389" s="182">
        <f>ROUND(I389*H389,2)</f>
        <v>0</v>
      </c>
      <c r="K389" s="183"/>
      <c r="L389" s="41"/>
      <c r="M389" s="184" t="s">
        <v>19</v>
      </c>
      <c r="N389" s="185" t="s">
        <v>43</v>
      </c>
      <c r="O389" s="66"/>
      <c r="P389" s="186">
        <f>O389*H389</f>
        <v>0</v>
      </c>
      <c r="Q389" s="186">
        <v>1.2999999999999999E-4</v>
      </c>
      <c r="R389" s="186">
        <f>Q389*H389</f>
        <v>3.5306699999999996E-2</v>
      </c>
      <c r="S389" s="186">
        <v>0</v>
      </c>
      <c r="T389" s="187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8" t="s">
        <v>144</v>
      </c>
      <c r="AT389" s="188" t="s">
        <v>140</v>
      </c>
      <c r="AU389" s="188" t="s">
        <v>82</v>
      </c>
      <c r="AY389" s="19" t="s">
        <v>137</v>
      </c>
      <c r="BE389" s="189">
        <f>IF(N389="základní",J389,0)</f>
        <v>0</v>
      </c>
      <c r="BF389" s="189">
        <f>IF(N389="snížená",J389,0)</f>
        <v>0</v>
      </c>
      <c r="BG389" s="189">
        <f>IF(N389="zákl. přenesená",J389,0)</f>
        <v>0</v>
      </c>
      <c r="BH389" s="189">
        <f>IF(N389="sníž. přenesená",J389,0)</f>
        <v>0</v>
      </c>
      <c r="BI389" s="189">
        <f>IF(N389="nulová",J389,0)</f>
        <v>0</v>
      </c>
      <c r="BJ389" s="19" t="s">
        <v>80</v>
      </c>
      <c r="BK389" s="189">
        <f>ROUND(I389*H389,2)</f>
        <v>0</v>
      </c>
      <c r="BL389" s="19" t="s">
        <v>144</v>
      </c>
      <c r="BM389" s="188" t="s">
        <v>467</v>
      </c>
    </row>
    <row r="390" spans="1:65" s="2" customFormat="1" ht="11.25" x14ac:dyDescent="0.2">
      <c r="A390" s="36"/>
      <c r="B390" s="37"/>
      <c r="C390" s="38"/>
      <c r="D390" s="190" t="s">
        <v>146</v>
      </c>
      <c r="E390" s="38"/>
      <c r="F390" s="191" t="s">
        <v>468</v>
      </c>
      <c r="G390" s="38"/>
      <c r="H390" s="38"/>
      <c r="I390" s="192"/>
      <c r="J390" s="38"/>
      <c r="K390" s="38"/>
      <c r="L390" s="41"/>
      <c r="M390" s="193"/>
      <c r="N390" s="194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146</v>
      </c>
      <c r="AU390" s="19" t="s">
        <v>82</v>
      </c>
    </row>
    <row r="391" spans="1:65" s="14" customFormat="1" ht="11.25" x14ac:dyDescent="0.2">
      <c r="B391" s="207"/>
      <c r="C391" s="208"/>
      <c r="D391" s="197" t="s">
        <v>148</v>
      </c>
      <c r="E391" s="209" t="s">
        <v>19</v>
      </c>
      <c r="F391" s="210" t="s">
        <v>266</v>
      </c>
      <c r="G391" s="208"/>
      <c r="H391" s="209" t="s">
        <v>19</v>
      </c>
      <c r="I391" s="211"/>
      <c r="J391" s="208"/>
      <c r="K391" s="208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148</v>
      </c>
      <c r="AU391" s="216" t="s">
        <v>82</v>
      </c>
      <c r="AV391" s="14" t="s">
        <v>80</v>
      </c>
      <c r="AW391" s="14" t="s">
        <v>33</v>
      </c>
      <c r="AX391" s="14" t="s">
        <v>72</v>
      </c>
      <c r="AY391" s="216" t="s">
        <v>137</v>
      </c>
    </row>
    <row r="392" spans="1:65" s="13" customFormat="1" ht="11.25" x14ac:dyDescent="0.2">
      <c r="B392" s="195"/>
      <c r="C392" s="196"/>
      <c r="D392" s="197" t="s">
        <v>148</v>
      </c>
      <c r="E392" s="198" t="s">
        <v>19</v>
      </c>
      <c r="F392" s="199" t="s">
        <v>469</v>
      </c>
      <c r="G392" s="196"/>
      <c r="H392" s="200">
        <v>60.49</v>
      </c>
      <c r="I392" s="201"/>
      <c r="J392" s="196"/>
      <c r="K392" s="196"/>
      <c r="L392" s="202"/>
      <c r="M392" s="203"/>
      <c r="N392" s="204"/>
      <c r="O392" s="204"/>
      <c r="P392" s="204"/>
      <c r="Q392" s="204"/>
      <c r="R392" s="204"/>
      <c r="S392" s="204"/>
      <c r="T392" s="205"/>
      <c r="AT392" s="206" t="s">
        <v>148</v>
      </c>
      <c r="AU392" s="206" t="s">
        <v>82</v>
      </c>
      <c r="AV392" s="13" t="s">
        <v>82</v>
      </c>
      <c r="AW392" s="13" t="s">
        <v>33</v>
      </c>
      <c r="AX392" s="13" t="s">
        <v>72</v>
      </c>
      <c r="AY392" s="206" t="s">
        <v>137</v>
      </c>
    </row>
    <row r="393" spans="1:65" s="14" customFormat="1" ht="11.25" x14ac:dyDescent="0.2">
      <c r="B393" s="207"/>
      <c r="C393" s="208"/>
      <c r="D393" s="197" t="s">
        <v>148</v>
      </c>
      <c r="E393" s="209" t="s">
        <v>19</v>
      </c>
      <c r="F393" s="210" t="s">
        <v>173</v>
      </c>
      <c r="G393" s="208"/>
      <c r="H393" s="209" t="s">
        <v>19</v>
      </c>
      <c r="I393" s="211"/>
      <c r="J393" s="208"/>
      <c r="K393" s="208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148</v>
      </c>
      <c r="AU393" s="216" t="s">
        <v>82</v>
      </c>
      <c r="AV393" s="14" t="s">
        <v>80</v>
      </c>
      <c r="AW393" s="14" t="s">
        <v>33</v>
      </c>
      <c r="AX393" s="14" t="s">
        <v>72</v>
      </c>
      <c r="AY393" s="216" t="s">
        <v>137</v>
      </c>
    </row>
    <row r="394" spans="1:65" s="13" customFormat="1" ht="11.25" x14ac:dyDescent="0.2">
      <c r="B394" s="195"/>
      <c r="C394" s="196"/>
      <c r="D394" s="197" t="s">
        <v>148</v>
      </c>
      <c r="E394" s="198" t="s">
        <v>19</v>
      </c>
      <c r="F394" s="199" t="s">
        <v>470</v>
      </c>
      <c r="G394" s="196"/>
      <c r="H394" s="200">
        <v>26.8</v>
      </c>
      <c r="I394" s="201"/>
      <c r="J394" s="196"/>
      <c r="K394" s="196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148</v>
      </c>
      <c r="AU394" s="206" t="s">
        <v>82</v>
      </c>
      <c r="AV394" s="13" t="s">
        <v>82</v>
      </c>
      <c r="AW394" s="13" t="s">
        <v>33</v>
      </c>
      <c r="AX394" s="13" t="s">
        <v>72</v>
      </c>
      <c r="AY394" s="206" t="s">
        <v>137</v>
      </c>
    </row>
    <row r="395" spans="1:65" s="13" customFormat="1" ht="11.25" x14ac:dyDescent="0.2">
      <c r="B395" s="195"/>
      <c r="C395" s="196"/>
      <c r="D395" s="197" t="s">
        <v>148</v>
      </c>
      <c r="E395" s="198" t="s">
        <v>19</v>
      </c>
      <c r="F395" s="199" t="s">
        <v>360</v>
      </c>
      <c r="G395" s="196"/>
      <c r="H395" s="200">
        <v>109.5</v>
      </c>
      <c r="I395" s="201"/>
      <c r="J395" s="196"/>
      <c r="K395" s="196"/>
      <c r="L395" s="202"/>
      <c r="M395" s="203"/>
      <c r="N395" s="204"/>
      <c r="O395" s="204"/>
      <c r="P395" s="204"/>
      <c r="Q395" s="204"/>
      <c r="R395" s="204"/>
      <c r="S395" s="204"/>
      <c r="T395" s="205"/>
      <c r="AT395" s="206" t="s">
        <v>148</v>
      </c>
      <c r="AU395" s="206" t="s">
        <v>82</v>
      </c>
      <c r="AV395" s="13" t="s">
        <v>82</v>
      </c>
      <c r="AW395" s="13" t="s">
        <v>33</v>
      </c>
      <c r="AX395" s="13" t="s">
        <v>72</v>
      </c>
      <c r="AY395" s="206" t="s">
        <v>137</v>
      </c>
    </row>
    <row r="396" spans="1:65" s="14" customFormat="1" ht="11.25" x14ac:dyDescent="0.2">
      <c r="B396" s="207"/>
      <c r="C396" s="208"/>
      <c r="D396" s="197" t="s">
        <v>148</v>
      </c>
      <c r="E396" s="209" t="s">
        <v>19</v>
      </c>
      <c r="F396" s="210" t="s">
        <v>217</v>
      </c>
      <c r="G396" s="208"/>
      <c r="H396" s="209" t="s">
        <v>19</v>
      </c>
      <c r="I396" s="211"/>
      <c r="J396" s="208"/>
      <c r="K396" s="208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148</v>
      </c>
      <c r="AU396" s="216" t="s">
        <v>82</v>
      </c>
      <c r="AV396" s="14" t="s">
        <v>80</v>
      </c>
      <c r="AW396" s="14" t="s">
        <v>33</v>
      </c>
      <c r="AX396" s="14" t="s">
        <v>72</v>
      </c>
      <c r="AY396" s="216" t="s">
        <v>137</v>
      </c>
    </row>
    <row r="397" spans="1:65" s="13" customFormat="1" ht="11.25" x14ac:dyDescent="0.2">
      <c r="B397" s="195"/>
      <c r="C397" s="196"/>
      <c r="D397" s="197" t="s">
        <v>148</v>
      </c>
      <c r="E397" s="198" t="s">
        <v>19</v>
      </c>
      <c r="F397" s="199" t="s">
        <v>471</v>
      </c>
      <c r="G397" s="196"/>
      <c r="H397" s="200">
        <v>74.8</v>
      </c>
      <c r="I397" s="201"/>
      <c r="J397" s="196"/>
      <c r="K397" s="196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148</v>
      </c>
      <c r="AU397" s="206" t="s">
        <v>82</v>
      </c>
      <c r="AV397" s="13" t="s">
        <v>82</v>
      </c>
      <c r="AW397" s="13" t="s">
        <v>33</v>
      </c>
      <c r="AX397" s="13" t="s">
        <v>72</v>
      </c>
      <c r="AY397" s="206" t="s">
        <v>137</v>
      </c>
    </row>
    <row r="398" spans="1:65" s="15" customFormat="1" ht="11.25" x14ac:dyDescent="0.2">
      <c r="B398" s="217"/>
      <c r="C398" s="218"/>
      <c r="D398" s="197" t="s">
        <v>148</v>
      </c>
      <c r="E398" s="219" t="s">
        <v>19</v>
      </c>
      <c r="F398" s="220" t="s">
        <v>189</v>
      </c>
      <c r="G398" s="218"/>
      <c r="H398" s="221">
        <v>271.58999999999997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148</v>
      </c>
      <c r="AU398" s="227" t="s">
        <v>82</v>
      </c>
      <c r="AV398" s="15" t="s">
        <v>144</v>
      </c>
      <c r="AW398" s="15" t="s">
        <v>33</v>
      </c>
      <c r="AX398" s="15" t="s">
        <v>80</v>
      </c>
      <c r="AY398" s="227" t="s">
        <v>137</v>
      </c>
    </row>
    <row r="399" spans="1:65" s="2" customFormat="1" ht="24.2" customHeight="1" x14ac:dyDescent="0.2">
      <c r="A399" s="36"/>
      <c r="B399" s="37"/>
      <c r="C399" s="176" t="s">
        <v>472</v>
      </c>
      <c r="D399" s="176" t="s">
        <v>140</v>
      </c>
      <c r="E399" s="177" t="s">
        <v>473</v>
      </c>
      <c r="F399" s="178" t="s">
        <v>474</v>
      </c>
      <c r="G399" s="179" t="s">
        <v>143</v>
      </c>
      <c r="H399" s="180">
        <v>4.7</v>
      </c>
      <c r="I399" s="181"/>
      <c r="J399" s="182">
        <f>ROUND(I399*H399,2)</f>
        <v>0</v>
      </c>
      <c r="K399" s="183"/>
      <c r="L399" s="41"/>
      <c r="M399" s="184" t="s">
        <v>19</v>
      </c>
      <c r="N399" s="185" t="s">
        <v>43</v>
      </c>
      <c r="O399" s="66"/>
      <c r="P399" s="186">
        <f>O399*H399</f>
        <v>0</v>
      </c>
      <c r="Q399" s="186">
        <v>2.1000000000000001E-4</v>
      </c>
      <c r="R399" s="186">
        <f>Q399*H399</f>
        <v>9.8700000000000003E-4</v>
      </c>
      <c r="S399" s="186">
        <v>0</v>
      </c>
      <c r="T399" s="187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8" t="s">
        <v>144</v>
      </c>
      <c r="AT399" s="188" t="s">
        <v>140</v>
      </c>
      <c r="AU399" s="188" t="s">
        <v>82</v>
      </c>
      <c r="AY399" s="19" t="s">
        <v>137</v>
      </c>
      <c r="BE399" s="189">
        <f>IF(N399="základní",J399,0)</f>
        <v>0</v>
      </c>
      <c r="BF399" s="189">
        <f>IF(N399="snížená",J399,0)</f>
        <v>0</v>
      </c>
      <c r="BG399" s="189">
        <f>IF(N399="zákl. přenesená",J399,0)</f>
        <v>0</v>
      </c>
      <c r="BH399" s="189">
        <f>IF(N399="sníž. přenesená",J399,0)</f>
        <v>0</v>
      </c>
      <c r="BI399" s="189">
        <f>IF(N399="nulová",J399,0)</f>
        <v>0</v>
      </c>
      <c r="BJ399" s="19" t="s">
        <v>80</v>
      </c>
      <c r="BK399" s="189">
        <f>ROUND(I399*H399,2)</f>
        <v>0</v>
      </c>
      <c r="BL399" s="19" t="s">
        <v>144</v>
      </c>
      <c r="BM399" s="188" t="s">
        <v>475</v>
      </c>
    </row>
    <row r="400" spans="1:65" s="2" customFormat="1" ht="11.25" x14ac:dyDescent="0.2">
      <c r="A400" s="36"/>
      <c r="B400" s="37"/>
      <c r="C400" s="38"/>
      <c r="D400" s="190" t="s">
        <v>146</v>
      </c>
      <c r="E400" s="38"/>
      <c r="F400" s="191" t="s">
        <v>476</v>
      </c>
      <c r="G400" s="38"/>
      <c r="H400" s="38"/>
      <c r="I400" s="192"/>
      <c r="J400" s="38"/>
      <c r="K400" s="38"/>
      <c r="L400" s="41"/>
      <c r="M400" s="193"/>
      <c r="N400" s="194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146</v>
      </c>
      <c r="AU400" s="19" t="s">
        <v>82</v>
      </c>
    </row>
    <row r="401" spans="1:65" s="13" customFormat="1" ht="11.25" x14ac:dyDescent="0.2">
      <c r="B401" s="195"/>
      <c r="C401" s="196"/>
      <c r="D401" s="197" t="s">
        <v>148</v>
      </c>
      <c r="E401" s="198" t="s">
        <v>19</v>
      </c>
      <c r="F401" s="199" t="s">
        <v>477</v>
      </c>
      <c r="G401" s="196"/>
      <c r="H401" s="200">
        <v>4.7</v>
      </c>
      <c r="I401" s="201"/>
      <c r="J401" s="196"/>
      <c r="K401" s="196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148</v>
      </c>
      <c r="AU401" s="206" t="s">
        <v>82</v>
      </c>
      <c r="AV401" s="13" t="s">
        <v>82</v>
      </c>
      <c r="AW401" s="13" t="s">
        <v>33</v>
      </c>
      <c r="AX401" s="13" t="s">
        <v>80</v>
      </c>
      <c r="AY401" s="206" t="s">
        <v>137</v>
      </c>
    </row>
    <row r="402" spans="1:65" s="2" customFormat="1" ht="21.75" customHeight="1" x14ac:dyDescent="0.2">
      <c r="A402" s="36"/>
      <c r="B402" s="37"/>
      <c r="C402" s="176" t="s">
        <v>478</v>
      </c>
      <c r="D402" s="176" t="s">
        <v>140</v>
      </c>
      <c r="E402" s="177" t="s">
        <v>479</v>
      </c>
      <c r="F402" s="178" t="s">
        <v>480</v>
      </c>
      <c r="G402" s="179" t="s">
        <v>481</v>
      </c>
      <c r="H402" s="180">
        <v>6</v>
      </c>
      <c r="I402" s="181"/>
      <c r="J402" s="182">
        <f>ROUND(I402*H402,2)</f>
        <v>0</v>
      </c>
      <c r="K402" s="183"/>
      <c r="L402" s="41"/>
      <c r="M402" s="184" t="s">
        <v>19</v>
      </c>
      <c r="N402" s="185" t="s">
        <v>43</v>
      </c>
      <c r="O402" s="66"/>
      <c r="P402" s="186">
        <f>O402*H402</f>
        <v>0</v>
      </c>
      <c r="Q402" s="186">
        <v>0</v>
      </c>
      <c r="R402" s="186">
        <f>Q402*H402</f>
        <v>0</v>
      </c>
      <c r="S402" s="186">
        <v>0</v>
      </c>
      <c r="T402" s="187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8" t="s">
        <v>144</v>
      </c>
      <c r="AT402" s="188" t="s">
        <v>140</v>
      </c>
      <c r="AU402" s="188" t="s">
        <v>82</v>
      </c>
      <c r="AY402" s="19" t="s">
        <v>137</v>
      </c>
      <c r="BE402" s="189">
        <f>IF(N402="základní",J402,0)</f>
        <v>0</v>
      </c>
      <c r="BF402" s="189">
        <f>IF(N402="snížená",J402,0)</f>
        <v>0</v>
      </c>
      <c r="BG402" s="189">
        <f>IF(N402="zákl. přenesená",J402,0)</f>
        <v>0</v>
      </c>
      <c r="BH402" s="189">
        <f>IF(N402="sníž. přenesená",J402,0)</f>
        <v>0</v>
      </c>
      <c r="BI402" s="189">
        <f>IF(N402="nulová",J402,0)</f>
        <v>0</v>
      </c>
      <c r="BJ402" s="19" t="s">
        <v>80</v>
      </c>
      <c r="BK402" s="189">
        <f>ROUND(I402*H402,2)</f>
        <v>0</v>
      </c>
      <c r="BL402" s="19" t="s">
        <v>144</v>
      </c>
      <c r="BM402" s="188" t="s">
        <v>482</v>
      </c>
    </row>
    <row r="403" spans="1:65" s="2" customFormat="1" ht="11.25" x14ac:dyDescent="0.2">
      <c r="A403" s="36"/>
      <c r="B403" s="37"/>
      <c r="C403" s="38"/>
      <c r="D403" s="190" t="s">
        <v>146</v>
      </c>
      <c r="E403" s="38"/>
      <c r="F403" s="191" t="s">
        <v>483</v>
      </c>
      <c r="G403" s="38"/>
      <c r="H403" s="38"/>
      <c r="I403" s="192"/>
      <c r="J403" s="38"/>
      <c r="K403" s="38"/>
      <c r="L403" s="41"/>
      <c r="M403" s="193"/>
      <c r="N403" s="194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146</v>
      </c>
      <c r="AU403" s="19" t="s">
        <v>82</v>
      </c>
    </row>
    <row r="404" spans="1:65" s="2" customFormat="1" ht="16.5" customHeight="1" x14ac:dyDescent="0.2">
      <c r="A404" s="36"/>
      <c r="B404" s="37"/>
      <c r="C404" s="176" t="s">
        <v>484</v>
      </c>
      <c r="D404" s="176" t="s">
        <v>140</v>
      </c>
      <c r="E404" s="177" t="s">
        <v>485</v>
      </c>
      <c r="F404" s="178" t="s">
        <v>486</v>
      </c>
      <c r="G404" s="179" t="s">
        <v>481</v>
      </c>
      <c r="H404" s="180">
        <v>180</v>
      </c>
      <c r="I404" s="181"/>
      <c r="J404" s="182">
        <f>ROUND(I404*H404,2)</f>
        <v>0</v>
      </c>
      <c r="K404" s="183"/>
      <c r="L404" s="41"/>
      <c r="M404" s="184" t="s">
        <v>19</v>
      </c>
      <c r="N404" s="185" t="s">
        <v>43</v>
      </c>
      <c r="O404" s="66"/>
      <c r="P404" s="186">
        <f>O404*H404</f>
        <v>0</v>
      </c>
      <c r="Q404" s="186">
        <v>0</v>
      </c>
      <c r="R404" s="186">
        <f>Q404*H404</f>
        <v>0</v>
      </c>
      <c r="S404" s="186">
        <v>0</v>
      </c>
      <c r="T404" s="187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8" t="s">
        <v>144</v>
      </c>
      <c r="AT404" s="188" t="s">
        <v>140</v>
      </c>
      <c r="AU404" s="188" t="s">
        <v>82</v>
      </c>
      <c r="AY404" s="19" t="s">
        <v>137</v>
      </c>
      <c r="BE404" s="189">
        <f>IF(N404="základní",J404,0)</f>
        <v>0</v>
      </c>
      <c r="BF404" s="189">
        <f>IF(N404="snížená",J404,0)</f>
        <v>0</v>
      </c>
      <c r="BG404" s="189">
        <f>IF(N404="zákl. přenesená",J404,0)</f>
        <v>0</v>
      </c>
      <c r="BH404" s="189">
        <f>IF(N404="sníž. přenesená",J404,0)</f>
        <v>0</v>
      </c>
      <c r="BI404" s="189">
        <f>IF(N404="nulová",J404,0)</f>
        <v>0</v>
      </c>
      <c r="BJ404" s="19" t="s">
        <v>80</v>
      </c>
      <c r="BK404" s="189">
        <f>ROUND(I404*H404,2)</f>
        <v>0</v>
      </c>
      <c r="BL404" s="19" t="s">
        <v>144</v>
      </c>
      <c r="BM404" s="188" t="s">
        <v>487</v>
      </c>
    </row>
    <row r="405" spans="1:65" s="2" customFormat="1" ht="11.25" x14ac:dyDescent="0.2">
      <c r="A405" s="36"/>
      <c r="B405" s="37"/>
      <c r="C405" s="38"/>
      <c r="D405" s="190" t="s">
        <v>146</v>
      </c>
      <c r="E405" s="38"/>
      <c r="F405" s="191" t="s">
        <v>488</v>
      </c>
      <c r="G405" s="38"/>
      <c r="H405" s="38"/>
      <c r="I405" s="192"/>
      <c r="J405" s="38"/>
      <c r="K405" s="38"/>
      <c r="L405" s="41"/>
      <c r="M405" s="193"/>
      <c r="N405" s="194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146</v>
      </c>
      <c r="AU405" s="19" t="s">
        <v>82</v>
      </c>
    </row>
    <row r="406" spans="1:65" s="13" customFormat="1" ht="11.25" x14ac:dyDescent="0.2">
      <c r="B406" s="195"/>
      <c r="C406" s="196"/>
      <c r="D406" s="197" t="s">
        <v>148</v>
      </c>
      <c r="E406" s="196"/>
      <c r="F406" s="199" t="s">
        <v>489</v>
      </c>
      <c r="G406" s="196"/>
      <c r="H406" s="200">
        <v>180</v>
      </c>
      <c r="I406" s="201"/>
      <c r="J406" s="196"/>
      <c r="K406" s="196"/>
      <c r="L406" s="202"/>
      <c r="M406" s="203"/>
      <c r="N406" s="204"/>
      <c r="O406" s="204"/>
      <c r="P406" s="204"/>
      <c r="Q406" s="204"/>
      <c r="R406" s="204"/>
      <c r="S406" s="204"/>
      <c r="T406" s="205"/>
      <c r="AT406" s="206" t="s">
        <v>148</v>
      </c>
      <c r="AU406" s="206" t="s">
        <v>82</v>
      </c>
      <c r="AV406" s="13" t="s">
        <v>82</v>
      </c>
      <c r="AW406" s="13" t="s">
        <v>4</v>
      </c>
      <c r="AX406" s="13" t="s">
        <v>80</v>
      </c>
      <c r="AY406" s="206" t="s">
        <v>137</v>
      </c>
    </row>
    <row r="407" spans="1:65" s="2" customFormat="1" ht="21.75" customHeight="1" x14ac:dyDescent="0.2">
      <c r="A407" s="36"/>
      <c r="B407" s="37"/>
      <c r="C407" s="176" t="s">
        <v>490</v>
      </c>
      <c r="D407" s="176" t="s">
        <v>140</v>
      </c>
      <c r="E407" s="177" t="s">
        <v>491</v>
      </c>
      <c r="F407" s="178" t="s">
        <v>492</v>
      </c>
      <c r="G407" s="179" t="s">
        <v>481</v>
      </c>
      <c r="H407" s="180">
        <v>6</v>
      </c>
      <c r="I407" s="181"/>
      <c r="J407" s="182">
        <f>ROUND(I407*H407,2)</f>
        <v>0</v>
      </c>
      <c r="K407" s="183"/>
      <c r="L407" s="41"/>
      <c r="M407" s="184" t="s">
        <v>19</v>
      </c>
      <c r="N407" s="185" t="s">
        <v>43</v>
      </c>
      <c r="O407" s="66"/>
      <c r="P407" s="186">
        <f>O407*H407</f>
        <v>0</v>
      </c>
      <c r="Q407" s="186">
        <v>0</v>
      </c>
      <c r="R407" s="186">
        <f>Q407*H407</f>
        <v>0</v>
      </c>
      <c r="S407" s="186">
        <v>0</v>
      </c>
      <c r="T407" s="187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8" t="s">
        <v>144</v>
      </c>
      <c r="AT407" s="188" t="s">
        <v>140</v>
      </c>
      <c r="AU407" s="188" t="s">
        <v>82</v>
      </c>
      <c r="AY407" s="19" t="s">
        <v>137</v>
      </c>
      <c r="BE407" s="189">
        <f>IF(N407="základní",J407,0)</f>
        <v>0</v>
      </c>
      <c r="BF407" s="189">
        <f>IF(N407="snížená",J407,0)</f>
        <v>0</v>
      </c>
      <c r="BG407" s="189">
        <f>IF(N407="zákl. přenesená",J407,0)</f>
        <v>0</v>
      </c>
      <c r="BH407" s="189">
        <f>IF(N407="sníž. přenesená",J407,0)</f>
        <v>0</v>
      </c>
      <c r="BI407" s="189">
        <f>IF(N407="nulová",J407,0)</f>
        <v>0</v>
      </c>
      <c r="BJ407" s="19" t="s">
        <v>80</v>
      </c>
      <c r="BK407" s="189">
        <f>ROUND(I407*H407,2)</f>
        <v>0</v>
      </c>
      <c r="BL407" s="19" t="s">
        <v>144</v>
      </c>
      <c r="BM407" s="188" t="s">
        <v>493</v>
      </c>
    </row>
    <row r="408" spans="1:65" s="2" customFormat="1" ht="11.25" x14ac:dyDescent="0.2">
      <c r="A408" s="36"/>
      <c r="B408" s="37"/>
      <c r="C408" s="38"/>
      <c r="D408" s="190" t="s">
        <v>146</v>
      </c>
      <c r="E408" s="38"/>
      <c r="F408" s="191" t="s">
        <v>494</v>
      </c>
      <c r="G408" s="38"/>
      <c r="H408" s="38"/>
      <c r="I408" s="192"/>
      <c r="J408" s="38"/>
      <c r="K408" s="38"/>
      <c r="L408" s="41"/>
      <c r="M408" s="193"/>
      <c r="N408" s="194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146</v>
      </c>
      <c r="AU408" s="19" t="s">
        <v>82</v>
      </c>
    </row>
    <row r="409" spans="1:65" s="2" customFormat="1" ht="24.2" customHeight="1" x14ac:dyDescent="0.2">
      <c r="A409" s="36"/>
      <c r="B409" s="37"/>
      <c r="C409" s="176" t="s">
        <v>495</v>
      </c>
      <c r="D409" s="176" t="s">
        <v>140</v>
      </c>
      <c r="E409" s="177" t="s">
        <v>496</v>
      </c>
      <c r="F409" s="178" t="s">
        <v>497</v>
      </c>
      <c r="G409" s="179" t="s">
        <v>143</v>
      </c>
      <c r="H409" s="180">
        <v>471.89</v>
      </c>
      <c r="I409" s="181"/>
      <c r="J409" s="182">
        <f>ROUND(I409*H409,2)</f>
        <v>0</v>
      </c>
      <c r="K409" s="183"/>
      <c r="L409" s="41"/>
      <c r="M409" s="184" t="s">
        <v>19</v>
      </c>
      <c r="N409" s="185" t="s">
        <v>43</v>
      </c>
      <c r="O409" s="66"/>
      <c r="P409" s="186">
        <f>O409*H409</f>
        <v>0</v>
      </c>
      <c r="Q409" s="186">
        <v>4.0000000000000003E-5</v>
      </c>
      <c r="R409" s="186">
        <f>Q409*H409</f>
        <v>1.8875599999999999E-2</v>
      </c>
      <c r="S409" s="186">
        <v>0</v>
      </c>
      <c r="T409" s="187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8" t="s">
        <v>144</v>
      </c>
      <c r="AT409" s="188" t="s">
        <v>140</v>
      </c>
      <c r="AU409" s="188" t="s">
        <v>82</v>
      </c>
      <c r="AY409" s="19" t="s">
        <v>137</v>
      </c>
      <c r="BE409" s="189">
        <f>IF(N409="základní",J409,0)</f>
        <v>0</v>
      </c>
      <c r="BF409" s="189">
        <f>IF(N409="snížená",J409,0)</f>
        <v>0</v>
      </c>
      <c r="BG409" s="189">
        <f>IF(N409="zákl. přenesená",J409,0)</f>
        <v>0</v>
      </c>
      <c r="BH409" s="189">
        <f>IF(N409="sníž. přenesená",J409,0)</f>
        <v>0</v>
      </c>
      <c r="BI409" s="189">
        <f>IF(N409="nulová",J409,0)</f>
        <v>0</v>
      </c>
      <c r="BJ409" s="19" t="s">
        <v>80</v>
      </c>
      <c r="BK409" s="189">
        <f>ROUND(I409*H409,2)</f>
        <v>0</v>
      </c>
      <c r="BL409" s="19" t="s">
        <v>144</v>
      </c>
      <c r="BM409" s="188" t="s">
        <v>498</v>
      </c>
    </row>
    <row r="410" spans="1:65" s="2" customFormat="1" ht="11.25" x14ac:dyDescent="0.2">
      <c r="A410" s="36"/>
      <c r="B410" s="37"/>
      <c r="C410" s="38"/>
      <c r="D410" s="190" t="s">
        <v>146</v>
      </c>
      <c r="E410" s="38"/>
      <c r="F410" s="191" t="s">
        <v>499</v>
      </c>
      <c r="G410" s="38"/>
      <c r="H410" s="38"/>
      <c r="I410" s="192"/>
      <c r="J410" s="38"/>
      <c r="K410" s="38"/>
      <c r="L410" s="41"/>
      <c r="M410" s="193"/>
      <c r="N410" s="194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146</v>
      </c>
      <c r="AU410" s="19" t="s">
        <v>82</v>
      </c>
    </row>
    <row r="411" spans="1:65" s="13" customFormat="1" ht="11.25" x14ac:dyDescent="0.2">
      <c r="B411" s="195"/>
      <c r="C411" s="196"/>
      <c r="D411" s="197" t="s">
        <v>148</v>
      </c>
      <c r="E411" s="198" t="s">
        <v>19</v>
      </c>
      <c r="F411" s="199" t="s">
        <v>500</v>
      </c>
      <c r="G411" s="196"/>
      <c r="H411" s="200">
        <v>93.89</v>
      </c>
      <c r="I411" s="201"/>
      <c r="J411" s="196"/>
      <c r="K411" s="196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148</v>
      </c>
      <c r="AU411" s="206" t="s">
        <v>82</v>
      </c>
      <c r="AV411" s="13" t="s">
        <v>82</v>
      </c>
      <c r="AW411" s="13" t="s">
        <v>33</v>
      </c>
      <c r="AX411" s="13" t="s">
        <v>72</v>
      </c>
      <c r="AY411" s="206" t="s">
        <v>137</v>
      </c>
    </row>
    <row r="412" spans="1:65" s="13" customFormat="1" ht="11.25" x14ac:dyDescent="0.2">
      <c r="B412" s="195"/>
      <c r="C412" s="196"/>
      <c r="D412" s="197" t="s">
        <v>148</v>
      </c>
      <c r="E412" s="198" t="s">
        <v>19</v>
      </c>
      <c r="F412" s="199" t="s">
        <v>501</v>
      </c>
      <c r="G412" s="196"/>
      <c r="H412" s="200">
        <v>192.36</v>
      </c>
      <c r="I412" s="201"/>
      <c r="J412" s="196"/>
      <c r="K412" s="196"/>
      <c r="L412" s="202"/>
      <c r="M412" s="203"/>
      <c r="N412" s="204"/>
      <c r="O412" s="204"/>
      <c r="P412" s="204"/>
      <c r="Q412" s="204"/>
      <c r="R412" s="204"/>
      <c r="S412" s="204"/>
      <c r="T412" s="205"/>
      <c r="AT412" s="206" t="s">
        <v>148</v>
      </c>
      <c r="AU412" s="206" t="s">
        <v>82</v>
      </c>
      <c r="AV412" s="13" t="s">
        <v>82</v>
      </c>
      <c r="AW412" s="13" t="s">
        <v>33</v>
      </c>
      <c r="AX412" s="13" t="s">
        <v>72</v>
      </c>
      <c r="AY412" s="206" t="s">
        <v>137</v>
      </c>
    </row>
    <row r="413" spans="1:65" s="13" customFormat="1" ht="11.25" x14ac:dyDescent="0.2">
      <c r="B413" s="195"/>
      <c r="C413" s="196"/>
      <c r="D413" s="197" t="s">
        <v>148</v>
      </c>
      <c r="E413" s="198" t="s">
        <v>19</v>
      </c>
      <c r="F413" s="199" t="s">
        <v>502</v>
      </c>
      <c r="G413" s="196"/>
      <c r="H413" s="200">
        <v>121.52</v>
      </c>
      <c r="I413" s="201"/>
      <c r="J413" s="196"/>
      <c r="K413" s="196"/>
      <c r="L413" s="202"/>
      <c r="M413" s="203"/>
      <c r="N413" s="204"/>
      <c r="O413" s="204"/>
      <c r="P413" s="204"/>
      <c r="Q413" s="204"/>
      <c r="R413" s="204"/>
      <c r="S413" s="204"/>
      <c r="T413" s="205"/>
      <c r="AT413" s="206" t="s">
        <v>148</v>
      </c>
      <c r="AU413" s="206" t="s">
        <v>82</v>
      </c>
      <c r="AV413" s="13" t="s">
        <v>82</v>
      </c>
      <c r="AW413" s="13" t="s">
        <v>33</v>
      </c>
      <c r="AX413" s="13" t="s">
        <v>72</v>
      </c>
      <c r="AY413" s="206" t="s">
        <v>137</v>
      </c>
    </row>
    <row r="414" spans="1:65" s="13" customFormat="1" ht="11.25" x14ac:dyDescent="0.2">
      <c r="B414" s="195"/>
      <c r="C414" s="196"/>
      <c r="D414" s="197" t="s">
        <v>148</v>
      </c>
      <c r="E414" s="198" t="s">
        <v>19</v>
      </c>
      <c r="F414" s="199" t="s">
        <v>503</v>
      </c>
      <c r="G414" s="196"/>
      <c r="H414" s="200">
        <v>64.12</v>
      </c>
      <c r="I414" s="201"/>
      <c r="J414" s="196"/>
      <c r="K414" s="196"/>
      <c r="L414" s="202"/>
      <c r="M414" s="203"/>
      <c r="N414" s="204"/>
      <c r="O414" s="204"/>
      <c r="P414" s="204"/>
      <c r="Q414" s="204"/>
      <c r="R414" s="204"/>
      <c r="S414" s="204"/>
      <c r="T414" s="205"/>
      <c r="AT414" s="206" t="s">
        <v>148</v>
      </c>
      <c r="AU414" s="206" t="s">
        <v>82</v>
      </c>
      <c r="AV414" s="13" t="s">
        <v>82</v>
      </c>
      <c r="AW414" s="13" t="s">
        <v>33</v>
      </c>
      <c r="AX414" s="13" t="s">
        <v>72</v>
      </c>
      <c r="AY414" s="206" t="s">
        <v>137</v>
      </c>
    </row>
    <row r="415" spans="1:65" s="15" customFormat="1" ht="11.25" x14ac:dyDescent="0.2">
      <c r="B415" s="217"/>
      <c r="C415" s="218"/>
      <c r="D415" s="197" t="s">
        <v>148</v>
      </c>
      <c r="E415" s="219" t="s">
        <v>19</v>
      </c>
      <c r="F415" s="220" t="s">
        <v>189</v>
      </c>
      <c r="G415" s="218"/>
      <c r="H415" s="221">
        <v>471.89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148</v>
      </c>
      <c r="AU415" s="227" t="s">
        <v>82</v>
      </c>
      <c r="AV415" s="15" t="s">
        <v>144</v>
      </c>
      <c r="AW415" s="15" t="s">
        <v>33</v>
      </c>
      <c r="AX415" s="15" t="s">
        <v>80</v>
      </c>
      <c r="AY415" s="227" t="s">
        <v>137</v>
      </c>
    </row>
    <row r="416" spans="1:65" s="2" customFormat="1" ht="16.5" customHeight="1" x14ac:dyDescent="0.2">
      <c r="A416" s="36"/>
      <c r="B416" s="37"/>
      <c r="C416" s="176" t="s">
        <v>504</v>
      </c>
      <c r="D416" s="176" t="s">
        <v>140</v>
      </c>
      <c r="E416" s="177" t="s">
        <v>505</v>
      </c>
      <c r="F416" s="178" t="s">
        <v>506</v>
      </c>
      <c r="G416" s="179" t="s">
        <v>143</v>
      </c>
      <c r="H416" s="180">
        <v>285.79000000000002</v>
      </c>
      <c r="I416" s="181"/>
      <c r="J416" s="182">
        <f>ROUND(I416*H416,2)</f>
        <v>0</v>
      </c>
      <c r="K416" s="183"/>
      <c r="L416" s="41"/>
      <c r="M416" s="184" t="s">
        <v>19</v>
      </c>
      <c r="N416" s="185" t="s">
        <v>43</v>
      </c>
      <c r="O416" s="66"/>
      <c r="P416" s="186">
        <f>O416*H416</f>
        <v>0</v>
      </c>
      <c r="Q416" s="186">
        <v>0</v>
      </c>
      <c r="R416" s="186">
        <f>Q416*H416</f>
        <v>0</v>
      </c>
      <c r="S416" s="186">
        <v>0</v>
      </c>
      <c r="T416" s="187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8" t="s">
        <v>144</v>
      </c>
      <c r="AT416" s="188" t="s">
        <v>140</v>
      </c>
      <c r="AU416" s="188" t="s">
        <v>82</v>
      </c>
      <c r="AY416" s="19" t="s">
        <v>137</v>
      </c>
      <c r="BE416" s="189">
        <f>IF(N416="základní",J416,0)</f>
        <v>0</v>
      </c>
      <c r="BF416" s="189">
        <f>IF(N416="snížená",J416,0)</f>
        <v>0</v>
      </c>
      <c r="BG416" s="189">
        <f>IF(N416="zákl. přenesená",J416,0)</f>
        <v>0</v>
      </c>
      <c r="BH416" s="189">
        <f>IF(N416="sníž. přenesená",J416,0)</f>
        <v>0</v>
      </c>
      <c r="BI416" s="189">
        <f>IF(N416="nulová",J416,0)</f>
        <v>0</v>
      </c>
      <c r="BJ416" s="19" t="s">
        <v>80</v>
      </c>
      <c r="BK416" s="189">
        <f>ROUND(I416*H416,2)</f>
        <v>0</v>
      </c>
      <c r="BL416" s="19" t="s">
        <v>144</v>
      </c>
      <c r="BM416" s="188" t="s">
        <v>507</v>
      </c>
    </row>
    <row r="417" spans="1:65" s="2" customFormat="1" ht="11.25" x14ac:dyDescent="0.2">
      <c r="A417" s="36"/>
      <c r="B417" s="37"/>
      <c r="C417" s="38"/>
      <c r="D417" s="190" t="s">
        <v>146</v>
      </c>
      <c r="E417" s="38"/>
      <c r="F417" s="191" t="s">
        <v>508</v>
      </c>
      <c r="G417" s="38"/>
      <c r="H417" s="38"/>
      <c r="I417" s="192"/>
      <c r="J417" s="38"/>
      <c r="K417" s="38"/>
      <c r="L417" s="41"/>
      <c r="M417" s="193"/>
      <c r="N417" s="194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146</v>
      </c>
      <c r="AU417" s="19" t="s">
        <v>82</v>
      </c>
    </row>
    <row r="418" spans="1:65" s="14" customFormat="1" ht="11.25" x14ac:dyDescent="0.2">
      <c r="B418" s="207"/>
      <c r="C418" s="208"/>
      <c r="D418" s="197" t="s">
        <v>148</v>
      </c>
      <c r="E418" s="209" t="s">
        <v>19</v>
      </c>
      <c r="F418" s="210" t="s">
        <v>266</v>
      </c>
      <c r="G418" s="208"/>
      <c r="H418" s="209" t="s">
        <v>19</v>
      </c>
      <c r="I418" s="211"/>
      <c r="J418" s="208"/>
      <c r="K418" s="208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148</v>
      </c>
      <c r="AU418" s="216" t="s">
        <v>82</v>
      </c>
      <c r="AV418" s="14" t="s">
        <v>80</v>
      </c>
      <c r="AW418" s="14" t="s">
        <v>33</v>
      </c>
      <c r="AX418" s="14" t="s">
        <v>72</v>
      </c>
      <c r="AY418" s="216" t="s">
        <v>137</v>
      </c>
    </row>
    <row r="419" spans="1:65" s="13" customFormat="1" ht="11.25" x14ac:dyDescent="0.2">
      <c r="B419" s="195"/>
      <c r="C419" s="196"/>
      <c r="D419" s="197" t="s">
        <v>148</v>
      </c>
      <c r="E419" s="198" t="s">
        <v>19</v>
      </c>
      <c r="F419" s="199" t="s">
        <v>509</v>
      </c>
      <c r="G419" s="196"/>
      <c r="H419" s="200">
        <v>50.79</v>
      </c>
      <c r="I419" s="201"/>
      <c r="J419" s="196"/>
      <c r="K419" s="196"/>
      <c r="L419" s="202"/>
      <c r="M419" s="203"/>
      <c r="N419" s="204"/>
      <c r="O419" s="204"/>
      <c r="P419" s="204"/>
      <c r="Q419" s="204"/>
      <c r="R419" s="204"/>
      <c r="S419" s="204"/>
      <c r="T419" s="205"/>
      <c r="AT419" s="206" t="s">
        <v>148</v>
      </c>
      <c r="AU419" s="206" t="s">
        <v>82</v>
      </c>
      <c r="AV419" s="13" t="s">
        <v>82</v>
      </c>
      <c r="AW419" s="13" t="s">
        <v>33</v>
      </c>
      <c r="AX419" s="13" t="s">
        <v>72</v>
      </c>
      <c r="AY419" s="206" t="s">
        <v>137</v>
      </c>
    </row>
    <row r="420" spans="1:65" s="13" customFormat="1" ht="11.25" x14ac:dyDescent="0.2">
      <c r="B420" s="195"/>
      <c r="C420" s="196"/>
      <c r="D420" s="197" t="s">
        <v>148</v>
      </c>
      <c r="E420" s="198" t="s">
        <v>19</v>
      </c>
      <c r="F420" s="199" t="s">
        <v>510</v>
      </c>
      <c r="G420" s="196"/>
      <c r="H420" s="200">
        <v>19.2</v>
      </c>
      <c r="I420" s="201"/>
      <c r="J420" s="196"/>
      <c r="K420" s="196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148</v>
      </c>
      <c r="AU420" s="206" t="s">
        <v>82</v>
      </c>
      <c r="AV420" s="13" t="s">
        <v>82</v>
      </c>
      <c r="AW420" s="13" t="s">
        <v>33</v>
      </c>
      <c r="AX420" s="13" t="s">
        <v>72</v>
      </c>
      <c r="AY420" s="206" t="s">
        <v>137</v>
      </c>
    </row>
    <row r="421" spans="1:65" s="14" customFormat="1" ht="11.25" x14ac:dyDescent="0.2">
      <c r="B421" s="207"/>
      <c r="C421" s="208"/>
      <c r="D421" s="197" t="s">
        <v>148</v>
      </c>
      <c r="E421" s="209" t="s">
        <v>19</v>
      </c>
      <c r="F421" s="210" t="s">
        <v>173</v>
      </c>
      <c r="G421" s="208"/>
      <c r="H421" s="209" t="s">
        <v>19</v>
      </c>
      <c r="I421" s="211"/>
      <c r="J421" s="208"/>
      <c r="K421" s="208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148</v>
      </c>
      <c r="AU421" s="216" t="s">
        <v>82</v>
      </c>
      <c r="AV421" s="14" t="s">
        <v>80</v>
      </c>
      <c r="AW421" s="14" t="s">
        <v>33</v>
      </c>
      <c r="AX421" s="14" t="s">
        <v>72</v>
      </c>
      <c r="AY421" s="216" t="s">
        <v>137</v>
      </c>
    </row>
    <row r="422" spans="1:65" s="13" customFormat="1" ht="11.25" x14ac:dyDescent="0.2">
      <c r="B422" s="195"/>
      <c r="C422" s="196"/>
      <c r="D422" s="197" t="s">
        <v>148</v>
      </c>
      <c r="E422" s="198" t="s">
        <v>19</v>
      </c>
      <c r="F422" s="199" t="s">
        <v>470</v>
      </c>
      <c r="G422" s="196"/>
      <c r="H422" s="200">
        <v>26.8</v>
      </c>
      <c r="I422" s="201"/>
      <c r="J422" s="196"/>
      <c r="K422" s="196"/>
      <c r="L422" s="202"/>
      <c r="M422" s="203"/>
      <c r="N422" s="204"/>
      <c r="O422" s="204"/>
      <c r="P422" s="204"/>
      <c r="Q422" s="204"/>
      <c r="R422" s="204"/>
      <c r="S422" s="204"/>
      <c r="T422" s="205"/>
      <c r="AT422" s="206" t="s">
        <v>148</v>
      </c>
      <c r="AU422" s="206" t="s">
        <v>82</v>
      </c>
      <c r="AV422" s="13" t="s">
        <v>82</v>
      </c>
      <c r="AW422" s="13" t="s">
        <v>33</v>
      </c>
      <c r="AX422" s="13" t="s">
        <v>72</v>
      </c>
      <c r="AY422" s="206" t="s">
        <v>137</v>
      </c>
    </row>
    <row r="423" spans="1:65" s="13" customFormat="1" ht="11.25" x14ac:dyDescent="0.2">
      <c r="B423" s="195"/>
      <c r="C423" s="196"/>
      <c r="D423" s="197" t="s">
        <v>148</v>
      </c>
      <c r="E423" s="198" t="s">
        <v>19</v>
      </c>
      <c r="F423" s="199" t="s">
        <v>360</v>
      </c>
      <c r="G423" s="196"/>
      <c r="H423" s="200">
        <v>109.5</v>
      </c>
      <c r="I423" s="201"/>
      <c r="J423" s="196"/>
      <c r="K423" s="196"/>
      <c r="L423" s="202"/>
      <c r="M423" s="203"/>
      <c r="N423" s="204"/>
      <c r="O423" s="204"/>
      <c r="P423" s="204"/>
      <c r="Q423" s="204"/>
      <c r="R423" s="204"/>
      <c r="S423" s="204"/>
      <c r="T423" s="205"/>
      <c r="AT423" s="206" t="s">
        <v>148</v>
      </c>
      <c r="AU423" s="206" t="s">
        <v>82</v>
      </c>
      <c r="AV423" s="13" t="s">
        <v>82</v>
      </c>
      <c r="AW423" s="13" t="s">
        <v>33</v>
      </c>
      <c r="AX423" s="13" t="s">
        <v>72</v>
      </c>
      <c r="AY423" s="206" t="s">
        <v>137</v>
      </c>
    </row>
    <row r="424" spans="1:65" s="14" customFormat="1" ht="11.25" x14ac:dyDescent="0.2">
      <c r="B424" s="207"/>
      <c r="C424" s="208"/>
      <c r="D424" s="197" t="s">
        <v>148</v>
      </c>
      <c r="E424" s="209" t="s">
        <v>19</v>
      </c>
      <c r="F424" s="210" t="s">
        <v>217</v>
      </c>
      <c r="G424" s="208"/>
      <c r="H424" s="209" t="s">
        <v>19</v>
      </c>
      <c r="I424" s="211"/>
      <c r="J424" s="208"/>
      <c r="K424" s="208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148</v>
      </c>
      <c r="AU424" s="216" t="s">
        <v>82</v>
      </c>
      <c r="AV424" s="14" t="s">
        <v>80</v>
      </c>
      <c r="AW424" s="14" t="s">
        <v>33</v>
      </c>
      <c r="AX424" s="14" t="s">
        <v>72</v>
      </c>
      <c r="AY424" s="216" t="s">
        <v>137</v>
      </c>
    </row>
    <row r="425" spans="1:65" s="13" customFormat="1" ht="11.25" x14ac:dyDescent="0.2">
      <c r="B425" s="195"/>
      <c r="C425" s="196"/>
      <c r="D425" s="197" t="s">
        <v>148</v>
      </c>
      <c r="E425" s="198" t="s">
        <v>19</v>
      </c>
      <c r="F425" s="199" t="s">
        <v>511</v>
      </c>
      <c r="G425" s="196"/>
      <c r="H425" s="200">
        <v>29.5</v>
      </c>
      <c r="I425" s="201"/>
      <c r="J425" s="196"/>
      <c r="K425" s="196"/>
      <c r="L425" s="202"/>
      <c r="M425" s="203"/>
      <c r="N425" s="204"/>
      <c r="O425" s="204"/>
      <c r="P425" s="204"/>
      <c r="Q425" s="204"/>
      <c r="R425" s="204"/>
      <c r="S425" s="204"/>
      <c r="T425" s="205"/>
      <c r="AT425" s="206" t="s">
        <v>148</v>
      </c>
      <c r="AU425" s="206" t="s">
        <v>82</v>
      </c>
      <c r="AV425" s="13" t="s">
        <v>82</v>
      </c>
      <c r="AW425" s="13" t="s">
        <v>33</v>
      </c>
      <c r="AX425" s="13" t="s">
        <v>72</v>
      </c>
      <c r="AY425" s="206" t="s">
        <v>137</v>
      </c>
    </row>
    <row r="426" spans="1:65" s="13" customFormat="1" ht="11.25" x14ac:dyDescent="0.2">
      <c r="B426" s="195"/>
      <c r="C426" s="196"/>
      <c r="D426" s="197" t="s">
        <v>148</v>
      </c>
      <c r="E426" s="198" t="s">
        <v>19</v>
      </c>
      <c r="F426" s="199" t="s">
        <v>512</v>
      </c>
      <c r="G426" s="196"/>
      <c r="H426" s="200">
        <v>50</v>
      </c>
      <c r="I426" s="201"/>
      <c r="J426" s="196"/>
      <c r="K426" s="196"/>
      <c r="L426" s="202"/>
      <c r="M426" s="203"/>
      <c r="N426" s="204"/>
      <c r="O426" s="204"/>
      <c r="P426" s="204"/>
      <c r="Q426" s="204"/>
      <c r="R426" s="204"/>
      <c r="S426" s="204"/>
      <c r="T426" s="205"/>
      <c r="AT426" s="206" t="s">
        <v>148</v>
      </c>
      <c r="AU426" s="206" t="s">
        <v>82</v>
      </c>
      <c r="AV426" s="13" t="s">
        <v>82</v>
      </c>
      <c r="AW426" s="13" t="s">
        <v>33</v>
      </c>
      <c r="AX426" s="13" t="s">
        <v>72</v>
      </c>
      <c r="AY426" s="206" t="s">
        <v>137</v>
      </c>
    </row>
    <row r="427" spans="1:65" s="15" customFormat="1" ht="11.25" x14ac:dyDescent="0.2">
      <c r="B427" s="217"/>
      <c r="C427" s="218"/>
      <c r="D427" s="197" t="s">
        <v>148</v>
      </c>
      <c r="E427" s="219" t="s">
        <v>19</v>
      </c>
      <c r="F427" s="220" t="s">
        <v>189</v>
      </c>
      <c r="G427" s="218"/>
      <c r="H427" s="221">
        <v>285.79000000000002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148</v>
      </c>
      <c r="AU427" s="227" t="s">
        <v>82</v>
      </c>
      <c r="AV427" s="15" t="s">
        <v>144</v>
      </c>
      <c r="AW427" s="15" t="s">
        <v>33</v>
      </c>
      <c r="AX427" s="15" t="s">
        <v>80</v>
      </c>
      <c r="AY427" s="227" t="s">
        <v>137</v>
      </c>
    </row>
    <row r="428" spans="1:65" s="2" customFormat="1" ht="16.5" customHeight="1" x14ac:dyDescent="0.2">
      <c r="A428" s="36"/>
      <c r="B428" s="37"/>
      <c r="C428" s="176" t="s">
        <v>513</v>
      </c>
      <c r="D428" s="176" t="s">
        <v>140</v>
      </c>
      <c r="E428" s="177" t="s">
        <v>514</v>
      </c>
      <c r="F428" s="178" t="s">
        <v>515</v>
      </c>
      <c r="G428" s="179" t="s">
        <v>143</v>
      </c>
      <c r="H428" s="180">
        <v>17.16</v>
      </c>
      <c r="I428" s="181"/>
      <c r="J428" s="182">
        <f>ROUND(I428*H428,2)</f>
        <v>0</v>
      </c>
      <c r="K428" s="183"/>
      <c r="L428" s="41"/>
      <c r="M428" s="184" t="s">
        <v>19</v>
      </c>
      <c r="N428" s="185" t="s">
        <v>43</v>
      </c>
      <c r="O428" s="66"/>
      <c r="P428" s="186">
        <f>O428*H428</f>
        <v>0</v>
      </c>
      <c r="Q428" s="186">
        <v>0</v>
      </c>
      <c r="R428" s="186">
        <f>Q428*H428</f>
        <v>0</v>
      </c>
      <c r="S428" s="186">
        <v>0</v>
      </c>
      <c r="T428" s="187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8" t="s">
        <v>144</v>
      </c>
      <c r="AT428" s="188" t="s">
        <v>140</v>
      </c>
      <c r="AU428" s="188" t="s">
        <v>82</v>
      </c>
      <c r="AY428" s="19" t="s">
        <v>137</v>
      </c>
      <c r="BE428" s="189">
        <f>IF(N428="základní",J428,0)</f>
        <v>0</v>
      </c>
      <c r="BF428" s="189">
        <f>IF(N428="snížená",J428,0)</f>
        <v>0</v>
      </c>
      <c r="BG428" s="189">
        <f>IF(N428="zákl. přenesená",J428,0)</f>
        <v>0</v>
      </c>
      <c r="BH428" s="189">
        <f>IF(N428="sníž. přenesená",J428,0)</f>
        <v>0</v>
      </c>
      <c r="BI428" s="189">
        <f>IF(N428="nulová",J428,0)</f>
        <v>0</v>
      </c>
      <c r="BJ428" s="19" t="s">
        <v>80</v>
      </c>
      <c r="BK428" s="189">
        <f>ROUND(I428*H428,2)</f>
        <v>0</v>
      </c>
      <c r="BL428" s="19" t="s">
        <v>144</v>
      </c>
      <c r="BM428" s="188" t="s">
        <v>516</v>
      </c>
    </row>
    <row r="429" spans="1:65" s="2" customFormat="1" ht="11.25" x14ac:dyDescent="0.2">
      <c r="A429" s="36"/>
      <c r="B429" s="37"/>
      <c r="C429" s="38"/>
      <c r="D429" s="190" t="s">
        <v>146</v>
      </c>
      <c r="E429" s="38"/>
      <c r="F429" s="191" t="s">
        <v>517</v>
      </c>
      <c r="G429" s="38"/>
      <c r="H429" s="38"/>
      <c r="I429" s="192"/>
      <c r="J429" s="38"/>
      <c r="K429" s="38"/>
      <c r="L429" s="41"/>
      <c r="M429" s="193"/>
      <c r="N429" s="194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146</v>
      </c>
      <c r="AU429" s="19" t="s">
        <v>82</v>
      </c>
    </row>
    <row r="430" spans="1:65" s="13" customFormat="1" ht="11.25" x14ac:dyDescent="0.2">
      <c r="B430" s="195"/>
      <c r="C430" s="196"/>
      <c r="D430" s="197" t="s">
        <v>148</v>
      </c>
      <c r="E430" s="198" t="s">
        <v>19</v>
      </c>
      <c r="F430" s="199" t="s">
        <v>518</v>
      </c>
      <c r="G430" s="196"/>
      <c r="H430" s="200">
        <v>17.16</v>
      </c>
      <c r="I430" s="201"/>
      <c r="J430" s="196"/>
      <c r="K430" s="196"/>
      <c r="L430" s="202"/>
      <c r="M430" s="203"/>
      <c r="N430" s="204"/>
      <c r="O430" s="204"/>
      <c r="P430" s="204"/>
      <c r="Q430" s="204"/>
      <c r="R430" s="204"/>
      <c r="S430" s="204"/>
      <c r="T430" s="205"/>
      <c r="AT430" s="206" t="s">
        <v>148</v>
      </c>
      <c r="AU430" s="206" t="s">
        <v>82</v>
      </c>
      <c r="AV430" s="13" t="s">
        <v>82</v>
      </c>
      <c r="AW430" s="13" t="s">
        <v>33</v>
      </c>
      <c r="AX430" s="13" t="s">
        <v>80</v>
      </c>
      <c r="AY430" s="206" t="s">
        <v>137</v>
      </c>
    </row>
    <row r="431" spans="1:65" s="2" customFormat="1" ht="24.2" customHeight="1" x14ac:dyDescent="0.2">
      <c r="A431" s="36"/>
      <c r="B431" s="37"/>
      <c r="C431" s="176" t="s">
        <v>519</v>
      </c>
      <c r="D431" s="176" t="s">
        <v>140</v>
      </c>
      <c r="E431" s="177" t="s">
        <v>520</v>
      </c>
      <c r="F431" s="178" t="s">
        <v>521</v>
      </c>
      <c r="G431" s="179" t="s">
        <v>522</v>
      </c>
      <c r="H431" s="180">
        <v>1</v>
      </c>
      <c r="I431" s="181"/>
      <c r="J431" s="182">
        <f>ROUND(I431*H431,2)</f>
        <v>0</v>
      </c>
      <c r="K431" s="183"/>
      <c r="L431" s="41"/>
      <c r="M431" s="184" t="s">
        <v>19</v>
      </c>
      <c r="N431" s="185" t="s">
        <v>43</v>
      </c>
      <c r="O431" s="66"/>
      <c r="P431" s="186">
        <f>O431*H431</f>
        <v>0</v>
      </c>
      <c r="Q431" s="186">
        <v>0.22417999999999999</v>
      </c>
      <c r="R431" s="186">
        <f>Q431*H431</f>
        <v>0.22417999999999999</v>
      </c>
      <c r="S431" s="186">
        <v>0.17299999999999999</v>
      </c>
      <c r="T431" s="187">
        <f>S431*H431</f>
        <v>0.17299999999999999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8" t="s">
        <v>144</v>
      </c>
      <c r="AT431" s="188" t="s">
        <v>140</v>
      </c>
      <c r="AU431" s="188" t="s">
        <v>82</v>
      </c>
      <c r="AY431" s="19" t="s">
        <v>137</v>
      </c>
      <c r="BE431" s="189">
        <f>IF(N431="základní",J431,0)</f>
        <v>0</v>
      </c>
      <c r="BF431" s="189">
        <f>IF(N431="snížená",J431,0)</f>
        <v>0</v>
      </c>
      <c r="BG431" s="189">
        <f>IF(N431="zákl. přenesená",J431,0)</f>
        <v>0</v>
      </c>
      <c r="BH431" s="189">
        <f>IF(N431="sníž. přenesená",J431,0)</f>
        <v>0</v>
      </c>
      <c r="BI431" s="189">
        <f>IF(N431="nulová",J431,0)</f>
        <v>0</v>
      </c>
      <c r="BJ431" s="19" t="s">
        <v>80</v>
      </c>
      <c r="BK431" s="189">
        <f>ROUND(I431*H431,2)</f>
        <v>0</v>
      </c>
      <c r="BL431" s="19" t="s">
        <v>144</v>
      </c>
      <c r="BM431" s="188" t="s">
        <v>523</v>
      </c>
    </row>
    <row r="432" spans="1:65" s="2" customFormat="1" ht="11.25" x14ac:dyDescent="0.2">
      <c r="A432" s="36"/>
      <c r="B432" s="37"/>
      <c r="C432" s="38"/>
      <c r="D432" s="190" t="s">
        <v>146</v>
      </c>
      <c r="E432" s="38"/>
      <c r="F432" s="191" t="s">
        <v>524</v>
      </c>
      <c r="G432" s="38"/>
      <c r="H432" s="38"/>
      <c r="I432" s="192"/>
      <c r="J432" s="38"/>
      <c r="K432" s="38"/>
      <c r="L432" s="41"/>
      <c r="M432" s="193"/>
      <c r="N432" s="194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146</v>
      </c>
      <c r="AU432" s="19" t="s">
        <v>82</v>
      </c>
    </row>
    <row r="433" spans="1:65" s="2" customFormat="1" ht="37.9" customHeight="1" x14ac:dyDescent="0.2">
      <c r="A433" s="36"/>
      <c r="B433" s="37"/>
      <c r="C433" s="176" t="s">
        <v>525</v>
      </c>
      <c r="D433" s="176" t="s">
        <v>140</v>
      </c>
      <c r="E433" s="177" t="s">
        <v>526</v>
      </c>
      <c r="F433" s="178" t="s">
        <v>527</v>
      </c>
      <c r="G433" s="179" t="s">
        <v>200</v>
      </c>
      <c r="H433" s="180">
        <v>10.5</v>
      </c>
      <c r="I433" s="181"/>
      <c r="J433" s="182">
        <f>ROUND(I433*H433,2)</f>
        <v>0</v>
      </c>
      <c r="K433" s="183"/>
      <c r="L433" s="41"/>
      <c r="M433" s="184" t="s">
        <v>19</v>
      </c>
      <c r="N433" s="185" t="s">
        <v>43</v>
      </c>
      <c r="O433" s="66"/>
      <c r="P433" s="186">
        <f>O433*H433</f>
        <v>0</v>
      </c>
      <c r="Q433" s="186">
        <v>2.81E-3</v>
      </c>
      <c r="R433" s="186">
        <f>Q433*H433</f>
        <v>2.9505E-2</v>
      </c>
      <c r="S433" s="186">
        <v>0</v>
      </c>
      <c r="T433" s="187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8" t="s">
        <v>144</v>
      </c>
      <c r="AT433" s="188" t="s">
        <v>140</v>
      </c>
      <c r="AU433" s="188" t="s">
        <v>82</v>
      </c>
      <c r="AY433" s="19" t="s">
        <v>137</v>
      </c>
      <c r="BE433" s="189">
        <f>IF(N433="základní",J433,0)</f>
        <v>0</v>
      </c>
      <c r="BF433" s="189">
        <f>IF(N433="snížená",J433,0)</f>
        <v>0</v>
      </c>
      <c r="BG433" s="189">
        <f>IF(N433="zákl. přenesená",J433,0)</f>
        <v>0</v>
      </c>
      <c r="BH433" s="189">
        <f>IF(N433="sníž. přenesená",J433,0)</f>
        <v>0</v>
      </c>
      <c r="BI433" s="189">
        <f>IF(N433="nulová",J433,0)</f>
        <v>0</v>
      </c>
      <c r="BJ433" s="19" t="s">
        <v>80</v>
      </c>
      <c r="BK433" s="189">
        <f>ROUND(I433*H433,2)</f>
        <v>0</v>
      </c>
      <c r="BL433" s="19" t="s">
        <v>144</v>
      </c>
      <c r="BM433" s="188" t="s">
        <v>528</v>
      </c>
    </row>
    <row r="434" spans="1:65" s="2" customFormat="1" ht="11.25" x14ac:dyDescent="0.2">
      <c r="A434" s="36"/>
      <c r="B434" s="37"/>
      <c r="C434" s="38"/>
      <c r="D434" s="190" t="s">
        <v>146</v>
      </c>
      <c r="E434" s="38"/>
      <c r="F434" s="191" t="s">
        <v>529</v>
      </c>
      <c r="G434" s="38"/>
      <c r="H434" s="38"/>
      <c r="I434" s="192"/>
      <c r="J434" s="38"/>
      <c r="K434" s="38"/>
      <c r="L434" s="41"/>
      <c r="M434" s="193"/>
      <c r="N434" s="194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146</v>
      </c>
      <c r="AU434" s="19" t="s">
        <v>82</v>
      </c>
    </row>
    <row r="435" spans="1:65" s="2" customFormat="1" ht="16.5" customHeight="1" x14ac:dyDescent="0.2">
      <c r="A435" s="36"/>
      <c r="B435" s="37"/>
      <c r="C435" s="176" t="s">
        <v>530</v>
      </c>
      <c r="D435" s="176" t="s">
        <v>140</v>
      </c>
      <c r="E435" s="177" t="s">
        <v>531</v>
      </c>
      <c r="F435" s="178" t="s">
        <v>532</v>
      </c>
      <c r="G435" s="179" t="s">
        <v>152</v>
      </c>
      <c r="H435" s="180">
        <v>6</v>
      </c>
      <c r="I435" s="181"/>
      <c r="J435" s="182">
        <f>ROUND(I435*H435,2)</f>
        <v>0</v>
      </c>
      <c r="K435" s="183"/>
      <c r="L435" s="41"/>
      <c r="M435" s="184" t="s">
        <v>19</v>
      </c>
      <c r="N435" s="185" t="s">
        <v>43</v>
      </c>
      <c r="O435" s="66"/>
      <c r="P435" s="186">
        <f>O435*H435</f>
        <v>0</v>
      </c>
      <c r="Q435" s="186">
        <v>1.8000000000000001E-4</v>
      </c>
      <c r="R435" s="186">
        <f>Q435*H435</f>
        <v>1.08E-3</v>
      </c>
      <c r="S435" s="186">
        <v>0</v>
      </c>
      <c r="T435" s="187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8" t="s">
        <v>144</v>
      </c>
      <c r="AT435" s="188" t="s">
        <v>140</v>
      </c>
      <c r="AU435" s="188" t="s">
        <v>82</v>
      </c>
      <c r="AY435" s="19" t="s">
        <v>137</v>
      </c>
      <c r="BE435" s="189">
        <f>IF(N435="základní",J435,0)</f>
        <v>0</v>
      </c>
      <c r="BF435" s="189">
        <f>IF(N435="snížená",J435,0)</f>
        <v>0</v>
      </c>
      <c r="BG435" s="189">
        <f>IF(N435="zákl. přenesená",J435,0)</f>
        <v>0</v>
      </c>
      <c r="BH435" s="189">
        <f>IF(N435="sníž. přenesená",J435,0)</f>
        <v>0</v>
      </c>
      <c r="BI435" s="189">
        <f>IF(N435="nulová",J435,0)</f>
        <v>0</v>
      </c>
      <c r="BJ435" s="19" t="s">
        <v>80</v>
      </c>
      <c r="BK435" s="189">
        <f>ROUND(I435*H435,2)</f>
        <v>0</v>
      </c>
      <c r="BL435" s="19" t="s">
        <v>144</v>
      </c>
      <c r="BM435" s="188" t="s">
        <v>533</v>
      </c>
    </row>
    <row r="436" spans="1:65" s="2" customFormat="1" ht="11.25" x14ac:dyDescent="0.2">
      <c r="A436" s="36"/>
      <c r="B436" s="37"/>
      <c r="C436" s="38"/>
      <c r="D436" s="190" t="s">
        <v>146</v>
      </c>
      <c r="E436" s="38"/>
      <c r="F436" s="191" t="s">
        <v>534</v>
      </c>
      <c r="G436" s="38"/>
      <c r="H436" s="38"/>
      <c r="I436" s="192"/>
      <c r="J436" s="38"/>
      <c r="K436" s="38"/>
      <c r="L436" s="41"/>
      <c r="M436" s="193"/>
      <c r="N436" s="194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146</v>
      </c>
      <c r="AU436" s="19" t="s">
        <v>82</v>
      </c>
    </row>
    <row r="437" spans="1:65" s="2" customFormat="1" ht="16.5" customHeight="1" x14ac:dyDescent="0.2">
      <c r="A437" s="36"/>
      <c r="B437" s="37"/>
      <c r="C437" s="239" t="s">
        <v>535</v>
      </c>
      <c r="D437" s="239" t="s">
        <v>434</v>
      </c>
      <c r="E437" s="240" t="s">
        <v>536</v>
      </c>
      <c r="F437" s="241" t="s">
        <v>537</v>
      </c>
      <c r="G437" s="242" t="s">
        <v>152</v>
      </c>
      <c r="H437" s="243">
        <v>6</v>
      </c>
      <c r="I437" s="244"/>
      <c r="J437" s="245">
        <f>ROUND(I437*H437,2)</f>
        <v>0</v>
      </c>
      <c r="K437" s="246"/>
      <c r="L437" s="247"/>
      <c r="M437" s="248" t="s">
        <v>19</v>
      </c>
      <c r="N437" s="249" t="s">
        <v>43</v>
      </c>
      <c r="O437" s="66"/>
      <c r="P437" s="186">
        <f>O437*H437</f>
        <v>0</v>
      </c>
      <c r="Q437" s="186">
        <v>1.2E-2</v>
      </c>
      <c r="R437" s="186">
        <f>Q437*H437</f>
        <v>7.2000000000000008E-2</v>
      </c>
      <c r="S437" s="186">
        <v>0</v>
      </c>
      <c r="T437" s="187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8" t="s">
        <v>190</v>
      </c>
      <c r="AT437" s="188" t="s">
        <v>434</v>
      </c>
      <c r="AU437" s="188" t="s">
        <v>82</v>
      </c>
      <c r="AY437" s="19" t="s">
        <v>137</v>
      </c>
      <c r="BE437" s="189">
        <f>IF(N437="základní",J437,0)</f>
        <v>0</v>
      </c>
      <c r="BF437" s="189">
        <f>IF(N437="snížená",J437,0)</f>
        <v>0</v>
      </c>
      <c r="BG437" s="189">
        <f>IF(N437="zákl. přenesená",J437,0)</f>
        <v>0</v>
      </c>
      <c r="BH437" s="189">
        <f>IF(N437="sníž. přenesená",J437,0)</f>
        <v>0</v>
      </c>
      <c r="BI437" s="189">
        <f>IF(N437="nulová",J437,0)</f>
        <v>0</v>
      </c>
      <c r="BJ437" s="19" t="s">
        <v>80</v>
      </c>
      <c r="BK437" s="189">
        <f>ROUND(I437*H437,2)</f>
        <v>0</v>
      </c>
      <c r="BL437" s="19" t="s">
        <v>144</v>
      </c>
      <c r="BM437" s="188" t="s">
        <v>538</v>
      </c>
    </row>
    <row r="438" spans="1:65" s="2" customFormat="1" ht="16.5" customHeight="1" x14ac:dyDescent="0.2">
      <c r="A438" s="36"/>
      <c r="B438" s="37"/>
      <c r="C438" s="176" t="s">
        <v>539</v>
      </c>
      <c r="D438" s="176" t="s">
        <v>140</v>
      </c>
      <c r="E438" s="177" t="s">
        <v>540</v>
      </c>
      <c r="F438" s="178" t="s">
        <v>541</v>
      </c>
      <c r="G438" s="179" t="s">
        <v>542</v>
      </c>
      <c r="H438" s="180">
        <v>1</v>
      </c>
      <c r="I438" s="181"/>
      <c r="J438" s="182">
        <f>ROUND(I438*H438,2)</f>
        <v>0</v>
      </c>
      <c r="K438" s="183"/>
      <c r="L438" s="41"/>
      <c r="M438" s="184" t="s">
        <v>19</v>
      </c>
      <c r="N438" s="185" t="s">
        <v>43</v>
      </c>
      <c r="O438" s="66"/>
      <c r="P438" s="186">
        <f>O438*H438</f>
        <v>0</v>
      </c>
      <c r="Q438" s="186">
        <v>0</v>
      </c>
      <c r="R438" s="186">
        <f>Q438*H438</f>
        <v>0</v>
      </c>
      <c r="S438" s="186">
        <v>0</v>
      </c>
      <c r="T438" s="187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8" t="s">
        <v>144</v>
      </c>
      <c r="AT438" s="188" t="s">
        <v>140</v>
      </c>
      <c r="AU438" s="188" t="s">
        <v>82</v>
      </c>
      <c r="AY438" s="19" t="s">
        <v>137</v>
      </c>
      <c r="BE438" s="189">
        <f>IF(N438="základní",J438,0)</f>
        <v>0</v>
      </c>
      <c r="BF438" s="189">
        <f>IF(N438="snížená",J438,0)</f>
        <v>0</v>
      </c>
      <c r="BG438" s="189">
        <f>IF(N438="zákl. přenesená",J438,0)</f>
        <v>0</v>
      </c>
      <c r="BH438" s="189">
        <f>IF(N438="sníž. přenesená",J438,0)</f>
        <v>0</v>
      </c>
      <c r="BI438" s="189">
        <f>IF(N438="nulová",J438,0)</f>
        <v>0</v>
      </c>
      <c r="BJ438" s="19" t="s">
        <v>80</v>
      </c>
      <c r="BK438" s="189">
        <f>ROUND(I438*H438,2)</f>
        <v>0</v>
      </c>
      <c r="BL438" s="19" t="s">
        <v>144</v>
      </c>
      <c r="BM438" s="188" t="s">
        <v>543</v>
      </c>
    </row>
    <row r="439" spans="1:65" s="12" customFormat="1" ht="22.9" customHeight="1" x14ac:dyDescent="0.2">
      <c r="B439" s="160"/>
      <c r="C439" s="161"/>
      <c r="D439" s="162" t="s">
        <v>71</v>
      </c>
      <c r="E439" s="174" t="s">
        <v>544</v>
      </c>
      <c r="F439" s="174" t="s">
        <v>545</v>
      </c>
      <c r="G439" s="161"/>
      <c r="H439" s="161"/>
      <c r="I439" s="164"/>
      <c r="J439" s="175">
        <f>BK439</f>
        <v>0</v>
      </c>
      <c r="K439" s="161"/>
      <c r="L439" s="166"/>
      <c r="M439" s="167"/>
      <c r="N439" s="168"/>
      <c r="O439" s="168"/>
      <c r="P439" s="169">
        <f>SUM(P440:P671)</f>
        <v>0</v>
      </c>
      <c r="Q439" s="168"/>
      <c r="R439" s="169">
        <f>SUM(R440:R671)</f>
        <v>0</v>
      </c>
      <c r="S439" s="168"/>
      <c r="T439" s="170">
        <f>SUM(T440:T671)</f>
        <v>108.49411500000002</v>
      </c>
      <c r="AR439" s="171" t="s">
        <v>80</v>
      </c>
      <c r="AT439" s="172" t="s">
        <v>71</v>
      </c>
      <c r="AU439" s="172" t="s">
        <v>80</v>
      </c>
      <c r="AY439" s="171" t="s">
        <v>137</v>
      </c>
      <c r="BK439" s="173">
        <f>SUM(BK440:BK671)</f>
        <v>0</v>
      </c>
    </row>
    <row r="440" spans="1:65" s="2" customFormat="1" ht="16.5" customHeight="1" x14ac:dyDescent="0.2">
      <c r="A440" s="36"/>
      <c r="B440" s="37"/>
      <c r="C440" s="176" t="s">
        <v>546</v>
      </c>
      <c r="D440" s="176" t="s">
        <v>140</v>
      </c>
      <c r="E440" s="177" t="s">
        <v>547</v>
      </c>
      <c r="F440" s="178" t="s">
        <v>548</v>
      </c>
      <c r="G440" s="179" t="s">
        <v>143</v>
      </c>
      <c r="H440" s="180">
        <v>1.47</v>
      </c>
      <c r="I440" s="181"/>
      <c r="J440" s="182">
        <f>ROUND(I440*H440,2)</f>
        <v>0</v>
      </c>
      <c r="K440" s="183"/>
      <c r="L440" s="41"/>
      <c r="M440" s="184" t="s">
        <v>19</v>
      </c>
      <c r="N440" s="185" t="s">
        <v>43</v>
      </c>
      <c r="O440" s="66"/>
      <c r="P440" s="186">
        <f>O440*H440</f>
        <v>0</v>
      </c>
      <c r="Q440" s="186">
        <v>0</v>
      </c>
      <c r="R440" s="186">
        <f>Q440*H440</f>
        <v>0</v>
      </c>
      <c r="S440" s="186">
        <v>5.5E-2</v>
      </c>
      <c r="T440" s="187">
        <f>S440*H440</f>
        <v>8.0850000000000005E-2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8" t="s">
        <v>144</v>
      </c>
      <c r="AT440" s="188" t="s">
        <v>140</v>
      </c>
      <c r="AU440" s="188" t="s">
        <v>82</v>
      </c>
      <c r="AY440" s="19" t="s">
        <v>137</v>
      </c>
      <c r="BE440" s="189">
        <f>IF(N440="základní",J440,0)</f>
        <v>0</v>
      </c>
      <c r="BF440" s="189">
        <f>IF(N440="snížená",J440,0)</f>
        <v>0</v>
      </c>
      <c r="BG440" s="189">
        <f>IF(N440="zákl. přenesená",J440,0)</f>
        <v>0</v>
      </c>
      <c r="BH440" s="189">
        <f>IF(N440="sníž. přenesená",J440,0)</f>
        <v>0</v>
      </c>
      <c r="BI440" s="189">
        <f>IF(N440="nulová",J440,0)</f>
        <v>0</v>
      </c>
      <c r="BJ440" s="19" t="s">
        <v>80</v>
      </c>
      <c r="BK440" s="189">
        <f>ROUND(I440*H440,2)</f>
        <v>0</v>
      </c>
      <c r="BL440" s="19" t="s">
        <v>144</v>
      </c>
      <c r="BM440" s="188" t="s">
        <v>549</v>
      </c>
    </row>
    <row r="441" spans="1:65" s="2" customFormat="1" ht="11.25" x14ac:dyDescent="0.2">
      <c r="A441" s="36"/>
      <c r="B441" s="37"/>
      <c r="C441" s="38"/>
      <c r="D441" s="190" t="s">
        <v>146</v>
      </c>
      <c r="E441" s="38"/>
      <c r="F441" s="191" t="s">
        <v>550</v>
      </c>
      <c r="G441" s="38"/>
      <c r="H441" s="38"/>
      <c r="I441" s="192"/>
      <c r="J441" s="38"/>
      <c r="K441" s="38"/>
      <c r="L441" s="41"/>
      <c r="M441" s="193"/>
      <c r="N441" s="194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146</v>
      </c>
      <c r="AU441" s="19" t="s">
        <v>82</v>
      </c>
    </row>
    <row r="442" spans="1:65" s="13" customFormat="1" ht="11.25" x14ac:dyDescent="0.2">
      <c r="B442" s="195"/>
      <c r="C442" s="196"/>
      <c r="D442" s="197" t="s">
        <v>148</v>
      </c>
      <c r="E442" s="198" t="s">
        <v>19</v>
      </c>
      <c r="F442" s="199" t="s">
        <v>551</v>
      </c>
      <c r="G442" s="196"/>
      <c r="H442" s="200">
        <v>1.47</v>
      </c>
      <c r="I442" s="201"/>
      <c r="J442" s="196"/>
      <c r="K442" s="196"/>
      <c r="L442" s="202"/>
      <c r="M442" s="203"/>
      <c r="N442" s="204"/>
      <c r="O442" s="204"/>
      <c r="P442" s="204"/>
      <c r="Q442" s="204"/>
      <c r="R442" s="204"/>
      <c r="S442" s="204"/>
      <c r="T442" s="205"/>
      <c r="AT442" s="206" t="s">
        <v>148</v>
      </c>
      <c r="AU442" s="206" t="s">
        <v>82</v>
      </c>
      <c r="AV442" s="13" t="s">
        <v>82</v>
      </c>
      <c r="AW442" s="13" t="s">
        <v>33</v>
      </c>
      <c r="AX442" s="13" t="s">
        <v>80</v>
      </c>
      <c r="AY442" s="206" t="s">
        <v>137</v>
      </c>
    </row>
    <row r="443" spans="1:65" s="2" customFormat="1" ht="16.5" customHeight="1" x14ac:dyDescent="0.2">
      <c r="A443" s="36"/>
      <c r="B443" s="37"/>
      <c r="C443" s="176" t="s">
        <v>552</v>
      </c>
      <c r="D443" s="176" t="s">
        <v>140</v>
      </c>
      <c r="E443" s="177" t="s">
        <v>553</v>
      </c>
      <c r="F443" s="178" t="s">
        <v>554</v>
      </c>
      <c r="G443" s="179" t="s">
        <v>163</v>
      </c>
      <c r="H443" s="180">
        <v>0.28299999999999997</v>
      </c>
      <c r="I443" s="181"/>
      <c r="J443" s="182">
        <f>ROUND(I443*H443,2)</f>
        <v>0</v>
      </c>
      <c r="K443" s="183"/>
      <c r="L443" s="41"/>
      <c r="M443" s="184" t="s">
        <v>19</v>
      </c>
      <c r="N443" s="185" t="s">
        <v>43</v>
      </c>
      <c r="O443" s="66"/>
      <c r="P443" s="186">
        <f>O443*H443</f>
        <v>0</v>
      </c>
      <c r="Q443" s="186">
        <v>0</v>
      </c>
      <c r="R443" s="186">
        <f>Q443*H443</f>
        <v>0</v>
      </c>
      <c r="S443" s="186">
        <v>2.2000000000000002</v>
      </c>
      <c r="T443" s="187">
        <f>S443*H443</f>
        <v>0.62260000000000004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8" t="s">
        <v>144</v>
      </c>
      <c r="AT443" s="188" t="s">
        <v>140</v>
      </c>
      <c r="AU443" s="188" t="s">
        <v>82</v>
      </c>
      <c r="AY443" s="19" t="s">
        <v>137</v>
      </c>
      <c r="BE443" s="189">
        <f>IF(N443="základní",J443,0)</f>
        <v>0</v>
      </c>
      <c r="BF443" s="189">
        <f>IF(N443="snížená",J443,0)</f>
        <v>0</v>
      </c>
      <c r="BG443" s="189">
        <f>IF(N443="zákl. přenesená",J443,0)</f>
        <v>0</v>
      </c>
      <c r="BH443" s="189">
        <f>IF(N443="sníž. přenesená",J443,0)</f>
        <v>0</v>
      </c>
      <c r="BI443" s="189">
        <f>IF(N443="nulová",J443,0)</f>
        <v>0</v>
      </c>
      <c r="BJ443" s="19" t="s">
        <v>80</v>
      </c>
      <c r="BK443" s="189">
        <f>ROUND(I443*H443,2)</f>
        <v>0</v>
      </c>
      <c r="BL443" s="19" t="s">
        <v>144</v>
      </c>
      <c r="BM443" s="188" t="s">
        <v>555</v>
      </c>
    </row>
    <row r="444" spans="1:65" s="2" customFormat="1" ht="11.25" x14ac:dyDescent="0.2">
      <c r="A444" s="36"/>
      <c r="B444" s="37"/>
      <c r="C444" s="38"/>
      <c r="D444" s="190" t="s">
        <v>146</v>
      </c>
      <c r="E444" s="38"/>
      <c r="F444" s="191" t="s">
        <v>556</v>
      </c>
      <c r="G444" s="38"/>
      <c r="H444" s="38"/>
      <c r="I444" s="192"/>
      <c r="J444" s="38"/>
      <c r="K444" s="38"/>
      <c r="L444" s="41"/>
      <c r="M444" s="193"/>
      <c r="N444" s="194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146</v>
      </c>
      <c r="AU444" s="19" t="s">
        <v>82</v>
      </c>
    </row>
    <row r="445" spans="1:65" s="14" customFormat="1" ht="11.25" x14ac:dyDescent="0.2">
      <c r="B445" s="207"/>
      <c r="C445" s="208"/>
      <c r="D445" s="197" t="s">
        <v>148</v>
      </c>
      <c r="E445" s="209" t="s">
        <v>19</v>
      </c>
      <c r="F445" s="210" t="s">
        <v>266</v>
      </c>
      <c r="G445" s="208"/>
      <c r="H445" s="209" t="s">
        <v>19</v>
      </c>
      <c r="I445" s="211"/>
      <c r="J445" s="208"/>
      <c r="K445" s="208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148</v>
      </c>
      <c r="AU445" s="216" t="s">
        <v>82</v>
      </c>
      <c r="AV445" s="14" t="s">
        <v>80</v>
      </c>
      <c r="AW445" s="14" t="s">
        <v>33</v>
      </c>
      <c r="AX445" s="14" t="s">
        <v>72</v>
      </c>
      <c r="AY445" s="216" t="s">
        <v>137</v>
      </c>
    </row>
    <row r="446" spans="1:65" s="13" customFormat="1" ht="11.25" x14ac:dyDescent="0.2">
      <c r="B446" s="195"/>
      <c r="C446" s="196"/>
      <c r="D446" s="197" t="s">
        <v>148</v>
      </c>
      <c r="E446" s="198" t="s">
        <v>19</v>
      </c>
      <c r="F446" s="199" t="s">
        <v>557</v>
      </c>
      <c r="G446" s="196"/>
      <c r="H446" s="200">
        <v>0.10299999999999999</v>
      </c>
      <c r="I446" s="201"/>
      <c r="J446" s="196"/>
      <c r="K446" s="196"/>
      <c r="L446" s="202"/>
      <c r="M446" s="203"/>
      <c r="N446" s="204"/>
      <c r="O446" s="204"/>
      <c r="P446" s="204"/>
      <c r="Q446" s="204"/>
      <c r="R446" s="204"/>
      <c r="S446" s="204"/>
      <c r="T446" s="205"/>
      <c r="AT446" s="206" t="s">
        <v>148</v>
      </c>
      <c r="AU446" s="206" t="s">
        <v>82</v>
      </c>
      <c r="AV446" s="13" t="s">
        <v>82</v>
      </c>
      <c r="AW446" s="13" t="s">
        <v>33</v>
      </c>
      <c r="AX446" s="13" t="s">
        <v>72</v>
      </c>
      <c r="AY446" s="206" t="s">
        <v>137</v>
      </c>
    </row>
    <row r="447" spans="1:65" s="14" customFormat="1" ht="11.25" x14ac:dyDescent="0.2">
      <c r="B447" s="207"/>
      <c r="C447" s="208"/>
      <c r="D447" s="197" t="s">
        <v>148</v>
      </c>
      <c r="E447" s="209" t="s">
        <v>19</v>
      </c>
      <c r="F447" s="210" t="s">
        <v>217</v>
      </c>
      <c r="G447" s="208"/>
      <c r="H447" s="209" t="s">
        <v>19</v>
      </c>
      <c r="I447" s="211"/>
      <c r="J447" s="208"/>
      <c r="K447" s="208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148</v>
      </c>
      <c r="AU447" s="216" t="s">
        <v>82</v>
      </c>
      <c r="AV447" s="14" t="s">
        <v>80</v>
      </c>
      <c r="AW447" s="14" t="s">
        <v>33</v>
      </c>
      <c r="AX447" s="14" t="s">
        <v>72</v>
      </c>
      <c r="AY447" s="216" t="s">
        <v>137</v>
      </c>
    </row>
    <row r="448" spans="1:65" s="14" customFormat="1" ht="11.25" x14ac:dyDescent="0.2">
      <c r="B448" s="207"/>
      <c r="C448" s="208"/>
      <c r="D448" s="197" t="s">
        <v>148</v>
      </c>
      <c r="E448" s="209" t="s">
        <v>19</v>
      </c>
      <c r="F448" s="210" t="s">
        <v>558</v>
      </c>
      <c r="G448" s="208"/>
      <c r="H448" s="209" t="s">
        <v>19</v>
      </c>
      <c r="I448" s="211"/>
      <c r="J448" s="208"/>
      <c r="K448" s="208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148</v>
      </c>
      <c r="AU448" s="216" t="s">
        <v>82</v>
      </c>
      <c r="AV448" s="14" t="s">
        <v>80</v>
      </c>
      <c r="AW448" s="14" t="s">
        <v>33</v>
      </c>
      <c r="AX448" s="14" t="s">
        <v>72</v>
      </c>
      <c r="AY448" s="216" t="s">
        <v>137</v>
      </c>
    </row>
    <row r="449" spans="1:65" s="13" customFormat="1" ht="11.25" x14ac:dyDescent="0.2">
      <c r="B449" s="195"/>
      <c r="C449" s="196"/>
      <c r="D449" s="197" t="s">
        <v>148</v>
      </c>
      <c r="E449" s="198" t="s">
        <v>19</v>
      </c>
      <c r="F449" s="199" t="s">
        <v>559</v>
      </c>
      <c r="G449" s="196"/>
      <c r="H449" s="200">
        <v>7.0999999999999994E-2</v>
      </c>
      <c r="I449" s="201"/>
      <c r="J449" s="196"/>
      <c r="K449" s="196"/>
      <c r="L449" s="202"/>
      <c r="M449" s="203"/>
      <c r="N449" s="204"/>
      <c r="O449" s="204"/>
      <c r="P449" s="204"/>
      <c r="Q449" s="204"/>
      <c r="R449" s="204"/>
      <c r="S449" s="204"/>
      <c r="T449" s="205"/>
      <c r="AT449" s="206" t="s">
        <v>148</v>
      </c>
      <c r="AU449" s="206" t="s">
        <v>82</v>
      </c>
      <c r="AV449" s="13" t="s">
        <v>82</v>
      </c>
      <c r="AW449" s="13" t="s">
        <v>33</v>
      </c>
      <c r="AX449" s="13" t="s">
        <v>72</v>
      </c>
      <c r="AY449" s="206" t="s">
        <v>137</v>
      </c>
    </row>
    <row r="450" spans="1:65" s="13" customFormat="1" ht="11.25" x14ac:dyDescent="0.2">
      <c r="B450" s="195"/>
      <c r="C450" s="196"/>
      <c r="D450" s="197" t="s">
        <v>148</v>
      </c>
      <c r="E450" s="198" t="s">
        <v>19</v>
      </c>
      <c r="F450" s="199" t="s">
        <v>560</v>
      </c>
      <c r="G450" s="196"/>
      <c r="H450" s="200">
        <v>0.109</v>
      </c>
      <c r="I450" s="201"/>
      <c r="J450" s="196"/>
      <c r="K450" s="196"/>
      <c r="L450" s="202"/>
      <c r="M450" s="203"/>
      <c r="N450" s="204"/>
      <c r="O450" s="204"/>
      <c r="P450" s="204"/>
      <c r="Q450" s="204"/>
      <c r="R450" s="204"/>
      <c r="S450" s="204"/>
      <c r="T450" s="205"/>
      <c r="AT450" s="206" t="s">
        <v>148</v>
      </c>
      <c r="AU450" s="206" t="s">
        <v>82</v>
      </c>
      <c r="AV450" s="13" t="s">
        <v>82</v>
      </c>
      <c r="AW450" s="13" t="s">
        <v>33</v>
      </c>
      <c r="AX450" s="13" t="s">
        <v>72</v>
      </c>
      <c r="AY450" s="206" t="s">
        <v>137</v>
      </c>
    </row>
    <row r="451" spans="1:65" s="15" customFormat="1" ht="11.25" x14ac:dyDescent="0.2">
      <c r="B451" s="217"/>
      <c r="C451" s="218"/>
      <c r="D451" s="197" t="s">
        <v>148</v>
      </c>
      <c r="E451" s="219" t="s">
        <v>19</v>
      </c>
      <c r="F451" s="220" t="s">
        <v>189</v>
      </c>
      <c r="G451" s="218"/>
      <c r="H451" s="221">
        <v>0.28299999999999997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148</v>
      </c>
      <c r="AU451" s="227" t="s">
        <v>82</v>
      </c>
      <c r="AV451" s="15" t="s">
        <v>144</v>
      </c>
      <c r="AW451" s="15" t="s">
        <v>33</v>
      </c>
      <c r="AX451" s="15" t="s">
        <v>80</v>
      </c>
      <c r="AY451" s="227" t="s">
        <v>137</v>
      </c>
    </row>
    <row r="452" spans="1:65" s="2" customFormat="1" ht="24.2" customHeight="1" x14ac:dyDescent="0.2">
      <c r="A452" s="36"/>
      <c r="B452" s="37"/>
      <c r="C452" s="176" t="s">
        <v>561</v>
      </c>
      <c r="D452" s="176" t="s">
        <v>140</v>
      </c>
      <c r="E452" s="177" t="s">
        <v>562</v>
      </c>
      <c r="F452" s="178" t="s">
        <v>563</v>
      </c>
      <c r="G452" s="179" t="s">
        <v>143</v>
      </c>
      <c r="H452" s="180">
        <v>30.484000000000002</v>
      </c>
      <c r="I452" s="181"/>
      <c r="J452" s="182">
        <f>ROUND(I452*H452,2)</f>
        <v>0</v>
      </c>
      <c r="K452" s="183"/>
      <c r="L452" s="41"/>
      <c r="M452" s="184" t="s">
        <v>19</v>
      </c>
      <c r="N452" s="185" t="s">
        <v>43</v>
      </c>
      <c r="O452" s="66"/>
      <c r="P452" s="186">
        <f>O452*H452</f>
        <v>0</v>
      </c>
      <c r="Q452" s="186">
        <v>0</v>
      </c>
      <c r="R452" s="186">
        <f>Q452*H452</f>
        <v>0</v>
      </c>
      <c r="S452" s="186">
        <v>0.13100000000000001</v>
      </c>
      <c r="T452" s="187">
        <f>S452*H452</f>
        <v>3.9934040000000004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8" t="s">
        <v>144</v>
      </c>
      <c r="AT452" s="188" t="s">
        <v>140</v>
      </c>
      <c r="AU452" s="188" t="s">
        <v>82</v>
      </c>
      <c r="AY452" s="19" t="s">
        <v>137</v>
      </c>
      <c r="BE452" s="189">
        <f>IF(N452="základní",J452,0)</f>
        <v>0</v>
      </c>
      <c r="BF452" s="189">
        <f>IF(N452="snížená",J452,0)</f>
        <v>0</v>
      </c>
      <c r="BG452" s="189">
        <f>IF(N452="zákl. přenesená",J452,0)</f>
        <v>0</v>
      </c>
      <c r="BH452" s="189">
        <f>IF(N452="sníž. přenesená",J452,0)</f>
        <v>0</v>
      </c>
      <c r="BI452" s="189">
        <f>IF(N452="nulová",J452,0)</f>
        <v>0</v>
      </c>
      <c r="BJ452" s="19" t="s">
        <v>80</v>
      </c>
      <c r="BK452" s="189">
        <f>ROUND(I452*H452,2)</f>
        <v>0</v>
      </c>
      <c r="BL452" s="19" t="s">
        <v>144</v>
      </c>
      <c r="BM452" s="188" t="s">
        <v>564</v>
      </c>
    </row>
    <row r="453" spans="1:65" s="2" customFormat="1" ht="11.25" x14ac:dyDescent="0.2">
      <c r="A453" s="36"/>
      <c r="B453" s="37"/>
      <c r="C453" s="38"/>
      <c r="D453" s="190" t="s">
        <v>146</v>
      </c>
      <c r="E453" s="38"/>
      <c r="F453" s="191" t="s">
        <v>565</v>
      </c>
      <c r="G453" s="38"/>
      <c r="H453" s="38"/>
      <c r="I453" s="192"/>
      <c r="J453" s="38"/>
      <c r="K453" s="38"/>
      <c r="L453" s="41"/>
      <c r="M453" s="193"/>
      <c r="N453" s="194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146</v>
      </c>
      <c r="AU453" s="19" t="s">
        <v>82</v>
      </c>
    </row>
    <row r="454" spans="1:65" s="14" customFormat="1" ht="11.25" x14ac:dyDescent="0.2">
      <c r="B454" s="207"/>
      <c r="C454" s="208"/>
      <c r="D454" s="197" t="s">
        <v>148</v>
      </c>
      <c r="E454" s="209" t="s">
        <v>19</v>
      </c>
      <c r="F454" s="210" t="s">
        <v>266</v>
      </c>
      <c r="G454" s="208"/>
      <c r="H454" s="209" t="s">
        <v>19</v>
      </c>
      <c r="I454" s="211"/>
      <c r="J454" s="208"/>
      <c r="K454" s="208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148</v>
      </c>
      <c r="AU454" s="216" t="s">
        <v>82</v>
      </c>
      <c r="AV454" s="14" t="s">
        <v>80</v>
      </c>
      <c r="AW454" s="14" t="s">
        <v>33</v>
      </c>
      <c r="AX454" s="14" t="s">
        <v>72</v>
      </c>
      <c r="AY454" s="216" t="s">
        <v>137</v>
      </c>
    </row>
    <row r="455" spans="1:65" s="13" customFormat="1" ht="11.25" x14ac:dyDescent="0.2">
      <c r="B455" s="195"/>
      <c r="C455" s="196"/>
      <c r="D455" s="197" t="s">
        <v>148</v>
      </c>
      <c r="E455" s="198" t="s">
        <v>19</v>
      </c>
      <c r="F455" s="199" t="s">
        <v>566</v>
      </c>
      <c r="G455" s="196"/>
      <c r="H455" s="200">
        <v>19.84</v>
      </c>
      <c r="I455" s="201"/>
      <c r="J455" s="196"/>
      <c r="K455" s="196"/>
      <c r="L455" s="202"/>
      <c r="M455" s="203"/>
      <c r="N455" s="204"/>
      <c r="O455" s="204"/>
      <c r="P455" s="204"/>
      <c r="Q455" s="204"/>
      <c r="R455" s="204"/>
      <c r="S455" s="204"/>
      <c r="T455" s="205"/>
      <c r="AT455" s="206" t="s">
        <v>148</v>
      </c>
      <c r="AU455" s="206" t="s">
        <v>82</v>
      </c>
      <c r="AV455" s="13" t="s">
        <v>82</v>
      </c>
      <c r="AW455" s="13" t="s">
        <v>33</v>
      </c>
      <c r="AX455" s="13" t="s">
        <v>72</v>
      </c>
      <c r="AY455" s="206" t="s">
        <v>137</v>
      </c>
    </row>
    <row r="456" spans="1:65" s="13" customFormat="1" ht="11.25" x14ac:dyDescent="0.2">
      <c r="B456" s="195"/>
      <c r="C456" s="196"/>
      <c r="D456" s="197" t="s">
        <v>148</v>
      </c>
      <c r="E456" s="198" t="s">
        <v>19</v>
      </c>
      <c r="F456" s="199" t="s">
        <v>567</v>
      </c>
      <c r="G456" s="196"/>
      <c r="H456" s="200">
        <v>3.234</v>
      </c>
      <c r="I456" s="201"/>
      <c r="J456" s="196"/>
      <c r="K456" s="196"/>
      <c r="L456" s="202"/>
      <c r="M456" s="203"/>
      <c r="N456" s="204"/>
      <c r="O456" s="204"/>
      <c r="P456" s="204"/>
      <c r="Q456" s="204"/>
      <c r="R456" s="204"/>
      <c r="S456" s="204"/>
      <c r="T456" s="205"/>
      <c r="AT456" s="206" t="s">
        <v>148</v>
      </c>
      <c r="AU456" s="206" t="s">
        <v>82</v>
      </c>
      <c r="AV456" s="13" t="s">
        <v>82</v>
      </c>
      <c r="AW456" s="13" t="s">
        <v>33</v>
      </c>
      <c r="AX456" s="13" t="s">
        <v>72</v>
      </c>
      <c r="AY456" s="206" t="s">
        <v>137</v>
      </c>
    </row>
    <row r="457" spans="1:65" s="14" customFormat="1" ht="11.25" x14ac:dyDescent="0.2">
      <c r="B457" s="207"/>
      <c r="C457" s="208"/>
      <c r="D457" s="197" t="s">
        <v>148</v>
      </c>
      <c r="E457" s="209" t="s">
        <v>19</v>
      </c>
      <c r="F457" s="210" t="s">
        <v>187</v>
      </c>
      <c r="G457" s="208"/>
      <c r="H457" s="209" t="s">
        <v>19</v>
      </c>
      <c r="I457" s="211"/>
      <c r="J457" s="208"/>
      <c r="K457" s="208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148</v>
      </c>
      <c r="AU457" s="216" t="s">
        <v>82</v>
      </c>
      <c r="AV457" s="14" t="s">
        <v>80</v>
      </c>
      <c r="AW457" s="14" t="s">
        <v>33</v>
      </c>
      <c r="AX457" s="14" t="s">
        <v>72</v>
      </c>
      <c r="AY457" s="216" t="s">
        <v>137</v>
      </c>
    </row>
    <row r="458" spans="1:65" s="13" customFormat="1" ht="11.25" x14ac:dyDescent="0.2">
      <c r="B458" s="195"/>
      <c r="C458" s="196"/>
      <c r="D458" s="197" t="s">
        <v>148</v>
      </c>
      <c r="E458" s="198" t="s">
        <v>19</v>
      </c>
      <c r="F458" s="199" t="s">
        <v>196</v>
      </c>
      <c r="G458" s="196"/>
      <c r="H458" s="200">
        <v>-3.1520000000000001</v>
      </c>
      <c r="I458" s="201"/>
      <c r="J458" s="196"/>
      <c r="K458" s="196"/>
      <c r="L458" s="202"/>
      <c r="M458" s="203"/>
      <c r="N458" s="204"/>
      <c r="O458" s="204"/>
      <c r="P458" s="204"/>
      <c r="Q458" s="204"/>
      <c r="R458" s="204"/>
      <c r="S458" s="204"/>
      <c r="T458" s="205"/>
      <c r="AT458" s="206" t="s">
        <v>148</v>
      </c>
      <c r="AU458" s="206" t="s">
        <v>82</v>
      </c>
      <c r="AV458" s="13" t="s">
        <v>82</v>
      </c>
      <c r="AW458" s="13" t="s">
        <v>33</v>
      </c>
      <c r="AX458" s="13" t="s">
        <v>72</v>
      </c>
      <c r="AY458" s="206" t="s">
        <v>137</v>
      </c>
    </row>
    <row r="459" spans="1:65" s="13" customFormat="1" ht="11.25" x14ac:dyDescent="0.2">
      <c r="B459" s="195"/>
      <c r="C459" s="196"/>
      <c r="D459" s="197" t="s">
        <v>148</v>
      </c>
      <c r="E459" s="198" t="s">
        <v>19</v>
      </c>
      <c r="F459" s="199" t="s">
        <v>568</v>
      </c>
      <c r="G459" s="196"/>
      <c r="H459" s="200">
        <v>-2.4630000000000001</v>
      </c>
      <c r="I459" s="201"/>
      <c r="J459" s="196"/>
      <c r="K459" s="196"/>
      <c r="L459" s="202"/>
      <c r="M459" s="203"/>
      <c r="N459" s="204"/>
      <c r="O459" s="204"/>
      <c r="P459" s="204"/>
      <c r="Q459" s="204"/>
      <c r="R459" s="204"/>
      <c r="S459" s="204"/>
      <c r="T459" s="205"/>
      <c r="AT459" s="206" t="s">
        <v>148</v>
      </c>
      <c r="AU459" s="206" t="s">
        <v>82</v>
      </c>
      <c r="AV459" s="13" t="s">
        <v>82</v>
      </c>
      <c r="AW459" s="13" t="s">
        <v>33</v>
      </c>
      <c r="AX459" s="13" t="s">
        <v>72</v>
      </c>
      <c r="AY459" s="206" t="s">
        <v>137</v>
      </c>
    </row>
    <row r="460" spans="1:65" s="14" customFormat="1" ht="11.25" x14ac:dyDescent="0.2">
      <c r="B460" s="207"/>
      <c r="C460" s="208"/>
      <c r="D460" s="197" t="s">
        <v>148</v>
      </c>
      <c r="E460" s="209" t="s">
        <v>19</v>
      </c>
      <c r="F460" s="210" t="s">
        <v>173</v>
      </c>
      <c r="G460" s="208"/>
      <c r="H460" s="209" t="s">
        <v>19</v>
      </c>
      <c r="I460" s="211"/>
      <c r="J460" s="208"/>
      <c r="K460" s="208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148</v>
      </c>
      <c r="AU460" s="216" t="s">
        <v>82</v>
      </c>
      <c r="AV460" s="14" t="s">
        <v>80</v>
      </c>
      <c r="AW460" s="14" t="s">
        <v>33</v>
      </c>
      <c r="AX460" s="14" t="s">
        <v>72</v>
      </c>
      <c r="AY460" s="216" t="s">
        <v>137</v>
      </c>
    </row>
    <row r="461" spans="1:65" s="13" customFormat="1" ht="11.25" x14ac:dyDescent="0.2">
      <c r="B461" s="195"/>
      <c r="C461" s="196"/>
      <c r="D461" s="197" t="s">
        <v>148</v>
      </c>
      <c r="E461" s="198" t="s">
        <v>19</v>
      </c>
      <c r="F461" s="199" t="s">
        <v>569</v>
      </c>
      <c r="G461" s="196"/>
      <c r="H461" s="200">
        <v>9.5459999999999994</v>
      </c>
      <c r="I461" s="201"/>
      <c r="J461" s="196"/>
      <c r="K461" s="196"/>
      <c r="L461" s="202"/>
      <c r="M461" s="203"/>
      <c r="N461" s="204"/>
      <c r="O461" s="204"/>
      <c r="P461" s="204"/>
      <c r="Q461" s="204"/>
      <c r="R461" s="204"/>
      <c r="S461" s="204"/>
      <c r="T461" s="205"/>
      <c r="AT461" s="206" t="s">
        <v>148</v>
      </c>
      <c r="AU461" s="206" t="s">
        <v>82</v>
      </c>
      <c r="AV461" s="13" t="s">
        <v>82</v>
      </c>
      <c r="AW461" s="13" t="s">
        <v>33</v>
      </c>
      <c r="AX461" s="13" t="s">
        <v>72</v>
      </c>
      <c r="AY461" s="206" t="s">
        <v>137</v>
      </c>
    </row>
    <row r="462" spans="1:65" s="13" customFormat="1" ht="11.25" x14ac:dyDescent="0.2">
      <c r="B462" s="195"/>
      <c r="C462" s="196"/>
      <c r="D462" s="197" t="s">
        <v>148</v>
      </c>
      <c r="E462" s="198" t="s">
        <v>19</v>
      </c>
      <c r="F462" s="199" t="s">
        <v>570</v>
      </c>
      <c r="G462" s="196"/>
      <c r="H462" s="200">
        <v>7.8129999999999997</v>
      </c>
      <c r="I462" s="201"/>
      <c r="J462" s="196"/>
      <c r="K462" s="196"/>
      <c r="L462" s="202"/>
      <c r="M462" s="203"/>
      <c r="N462" s="204"/>
      <c r="O462" s="204"/>
      <c r="P462" s="204"/>
      <c r="Q462" s="204"/>
      <c r="R462" s="204"/>
      <c r="S462" s="204"/>
      <c r="T462" s="205"/>
      <c r="AT462" s="206" t="s">
        <v>148</v>
      </c>
      <c r="AU462" s="206" t="s">
        <v>82</v>
      </c>
      <c r="AV462" s="13" t="s">
        <v>82</v>
      </c>
      <c r="AW462" s="13" t="s">
        <v>33</v>
      </c>
      <c r="AX462" s="13" t="s">
        <v>72</v>
      </c>
      <c r="AY462" s="206" t="s">
        <v>137</v>
      </c>
    </row>
    <row r="463" spans="1:65" s="14" customFormat="1" ht="11.25" x14ac:dyDescent="0.2">
      <c r="B463" s="207"/>
      <c r="C463" s="208"/>
      <c r="D463" s="197" t="s">
        <v>148</v>
      </c>
      <c r="E463" s="209" t="s">
        <v>19</v>
      </c>
      <c r="F463" s="210" t="s">
        <v>187</v>
      </c>
      <c r="G463" s="208"/>
      <c r="H463" s="209" t="s">
        <v>19</v>
      </c>
      <c r="I463" s="211"/>
      <c r="J463" s="208"/>
      <c r="K463" s="208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148</v>
      </c>
      <c r="AU463" s="216" t="s">
        <v>82</v>
      </c>
      <c r="AV463" s="14" t="s">
        <v>80</v>
      </c>
      <c r="AW463" s="14" t="s">
        <v>33</v>
      </c>
      <c r="AX463" s="14" t="s">
        <v>72</v>
      </c>
      <c r="AY463" s="216" t="s">
        <v>137</v>
      </c>
    </row>
    <row r="464" spans="1:65" s="13" customFormat="1" ht="11.25" x14ac:dyDescent="0.2">
      <c r="B464" s="195"/>
      <c r="C464" s="196"/>
      <c r="D464" s="197" t="s">
        <v>148</v>
      </c>
      <c r="E464" s="198" t="s">
        <v>19</v>
      </c>
      <c r="F464" s="199" t="s">
        <v>571</v>
      </c>
      <c r="G464" s="196"/>
      <c r="H464" s="200">
        <v>-1.1819999999999999</v>
      </c>
      <c r="I464" s="201"/>
      <c r="J464" s="196"/>
      <c r="K464" s="196"/>
      <c r="L464" s="202"/>
      <c r="M464" s="203"/>
      <c r="N464" s="204"/>
      <c r="O464" s="204"/>
      <c r="P464" s="204"/>
      <c r="Q464" s="204"/>
      <c r="R464" s="204"/>
      <c r="S464" s="204"/>
      <c r="T464" s="205"/>
      <c r="AT464" s="206" t="s">
        <v>148</v>
      </c>
      <c r="AU464" s="206" t="s">
        <v>82</v>
      </c>
      <c r="AV464" s="13" t="s">
        <v>82</v>
      </c>
      <c r="AW464" s="13" t="s">
        <v>33</v>
      </c>
      <c r="AX464" s="13" t="s">
        <v>72</v>
      </c>
      <c r="AY464" s="206" t="s">
        <v>137</v>
      </c>
    </row>
    <row r="465" spans="1:65" s="13" customFormat="1" ht="11.25" x14ac:dyDescent="0.2">
      <c r="B465" s="195"/>
      <c r="C465" s="196"/>
      <c r="D465" s="197" t="s">
        <v>148</v>
      </c>
      <c r="E465" s="198" t="s">
        <v>19</v>
      </c>
      <c r="F465" s="199" t="s">
        <v>196</v>
      </c>
      <c r="G465" s="196"/>
      <c r="H465" s="200">
        <v>-3.1520000000000001</v>
      </c>
      <c r="I465" s="201"/>
      <c r="J465" s="196"/>
      <c r="K465" s="196"/>
      <c r="L465" s="202"/>
      <c r="M465" s="203"/>
      <c r="N465" s="204"/>
      <c r="O465" s="204"/>
      <c r="P465" s="204"/>
      <c r="Q465" s="204"/>
      <c r="R465" s="204"/>
      <c r="S465" s="204"/>
      <c r="T465" s="205"/>
      <c r="AT465" s="206" t="s">
        <v>148</v>
      </c>
      <c r="AU465" s="206" t="s">
        <v>82</v>
      </c>
      <c r="AV465" s="13" t="s">
        <v>82</v>
      </c>
      <c r="AW465" s="13" t="s">
        <v>33</v>
      </c>
      <c r="AX465" s="13" t="s">
        <v>72</v>
      </c>
      <c r="AY465" s="206" t="s">
        <v>137</v>
      </c>
    </row>
    <row r="466" spans="1:65" s="15" customFormat="1" ht="11.25" x14ac:dyDescent="0.2">
      <c r="B466" s="217"/>
      <c r="C466" s="218"/>
      <c r="D466" s="197" t="s">
        <v>148</v>
      </c>
      <c r="E466" s="219" t="s">
        <v>19</v>
      </c>
      <c r="F466" s="220" t="s">
        <v>189</v>
      </c>
      <c r="G466" s="218"/>
      <c r="H466" s="221">
        <v>30.484000000000002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148</v>
      </c>
      <c r="AU466" s="227" t="s">
        <v>82</v>
      </c>
      <c r="AV466" s="15" t="s">
        <v>144</v>
      </c>
      <c r="AW466" s="15" t="s">
        <v>33</v>
      </c>
      <c r="AX466" s="15" t="s">
        <v>80</v>
      </c>
      <c r="AY466" s="227" t="s">
        <v>137</v>
      </c>
    </row>
    <row r="467" spans="1:65" s="2" customFormat="1" ht="16.5" customHeight="1" x14ac:dyDescent="0.2">
      <c r="A467" s="36"/>
      <c r="B467" s="37"/>
      <c r="C467" s="176" t="s">
        <v>572</v>
      </c>
      <c r="D467" s="176" t="s">
        <v>140</v>
      </c>
      <c r="E467" s="177" t="s">
        <v>573</v>
      </c>
      <c r="F467" s="178" t="s">
        <v>574</v>
      </c>
      <c r="G467" s="179" t="s">
        <v>163</v>
      </c>
      <c r="H467" s="180">
        <v>0.84599999999999997</v>
      </c>
      <c r="I467" s="181"/>
      <c r="J467" s="182">
        <f>ROUND(I467*H467,2)</f>
        <v>0</v>
      </c>
      <c r="K467" s="183"/>
      <c r="L467" s="41"/>
      <c r="M467" s="184" t="s">
        <v>19</v>
      </c>
      <c r="N467" s="185" t="s">
        <v>43</v>
      </c>
      <c r="O467" s="66"/>
      <c r="P467" s="186">
        <f>O467*H467</f>
        <v>0</v>
      </c>
      <c r="Q467" s="186">
        <v>0</v>
      </c>
      <c r="R467" s="186">
        <f>Q467*H467</f>
        <v>0</v>
      </c>
      <c r="S467" s="186">
        <v>1.6</v>
      </c>
      <c r="T467" s="187">
        <f>S467*H467</f>
        <v>1.3536000000000001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8" t="s">
        <v>144</v>
      </c>
      <c r="AT467" s="188" t="s">
        <v>140</v>
      </c>
      <c r="AU467" s="188" t="s">
        <v>82</v>
      </c>
      <c r="AY467" s="19" t="s">
        <v>137</v>
      </c>
      <c r="BE467" s="189">
        <f>IF(N467="základní",J467,0)</f>
        <v>0</v>
      </c>
      <c r="BF467" s="189">
        <f>IF(N467="snížená",J467,0)</f>
        <v>0</v>
      </c>
      <c r="BG467" s="189">
        <f>IF(N467="zákl. přenesená",J467,0)</f>
        <v>0</v>
      </c>
      <c r="BH467" s="189">
        <f>IF(N467="sníž. přenesená",J467,0)</f>
        <v>0</v>
      </c>
      <c r="BI467" s="189">
        <f>IF(N467="nulová",J467,0)</f>
        <v>0</v>
      </c>
      <c r="BJ467" s="19" t="s">
        <v>80</v>
      </c>
      <c r="BK467" s="189">
        <f>ROUND(I467*H467,2)</f>
        <v>0</v>
      </c>
      <c r="BL467" s="19" t="s">
        <v>144</v>
      </c>
      <c r="BM467" s="188" t="s">
        <v>575</v>
      </c>
    </row>
    <row r="468" spans="1:65" s="2" customFormat="1" ht="11.25" x14ac:dyDescent="0.2">
      <c r="A468" s="36"/>
      <c r="B468" s="37"/>
      <c r="C468" s="38"/>
      <c r="D468" s="190" t="s">
        <v>146</v>
      </c>
      <c r="E468" s="38"/>
      <c r="F468" s="191" t="s">
        <v>576</v>
      </c>
      <c r="G468" s="38"/>
      <c r="H468" s="38"/>
      <c r="I468" s="192"/>
      <c r="J468" s="38"/>
      <c r="K468" s="38"/>
      <c r="L468" s="41"/>
      <c r="M468" s="193"/>
      <c r="N468" s="194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146</v>
      </c>
      <c r="AU468" s="19" t="s">
        <v>82</v>
      </c>
    </row>
    <row r="469" spans="1:65" s="14" customFormat="1" ht="11.25" x14ac:dyDescent="0.2">
      <c r="B469" s="207"/>
      <c r="C469" s="208"/>
      <c r="D469" s="197" t="s">
        <v>148</v>
      </c>
      <c r="E469" s="209" t="s">
        <v>19</v>
      </c>
      <c r="F469" s="210" t="s">
        <v>266</v>
      </c>
      <c r="G469" s="208"/>
      <c r="H469" s="209" t="s">
        <v>19</v>
      </c>
      <c r="I469" s="211"/>
      <c r="J469" s="208"/>
      <c r="K469" s="208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148</v>
      </c>
      <c r="AU469" s="216" t="s">
        <v>82</v>
      </c>
      <c r="AV469" s="14" t="s">
        <v>80</v>
      </c>
      <c r="AW469" s="14" t="s">
        <v>33</v>
      </c>
      <c r="AX469" s="14" t="s">
        <v>72</v>
      </c>
      <c r="AY469" s="216" t="s">
        <v>137</v>
      </c>
    </row>
    <row r="470" spans="1:65" s="13" customFormat="1" ht="11.25" x14ac:dyDescent="0.2">
      <c r="B470" s="195"/>
      <c r="C470" s="196"/>
      <c r="D470" s="197" t="s">
        <v>148</v>
      </c>
      <c r="E470" s="198" t="s">
        <v>19</v>
      </c>
      <c r="F470" s="199" t="s">
        <v>577</v>
      </c>
      <c r="G470" s="196"/>
      <c r="H470" s="200">
        <v>0.3</v>
      </c>
      <c r="I470" s="201"/>
      <c r="J470" s="196"/>
      <c r="K470" s="196"/>
      <c r="L470" s="202"/>
      <c r="M470" s="203"/>
      <c r="N470" s="204"/>
      <c r="O470" s="204"/>
      <c r="P470" s="204"/>
      <c r="Q470" s="204"/>
      <c r="R470" s="204"/>
      <c r="S470" s="204"/>
      <c r="T470" s="205"/>
      <c r="AT470" s="206" t="s">
        <v>148</v>
      </c>
      <c r="AU470" s="206" t="s">
        <v>82</v>
      </c>
      <c r="AV470" s="13" t="s">
        <v>82</v>
      </c>
      <c r="AW470" s="13" t="s">
        <v>33</v>
      </c>
      <c r="AX470" s="13" t="s">
        <v>72</v>
      </c>
      <c r="AY470" s="206" t="s">
        <v>137</v>
      </c>
    </row>
    <row r="471" spans="1:65" s="14" customFormat="1" ht="11.25" x14ac:dyDescent="0.2">
      <c r="B471" s="207"/>
      <c r="C471" s="208"/>
      <c r="D471" s="197" t="s">
        <v>148</v>
      </c>
      <c r="E471" s="209" t="s">
        <v>19</v>
      </c>
      <c r="F471" s="210" t="s">
        <v>217</v>
      </c>
      <c r="G471" s="208"/>
      <c r="H471" s="209" t="s">
        <v>19</v>
      </c>
      <c r="I471" s="211"/>
      <c r="J471" s="208"/>
      <c r="K471" s="208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148</v>
      </c>
      <c r="AU471" s="216" t="s">
        <v>82</v>
      </c>
      <c r="AV471" s="14" t="s">
        <v>80</v>
      </c>
      <c r="AW471" s="14" t="s">
        <v>33</v>
      </c>
      <c r="AX471" s="14" t="s">
        <v>72</v>
      </c>
      <c r="AY471" s="216" t="s">
        <v>137</v>
      </c>
    </row>
    <row r="472" spans="1:65" s="14" customFormat="1" ht="11.25" x14ac:dyDescent="0.2">
      <c r="B472" s="207"/>
      <c r="C472" s="208"/>
      <c r="D472" s="197" t="s">
        <v>148</v>
      </c>
      <c r="E472" s="209" t="s">
        <v>19</v>
      </c>
      <c r="F472" s="210" t="s">
        <v>558</v>
      </c>
      <c r="G472" s="208"/>
      <c r="H472" s="209" t="s">
        <v>19</v>
      </c>
      <c r="I472" s="211"/>
      <c r="J472" s="208"/>
      <c r="K472" s="208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148</v>
      </c>
      <c r="AU472" s="216" t="s">
        <v>82</v>
      </c>
      <c r="AV472" s="14" t="s">
        <v>80</v>
      </c>
      <c r="AW472" s="14" t="s">
        <v>33</v>
      </c>
      <c r="AX472" s="14" t="s">
        <v>72</v>
      </c>
      <c r="AY472" s="216" t="s">
        <v>137</v>
      </c>
    </row>
    <row r="473" spans="1:65" s="13" customFormat="1" ht="11.25" x14ac:dyDescent="0.2">
      <c r="B473" s="195"/>
      <c r="C473" s="196"/>
      <c r="D473" s="197" t="s">
        <v>148</v>
      </c>
      <c r="E473" s="198" t="s">
        <v>19</v>
      </c>
      <c r="F473" s="199" t="s">
        <v>578</v>
      </c>
      <c r="G473" s="196"/>
      <c r="H473" s="200">
        <v>0.23599999999999999</v>
      </c>
      <c r="I473" s="201"/>
      <c r="J473" s="196"/>
      <c r="K473" s="196"/>
      <c r="L473" s="202"/>
      <c r="M473" s="203"/>
      <c r="N473" s="204"/>
      <c r="O473" s="204"/>
      <c r="P473" s="204"/>
      <c r="Q473" s="204"/>
      <c r="R473" s="204"/>
      <c r="S473" s="204"/>
      <c r="T473" s="205"/>
      <c r="AT473" s="206" t="s">
        <v>148</v>
      </c>
      <c r="AU473" s="206" t="s">
        <v>82</v>
      </c>
      <c r="AV473" s="13" t="s">
        <v>82</v>
      </c>
      <c r="AW473" s="13" t="s">
        <v>33</v>
      </c>
      <c r="AX473" s="13" t="s">
        <v>72</v>
      </c>
      <c r="AY473" s="206" t="s">
        <v>137</v>
      </c>
    </row>
    <row r="474" spans="1:65" s="13" customFormat="1" ht="11.25" x14ac:dyDescent="0.2">
      <c r="B474" s="195"/>
      <c r="C474" s="196"/>
      <c r="D474" s="197" t="s">
        <v>148</v>
      </c>
      <c r="E474" s="198" t="s">
        <v>19</v>
      </c>
      <c r="F474" s="199" t="s">
        <v>579</v>
      </c>
      <c r="G474" s="196"/>
      <c r="H474" s="200">
        <v>0.31</v>
      </c>
      <c r="I474" s="201"/>
      <c r="J474" s="196"/>
      <c r="K474" s="196"/>
      <c r="L474" s="202"/>
      <c r="M474" s="203"/>
      <c r="N474" s="204"/>
      <c r="O474" s="204"/>
      <c r="P474" s="204"/>
      <c r="Q474" s="204"/>
      <c r="R474" s="204"/>
      <c r="S474" s="204"/>
      <c r="T474" s="205"/>
      <c r="AT474" s="206" t="s">
        <v>148</v>
      </c>
      <c r="AU474" s="206" t="s">
        <v>82</v>
      </c>
      <c r="AV474" s="13" t="s">
        <v>82</v>
      </c>
      <c r="AW474" s="13" t="s">
        <v>33</v>
      </c>
      <c r="AX474" s="13" t="s">
        <v>72</v>
      </c>
      <c r="AY474" s="206" t="s">
        <v>137</v>
      </c>
    </row>
    <row r="475" spans="1:65" s="15" customFormat="1" ht="11.25" x14ac:dyDescent="0.2">
      <c r="B475" s="217"/>
      <c r="C475" s="218"/>
      <c r="D475" s="197" t="s">
        <v>148</v>
      </c>
      <c r="E475" s="219" t="s">
        <v>19</v>
      </c>
      <c r="F475" s="220" t="s">
        <v>189</v>
      </c>
      <c r="G475" s="218"/>
      <c r="H475" s="221">
        <v>0.84599999999999997</v>
      </c>
      <c r="I475" s="222"/>
      <c r="J475" s="218"/>
      <c r="K475" s="218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148</v>
      </c>
      <c r="AU475" s="227" t="s">
        <v>82</v>
      </c>
      <c r="AV475" s="15" t="s">
        <v>144</v>
      </c>
      <c r="AW475" s="15" t="s">
        <v>33</v>
      </c>
      <c r="AX475" s="15" t="s">
        <v>80</v>
      </c>
      <c r="AY475" s="227" t="s">
        <v>137</v>
      </c>
    </row>
    <row r="476" spans="1:65" s="2" customFormat="1" ht="16.5" customHeight="1" x14ac:dyDescent="0.2">
      <c r="A476" s="36"/>
      <c r="B476" s="37"/>
      <c r="C476" s="176" t="s">
        <v>580</v>
      </c>
      <c r="D476" s="176" t="s">
        <v>140</v>
      </c>
      <c r="E476" s="177" t="s">
        <v>581</v>
      </c>
      <c r="F476" s="178" t="s">
        <v>582</v>
      </c>
      <c r="G476" s="179" t="s">
        <v>163</v>
      </c>
      <c r="H476" s="180">
        <v>25.3</v>
      </c>
      <c r="I476" s="181"/>
      <c r="J476" s="182">
        <f>ROUND(I476*H476,2)</f>
        <v>0</v>
      </c>
      <c r="K476" s="183"/>
      <c r="L476" s="41"/>
      <c r="M476" s="184" t="s">
        <v>19</v>
      </c>
      <c r="N476" s="185" t="s">
        <v>43</v>
      </c>
      <c r="O476" s="66"/>
      <c r="P476" s="186">
        <f>O476*H476</f>
        <v>0</v>
      </c>
      <c r="Q476" s="186">
        <v>0</v>
      </c>
      <c r="R476" s="186">
        <f>Q476*H476</f>
        <v>0</v>
      </c>
      <c r="S476" s="186">
        <v>1.6</v>
      </c>
      <c r="T476" s="187">
        <f>S476*H476</f>
        <v>40.480000000000004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8" t="s">
        <v>144</v>
      </c>
      <c r="AT476" s="188" t="s">
        <v>140</v>
      </c>
      <c r="AU476" s="188" t="s">
        <v>82</v>
      </c>
      <c r="AY476" s="19" t="s">
        <v>137</v>
      </c>
      <c r="BE476" s="189">
        <f>IF(N476="základní",J476,0)</f>
        <v>0</v>
      </c>
      <c r="BF476" s="189">
        <f>IF(N476="snížená",J476,0)</f>
        <v>0</v>
      </c>
      <c r="BG476" s="189">
        <f>IF(N476="zákl. přenesená",J476,0)</f>
        <v>0</v>
      </c>
      <c r="BH476" s="189">
        <f>IF(N476="sníž. přenesená",J476,0)</f>
        <v>0</v>
      </c>
      <c r="BI476" s="189">
        <f>IF(N476="nulová",J476,0)</f>
        <v>0</v>
      </c>
      <c r="BJ476" s="19" t="s">
        <v>80</v>
      </c>
      <c r="BK476" s="189">
        <f>ROUND(I476*H476,2)</f>
        <v>0</v>
      </c>
      <c r="BL476" s="19" t="s">
        <v>144</v>
      </c>
      <c r="BM476" s="188" t="s">
        <v>583</v>
      </c>
    </row>
    <row r="477" spans="1:65" s="2" customFormat="1" ht="11.25" x14ac:dyDescent="0.2">
      <c r="A477" s="36"/>
      <c r="B477" s="37"/>
      <c r="C477" s="38"/>
      <c r="D477" s="190" t="s">
        <v>146</v>
      </c>
      <c r="E477" s="38"/>
      <c r="F477" s="191" t="s">
        <v>584</v>
      </c>
      <c r="G477" s="38"/>
      <c r="H477" s="38"/>
      <c r="I477" s="192"/>
      <c r="J477" s="38"/>
      <c r="K477" s="38"/>
      <c r="L477" s="41"/>
      <c r="M477" s="193"/>
      <c r="N477" s="194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146</v>
      </c>
      <c r="AU477" s="19" t="s">
        <v>82</v>
      </c>
    </row>
    <row r="478" spans="1:65" s="14" customFormat="1" ht="11.25" x14ac:dyDescent="0.2">
      <c r="B478" s="207"/>
      <c r="C478" s="208"/>
      <c r="D478" s="197" t="s">
        <v>148</v>
      </c>
      <c r="E478" s="209" t="s">
        <v>19</v>
      </c>
      <c r="F478" s="210" t="s">
        <v>266</v>
      </c>
      <c r="G478" s="208"/>
      <c r="H478" s="209" t="s">
        <v>19</v>
      </c>
      <c r="I478" s="211"/>
      <c r="J478" s="208"/>
      <c r="K478" s="208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148</v>
      </c>
      <c r="AU478" s="216" t="s">
        <v>82</v>
      </c>
      <c r="AV478" s="14" t="s">
        <v>80</v>
      </c>
      <c r="AW478" s="14" t="s">
        <v>33</v>
      </c>
      <c r="AX478" s="14" t="s">
        <v>72</v>
      </c>
      <c r="AY478" s="216" t="s">
        <v>137</v>
      </c>
    </row>
    <row r="479" spans="1:65" s="13" customFormat="1" ht="11.25" x14ac:dyDescent="0.2">
      <c r="B479" s="195"/>
      <c r="C479" s="196"/>
      <c r="D479" s="197" t="s">
        <v>148</v>
      </c>
      <c r="E479" s="198" t="s">
        <v>19</v>
      </c>
      <c r="F479" s="199" t="s">
        <v>585</v>
      </c>
      <c r="G479" s="196"/>
      <c r="H479" s="200">
        <v>0.49199999999999999</v>
      </c>
      <c r="I479" s="201"/>
      <c r="J479" s="196"/>
      <c r="K479" s="196"/>
      <c r="L479" s="202"/>
      <c r="M479" s="203"/>
      <c r="N479" s="204"/>
      <c r="O479" s="204"/>
      <c r="P479" s="204"/>
      <c r="Q479" s="204"/>
      <c r="R479" s="204"/>
      <c r="S479" s="204"/>
      <c r="T479" s="205"/>
      <c r="AT479" s="206" t="s">
        <v>148</v>
      </c>
      <c r="AU479" s="206" t="s">
        <v>82</v>
      </c>
      <c r="AV479" s="13" t="s">
        <v>82</v>
      </c>
      <c r="AW479" s="13" t="s">
        <v>33</v>
      </c>
      <c r="AX479" s="13" t="s">
        <v>72</v>
      </c>
      <c r="AY479" s="206" t="s">
        <v>137</v>
      </c>
    </row>
    <row r="480" spans="1:65" s="13" customFormat="1" ht="11.25" x14ac:dyDescent="0.2">
      <c r="B480" s="195"/>
      <c r="C480" s="196"/>
      <c r="D480" s="197" t="s">
        <v>148</v>
      </c>
      <c r="E480" s="198" t="s">
        <v>19</v>
      </c>
      <c r="F480" s="199" t="s">
        <v>586</v>
      </c>
      <c r="G480" s="196"/>
      <c r="H480" s="200">
        <v>1.036</v>
      </c>
      <c r="I480" s="201"/>
      <c r="J480" s="196"/>
      <c r="K480" s="196"/>
      <c r="L480" s="202"/>
      <c r="M480" s="203"/>
      <c r="N480" s="204"/>
      <c r="O480" s="204"/>
      <c r="P480" s="204"/>
      <c r="Q480" s="204"/>
      <c r="R480" s="204"/>
      <c r="S480" s="204"/>
      <c r="T480" s="205"/>
      <c r="AT480" s="206" t="s">
        <v>148</v>
      </c>
      <c r="AU480" s="206" t="s">
        <v>82</v>
      </c>
      <c r="AV480" s="13" t="s">
        <v>82</v>
      </c>
      <c r="AW480" s="13" t="s">
        <v>33</v>
      </c>
      <c r="AX480" s="13" t="s">
        <v>72</v>
      </c>
      <c r="AY480" s="206" t="s">
        <v>137</v>
      </c>
    </row>
    <row r="481" spans="1:65" s="13" customFormat="1" ht="11.25" x14ac:dyDescent="0.2">
      <c r="B481" s="195"/>
      <c r="C481" s="196"/>
      <c r="D481" s="197" t="s">
        <v>148</v>
      </c>
      <c r="E481" s="198" t="s">
        <v>19</v>
      </c>
      <c r="F481" s="199" t="s">
        <v>587</v>
      </c>
      <c r="G481" s="196"/>
      <c r="H481" s="200">
        <v>1.6359999999999999</v>
      </c>
      <c r="I481" s="201"/>
      <c r="J481" s="196"/>
      <c r="K481" s="196"/>
      <c r="L481" s="202"/>
      <c r="M481" s="203"/>
      <c r="N481" s="204"/>
      <c r="O481" s="204"/>
      <c r="P481" s="204"/>
      <c r="Q481" s="204"/>
      <c r="R481" s="204"/>
      <c r="S481" s="204"/>
      <c r="T481" s="205"/>
      <c r="AT481" s="206" t="s">
        <v>148</v>
      </c>
      <c r="AU481" s="206" t="s">
        <v>82</v>
      </c>
      <c r="AV481" s="13" t="s">
        <v>82</v>
      </c>
      <c r="AW481" s="13" t="s">
        <v>33</v>
      </c>
      <c r="AX481" s="13" t="s">
        <v>72</v>
      </c>
      <c r="AY481" s="206" t="s">
        <v>137</v>
      </c>
    </row>
    <row r="482" spans="1:65" s="13" customFormat="1" ht="11.25" x14ac:dyDescent="0.2">
      <c r="B482" s="195"/>
      <c r="C482" s="196"/>
      <c r="D482" s="197" t="s">
        <v>148</v>
      </c>
      <c r="E482" s="198" t="s">
        <v>19</v>
      </c>
      <c r="F482" s="199" t="s">
        <v>588</v>
      </c>
      <c r="G482" s="196"/>
      <c r="H482" s="200">
        <v>1.6759999999999999</v>
      </c>
      <c r="I482" s="201"/>
      <c r="J482" s="196"/>
      <c r="K482" s="196"/>
      <c r="L482" s="202"/>
      <c r="M482" s="203"/>
      <c r="N482" s="204"/>
      <c r="O482" s="204"/>
      <c r="P482" s="204"/>
      <c r="Q482" s="204"/>
      <c r="R482" s="204"/>
      <c r="S482" s="204"/>
      <c r="T482" s="205"/>
      <c r="AT482" s="206" t="s">
        <v>148</v>
      </c>
      <c r="AU482" s="206" t="s">
        <v>82</v>
      </c>
      <c r="AV482" s="13" t="s">
        <v>82</v>
      </c>
      <c r="AW482" s="13" t="s">
        <v>33</v>
      </c>
      <c r="AX482" s="13" t="s">
        <v>72</v>
      </c>
      <c r="AY482" s="206" t="s">
        <v>137</v>
      </c>
    </row>
    <row r="483" spans="1:65" s="16" customFormat="1" ht="11.25" x14ac:dyDescent="0.2">
      <c r="B483" s="228"/>
      <c r="C483" s="229"/>
      <c r="D483" s="197" t="s">
        <v>148</v>
      </c>
      <c r="E483" s="230" t="s">
        <v>19</v>
      </c>
      <c r="F483" s="231" t="s">
        <v>285</v>
      </c>
      <c r="G483" s="229"/>
      <c r="H483" s="232">
        <v>4.84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148</v>
      </c>
      <c r="AU483" s="238" t="s">
        <v>82</v>
      </c>
      <c r="AV483" s="16" t="s">
        <v>138</v>
      </c>
      <c r="AW483" s="16" t="s">
        <v>33</v>
      </c>
      <c r="AX483" s="16" t="s">
        <v>72</v>
      </c>
      <c r="AY483" s="238" t="s">
        <v>137</v>
      </c>
    </row>
    <row r="484" spans="1:65" s="14" customFormat="1" ht="11.25" x14ac:dyDescent="0.2">
      <c r="B484" s="207"/>
      <c r="C484" s="208"/>
      <c r="D484" s="197" t="s">
        <v>148</v>
      </c>
      <c r="E484" s="209" t="s">
        <v>19</v>
      </c>
      <c r="F484" s="210" t="s">
        <v>173</v>
      </c>
      <c r="G484" s="208"/>
      <c r="H484" s="209" t="s">
        <v>19</v>
      </c>
      <c r="I484" s="211"/>
      <c r="J484" s="208"/>
      <c r="K484" s="208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148</v>
      </c>
      <c r="AU484" s="216" t="s">
        <v>82</v>
      </c>
      <c r="AV484" s="14" t="s">
        <v>80</v>
      </c>
      <c r="AW484" s="14" t="s">
        <v>33</v>
      </c>
      <c r="AX484" s="14" t="s">
        <v>72</v>
      </c>
      <c r="AY484" s="216" t="s">
        <v>137</v>
      </c>
    </row>
    <row r="485" spans="1:65" s="14" customFormat="1" ht="11.25" x14ac:dyDescent="0.2">
      <c r="B485" s="207"/>
      <c r="C485" s="208"/>
      <c r="D485" s="197" t="s">
        <v>148</v>
      </c>
      <c r="E485" s="209" t="s">
        <v>19</v>
      </c>
      <c r="F485" s="210" t="s">
        <v>357</v>
      </c>
      <c r="G485" s="208"/>
      <c r="H485" s="209" t="s">
        <v>19</v>
      </c>
      <c r="I485" s="211"/>
      <c r="J485" s="208"/>
      <c r="K485" s="208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148</v>
      </c>
      <c r="AU485" s="216" t="s">
        <v>82</v>
      </c>
      <c r="AV485" s="14" t="s">
        <v>80</v>
      </c>
      <c r="AW485" s="14" t="s">
        <v>33</v>
      </c>
      <c r="AX485" s="14" t="s">
        <v>72</v>
      </c>
      <c r="AY485" s="216" t="s">
        <v>137</v>
      </c>
    </row>
    <row r="486" spans="1:65" s="13" customFormat="1" ht="11.25" x14ac:dyDescent="0.2">
      <c r="B486" s="195"/>
      <c r="C486" s="196"/>
      <c r="D486" s="197" t="s">
        <v>148</v>
      </c>
      <c r="E486" s="198" t="s">
        <v>19</v>
      </c>
      <c r="F486" s="199" t="s">
        <v>589</v>
      </c>
      <c r="G486" s="196"/>
      <c r="H486" s="200">
        <v>2.3130000000000002</v>
      </c>
      <c r="I486" s="201"/>
      <c r="J486" s="196"/>
      <c r="K486" s="196"/>
      <c r="L486" s="202"/>
      <c r="M486" s="203"/>
      <c r="N486" s="204"/>
      <c r="O486" s="204"/>
      <c r="P486" s="204"/>
      <c r="Q486" s="204"/>
      <c r="R486" s="204"/>
      <c r="S486" s="204"/>
      <c r="T486" s="205"/>
      <c r="AT486" s="206" t="s">
        <v>148</v>
      </c>
      <c r="AU486" s="206" t="s">
        <v>82</v>
      </c>
      <c r="AV486" s="13" t="s">
        <v>82</v>
      </c>
      <c r="AW486" s="13" t="s">
        <v>33</v>
      </c>
      <c r="AX486" s="13" t="s">
        <v>72</v>
      </c>
      <c r="AY486" s="206" t="s">
        <v>137</v>
      </c>
    </row>
    <row r="487" spans="1:65" s="14" customFormat="1" ht="11.25" x14ac:dyDescent="0.2">
      <c r="B487" s="207"/>
      <c r="C487" s="208"/>
      <c r="D487" s="197" t="s">
        <v>148</v>
      </c>
      <c r="E487" s="209" t="s">
        <v>19</v>
      </c>
      <c r="F487" s="210" t="s">
        <v>359</v>
      </c>
      <c r="G487" s="208"/>
      <c r="H487" s="209" t="s">
        <v>19</v>
      </c>
      <c r="I487" s="211"/>
      <c r="J487" s="208"/>
      <c r="K487" s="208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148</v>
      </c>
      <c r="AU487" s="216" t="s">
        <v>82</v>
      </c>
      <c r="AV487" s="14" t="s">
        <v>80</v>
      </c>
      <c r="AW487" s="14" t="s">
        <v>33</v>
      </c>
      <c r="AX487" s="14" t="s">
        <v>72</v>
      </c>
      <c r="AY487" s="216" t="s">
        <v>137</v>
      </c>
    </row>
    <row r="488" spans="1:65" s="13" customFormat="1" ht="11.25" x14ac:dyDescent="0.2">
      <c r="B488" s="195"/>
      <c r="C488" s="196"/>
      <c r="D488" s="197" t="s">
        <v>148</v>
      </c>
      <c r="E488" s="198" t="s">
        <v>19</v>
      </c>
      <c r="F488" s="199" t="s">
        <v>590</v>
      </c>
      <c r="G488" s="196"/>
      <c r="H488" s="200">
        <v>11.108000000000001</v>
      </c>
      <c r="I488" s="201"/>
      <c r="J488" s="196"/>
      <c r="K488" s="196"/>
      <c r="L488" s="202"/>
      <c r="M488" s="203"/>
      <c r="N488" s="204"/>
      <c r="O488" s="204"/>
      <c r="P488" s="204"/>
      <c r="Q488" s="204"/>
      <c r="R488" s="204"/>
      <c r="S488" s="204"/>
      <c r="T488" s="205"/>
      <c r="AT488" s="206" t="s">
        <v>148</v>
      </c>
      <c r="AU488" s="206" t="s">
        <v>82</v>
      </c>
      <c r="AV488" s="13" t="s">
        <v>82</v>
      </c>
      <c r="AW488" s="13" t="s">
        <v>33</v>
      </c>
      <c r="AX488" s="13" t="s">
        <v>72</v>
      </c>
      <c r="AY488" s="206" t="s">
        <v>137</v>
      </c>
    </row>
    <row r="489" spans="1:65" s="16" customFormat="1" ht="11.25" x14ac:dyDescent="0.2">
      <c r="B489" s="228"/>
      <c r="C489" s="229"/>
      <c r="D489" s="197" t="s">
        <v>148</v>
      </c>
      <c r="E489" s="230" t="s">
        <v>19</v>
      </c>
      <c r="F489" s="231" t="s">
        <v>310</v>
      </c>
      <c r="G489" s="229"/>
      <c r="H489" s="232">
        <v>13.420999999999999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148</v>
      </c>
      <c r="AU489" s="238" t="s">
        <v>82</v>
      </c>
      <c r="AV489" s="16" t="s">
        <v>138</v>
      </c>
      <c r="AW489" s="16" t="s">
        <v>33</v>
      </c>
      <c r="AX489" s="16" t="s">
        <v>72</v>
      </c>
      <c r="AY489" s="238" t="s">
        <v>137</v>
      </c>
    </row>
    <row r="490" spans="1:65" s="14" customFormat="1" ht="11.25" x14ac:dyDescent="0.2">
      <c r="B490" s="207"/>
      <c r="C490" s="208"/>
      <c r="D490" s="197" t="s">
        <v>148</v>
      </c>
      <c r="E490" s="209" t="s">
        <v>19</v>
      </c>
      <c r="F490" s="210" t="s">
        <v>217</v>
      </c>
      <c r="G490" s="208"/>
      <c r="H490" s="209" t="s">
        <v>19</v>
      </c>
      <c r="I490" s="211"/>
      <c r="J490" s="208"/>
      <c r="K490" s="208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148</v>
      </c>
      <c r="AU490" s="216" t="s">
        <v>82</v>
      </c>
      <c r="AV490" s="14" t="s">
        <v>80</v>
      </c>
      <c r="AW490" s="14" t="s">
        <v>33</v>
      </c>
      <c r="AX490" s="14" t="s">
        <v>72</v>
      </c>
      <c r="AY490" s="216" t="s">
        <v>137</v>
      </c>
    </row>
    <row r="491" spans="1:65" s="13" customFormat="1" ht="11.25" x14ac:dyDescent="0.2">
      <c r="B491" s="195"/>
      <c r="C491" s="196"/>
      <c r="D491" s="197" t="s">
        <v>148</v>
      </c>
      <c r="E491" s="198" t="s">
        <v>19</v>
      </c>
      <c r="F491" s="199" t="s">
        <v>591</v>
      </c>
      <c r="G491" s="196"/>
      <c r="H491" s="200">
        <v>2.27</v>
      </c>
      <c r="I491" s="201"/>
      <c r="J491" s="196"/>
      <c r="K491" s="196"/>
      <c r="L491" s="202"/>
      <c r="M491" s="203"/>
      <c r="N491" s="204"/>
      <c r="O491" s="204"/>
      <c r="P491" s="204"/>
      <c r="Q491" s="204"/>
      <c r="R491" s="204"/>
      <c r="S491" s="204"/>
      <c r="T491" s="205"/>
      <c r="AT491" s="206" t="s">
        <v>148</v>
      </c>
      <c r="AU491" s="206" t="s">
        <v>82</v>
      </c>
      <c r="AV491" s="13" t="s">
        <v>82</v>
      </c>
      <c r="AW491" s="13" t="s">
        <v>33</v>
      </c>
      <c r="AX491" s="13" t="s">
        <v>72</v>
      </c>
      <c r="AY491" s="206" t="s">
        <v>137</v>
      </c>
    </row>
    <row r="492" spans="1:65" s="14" customFormat="1" ht="11.25" x14ac:dyDescent="0.2">
      <c r="B492" s="207"/>
      <c r="C492" s="208"/>
      <c r="D492" s="197" t="s">
        <v>148</v>
      </c>
      <c r="E492" s="209" t="s">
        <v>19</v>
      </c>
      <c r="F492" s="210" t="s">
        <v>363</v>
      </c>
      <c r="G492" s="208"/>
      <c r="H492" s="209" t="s">
        <v>19</v>
      </c>
      <c r="I492" s="211"/>
      <c r="J492" s="208"/>
      <c r="K492" s="208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148</v>
      </c>
      <c r="AU492" s="216" t="s">
        <v>82</v>
      </c>
      <c r="AV492" s="14" t="s">
        <v>80</v>
      </c>
      <c r="AW492" s="14" t="s">
        <v>33</v>
      </c>
      <c r="AX492" s="14" t="s">
        <v>72</v>
      </c>
      <c r="AY492" s="216" t="s">
        <v>137</v>
      </c>
    </row>
    <row r="493" spans="1:65" s="13" customFormat="1" ht="11.25" x14ac:dyDescent="0.2">
      <c r="B493" s="195"/>
      <c r="C493" s="196"/>
      <c r="D493" s="197" t="s">
        <v>148</v>
      </c>
      <c r="E493" s="198" t="s">
        <v>19</v>
      </c>
      <c r="F493" s="199" t="s">
        <v>592</v>
      </c>
      <c r="G493" s="196"/>
      <c r="H493" s="200">
        <v>4.7690000000000001</v>
      </c>
      <c r="I493" s="201"/>
      <c r="J493" s="196"/>
      <c r="K493" s="196"/>
      <c r="L493" s="202"/>
      <c r="M493" s="203"/>
      <c r="N493" s="204"/>
      <c r="O493" s="204"/>
      <c r="P493" s="204"/>
      <c r="Q493" s="204"/>
      <c r="R493" s="204"/>
      <c r="S493" s="204"/>
      <c r="T493" s="205"/>
      <c r="AT493" s="206" t="s">
        <v>148</v>
      </c>
      <c r="AU493" s="206" t="s">
        <v>82</v>
      </c>
      <c r="AV493" s="13" t="s">
        <v>82</v>
      </c>
      <c r="AW493" s="13" t="s">
        <v>33</v>
      </c>
      <c r="AX493" s="13" t="s">
        <v>72</v>
      </c>
      <c r="AY493" s="206" t="s">
        <v>137</v>
      </c>
    </row>
    <row r="494" spans="1:65" s="16" customFormat="1" ht="11.25" x14ac:dyDescent="0.2">
      <c r="B494" s="228"/>
      <c r="C494" s="229"/>
      <c r="D494" s="197" t="s">
        <v>148</v>
      </c>
      <c r="E494" s="230" t="s">
        <v>19</v>
      </c>
      <c r="F494" s="231" t="s">
        <v>326</v>
      </c>
      <c r="G494" s="229"/>
      <c r="H494" s="232">
        <v>7.0389999999999997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148</v>
      </c>
      <c r="AU494" s="238" t="s">
        <v>82</v>
      </c>
      <c r="AV494" s="16" t="s">
        <v>138</v>
      </c>
      <c r="AW494" s="16" t="s">
        <v>33</v>
      </c>
      <c r="AX494" s="16" t="s">
        <v>72</v>
      </c>
      <c r="AY494" s="238" t="s">
        <v>137</v>
      </c>
    </row>
    <row r="495" spans="1:65" s="15" customFormat="1" ht="11.25" x14ac:dyDescent="0.2">
      <c r="B495" s="217"/>
      <c r="C495" s="218"/>
      <c r="D495" s="197" t="s">
        <v>148</v>
      </c>
      <c r="E495" s="219" t="s">
        <v>19</v>
      </c>
      <c r="F495" s="220" t="s">
        <v>189</v>
      </c>
      <c r="G495" s="218"/>
      <c r="H495" s="221">
        <v>25.3</v>
      </c>
      <c r="I495" s="222"/>
      <c r="J495" s="218"/>
      <c r="K495" s="218"/>
      <c r="L495" s="223"/>
      <c r="M495" s="224"/>
      <c r="N495" s="225"/>
      <c r="O495" s="225"/>
      <c r="P495" s="225"/>
      <c r="Q495" s="225"/>
      <c r="R495" s="225"/>
      <c r="S495" s="225"/>
      <c r="T495" s="226"/>
      <c r="AT495" s="227" t="s">
        <v>148</v>
      </c>
      <c r="AU495" s="227" t="s">
        <v>82</v>
      </c>
      <c r="AV495" s="15" t="s">
        <v>144</v>
      </c>
      <c r="AW495" s="15" t="s">
        <v>33</v>
      </c>
      <c r="AX495" s="15" t="s">
        <v>80</v>
      </c>
      <c r="AY495" s="227" t="s">
        <v>137</v>
      </c>
    </row>
    <row r="496" spans="1:65" s="2" customFormat="1" ht="16.5" customHeight="1" x14ac:dyDescent="0.2">
      <c r="A496" s="36"/>
      <c r="B496" s="37"/>
      <c r="C496" s="176" t="s">
        <v>593</v>
      </c>
      <c r="D496" s="176" t="s">
        <v>140</v>
      </c>
      <c r="E496" s="177" t="s">
        <v>594</v>
      </c>
      <c r="F496" s="178" t="s">
        <v>595</v>
      </c>
      <c r="G496" s="179" t="s">
        <v>163</v>
      </c>
      <c r="H496" s="180">
        <v>8.5510000000000002</v>
      </c>
      <c r="I496" s="181"/>
      <c r="J496" s="182">
        <f>ROUND(I496*H496,2)</f>
        <v>0</v>
      </c>
      <c r="K496" s="183"/>
      <c r="L496" s="41"/>
      <c r="M496" s="184" t="s">
        <v>19</v>
      </c>
      <c r="N496" s="185" t="s">
        <v>43</v>
      </c>
      <c r="O496" s="66"/>
      <c r="P496" s="186">
        <f>O496*H496</f>
        <v>0</v>
      </c>
      <c r="Q496" s="186">
        <v>0</v>
      </c>
      <c r="R496" s="186">
        <f>Q496*H496</f>
        <v>0</v>
      </c>
      <c r="S496" s="186">
        <v>2.2000000000000002</v>
      </c>
      <c r="T496" s="187">
        <f>S496*H496</f>
        <v>18.812200000000001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8" t="s">
        <v>144</v>
      </c>
      <c r="AT496" s="188" t="s">
        <v>140</v>
      </c>
      <c r="AU496" s="188" t="s">
        <v>82</v>
      </c>
      <c r="AY496" s="19" t="s">
        <v>137</v>
      </c>
      <c r="BE496" s="189">
        <f>IF(N496="základní",J496,0)</f>
        <v>0</v>
      </c>
      <c r="BF496" s="189">
        <f>IF(N496="snížená",J496,0)</f>
        <v>0</v>
      </c>
      <c r="BG496" s="189">
        <f>IF(N496="zákl. přenesená",J496,0)</f>
        <v>0</v>
      </c>
      <c r="BH496" s="189">
        <f>IF(N496="sníž. přenesená",J496,0)</f>
        <v>0</v>
      </c>
      <c r="BI496" s="189">
        <f>IF(N496="nulová",J496,0)</f>
        <v>0</v>
      </c>
      <c r="BJ496" s="19" t="s">
        <v>80</v>
      </c>
      <c r="BK496" s="189">
        <f>ROUND(I496*H496,2)</f>
        <v>0</v>
      </c>
      <c r="BL496" s="19" t="s">
        <v>144</v>
      </c>
      <c r="BM496" s="188" t="s">
        <v>596</v>
      </c>
    </row>
    <row r="497" spans="1:51" s="2" customFormat="1" ht="11.25" x14ac:dyDescent="0.2">
      <c r="A497" s="36"/>
      <c r="B497" s="37"/>
      <c r="C497" s="38"/>
      <c r="D497" s="190" t="s">
        <v>146</v>
      </c>
      <c r="E497" s="38"/>
      <c r="F497" s="191" t="s">
        <v>597</v>
      </c>
      <c r="G497" s="38"/>
      <c r="H497" s="38"/>
      <c r="I497" s="192"/>
      <c r="J497" s="38"/>
      <c r="K497" s="38"/>
      <c r="L497" s="41"/>
      <c r="M497" s="193"/>
      <c r="N497" s="194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146</v>
      </c>
      <c r="AU497" s="19" t="s">
        <v>82</v>
      </c>
    </row>
    <row r="498" spans="1:51" s="14" customFormat="1" ht="11.25" x14ac:dyDescent="0.2">
      <c r="B498" s="207"/>
      <c r="C498" s="208"/>
      <c r="D498" s="197" t="s">
        <v>148</v>
      </c>
      <c r="E498" s="209" t="s">
        <v>19</v>
      </c>
      <c r="F498" s="210" t="s">
        <v>266</v>
      </c>
      <c r="G498" s="208"/>
      <c r="H498" s="209" t="s">
        <v>19</v>
      </c>
      <c r="I498" s="211"/>
      <c r="J498" s="208"/>
      <c r="K498" s="208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148</v>
      </c>
      <c r="AU498" s="216" t="s">
        <v>82</v>
      </c>
      <c r="AV498" s="14" t="s">
        <v>80</v>
      </c>
      <c r="AW498" s="14" t="s">
        <v>33</v>
      </c>
      <c r="AX498" s="14" t="s">
        <v>72</v>
      </c>
      <c r="AY498" s="216" t="s">
        <v>137</v>
      </c>
    </row>
    <row r="499" spans="1:51" s="13" customFormat="1" ht="11.25" x14ac:dyDescent="0.2">
      <c r="B499" s="195"/>
      <c r="C499" s="196"/>
      <c r="D499" s="197" t="s">
        <v>148</v>
      </c>
      <c r="E499" s="198" t="s">
        <v>19</v>
      </c>
      <c r="F499" s="199" t="s">
        <v>598</v>
      </c>
      <c r="G499" s="196"/>
      <c r="H499" s="200">
        <v>0.14799999999999999</v>
      </c>
      <c r="I499" s="201"/>
      <c r="J499" s="196"/>
      <c r="K499" s="196"/>
      <c r="L499" s="202"/>
      <c r="M499" s="203"/>
      <c r="N499" s="204"/>
      <c r="O499" s="204"/>
      <c r="P499" s="204"/>
      <c r="Q499" s="204"/>
      <c r="R499" s="204"/>
      <c r="S499" s="204"/>
      <c r="T499" s="205"/>
      <c r="AT499" s="206" t="s">
        <v>148</v>
      </c>
      <c r="AU499" s="206" t="s">
        <v>82</v>
      </c>
      <c r="AV499" s="13" t="s">
        <v>82</v>
      </c>
      <c r="AW499" s="13" t="s">
        <v>33</v>
      </c>
      <c r="AX499" s="13" t="s">
        <v>72</v>
      </c>
      <c r="AY499" s="206" t="s">
        <v>137</v>
      </c>
    </row>
    <row r="500" spans="1:51" s="13" customFormat="1" ht="11.25" x14ac:dyDescent="0.2">
      <c r="B500" s="195"/>
      <c r="C500" s="196"/>
      <c r="D500" s="197" t="s">
        <v>148</v>
      </c>
      <c r="E500" s="198" t="s">
        <v>19</v>
      </c>
      <c r="F500" s="199" t="s">
        <v>599</v>
      </c>
      <c r="G500" s="196"/>
      <c r="H500" s="200">
        <v>0.311</v>
      </c>
      <c r="I500" s="201"/>
      <c r="J500" s="196"/>
      <c r="K500" s="196"/>
      <c r="L500" s="202"/>
      <c r="M500" s="203"/>
      <c r="N500" s="204"/>
      <c r="O500" s="204"/>
      <c r="P500" s="204"/>
      <c r="Q500" s="204"/>
      <c r="R500" s="204"/>
      <c r="S500" s="204"/>
      <c r="T500" s="205"/>
      <c r="AT500" s="206" t="s">
        <v>148</v>
      </c>
      <c r="AU500" s="206" t="s">
        <v>82</v>
      </c>
      <c r="AV500" s="13" t="s">
        <v>82</v>
      </c>
      <c r="AW500" s="13" t="s">
        <v>33</v>
      </c>
      <c r="AX500" s="13" t="s">
        <v>72</v>
      </c>
      <c r="AY500" s="206" t="s">
        <v>137</v>
      </c>
    </row>
    <row r="501" spans="1:51" s="13" customFormat="1" ht="11.25" x14ac:dyDescent="0.2">
      <c r="B501" s="195"/>
      <c r="C501" s="196"/>
      <c r="D501" s="197" t="s">
        <v>148</v>
      </c>
      <c r="E501" s="198" t="s">
        <v>19</v>
      </c>
      <c r="F501" s="199" t="s">
        <v>600</v>
      </c>
      <c r="G501" s="196"/>
      <c r="H501" s="200">
        <v>0.57299999999999995</v>
      </c>
      <c r="I501" s="201"/>
      <c r="J501" s="196"/>
      <c r="K501" s="196"/>
      <c r="L501" s="202"/>
      <c r="M501" s="203"/>
      <c r="N501" s="204"/>
      <c r="O501" s="204"/>
      <c r="P501" s="204"/>
      <c r="Q501" s="204"/>
      <c r="R501" s="204"/>
      <c r="S501" s="204"/>
      <c r="T501" s="205"/>
      <c r="AT501" s="206" t="s">
        <v>148</v>
      </c>
      <c r="AU501" s="206" t="s">
        <v>82</v>
      </c>
      <c r="AV501" s="13" t="s">
        <v>82</v>
      </c>
      <c r="AW501" s="13" t="s">
        <v>33</v>
      </c>
      <c r="AX501" s="13" t="s">
        <v>72</v>
      </c>
      <c r="AY501" s="206" t="s">
        <v>137</v>
      </c>
    </row>
    <row r="502" spans="1:51" s="13" customFormat="1" ht="11.25" x14ac:dyDescent="0.2">
      <c r="B502" s="195"/>
      <c r="C502" s="196"/>
      <c r="D502" s="197" t="s">
        <v>148</v>
      </c>
      <c r="E502" s="198" t="s">
        <v>19</v>
      </c>
      <c r="F502" s="199" t="s">
        <v>601</v>
      </c>
      <c r="G502" s="196"/>
      <c r="H502" s="200">
        <v>0.58699999999999997</v>
      </c>
      <c r="I502" s="201"/>
      <c r="J502" s="196"/>
      <c r="K502" s="196"/>
      <c r="L502" s="202"/>
      <c r="M502" s="203"/>
      <c r="N502" s="204"/>
      <c r="O502" s="204"/>
      <c r="P502" s="204"/>
      <c r="Q502" s="204"/>
      <c r="R502" s="204"/>
      <c r="S502" s="204"/>
      <c r="T502" s="205"/>
      <c r="AT502" s="206" t="s">
        <v>148</v>
      </c>
      <c r="AU502" s="206" t="s">
        <v>82</v>
      </c>
      <c r="AV502" s="13" t="s">
        <v>82</v>
      </c>
      <c r="AW502" s="13" t="s">
        <v>33</v>
      </c>
      <c r="AX502" s="13" t="s">
        <v>72</v>
      </c>
      <c r="AY502" s="206" t="s">
        <v>137</v>
      </c>
    </row>
    <row r="503" spans="1:51" s="16" customFormat="1" ht="11.25" x14ac:dyDescent="0.2">
      <c r="B503" s="228"/>
      <c r="C503" s="229"/>
      <c r="D503" s="197" t="s">
        <v>148</v>
      </c>
      <c r="E503" s="230" t="s">
        <v>19</v>
      </c>
      <c r="F503" s="231" t="s">
        <v>285</v>
      </c>
      <c r="G503" s="229"/>
      <c r="H503" s="232">
        <v>1.619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AT503" s="238" t="s">
        <v>148</v>
      </c>
      <c r="AU503" s="238" t="s">
        <v>82</v>
      </c>
      <c r="AV503" s="16" t="s">
        <v>138</v>
      </c>
      <c r="AW503" s="16" t="s">
        <v>33</v>
      </c>
      <c r="AX503" s="16" t="s">
        <v>72</v>
      </c>
      <c r="AY503" s="238" t="s">
        <v>137</v>
      </c>
    </row>
    <row r="504" spans="1:51" s="14" customFormat="1" ht="11.25" x14ac:dyDescent="0.2">
      <c r="B504" s="207"/>
      <c r="C504" s="208"/>
      <c r="D504" s="197" t="s">
        <v>148</v>
      </c>
      <c r="E504" s="209" t="s">
        <v>19</v>
      </c>
      <c r="F504" s="210" t="s">
        <v>173</v>
      </c>
      <c r="G504" s="208"/>
      <c r="H504" s="209" t="s">
        <v>19</v>
      </c>
      <c r="I504" s="211"/>
      <c r="J504" s="208"/>
      <c r="K504" s="208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148</v>
      </c>
      <c r="AU504" s="216" t="s">
        <v>82</v>
      </c>
      <c r="AV504" s="14" t="s">
        <v>80</v>
      </c>
      <c r="AW504" s="14" t="s">
        <v>33</v>
      </c>
      <c r="AX504" s="14" t="s">
        <v>72</v>
      </c>
      <c r="AY504" s="216" t="s">
        <v>137</v>
      </c>
    </row>
    <row r="505" spans="1:51" s="14" customFormat="1" ht="11.25" x14ac:dyDescent="0.2">
      <c r="B505" s="207"/>
      <c r="C505" s="208"/>
      <c r="D505" s="197" t="s">
        <v>148</v>
      </c>
      <c r="E505" s="209" t="s">
        <v>19</v>
      </c>
      <c r="F505" s="210" t="s">
        <v>357</v>
      </c>
      <c r="G505" s="208"/>
      <c r="H505" s="209" t="s">
        <v>19</v>
      </c>
      <c r="I505" s="211"/>
      <c r="J505" s="208"/>
      <c r="K505" s="208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148</v>
      </c>
      <c r="AU505" s="216" t="s">
        <v>82</v>
      </c>
      <c r="AV505" s="14" t="s">
        <v>80</v>
      </c>
      <c r="AW505" s="14" t="s">
        <v>33</v>
      </c>
      <c r="AX505" s="14" t="s">
        <v>72</v>
      </c>
      <c r="AY505" s="216" t="s">
        <v>137</v>
      </c>
    </row>
    <row r="506" spans="1:51" s="13" customFormat="1" ht="11.25" x14ac:dyDescent="0.2">
      <c r="B506" s="195"/>
      <c r="C506" s="196"/>
      <c r="D506" s="197" t="s">
        <v>148</v>
      </c>
      <c r="E506" s="198" t="s">
        <v>19</v>
      </c>
      <c r="F506" s="199" t="s">
        <v>602</v>
      </c>
      <c r="G506" s="196"/>
      <c r="H506" s="200">
        <v>0.69399999999999995</v>
      </c>
      <c r="I506" s="201"/>
      <c r="J506" s="196"/>
      <c r="K506" s="196"/>
      <c r="L506" s="202"/>
      <c r="M506" s="203"/>
      <c r="N506" s="204"/>
      <c r="O506" s="204"/>
      <c r="P506" s="204"/>
      <c r="Q506" s="204"/>
      <c r="R506" s="204"/>
      <c r="S506" s="204"/>
      <c r="T506" s="205"/>
      <c r="AT506" s="206" t="s">
        <v>148</v>
      </c>
      <c r="AU506" s="206" t="s">
        <v>82</v>
      </c>
      <c r="AV506" s="13" t="s">
        <v>82</v>
      </c>
      <c r="AW506" s="13" t="s">
        <v>33</v>
      </c>
      <c r="AX506" s="13" t="s">
        <v>72</v>
      </c>
      <c r="AY506" s="206" t="s">
        <v>137</v>
      </c>
    </row>
    <row r="507" spans="1:51" s="14" customFormat="1" ht="11.25" x14ac:dyDescent="0.2">
      <c r="B507" s="207"/>
      <c r="C507" s="208"/>
      <c r="D507" s="197" t="s">
        <v>148</v>
      </c>
      <c r="E507" s="209" t="s">
        <v>19</v>
      </c>
      <c r="F507" s="210" t="s">
        <v>359</v>
      </c>
      <c r="G507" s="208"/>
      <c r="H507" s="209" t="s">
        <v>19</v>
      </c>
      <c r="I507" s="211"/>
      <c r="J507" s="208"/>
      <c r="K507" s="208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148</v>
      </c>
      <c r="AU507" s="216" t="s">
        <v>82</v>
      </c>
      <c r="AV507" s="14" t="s">
        <v>80</v>
      </c>
      <c r="AW507" s="14" t="s">
        <v>33</v>
      </c>
      <c r="AX507" s="14" t="s">
        <v>72</v>
      </c>
      <c r="AY507" s="216" t="s">
        <v>137</v>
      </c>
    </row>
    <row r="508" spans="1:51" s="13" customFormat="1" ht="11.25" x14ac:dyDescent="0.2">
      <c r="B508" s="195"/>
      <c r="C508" s="196"/>
      <c r="D508" s="197" t="s">
        <v>148</v>
      </c>
      <c r="E508" s="198" t="s">
        <v>19</v>
      </c>
      <c r="F508" s="199" t="s">
        <v>603</v>
      </c>
      <c r="G508" s="196"/>
      <c r="H508" s="200">
        <v>3.8879999999999999</v>
      </c>
      <c r="I508" s="201"/>
      <c r="J508" s="196"/>
      <c r="K508" s="196"/>
      <c r="L508" s="202"/>
      <c r="M508" s="203"/>
      <c r="N508" s="204"/>
      <c r="O508" s="204"/>
      <c r="P508" s="204"/>
      <c r="Q508" s="204"/>
      <c r="R508" s="204"/>
      <c r="S508" s="204"/>
      <c r="T508" s="205"/>
      <c r="AT508" s="206" t="s">
        <v>148</v>
      </c>
      <c r="AU508" s="206" t="s">
        <v>82</v>
      </c>
      <c r="AV508" s="13" t="s">
        <v>82</v>
      </c>
      <c r="AW508" s="13" t="s">
        <v>33</v>
      </c>
      <c r="AX508" s="13" t="s">
        <v>72</v>
      </c>
      <c r="AY508" s="206" t="s">
        <v>137</v>
      </c>
    </row>
    <row r="509" spans="1:51" s="16" customFormat="1" ht="11.25" x14ac:dyDescent="0.2">
      <c r="B509" s="228"/>
      <c r="C509" s="229"/>
      <c r="D509" s="197" t="s">
        <v>148</v>
      </c>
      <c r="E509" s="230" t="s">
        <v>19</v>
      </c>
      <c r="F509" s="231" t="s">
        <v>310</v>
      </c>
      <c r="G509" s="229"/>
      <c r="H509" s="232">
        <v>4.5819999999999999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AT509" s="238" t="s">
        <v>148</v>
      </c>
      <c r="AU509" s="238" t="s">
        <v>82</v>
      </c>
      <c r="AV509" s="16" t="s">
        <v>138</v>
      </c>
      <c r="AW509" s="16" t="s">
        <v>33</v>
      </c>
      <c r="AX509" s="16" t="s">
        <v>72</v>
      </c>
      <c r="AY509" s="238" t="s">
        <v>137</v>
      </c>
    </row>
    <row r="510" spans="1:51" s="14" customFormat="1" ht="11.25" x14ac:dyDescent="0.2">
      <c r="B510" s="207"/>
      <c r="C510" s="208"/>
      <c r="D510" s="197" t="s">
        <v>148</v>
      </c>
      <c r="E510" s="209" t="s">
        <v>19</v>
      </c>
      <c r="F510" s="210" t="s">
        <v>217</v>
      </c>
      <c r="G510" s="208"/>
      <c r="H510" s="209" t="s">
        <v>19</v>
      </c>
      <c r="I510" s="211"/>
      <c r="J510" s="208"/>
      <c r="K510" s="208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148</v>
      </c>
      <c r="AU510" s="216" t="s">
        <v>82</v>
      </c>
      <c r="AV510" s="14" t="s">
        <v>80</v>
      </c>
      <c r="AW510" s="14" t="s">
        <v>33</v>
      </c>
      <c r="AX510" s="14" t="s">
        <v>72</v>
      </c>
      <c r="AY510" s="216" t="s">
        <v>137</v>
      </c>
    </row>
    <row r="511" spans="1:51" s="13" customFormat="1" ht="11.25" x14ac:dyDescent="0.2">
      <c r="B511" s="195"/>
      <c r="C511" s="196"/>
      <c r="D511" s="197" t="s">
        <v>148</v>
      </c>
      <c r="E511" s="198" t="s">
        <v>19</v>
      </c>
      <c r="F511" s="199" t="s">
        <v>604</v>
      </c>
      <c r="G511" s="196"/>
      <c r="H511" s="200">
        <v>0.68100000000000005</v>
      </c>
      <c r="I511" s="201"/>
      <c r="J511" s="196"/>
      <c r="K511" s="196"/>
      <c r="L511" s="202"/>
      <c r="M511" s="203"/>
      <c r="N511" s="204"/>
      <c r="O511" s="204"/>
      <c r="P511" s="204"/>
      <c r="Q511" s="204"/>
      <c r="R511" s="204"/>
      <c r="S511" s="204"/>
      <c r="T511" s="205"/>
      <c r="AT511" s="206" t="s">
        <v>148</v>
      </c>
      <c r="AU511" s="206" t="s">
        <v>82</v>
      </c>
      <c r="AV511" s="13" t="s">
        <v>82</v>
      </c>
      <c r="AW511" s="13" t="s">
        <v>33</v>
      </c>
      <c r="AX511" s="13" t="s">
        <v>72</v>
      </c>
      <c r="AY511" s="206" t="s">
        <v>137</v>
      </c>
    </row>
    <row r="512" spans="1:51" s="14" customFormat="1" ht="11.25" x14ac:dyDescent="0.2">
      <c r="B512" s="207"/>
      <c r="C512" s="208"/>
      <c r="D512" s="197" t="s">
        <v>148</v>
      </c>
      <c r="E512" s="209" t="s">
        <v>19</v>
      </c>
      <c r="F512" s="210" t="s">
        <v>363</v>
      </c>
      <c r="G512" s="208"/>
      <c r="H512" s="209" t="s">
        <v>19</v>
      </c>
      <c r="I512" s="211"/>
      <c r="J512" s="208"/>
      <c r="K512" s="208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148</v>
      </c>
      <c r="AU512" s="216" t="s">
        <v>82</v>
      </c>
      <c r="AV512" s="14" t="s">
        <v>80</v>
      </c>
      <c r="AW512" s="14" t="s">
        <v>33</v>
      </c>
      <c r="AX512" s="14" t="s">
        <v>72</v>
      </c>
      <c r="AY512" s="216" t="s">
        <v>137</v>
      </c>
    </row>
    <row r="513" spans="1:65" s="13" customFormat="1" ht="11.25" x14ac:dyDescent="0.2">
      <c r="B513" s="195"/>
      <c r="C513" s="196"/>
      <c r="D513" s="197" t="s">
        <v>148</v>
      </c>
      <c r="E513" s="198" t="s">
        <v>19</v>
      </c>
      <c r="F513" s="199" t="s">
        <v>605</v>
      </c>
      <c r="G513" s="196"/>
      <c r="H513" s="200">
        <v>1.669</v>
      </c>
      <c r="I513" s="201"/>
      <c r="J513" s="196"/>
      <c r="K513" s="196"/>
      <c r="L513" s="202"/>
      <c r="M513" s="203"/>
      <c r="N513" s="204"/>
      <c r="O513" s="204"/>
      <c r="P513" s="204"/>
      <c r="Q513" s="204"/>
      <c r="R513" s="204"/>
      <c r="S513" s="204"/>
      <c r="T513" s="205"/>
      <c r="AT513" s="206" t="s">
        <v>148</v>
      </c>
      <c r="AU513" s="206" t="s">
        <v>82</v>
      </c>
      <c r="AV513" s="13" t="s">
        <v>82</v>
      </c>
      <c r="AW513" s="13" t="s">
        <v>33</v>
      </c>
      <c r="AX513" s="13" t="s">
        <v>72</v>
      </c>
      <c r="AY513" s="206" t="s">
        <v>137</v>
      </c>
    </row>
    <row r="514" spans="1:65" s="16" customFormat="1" ht="11.25" x14ac:dyDescent="0.2">
      <c r="B514" s="228"/>
      <c r="C514" s="229"/>
      <c r="D514" s="197" t="s">
        <v>148</v>
      </c>
      <c r="E514" s="230" t="s">
        <v>19</v>
      </c>
      <c r="F514" s="231" t="s">
        <v>326</v>
      </c>
      <c r="G514" s="229"/>
      <c r="H514" s="232">
        <v>2.35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AT514" s="238" t="s">
        <v>148</v>
      </c>
      <c r="AU514" s="238" t="s">
        <v>82</v>
      </c>
      <c r="AV514" s="16" t="s">
        <v>138</v>
      </c>
      <c r="AW514" s="16" t="s">
        <v>33</v>
      </c>
      <c r="AX514" s="16" t="s">
        <v>72</v>
      </c>
      <c r="AY514" s="238" t="s">
        <v>137</v>
      </c>
    </row>
    <row r="515" spans="1:65" s="15" customFormat="1" ht="11.25" x14ac:dyDescent="0.2">
      <c r="B515" s="217"/>
      <c r="C515" s="218"/>
      <c r="D515" s="197" t="s">
        <v>148</v>
      </c>
      <c r="E515" s="219" t="s">
        <v>19</v>
      </c>
      <c r="F515" s="220" t="s">
        <v>189</v>
      </c>
      <c r="G515" s="218"/>
      <c r="H515" s="221">
        <v>8.5510000000000002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148</v>
      </c>
      <c r="AU515" s="227" t="s">
        <v>82</v>
      </c>
      <c r="AV515" s="15" t="s">
        <v>144</v>
      </c>
      <c r="AW515" s="15" t="s">
        <v>33</v>
      </c>
      <c r="AX515" s="15" t="s">
        <v>80</v>
      </c>
      <c r="AY515" s="227" t="s">
        <v>137</v>
      </c>
    </row>
    <row r="516" spans="1:65" s="2" customFormat="1" ht="24.2" customHeight="1" x14ac:dyDescent="0.2">
      <c r="A516" s="36"/>
      <c r="B516" s="37"/>
      <c r="C516" s="176" t="s">
        <v>606</v>
      </c>
      <c r="D516" s="176" t="s">
        <v>140</v>
      </c>
      <c r="E516" s="177" t="s">
        <v>607</v>
      </c>
      <c r="F516" s="178" t="s">
        <v>608</v>
      </c>
      <c r="G516" s="179" t="s">
        <v>143</v>
      </c>
      <c r="H516" s="180">
        <v>63.213999999999999</v>
      </c>
      <c r="I516" s="181"/>
      <c r="J516" s="182">
        <f>ROUND(I516*H516,2)</f>
        <v>0</v>
      </c>
      <c r="K516" s="183"/>
      <c r="L516" s="41"/>
      <c r="M516" s="184" t="s">
        <v>19</v>
      </c>
      <c r="N516" s="185" t="s">
        <v>43</v>
      </c>
      <c r="O516" s="66"/>
      <c r="P516" s="186">
        <f>O516*H516</f>
        <v>0</v>
      </c>
      <c r="Q516" s="186">
        <v>0</v>
      </c>
      <c r="R516" s="186">
        <f>Q516*H516</f>
        <v>0</v>
      </c>
      <c r="S516" s="186">
        <v>3.5000000000000003E-2</v>
      </c>
      <c r="T516" s="187">
        <f>S516*H516</f>
        <v>2.2124900000000003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8" t="s">
        <v>144</v>
      </c>
      <c r="AT516" s="188" t="s">
        <v>140</v>
      </c>
      <c r="AU516" s="188" t="s">
        <v>82</v>
      </c>
      <c r="AY516" s="19" t="s">
        <v>137</v>
      </c>
      <c r="BE516" s="189">
        <f>IF(N516="základní",J516,0)</f>
        <v>0</v>
      </c>
      <c r="BF516" s="189">
        <f>IF(N516="snížená",J516,0)</f>
        <v>0</v>
      </c>
      <c r="BG516" s="189">
        <f>IF(N516="zákl. přenesená",J516,0)</f>
        <v>0</v>
      </c>
      <c r="BH516" s="189">
        <f>IF(N516="sníž. přenesená",J516,0)</f>
        <v>0</v>
      </c>
      <c r="BI516" s="189">
        <f>IF(N516="nulová",J516,0)</f>
        <v>0</v>
      </c>
      <c r="BJ516" s="19" t="s">
        <v>80</v>
      </c>
      <c r="BK516" s="189">
        <f>ROUND(I516*H516,2)</f>
        <v>0</v>
      </c>
      <c r="BL516" s="19" t="s">
        <v>144</v>
      </c>
      <c r="BM516" s="188" t="s">
        <v>609</v>
      </c>
    </row>
    <row r="517" spans="1:65" s="2" customFormat="1" ht="11.25" x14ac:dyDescent="0.2">
      <c r="A517" s="36"/>
      <c r="B517" s="37"/>
      <c r="C517" s="38"/>
      <c r="D517" s="190" t="s">
        <v>146</v>
      </c>
      <c r="E517" s="38"/>
      <c r="F517" s="191" t="s">
        <v>610</v>
      </c>
      <c r="G517" s="38"/>
      <c r="H517" s="38"/>
      <c r="I517" s="192"/>
      <c r="J517" s="38"/>
      <c r="K517" s="38"/>
      <c r="L517" s="41"/>
      <c r="M517" s="193"/>
      <c r="N517" s="194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146</v>
      </c>
      <c r="AU517" s="19" t="s">
        <v>82</v>
      </c>
    </row>
    <row r="518" spans="1:65" s="14" customFormat="1" ht="11.25" x14ac:dyDescent="0.2">
      <c r="B518" s="207"/>
      <c r="C518" s="208"/>
      <c r="D518" s="197" t="s">
        <v>148</v>
      </c>
      <c r="E518" s="209" t="s">
        <v>19</v>
      </c>
      <c r="F518" s="210" t="s">
        <v>266</v>
      </c>
      <c r="G518" s="208"/>
      <c r="H518" s="209" t="s">
        <v>19</v>
      </c>
      <c r="I518" s="211"/>
      <c r="J518" s="208"/>
      <c r="K518" s="208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148</v>
      </c>
      <c r="AU518" s="216" t="s">
        <v>82</v>
      </c>
      <c r="AV518" s="14" t="s">
        <v>80</v>
      </c>
      <c r="AW518" s="14" t="s">
        <v>33</v>
      </c>
      <c r="AX518" s="14" t="s">
        <v>72</v>
      </c>
      <c r="AY518" s="216" t="s">
        <v>137</v>
      </c>
    </row>
    <row r="519" spans="1:65" s="13" customFormat="1" ht="11.25" x14ac:dyDescent="0.2">
      <c r="B519" s="195"/>
      <c r="C519" s="196"/>
      <c r="D519" s="197" t="s">
        <v>148</v>
      </c>
      <c r="E519" s="198" t="s">
        <v>19</v>
      </c>
      <c r="F519" s="199" t="s">
        <v>611</v>
      </c>
      <c r="G519" s="196"/>
      <c r="H519" s="200">
        <v>4.9240000000000004</v>
      </c>
      <c r="I519" s="201"/>
      <c r="J519" s="196"/>
      <c r="K519" s="196"/>
      <c r="L519" s="202"/>
      <c r="M519" s="203"/>
      <c r="N519" s="204"/>
      <c r="O519" s="204"/>
      <c r="P519" s="204"/>
      <c r="Q519" s="204"/>
      <c r="R519" s="204"/>
      <c r="S519" s="204"/>
      <c r="T519" s="205"/>
      <c r="AT519" s="206" t="s">
        <v>148</v>
      </c>
      <c r="AU519" s="206" t="s">
        <v>82</v>
      </c>
      <c r="AV519" s="13" t="s">
        <v>82</v>
      </c>
      <c r="AW519" s="13" t="s">
        <v>33</v>
      </c>
      <c r="AX519" s="13" t="s">
        <v>72</v>
      </c>
      <c r="AY519" s="206" t="s">
        <v>137</v>
      </c>
    </row>
    <row r="520" spans="1:65" s="13" customFormat="1" ht="11.25" x14ac:dyDescent="0.2">
      <c r="B520" s="195"/>
      <c r="C520" s="196"/>
      <c r="D520" s="197" t="s">
        <v>148</v>
      </c>
      <c r="E520" s="198" t="s">
        <v>19</v>
      </c>
      <c r="F520" s="199" t="s">
        <v>612</v>
      </c>
      <c r="G520" s="196"/>
      <c r="H520" s="200">
        <v>10.363</v>
      </c>
      <c r="I520" s="201"/>
      <c r="J520" s="196"/>
      <c r="K520" s="196"/>
      <c r="L520" s="202"/>
      <c r="M520" s="203"/>
      <c r="N520" s="204"/>
      <c r="O520" s="204"/>
      <c r="P520" s="204"/>
      <c r="Q520" s="204"/>
      <c r="R520" s="204"/>
      <c r="S520" s="204"/>
      <c r="T520" s="205"/>
      <c r="AT520" s="206" t="s">
        <v>148</v>
      </c>
      <c r="AU520" s="206" t="s">
        <v>82</v>
      </c>
      <c r="AV520" s="13" t="s">
        <v>82</v>
      </c>
      <c r="AW520" s="13" t="s">
        <v>33</v>
      </c>
      <c r="AX520" s="13" t="s">
        <v>72</v>
      </c>
      <c r="AY520" s="206" t="s">
        <v>137</v>
      </c>
    </row>
    <row r="521" spans="1:65" s="14" customFormat="1" ht="11.25" x14ac:dyDescent="0.2">
      <c r="B521" s="207"/>
      <c r="C521" s="208"/>
      <c r="D521" s="197" t="s">
        <v>148</v>
      </c>
      <c r="E521" s="209" t="s">
        <v>19</v>
      </c>
      <c r="F521" s="210" t="s">
        <v>173</v>
      </c>
      <c r="G521" s="208"/>
      <c r="H521" s="209" t="s">
        <v>19</v>
      </c>
      <c r="I521" s="211"/>
      <c r="J521" s="208"/>
      <c r="K521" s="208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148</v>
      </c>
      <c r="AU521" s="216" t="s">
        <v>82</v>
      </c>
      <c r="AV521" s="14" t="s">
        <v>80</v>
      </c>
      <c r="AW521" s="14" t="s">
        <v>33</v>
      </c>
      <c r="AX521" s="14" t="s">
        <v>72</v>
      </c>
      <c r="AY521" s="216" t="s">
        <v>137</v>
      </c>
    </row>
    <row r="522" spans="1:65" s="14" customFormat="1" ht="11.25" x14ac:dyDescent="0.2">
      <c r="B522" s="207"/>
      <c r="C522" s="208"/>
      <c r="D522" s="197" t="s">
        <v>148</v>
      </c>
      <c r="E522" s="209" t="s">
        <v>19</v>
      </c>
      <c r="F522" s="210" t="s">
        <v>357</v>
      </c>
      <c r="G522" s="208"/>
      <c r="H522" s="209" t="s">
        <v>19</v>
      </c>
      <c r="I522" s="211"/>
      <c r="J522" s="208"/>
      <c r="K522" s="208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148</v>
      </c>
      <c r="AU522" s="216" t="s">
        <v>82</v>
      </c>
      <c r="AV522" s="14" t="s">
        <v>80</v>
      </c>
      <c r="AW522" s="14" t="s">
        <v>33</v>
      </c>
      <c r="AX522" s="14" t="s">
        <v>72</v>
      </c>
      <c r="AY522" s="216" t="s">
        <v>137</v>
      </c>
    </row>
    <row r="523" spans="1:65" s="13" customFormat="1" ht="11.25" x14ac:dyDescent="0.2">
      <c r="B523" s="195"/>
      <c r="C523" s="196"/>
      <c r="D523" s="197" t="s">
        <v>148</v>
      </c>
      <c r="E523" s="198" t="s">
        <v>19</v>
      </c>
      <c r="F523" s="199" t="s">
        <v>613</v>
      </c>
      <c r="G523" s="196"/>
      <c r="H523" s="200">
        <v>23.126999999999999</v>
      </c>
      <c r="I523" s="201"/>
      <c r="J523" s="196"/>
      <c r="K523" s="196"/>
      <c r="L523" s="202"/>
      <c r="M523" s="203"/>
      <c r="N523" s="204"/>
      <c r="O523" s="204"/>
      <c r="P523" s="204"/>
      <c r="Q523" s="204"/>
      <c r="R523" s="204"/>
      <c r="S523" s="204"/>
      <c r="T523" s="205"/>
      <c r="AT523" s="206" t="s">
        <v>148</v>
      </c>
      <c r="AU523" s="206" t="s">
        <v>82</v>
      </c>
      <c r="AV523" s="13" t="s">
        <v>82</v>
      </c>
      <c r="AW523" s="13" t="s">
        <v>33</v>
      </c>
      <c r="AX523" s="13" t="s">
        <v>72</v>
      </c>
      <c r="AY523" s="206" t="s">
        <v>137</v>
      </c>
    </row>
    <row r="524" spans="1:65" s="14" customFormat="1" ht="11.25" x14ac:dyDescent="0.2">
      <c r="B524" s="207"/>
      <c r="C524" s="208"/>
      <c r="D524" s="197" t="s">
        <v>148</v>
      </c>
      <c r="E524" s="209" t="s">
        <v>19</v>
      </c>
      <c r="F524" s="210" t="s">
        <v>217</v>
      </c>
      <c r="G524" s="208"/>
      <c r="H524" s="209" t="s">
        <v>19</v>
      </c>
      <c r="I524" s="211"/>
      <c r="J524" s="208"/>
      <c r="K524" s="208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148</v>
      </c>
      <c r="AU524" s="216" t="s">
        <v>82</v>
      </c>
      <c r="AV524" s="14" t="s">
        <v>80</v>
      </c>
      <c r="AW524" s="14" t="s">
        <v>33</v>
      </c>
      <c r="AX524" s="14" t="s">
        <v>72</v>
      </c>
      <c r="AY524" s="216" t="s">
        <v>137</v>
      </c>
    </row>
    <row r="525" spans="1:65" s="14" customFormat="1" ht="11.25" x14ac:dyDescent="0.2">
      <c r="B525" s="207"/>
      <c r="C525" s="208"/>
      <c r="D525" s="197" t="s">
        <v>148</v>
      </c>
      <c r="E525" s="209" t="s">
        <v>19</v>
      </c>
      <c r="F525" s="210" t="s">
        <v>381</v>
      </c>
      <c r="G525" s="208"/>
      <c r="H525" s="209" t="s">
        <v>19</v>
      </c>
      <c r="I525" s="211"/>
      <c r="J525" s="208"/>
      <c r="K525" s="208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148</v>
      </c>
      <c r="AU525" s="216" t="s">
        <v>82</v>
      </c>
      <c r="AV525" s="14" t="s">
        <v>80</v>
      </c>
      <c r="AW525" s="14" t="s">
        <v>33</v>
      </c>
      <c r="AX525" s="14" t="s">
        <v>72</v>
      </c>
      <c r="AY525" s="216" t="s">
        <v>137</v>
      </c>
    </row>
    <row r="526" spans="1:65" s="13" customFormat="1" ht="11.25" x14ac:dyDescent="0.2">
      <c r="B526" s="195"/>
      <c r="C526" s="196"/>
      <c r="D526" s="197" t="s">
        <v>148</v>
      </c>
      <c r="E526" s="198" t="s">
        <v>19</v>
      </c>
      <c r="F526" s="199" t="s">
        <v>614</v>
      </c>
      <c r="G526" s="196"/>
      <c r="H526" s="200">
        <v>24.8</v>
      </c>
      <c r="I526" s="201"/>
      <c r="J526" s="196"/>
      <c r="K526" s="196"/>
      <c r="L526" s="202"/>
      <c r="M526" s="203"/>
      <c r="N526" s="204"/>
      <c r="O526" s="204"/>
      <c r="P526" s="204"/>
      <c r="Q526" s="204"/>
      <c r="R526" s="204"/>
      <c r="S526" s="204"/>
      <c r="T526" s="205"/>
      <c r="AT526" s="206" t="s">
        <v>148</v>
      </c>
      <c r="AU526" s="206" t="s">
        <v>82</v>
      </c>
      <c r="AV526" s="13" t="s">
        <v>82</v>
      </c>
      <c r="AW526" s="13" t="s">
        <v>33</v>
      </c>
      <c r="AX526" s="13" t="s">
        <v>72</v>
      </c>
      <c r="AY526" s="206" t="s">
        <v>137</v>
      </c>
    </row>
    <row r="527" spans="1:65" s="15" customFormat="1" ht="11.25" x14ac:dyDescent="0.2">
      <c r="B527" s="217"/>
      <c r="C527" s="218"/>
      <c r="D527" s="197" t="s">
        <v>148</v>
      </c>
      <c r="E527" s="219" t="s">
        <v>19</v>
      </c>
      <c r="F527" s="220" t="s">
        <v>189</v>
      </c>
      <c r="G527" s="218"/>
      <c r="H527" s="221">
        <v>63.213999999999999</v>
      </c>
      <c r="I527" s="222"/>
      <c r="J527" s="218"/>
      <c r="K527" s="218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148</v>
      </c>
      <c r="AU527" s="227" t="s">
        <v>82</v>
      </c>
      <c r="AV527" s="15" t="s">
        <v>144</v>
      </c>
      <c r="AW527" s="15" t="s">
        <v>33</v>
      </c>
      <c r="AX527" s="15" t="s">
        <v>80</v>
      </c>
      <c r="AY527" s="227" t="s">
        <v>137</v>
      </c>
    </row>
    <row r="528" spans="1:65" s="2" customFormat="1" ht="16.5" customHeight="1" x14ac:dyDescent="0.2">
      <c r="A528" s="36"/>
      <c r="B528" s="37"/>
      <c r="C528" s="176" t="s">
        <v>615</v>
      </c>
      <c r="D528" s="176" t="s">
        <v>140</v>
      </c>
      <c r="E528" s="177" t="s">
        <v>616</v>
      </c>
      <c r="F528" s="178" t="s">
        <v>617</v>
      </c>
      <c r="G528" s="179" t="s">
        <v>143</v>
      </c>
      <c r="H528" s="180">
        <v>222.876</v>
      </c>
      <c r="I528" s="181"/>
      <c r="J528" s="182">
        <f>ROUND(I528*H528,2)</f>
        <v>0</v>
      </c>
      <c r="K528" s="183"/>
      <c r="L528" s="41"/>
      <c r="M528" s="184" t="s">
        <v>19</v>
      </c>
      <c r="N528" s="185" t="s">
        <v>43</v>
      </c>
      <c r="O528" s="66"/>
      <c r="P528" s="186">
        <f>O528*H528</f>
        <v>0</v>
      </c>
      <c r="Q528" s="186">
        <v>0</v>
      </c>
      <c r="R528" s="186">
        <f>Q528*H528</f>
        <v>0</v>
      </c>
      <c r="S528" s="186">
        <v>2.5000000000000001E-3</v>
      </c>
      <c r="T528" s="187">
        <f>S528*H528</f>
        <v>0.55719000000000007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8" t="s">
        <v>144</v>
      </c>
      <c r="AT528" s="188" t="s">
        <v>140</v>
      </c>
      <c r="AU528" s="188" t="s">
        <v>82</v>
      </c>
      <c r="AY528" s="19" t="s">
        <v>137</v>
      </c>
      <c r="BE528" s="189">
        <f>IF(N528="základní",J528,0)</f>
        <v>0</v>
      </c>
      <c r="BF528" s="189">
        <f>IF(N528="snížená",J528,0)</f>
        <v>0</v>
      </c>
      <c r="BG528" s="189">
        <f>IF(N528="zákl. přenesená",J528,0)</f>
        <v>0</v>
      </c>
      <c r="BH528" s="189">
        <f>IF(N528="sníž. přenesená",J528,0)</f>
        <v>0</v>
      </c>
      <c r="BI528" s="189">
        <f>IF(N528="nulová",J528,0)</f>
        <v>0</v>
      </c>
      <c r="BJ528" s="19" t="s">
        <v>80</v>
      </c>
      <c r="BK528" s="189">
        <f>ROUND(I528*H528,2)</f>
        <v>0</v>
      </c>
      <c r="BL528" s="19" t="s">
        <v>144</v>
      </c>
      <c r="BM528" s="188" t="s">
        <v>618</v>
      </c>
    </row>
    <row r="529" spans="1:51" s="2" customFormat="1" ht="11.25" x14ac:dyDescent="0.2">
      <c r="A529" s="36"/>
      <c r="B529" s="37"/>
      <c r="C529" s="38"/>
      <c r="D529" s="190" t="s">
        <v>146</v>
      </c>
      <c r="E529" s="38"/>
      <c r="F529" s="191" t="s">
        <v>619</v>
      </c>
      <c r="G529" s="38"/>
      <c r="H529" s="38"/>
      <c r="I529" s="192"/>
      <c r="J529" s="38"/>
      <c r="K529" s="38"/>
      <c r="L529" s="41"/>
      <c r="M529" s="193"/>
      <c r="N529" s="194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146</v>
      </c>
      <c r="AU529" s="19" t="s">
        <v>82</v>
      </c>
    </row>
    <row r="530" spans="1:51" s="14" customFormat="1" ht="11.25" x14ac:dyDescent="0.2">
      <c r="B530" s="207"/>
      <c r="C530" s="208"/>
      <c r="D530" s="197" t="s">
        <v>148</v>
      </c>
      <c r="E530" s="209" t="s">
        <v>19</v>
      </c>
      <c r="F530" s="210" t="s">
        <v>266</v>
      </c>
      <c r="G530" s="208"/>
      <c r="H530" s="209" t="s">
        <v>19</v>
      </c>
      <c r="I530" s="211"/>
      <c r="J530" s="208"/>
      <c r="K530" s="208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148</v>
      </c>
      <c r="AU530" s="216" t="s">
        <v>82</v>
      </c>
      <c r="AV530" s="14" t="s">
        <v>80</v>
      </c>
      <c r="AW530" s="14" t="s">
        <v>33</v>
      </c>
      <c r="AX530" s="14" t="s">
        <v>72</v>
      </c>
      <c r="AY530" s="216" t="s">
        <v>137</v>
      </c>
    </row>
    <row r="531" spans="1:51" s="13" customFormat="1" ht="11.25" x14ac:dyDescent="0.2">
      <c r="B531" s="195"/>
      <c r="C531" s="196"/>
      <c r="D531" s="197" t="s">
        <v>148</v>
      </c>
      <c r="E531" s="198" t="s">
        <v>19</v>
      </c>
      <c r="F531" s="199" t="s">
        <v>620</v>
      </c>
      <c r="G531" s="196"/>
      <c r="H531" s="200">
        <v>16.363</v>
      </c>
      <c r="I531" s="201"/>
      <c r="J531" s="196"/>
      <c r="K531" s="196"/>
      <c r="L531" s="202"/>
      <c r="M531" s="203"/>
      <c r="N531" s="204"/>
      <c r="O531" s="204"/>
      <c r="P531" s="204"/>
      <c r="Q531" s="204"/>
      <c r="R531" s="204"/>
      <c r="S531" s="204"/>
      <c r="T531" s="205"/>
      <c r="AT531" s="206" t="s">
        <v>148</v>
      </c>
      <c r="AU531" s="206" t="s">
        <v>82</v>
      </c>
      <c r="AV531" s="13" t="s">
        <v>82</v>
      </c>
      <c r="AW531" s="13" t="s">
        <v>33</v>
      </c>
      <c r="AX531" s="13" t="s">
        <v>72</v>
      </c>
      <c r="AY531" s="206" t="s">
        <v>137</v>
      </c>
    </row>
    <row r="532" spans="1:51" s="13" customFormat="1" ht="11.25" x14ac:dyDescent="0.2">
      <c r="B532" s="195"/>
      <c r="C532" s="196"/>
      <c r="D532" s="197" t="s">
        <v>148</v>
      </c>
      <c r="E532" s="198" t="s">
        <v>19</v>
      </c>
      <c r="F532" s="199" t="s">
        <v>621</v>
      </c>
      <c r="G532" s="196"/>
      <c r="H532" s="200">
        <v>16.763000000000002</v>
      </c>
      <c r="I532" s="201"/>
      <c r="J532" s="196"/>
      <c r="K532" s="196"/>
      <c r="L532" s="202"/>
      <c r="M532" s="203"/>
      <c r="N532" s="204"/>
      <c r="O532" s="204"/>
      <c r="P532" s="204"/>
      <c r="Q532" s="204"/>
      <c r="R532" s="204"/>
      <c r="S532" s="204"/>
      <c r="T532" s="205"/>
      <c r="AT532" s="206" t="s">
        <v>148</v>
      </c>
      <c r="AU532" s="206" t="s">
        <v>82</v>
      </c>
      <c r="AV532" s="13" t="s">
        <v>82</v>
      </c>
      <c r="AW532" s="13" t="s">
        <v>33</v>
      </c>
      <c r="AX532" s="13" t="s">
        <v>72</v>
      </c>
      <c r="AY532" s="206" t="s">
        <v>137</v>
      </c>
    </row>
    <row r="533" spans="1:51" s="13" customFormat="1" ht="11.25" x14ac:dyDescent="0.2">
      <c r="B533" s="195"/>
      <c r="C533" s="196"/>
      <c r="D533" s="197" t="s">
        <v>148</v>
      </c>
      <c r="E533" s="198" t="s">
        <v>19</v>
      </c>
      <c r="F533" s="199" t="s">
        <v>622</v>
      </c>
      <c r="G533" s="196"/>
      <c r="H533" s="200">
        <v>2.7</v>
      </c>
      <c r="I533" s="201"/>
      <c r="J533" s="196"/>
      <c r="K533" s="196"/>
      <c r="L533" s="202"/>
      <c r="M533" s="203"/>
      <c r="N533" s="204"/>
      <c r="O533" s="204"/>
      <c r="P533" s="204"/>
      <c r="Q533" s="204"/>
      <c r="R533" s="204"/>
      <c r="S533" s="204"/>
      <c r="T533" s="205"/>
      <c r="AT533" s="206" t="s">
        <v>148</v>
      </c>
      <c r="AU533" s="206" t="s">
        <v>82</v>
      </c>
      <c r="AV533" s="13" t="s">
        <v>82</v>
      </c>
      <c r="AW533" s="13" t="s">
        <v>33</v>
      </c>
      <c r="AX533" s="13" t="s">
        <v>72</v>
      </c>
      <c r="AY533" s="206" t="s">
        <v>137</v>
      </c>
    </row>
    <row r="534" spans="1:51" s="16" customFormat="1" ht="11.25" x14ac:dyDescent="0.2">
      <c r="B534" s="228"/>
      <c r="C534" s="229"/>
      <c r="D534" s="197" t="s">
        <v>148</v>
      </c>
      <c r="E534" s="230" t="s">
        <v>19</v>
      </c>
      <c r="F534" s="231" t="s">
        <v>285</v>
      </c>
      <c r="G534" s="229"/>
      <c r="H534" s="232">
        <v>35.826000000000001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AT534" s="238" t="s">
        <v>148</v>
      </c>
      <c r="AU534" s="238" t="s">
        <v>82</v>
      </c>
      <c r="AV534" s="16" t="s">
        <v>138</v>
      </c>
      <c r="AW534" s="16" t="s">
        <v>33</v>
      </c>
      <c r="AX534" s="16" t="s">
        <v>72</v>
      </c>
      <c r="AY534" s="238" t="s">
        <v>137</v>
      </c>
    </row>
    <row r="535" spans="1:51" s="14" customFormat="1" ht="11.25" x14ac:dyDescent="0.2">
      <c r="B535" s="207"/>
      <c r="C535" s="208"/>
      <c r="D535" s="197" t="s">
        <v>148</v>
      </c>
      <c r="E535" s="209" t="s">
        <v>19</v>
      </c>
      <c r="F535" s="210" t="s">
        <v>173</v>
      </c>
      <c r="G535" s="208"/>
      <c r="H535" s="209" t="s">
        <v>19</v>
      </c>
      <c r="I535" s="211"/>
      <c r="J535" s="208"/>
      <c r="K535" s="208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148</v>
      </c>
      <c r="AU535" s="216" t="s">
        <v>82</v>
      </c>
      <c r="AV535" s="14" t="s">
        <v>80</v>
      </c>
      <c r="AW535" s="14" t="s">
        <v>33</v>
      </c>
      <c r="AX535" s="14" t="s">
        <v>72</v>
      </c>
      <c r="AY535" s="216" t="s">
        <v>137</v>
      </c>
    </row>
    <row r="536" spans="1:51" s="14" customFormat="1" ht="11.25" x14ac:dyDescent="0.2">
      <c r="B536" s="207"/>
      <c r="C536" s="208"/>
      <c r="D536" s="197" t="s">
        <v>148</v>
      </c>
      <c r="E536" s="209" t="s">
        <v>19</v>
      </c>
      <c r="F536" s="210" t="s">
        <v>357</v>
      </c>
      <c r="G536" s="208"/>
      <c r="H536" s="209" t="s">
        <v>19</v>
      </c>
      <c r="I536" s="211"/>
      <c r="J536" s="208"/>
      <c r="K536" s="208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148</v>
      </c>
      <c r="AU536" s="216" t="s">
        <v>82</v>
      </c>
      <c r="AV536" s="14" t="s">
        <v>80</v>
      </c>
      <c r="AW536" s="14" t="s">
        <v>33</v>
      </c>
      <c r="AX536" s="14" t="s">
        <v>72</v>
      </c>
      <c r="AY536" s="216" t="s">
        <v>137</v>
      </c>
    </row>
    <row r="537" spans="1:51" s="13" customFormat="1" ht="11.25" x14ac:dyDescent="0.2">
      <c r="B537" s="195"/>
      <c r="C537" s="196"/>
      <c r="D537" s="197" t="s">
        <v>148</v>
      </c>
      <c r="E537" s="198" t="s">
        <v>19</v>
      </c>
      <c r="F537" s="199" t="s">
        <v>623</v>
      </c>
      <c r="G537" s="196"/>
      <c r="H537" s="200">
        <v>22.824999999999999</v>
      </c>
      <c r="I537" s="201"/>
      <c r="J537" s="196"/>
      <c r="K537" s="196"/>
      <c r="L537" s="202"/>
      <c r="M537" s="203"/>
      <c r="N537" s="204"/>
      <c r="O537" s="204"/>
      <c r="P537" s="204"/>
      <c r="Q537" s="204"/>
      <c r="R537" s="204"/>
      <c r="S537" s="204"/>
      <c r="T537" s="205"/>
      <c r="AT537" s="206" t="s">
        <v>148</v>
      </c>
      <c r="AU537" s="206" t="s">
        <v>82</v>
      </c>
      <c r="AV537" s="13" t="s">
        <v>82</v>
      </c>
      <c r="AW537" s="13" t="s">
        <v>33</v>
      </c>
      <c r="AX537" s="13" t="s">
        <v>72</v>
      </c>
      <c r="AY537" s="206" t="s">
        <v>137</v>
      </c>
    </row>
    <row r="538" spans="1:51" s="14" customFormat="1" ht="11.25" x14ac:dyDescent="0.2">
      <c r="B538" s="207"/>
      <c r="C538" s="208"/>
      <c r="D538" s="197" t="s">
        <v>148</v>
      </c>
      <c r="E538" s="209" t="s">
        <v>19</v>
      </c>
      <c r="F538" s="210" t="s">
        <v>359</v>
      </c>
      <c r="G538" s="208"/>
      <c r="H538" s="209" t="s">
        <v>19</v>
      </c>
      <c r="I538" s="211"/>
      <c r="J538" s="208"/>
      <c r="K538" s="208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148</v>
      </c>
      <c r="AU538" s="216" t="s">
        <v>82</v>
      </c>
      <c r="AV538" s="14" t="s">
        <v>80</v>
      </c>
      <c r="AW538" s="14" t="s">
        <v>33</v>
      </c>
      <c r="AX538" s="14" t="s">
        <v>72</v>
      </c>
      <c r="AY538" s="216" t="s">
        <v>137</v>
      </c>
    </row>
    <row r="539" spans="1:51" s="13" customFormat="1" ht="11.25" x14ac:dyDescent="0.2">
      <c r="B539" s="195"/>
      <c r="C539" s="196"/>
      <c r="D539" s="197" t="s">
        <v>148</v>
      </c>
      <c r="E539" s="198" t="s">
        <v>19</v>
      </c>
      <c r="F539" s="199" t="s">
        <v>624</v>
      </c>
      <c r="G539" s="196"/>
      <c r="H539" s="200">
        <v>111.075</v>
      </c>
      <c r="I539" s="201"/>
      <c r="J539" s="196"/>
      <c r="K539" s="196"/>
      <c r="L539" s="202"/>
      <c r="M539" s="203"/>
      <c r="N539" s="204"/>
      <c r="O539" s="204"/>
      <c r="P539" s="204"/>
      <c r="Q539" s="204"/>
      <c r="R539" s="204"/>
      <c r="S539" s="204"/>
      <c r="T539" s="205"/>
      <c r="AT539" s="206" t="s">
        <v>148</v>
      </c>
      <c r="AU539" s="206" t="s">
        <v>82</v>
      </c>
      <c r="AV539" s="13" t="s">
        <v>82</v>
      </c>
      <c r="AW539" s="13" t="s">
        <v>33</v>
      </c>
      <c r="AX539" s="13" t="s">
        <v>72</v>
      </c>
      <c r="AY539" s="206" t="s">
        <v>137</v>
      </c>
    </row>
    <row r="540" spans="1:51" s="16" customFormat="1" ht="11.25" x14ac:dyDescent="0.2">
      <c r="B540" s="228"/>
      <c r="C540" s="229"/>
      <c r="D540" s="197" t="s">
        <v>148</v>
      </c>
      <c r="E540" s="230" t="s">
        <v>19</v>
      </c>
      <c r="F540" s="231" t="s">
        <v>310</v>
      </c>
      <c r="G540" s="229"/>
      <c r="H540" s="232">
        <v>133.9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AT540" s="238" t="s">
        <v>148</v>
      </c>
      <c r="AU540" s="238" t="s">
        <v>82</v>
      </c>
      <c r="AV540" s="16" t="s">
        <v>138</v>
      </c>
      <c r="AW540" s="16" t="s">
        <v>33</v>
      </c>
      <c r="AX540" s="16" t="s">
        <v>72</v>
      </c>
      <c r="AY540" s="238" t="s">
        <v>137</v>
      </c>
    </row>
    <row r="541" spans="1:51" s="14" customFormat="1" ht="11.25" x14ac:dyDescent="0.2">
      <c r="B541" s="207"/>
      <c r="C541" s="208"/>
      <c r="D541" s="197" t="s">
        <v>148</v>
      </c>
      <c r="E541" s="209" t="s">
        <v>19</v>
      </c>
      <c r="F541" s="210" t="s">
        <v>217</v>
      </c>
      <c r="G541" s="208"/>
      <c r="H541" s="209" t="s">
        <v>19</v>
      </c>
      <c r="I541" s="211"/>
      <c r="J541" s="208"/>
      <c r="K541" s="208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148</v>
      </c>
      <c r="AU541" s="216" t="s">
        <v>82</v>
      </c>
      <c r="AV541" s="14" t="s">
        <v>80</v>
      </c>
      <c r="AW541" s="14" t="s">
        <v>33</v>
      </c>
      <c r="AX541" s="14" t="s">
        <v>72</v>
      </c>
      <c r="AY541" s="216" t="s">
        <v>137</v>
      </c>
    </row>
    <row r="542" spans="1:51" s="13" customFormat="1" ht="11.25" x14ac:dyDescent="0.2">
      <c r="B542" s="195"/>
      <c r="C542" s="196"/>
      <c r="D542" s="197" t="s">
        <v>148</v>
      </c>
      <c r="E542" s="198" t="s">
        <v>19</v>
      </c>
      <c r="F542" s="199" t="s">
        <v>625</v>
      </c>
      <c r="G542" s="196"/>
      <c r="H542" s="200">
        <v>5.2</v>
      </c>
      <c r="I542" s="201"/>
      <c r="J542" s="196"/>
      <c r="K542" s="196"/>
      <c r="L542" s="202"/>
      <c r="M542" s="203"/>
      <c r="N542" s="204"/>
      <c r="O542" s="204"/>
      <c r="P542" s="204"/>
      <c r="Q542" s="204"/>
      <c r="R542" s="204"/>
      <c r="S542" s="204"/>
      <c r="T542" s="205"/>
      <c r="AT542" s="206" t="s">
        <v>148</v>
      </c>
      <c r="AU542" s="206" t="s">
        <v>82</v>
      </c>
      <c r="AV542" s="13" t="s">
        <v>82</v>
      </c>
      <c r="AW542" s="13" t="s">
        <v>33</v>
      </c>
      <c r="AX542" s="13" t="s">
        <v>72</v>
      </c>
      <c r="AY542" s="206" t="s">
        <v>137</v>
      </c>
    </row>
    <row r="543" spans="1:51" s="14" customFormat="1" ht="11.25" x14ac:dyDescent="0.2">
      <c r="B543" s="207"/>
      <c r="C543" s="208"/>
      <c r="D543" s="197" t="s">
        <v>148</v>
      </c>
      <c r="E543" s="209" t="s">
        <v>19</v>
      </c>
      <c r="F543" s="210" t="s">
        <v>363</v>
      </c>
      <c r="G543" s="208"/>
      <c r="H543" s="209" t="s">
        <v>19</v>
      </c>
      <c r="I543" s="211"/>
      <c r="J543" s="208"/>
      <c r="K543" s="208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148</v>
      </c>
      <c r="AU543" s="216" t="s">
        <v>82</v>
      </c>
      <c r="AV543" s="14" t="s">
        <v>80</v>
      </c>
      <c r="AW543" s="14" t="s">
        <v>33</v>
      </c>
      <c r="AX543" s="14" t="s">
        <v>72</v>
      </c>
      <c r="AY543" s="216" t="s">
        <v>137</v>
      </c>
    </row>
    <row r="544" spans="1:51" s="13" customFormat="1" ht="11.25" x14ac:dyDescent="0.2">
      <c r="B544" s="195"/>
      <c r="C544" s="196"/>
      <c r="D544" s="197" t="s">
        <v>148</v>
      </c>
      <c r="E544" s="198" t="s">
        <v>19</v>
      </c>
      <c r="F544" s="199" t="s">
        <v>626</v>
      </c>
      <c r="G544" s="196"/>
      <c r="H544" s="200">
        <v>47.95</v>
      </c>
      <c r="I544" s="201"/>
      <c r="J544" s="196"/>
      <c r="K544" s="196"/>
      <c r="L544" s="202"/>
      <c r="M544" s="203"/>
      <c r="N544" s="204"/>
      <c r="O544" s="204"/>
      <c r="P544" s="204"/>
      <c r="Q544" s="204"/>
      <c r="R544" s="204"/>
      <c r="S544" s="204"/>
      <c r="T544" s="205"/>
      <c r="AT544" s="206" t="s">
        <v>148</v>
      </c>
      <c r="AU544" s="206" t="s">
        <v>82</v>
      </c>
      <c r="AV544" s="13" t="s">
        <v>82</v>
      </c>
      <c r="AW544" s="13" t="s">
        <v>33</v>
      </c>
      <c r="AX544" s="13" t="s">
        <v>72</v>
      </c>
      <c r="AY544" s="206" t="s">
        <v>137</v>
      </c>
    </row>
    <row r="545" spans="1:65" s="16" customFormat="1" ht="11.25" x14ac:dyDescent="0.2">
      <c r="B545" s="228"/>
      <c r="C545" s="229"/>
      <c r="D545" s="197" t="s">
        <v>148</v>
      </c>
      <c r="E545" s="230" t="s">
        <v>19</v>
      </c>
      <c r="F545" s="231" t="s">
        <v>326</v>
      </c>
      <c r="G545" s="229"/>
      <c r="H545" s="232">
        <v>53.15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148</v>
      </c>
      <c r="AU545" s="238" t="s">
        <v>82</v>
      </c>
      <c r="AV545" s="16" t="s">
        <v>138</v>
      </c>
      <c r="AW545" s="16" t="s">
        <v>33</v>
      </c>
      <c r="AX545" s="16" t="s">
        <v>72</v>
      </c>
      <c r="AY545" s="238" t="s">
        <v>137</v>
      </c>
    </row>
    <row r="546" spans="1:65" s="15" customFormat="1" ht="11.25" x14ac:dyDescent="0.2">
      <c r="B546" s="217"/>
      <c r="C546" s="218"/>
      <c r="D546" s="197" t="s">
        <v>148</v>
      </c>
      <c r="E546" s="219" t="s">
        <v>19</v>
      </c>
      <c r="F546" s="220" t="s">
        <v>189</v>
      </c>
      <c r="G546" s="218"/>
      <c r="H546" s="221">
        <v>222.876</v>
      </c>
      <c r="I546" s="222"/>
      <c r="J546" s="218"/>
      <c r="K546" s="218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148</v>
      </c>
      <c r="AU546" s="227" t="s">
        <v>82</v>
      </c>
      <c r="AV546" s="15" t="s">
        <v>144</v>
      </c>
      <c r="AW546" s="15" t="s">
        <v>33</v>
      </c>
      <c r="AX546" s="15" t="s">
        <v>80</v>
      </c>
      <c r="AY546" s="227" t="s">
        <v>137</v>
      </c>
    </row>
    <row r="547" spans="1:65" s="2" customFormat="1" ht="24.2" customHeight="1" x14ac:dyDescent="0.2">
      <c r="A547" s="36"/>
      <c r="B547" s="37"/>
      <c r="C547" s="176" t="s">
        <v>627</v>
      </c>
      <c r="D547" s="176" t="s">
        <v>140</v>
      </c>
      <c r="E547" s="177" t="s">
        <v>628</v>
      </c>
      <c r="F547" s="178" t="s">
        <v>629</v>
      </c>
      <c r="G547" s="179" t="s">
        <v>143</v>
      </c>
      <c r="H547" s="180">
        <v>3.4239999999999999</v>
      </c>
      <c r="I547" s="181"/>
      <c r="J547" s="182">
        <f>ROUND(I547*H547,2)</f>
        <v>0</v>
      </c>
      <c r="K547" s="183"/>
      <c r="L547" s="41"/>
      <c r="M547" s="184" t="s">
        <v>19</v>
      </c>
      <c r="N547" s="185" t="s">
        <v>43</v>
      </c>
      <c r="O547" s="66"/>
      <c r="P547" s="186">
        <f>O547*H547</f>
        <v>0</v>
      </c>
      <c r="Q547" s="186">
        <v>0</v>
      </c>
      <c r="R547" s="186">
        <f>Q547*H547</f>
        <v>0</v>
      </c>
      <c r="S547" s="186">
        <v>0.183</v>
      </c>
      <c r="T547" s="187">
        <f>S547*H547</f>
        <v>0.62659199999999993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8" t="s">
        <v>144</v>
      </c>
      <c r="AT547" s="188" t="s">
        <v>140</v>
      </c>
      <c r="AU547" s="188" t="s">
        <v>82</v>
      </c>
      <c r="AY547" s="19" t="s">
        <v>137</v>
      </c>
      <c r="BE547" s="189">
        <f>IF(N547="základní",J547,0)</f>
        <v>0</v>
      </c>
      <c r="BF547" s="189">
        <f>IF(N547="snížená",J547,0)</f>
        <v>0</v>
      </c>
      <c r="BG547" s="189">
        <f>IF(N547="zákl. přenesená",J547,0)</f>
        <v>0</v>
      </c>
      <c r="BH547" s="189">
        <f>IF(N547="sníž. přenesená",J547,0)</f>
        <v>0</v>
      </c>
      <c r="BI547" s="189">
        <f>IF(N547="nulová",J547,0)</f>
        <v>0</v>
      </c>
      <c r="BJ547" s="19" t="s">
        <v>80</v>
      </c>
      <c r="BK547" s="189">
        <f>ROUND(I547*H547,2)</f>
        <v>0</v>
      </c>
      <c r="BL547" s="19" t="s">
        <v>144</v>
      </c>
      <c r="BM547" s="188" t="s">
        <v>630</v>
      </c>
    </row>
    <row r="548" spans="1:65" s="2" customFormat="1" ht="11.25" x14ac:dyDescent="0.2">
      <c r="A548" s="36"/>
      <c r="B548" s="37"/>
      <c r="C548" s="38"/>
      <c r="D548" s="190" t="s">
        <v>146</v>
      </c>
      <c r="E548" s="38"/>
      <c r="F548" s="191" t="s">
        <v>631</v>
      </c>
      <c r="G548" s="38"/>
      <c r="H548" s="38"/>
      <c r="I548" s="192"/>
      <c r="J548" s="38"/>
      <c r="K548" s="38"/>
      <c r="L548" s="41"/>
      <c r="M548" s="193"/>
      <c r="N548" s="194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146</v>
      </c>
      <c r="AU548" s="19" t="s">
        <v>82</v>
      </c>
    </row>
    <row r="549" spans="1:65" s="14" customFormat="1" ht="11.25" x14ac:dyDescent="0.2">
      <c r="B549" s="207"/>
      <c r="C549" s="208"/>
      <c r="D549" s="197" t="s">
        <v>148</v>
      </c>
      <c r="E549" s="209" t="s">
        <v>19</v>
      </c>
      <c r="F549" s="210" t="s">
        <v>632</v>
      </c>
      <c r="G549" s="208"/>
      <c r="H549" s="209" t="s">
        <v>19</v>
      </c>
      <c r="I549" s="211"/>
      <c r="J549" s="208"/>
      <c r="K549" s="208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148</v>
      </c>
      <c r="AU549" s="216" t="s">
        <v>82</v>
      </c>
      <c r="AV549" s="14" t="s">
        <v>80</v>
      </c>
      <c r="AW549" s="14" t="s">
        <v>33</v>
      </c>
      <c r="AX549" s="14" t="s">
        <v>72</v>
      </c>
      <c r="AY549" s="216" t="s">
        <v>137</v>
      </c>
    </row>
    <row r="550" spans="1:65" s="13" customFormat="1" ht="11.25" x14ac:dyDescent="0.2">
      <c r="B550" s="195"/>
      <c r="C550" s="196"/>
      <c r="D550" s="197" t="s">
        <v>148</v>
      </c>
      <c r="E550" s="198" t="s">
        <v>19</v>
      </c>
      <c r="F550" s="199" t="s">
        <v>633</v>
      </c>
      <c r="G550" s="196"/>
      <c r="H550" s="200">
        <v>1.6</v>
      </c>
      <c r="I550" s="201"/>
      <c r="J550" s="196"/>
      <c r="K550" s="196"/>
      <c r="L550" s="202"/>
      <c r="M550" s="203"/>
      <c r="N550" s="204"/>
      <c r="O550" s="204"/>
      <c r="P550" s="204"/>
      <c r="Q550" s="204"/>
      <c r="R550" s="204"/>
      <c r="S550" s="204"/>
      <c r="T550" s="205"/>
      <c r="AT550" s="206" t="s">
        <v>148</v>
      </c>
      <c r="AU550" s="206" t="s">
        <v>82</v>
      </c>
      <c r="AV550" s="13" t="s">
        <v>82</v>
      </c>
      <c r="AW550" s="13" t="s">
        <v>33</v>
      </c>
      <c r="AX550" s="13" t="s">
        <v>72</v>
      </c>
      <c r="AY550" s="206" t="s">
        <v>137</v>
      </c>
    </row>
    <row r="551" spans="1:65" s="13" customFormat="1" ht="11.25" x14ac:dyDescent="0.2">
      <c r="B551" s="195"/>
      <c r="C551" s="196"/>
      <c r="D551" s="197" t="s">
        <v>148</v>
      </c>
      <c r="E551" s="198" t="s">
        <v>19</v>
      </c>
      <c r="F551" s="199" t="s">
        <v>634</v>
      </c>
      <c r="G551" s="196"/>
      <c r="H551" s="200">
        <v>1.8240000000000001</v>
      </c>
      <c r="I551" s="201"/>
      <c r="J551" s="196"/>
      <c r="K551" s="196"/>
      <c r="L551" s="202"/>
      <c r="M551" s="203"/>
      <c r="N551" s="204"/>
      <c r="O551" s="204"/>
      <c r="P551" s="204"/>
      <c r="Q551" s="204"/>
      <c r="R551" s="204"/>
      <c r="S551" s="204"/>
      <c r="T551" s="205"/>
      <c r="AT551" s="206" t="s">
        <v>148</v>
      </c>
      <c r="AU551" s="206" t="s">
        <v>82</v>
      </c>
      <c r="AV551" s="13" t="s">
        <v>82</v>
      </c>
      <c r="AW551" s="13" t="s">
        <v>33</v>
      </c>
      <c r="AX551" s="13" t="s">
        <v>72</v>
      </c>
      <c r="AY551" s="206" t="s">
        <v>137</v>
      </c>
    </row>
    <row r="552" spans="1:65" s="15" customFormat="1" ht="11.25" x14ac:dyDescent="0.2">
      <c r="B552" s="217"/>
      <c r="C552" s="218"/>
      <c r="D552" s="197" t="s">
        <v>148</v>
      </c>
      <c r="E552" s="219" t="s">
        <v>19</v>
      </c>
      <c r="F552" s="220" t="s">
        <v>189</v>
      </c>
      <c r="G552" s="218"/>
      <c r="H552" s="221">
        <v>3.4239999999999999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148</v>
      </c>
      <c r="AU552" s="227" t="s">
        <v>82</v>
      </c>
      <c r="AV552" s="15" t="s">
        <v>144</v>
      </c>
      <c r="AW552" s="15" t="s">
        <v>33</v>
      </c>
      <c r="AX552" s="15" t="s">
        <v>80</v>
      </c>
      <c r="AY552" s="227" t="s">
        <v>137</v>
      </c>
    </row>
    <row r="553" spans="1:65" s="2" customFormat="1" ht="21.75" customHeight="1" x14ac:dyDescent="0.2">
      <c r="A553" s="36"/>
      <c r="B553" s="37"/>
      <c r="C553" s="176" t="s">
        <v>635</v>
      </c>
      <c r="D553" s="176" t="s">
        <v>140</v>
      </c>
      <c r="E553" s="177" t="s">
        <v>636</v>
      </c>
      <c r="F553" s="178" t="s">
        <v>637</v>
      </c>
      <c r="G553" s="179" t="s">
        <v>143</v>
      </c>
      <c r="H553" s="180">
        <v>13.554</v>
      </c>
      <c r="I553" s="181"/>
      <c r="J553" s="182">
        <f>ROUND(I553*H553,2)</f>
        <v>0</v>
      </c>
      <c r="K553" s="183"/>
      <c r="L553" s="41"/>
      <c r="M553" s="184" t="s">
        <v>19</v>
      </c>
      <c r="N553" s="185" t="s">
        <v>43</v>
      </c>
      <c r="O553" s="66"/>
      <c r="P553" s="186">
        <f>O553*H553</f>
        <v>0</v>
      </c>
      <c r="Q553" s="186">
        <v>0</v>
      </c>
      <c r="R553" s="186">
        <f>Q553*H553</f>
        <v>0</v>
      </c>
      <c r="S553" s="186">
        <v>1.4999999999999999E-2</v>
      </c>
      <c r="T553" s="187">
        <f>S553*H553</f>
        <v>0.20330999999999999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8" t="s">
        <v>144</v>
      </c>
      <c r="AT553" s="188" t="s">
        <v>140</v>
      </c>
      <c r="AU553" s="188" t="s">
        <v>82</v>
      </c>
      <c r="AY553" s="19" t="s">
        <v>137</v>
      </c>
      <c r="BE553" s="189">
        <f>IF(N553="základní",J553,0)</f>
        <v>0</v>
      </c>
      <c r="BF553" s="189">
        <f>IF(N553="snížená",J553,0)</f>
        <v>0</v>
      </c>
      <c r="BG553" s="189">
        <f>IF(N553="zákl. přenesená",J553,0)</f>
        <v>0</v>
      </c>
      <c r="BH553" s="189">
        <f>IF(N553="sníž. přenesená",J553,0)</f>
        <v>0</v>
      </c>
      <c r="BI553" s="189">
        <f>IF(N553="nulová",J553,0)</f>
        <v>0</v>
      </c>
      <c r="BJ553" s="19" t="s">
        <v>80</v>
      </c>
      <c r="BK553" s="189">
        <f>ROUND(I553*H553,2)</f>
        <v>0</v>
      </c>
      <c r="BL553" s="19" t="s">
        <v>144</v>
      </c>
      <c r="BM553" s="188" t="s">
        <v>638</v>
      </c>
    </row>
    <row r="554" spans="1:65" s="2" customFormat="1" ht="11.25" x14ac:dyDescent="0.2">
      <c r="A554" s="36"/>
      <c r="B554" s="37"/>
      <c r="C554" s="38"/>
      <c r="D554" s="190" t="s">
        <v>146</v>
      </c>
      <c r="E554" s="38"/>
      <c r="F554" s="191" t="s">
        <v>639</v>
      </c>
      <c r="G554" s="38"/>
      <c r="H554" s="38"/>
      <c r="I554" s="192"/>
      <c r="J554" s="38"/>
      <c r="K554" s="38"/>
      <c r="L554" s="41"/>
      <c r="M554" s="193"/>
      <c r="N554" s="194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146</v>
      </c>
      <c r="AU554" s="19" t="s">
        <v>82</v>
      </c>
    </row>
    <row r="555" spans="1:65" s="13" customFormat="1" ht="11.25" x14ac:dyDescent="0.2">
      <c r="B555" s="195"/>
      <c r="C555" s="196"/>
      <c r="D555" s="197" t="s">
        <v>148</v>
      </c>
      <c r="E555" s="198" t="s">
        <v>19</v>
      </c>
      <c r="F555" s="199" t="s">
        <v>640</v>
      </c>
      <c r="G555" s="196"/>
      <c r="H555" s="200">
        <v>4.7039999999999997</v>
      </c>
      <c r="I555" s="201"/>
      <c r="J555" s="196"/>
      <c r="K555" s="196"/>
      <c r="L555" s="202"/>
      <c r="M555" s="203"/>
      <c r="N555" s="204"/>
      <c r="O555" s="204"/>
      <c r="P555" s="204"/>
      <c r="Q555" s="204"/>
      <c r="R555" s="204"/>
      <c r="S555" s="204"/>
      <c r="T555" s="205"/>
      <c r="AT555" s="206" t="s">
        <v>148</v>
      </c>
      <c r="AU555" s="206" t="s">
        <v>82</v>
      </c>
      <c r="AV555" s="13" t="s">
        <v>82</v>
      </c>
      <c r="AW555" s="13" t="s">
        <v>33</v>
      </c>
      <c r="AX555" s="13" t="s">
        <v>72</v>
      </c>
      <c r="AY555" s="206" t="s">
        <v>137</v>
      </c>
    </row>
    <row r="556" spans="1:65" s="13" customFormat="1" ht="11.25" x14ac:dyDescent="0.2">
      <c r="B556" s="195"/>
      <c r="C556" s="196"/>
      <c r="D556" s="197" t="s">
        <v>148</v>
      </c>
      <c r="E556" s="198" t="s">
        <v>19</v>
      </c>
      <c r="F556" s="199" t="s">
        <v>641</v>
      </c>
      <c r="G556" s="196"/>
      <c r="H556" s="200">
        <v>4.4690000000000003</v>
      </c>
      <c r="I556" s="201"/>
      <c r="J556" s="196"/>
      <c r="K556" s="196"/>
      <c r="L556" s="202"/>
      <c r="M556" s="203"/>
      <c r="N556" s="204"/>
      <c r="O556" s="204"/>
      <c r="P556" s="204"/>
      <c r="Q556" s="204"/>
      <c r="R556" s="204"/>
      <c r="S556" s="204"/>
      <c r="T556" s="205"/>
      <c r="AT556" s="206" t="s">
        <v>148</v>
      </c>
      <c r="AU556" s="206" t="s">
        <v>82</v>
      </c>
      <c r="AV556" s="13" t="s">
        <v>82</v>
      </c>
      <c r="AW556" s="13" t="s">
        <v>33</v>
      </c>
      <c r="AX556" s="13" t="s">
        <v>72</v>
      </c>
      <c r="AY556" s="206" t="s">
        <v>137</v>
      </c>
    </row>
    <row r="557" spans="1:65" s="13" customFormat="1" ht="11.25" x14ac:dyDescent="0.2">
      <c r="B557" s="195"/>
      <c r="C557" s="196"/>
      <c r="D557" s="197" t="s">
        <v>148</v>
      </c>
      <c r="E557" s="198" t="s">
        <v>19</v>
      </c>
      <c r="F557" s="199" t="s">
        <v>642</v>
      </c>
      <c r="G557" s="196"/>
      <c r="H557" s="200">
        <v>4.3810000000000002</v>
      </c>
      <c r="I557" s="201"/>
      <c r="J557" s="196"/>
      <c r="K557" s="196"/>
      <c r="L557" s="202"/>
      <c r="M557" s="203"/>
      <c r="N557" s="204"/>
      <c r="O557" s="204"/>
      <c r="P557" s="204"/>
      <c r="Q557" s="204"/>
      <c r="R557" s="204"/>
      <c r="S557" s="204"/>
      <c r="T557" s="205"/>
      <c r="AT557" s="206" t="s">
        <v>148</v>
      </c>
      <c r="AU557" s="206" t="s">
        <v>82</v>
      </c>
      <c r="AV557" s="13" t="s">
        <v>82</v>
      </c>
      <c r="AW557" s="13" t="s">
        <v>33</v>
      </c>
      <c r="AX557" s="13" t="s">
        <v>72</v>
      </c>
      <c r="AY557" s="206" t="s">
        <v>137</v>
      </c>
    </row>
    <row r="558" spans="1:65" s="15" customFormat="1" ht="11.25" x14ac:dyDescent="0.2">
      <c r="B558" s="217"/>
      <c r="C558" s="218"/>
      <c r="D558" s="197" t="s">
        <v>148</v>
      </c>
      <c r="E558" s="219" t="s">
        <v>19</v>
      </c>
      <c r="F558" s="220" t="s">
        <v>189</v>
      </c>
      <c r="G558" s="218"/>
      <c r="H558" s="221">
        <v>13.554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148</v>
      </c>
      <c r="AU558" s="227" t="s">
        <v>82</v>
      </c>
      <c r="AV558" s="15" t="s">
        <v>144</v>
      </c>
      <c r="AW558" s="15" t="s">
        <v>33</v>
      </c>
      <c r="AX558" s="15" t="s">
        <v>80</v>
      </c>
      <c r="AY558" s="227" t="s">
        <v>137</v>
      </c>
    </row>
    <row r="559" spans="1:65" s="2" customFormat="1" ht="16.5" customHeight="1" x14ac:dyDescent="0.2">
      <c r="A559" s="36"/>
      <c r="B559" s="37"/>
      <c r="C559" s="176" t="s">
        <v>643</v>
      </c>
      <c r="D559" s="176" t="s">
        <v>140</v>
      </c>
      <c r="E559" s="177" t="s">
        <v>644</v>
      </c>
      <c r="F559" s="178" t="s">
        <v>645</v>
      </c>
      <c r="G559" s="179" t="s">
        <v>143</v>
      </c>
      <c r="H559" s="180">
        <v>32.110999999999997</v>
      </c>
      <c r="I559" s="181"/>
      <c r="J559" s="182">
        <f>ROUND(I559*H559,2)</f>
        <v>0</v>
      </c>
      <c r="K559" s="183"/>
      <c r="L559" s="41"/>
      <c r="M559" s="184" t="s">
        <v>19</v>
      </c>
      <c r="N559" s="185" t="s">
        <v>43</v>
      </c>
      <c r="O559" s="66"/>
      <c r="P559" s="186">
        <f>O559*H559</f>
        <v>0</v>
      </c>
      <c r="Q559" s="186">
        <v>0</v>
      </c>
      <c r="R559" s="186">
        <f>Q559*H559</f>
        <v>0</v>
      </c>
      <c r="S559" s="186">
        <v>7.5999999999999998E-2</v>
      </c>
      <c r="T559" s="187">
        <f>S559*H559</f>
        <v>2.4404359999999996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8" t="s">
        <v>144</v>
      </c>
      <c r="AT559" s="188" t="s">
        <v>140</v>
      </c>
      <c r="AU559" s="188" t="s">
        <v>82</v>
      </c>
      <c r="AY559" s="19" t="s">
        <v>137</v>
      </c>
      <c r="BE559" s="189">
        <f>IF(N559="základní",J559,0)</f>
        <v>0</v>
      </c>
      <c r="BF559" s="189">
        <f>IF(N559="snížená",J559,0)</f>
        <v>0</v>
      </c>
      <c r="BG559" s="189">
        <f>IF(N559="zákl. přenesená",J559,0)</f>
        <v>0</v>
      </c>
      <c r="BH559" s="189">
        <f>IF(N559="sníž. přenesená",J559,0)</f>
        <v>0</v>
      </c>
      <c r="BI559" s="189">
        <f>IF(N559="nulová",J559,0)</f>
        <v>0</v>
      </c>
      <c r="BJ559" s="19" t="s">
        <v>80</v>
      </c>
      <c r="BK559" s="189">
        <f>ROUND(I559*H559,2)</f>
        <v>0</v>
      </c>
      <c r="BL559" s="19" t="s">
        <v>144</v>
      </c>
      <c r="BM559" s="188" t="s">
        <v>646</v>
      </c>
    </row>
    <row r="560" spans="1:65" s="2" customFormat="1" ht="11.25" x14ac:dyDescent="0.2">
      <c r="A560" s="36"/>
      <c r="B560" s="37"/>
      <c r="C560" s="38"/>
      <c r="D560" s="190" t="s">
        <v>146</v>
      </c>
      <c r="E560" s="38"/>
      <c r="F560" s="191" t="s">
        <v>647</v>
      </c>
      <c r="G560" s="38"/>
      <c r="H560" s="38"/>
      <c r="I560" s="192"/>
      <c r="J560" s="38"/>
      <c r="K560" s="38"/>
      <c r="L560" s="41"/>
      <c r="M560" s="193"/>
      <c r="N560" s="194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9" t="s">
        <v>146</v>
      </c>
      <c r="AU560" s="19" t="s">
        <v>82</v>
      </c>
    </row>
    <row r="561" spans="1:65" s="13" customFormat="1" ht="11.25" x14ac:dyDescent="0.2">
      <c r="B561" s="195"/>
      <c r="C561" s="196"/>
      <c r="D561" s="197" t="s">
        <v>148</v>
      </c>
      <c r="E561" s="198" t="s">
        <v>19</v>
      </c>
      <c r="F561" s="199" t="s">
        <v>648</v>
      </c>
      <c r="G561" s="196"/>
      <c r="H561" s="200">
        <v>7.88</v>
      </c>
      <c r="I561" s="201"/>
      <c r="J561" s="196"/>
      <c r="K561" s="196"/>
      <c r="L561" s="202"/>
      <c r="M561" s="203"/>
      <c r="N561" s="204"/>
      <c r="O561" s="204"/>
      <c r="P561" s="204"/>
      <c r="Q561" s="204"/>
      <c r="R561" s="204"/>
      <c r="S561" s="204"/>
      <c r="T561" s="205"/>
      <c r="AT561" s="206" t="s">
        <v>148</v>
      </c>
      <c r="AU561" s="206" t="s">
        <v>82</v>
      </c>
      <c r="AV561" s="13" t="s">
        <v>82</v>
      </c>
      <c r="AW561" s="13" t="s">
        <v>33</v>
      </c>
      <c r="AX561" s="13" t="s">
        <v>72</v>
      </c>
      <c r="AY561" s="206" t="s">
        <v>137</v>
      </c>
    </row>
    <row r="562" spans="1:65" s="14" customFormat="1" ht="11.25" x14ac:dyDescent="0.2">
      <c r="B562" s="207"/>
      <c r="C562" s="208"/>
      <c r="D562" s="197" t="s">
        <v>148</v>
      </c>
      <c r="E562" s="209" t="s">
        <v>19</v>
      </c>
      <c r="F562" s="210" t="s">
        <v>173</v>
      </c>
      <c r="G562" s="208"/>
      <c r="H562" s="209" t="s">
        <v>19</v>
      </c>
      <c r="I562" s="211"/>
      <c r="J562" s="208"/>
      <c r="K562" s="208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148</v>
      </c>
      <c r="AU562" s="216" t="s">
        <v>82</v>
      </c>
      <c r="AV562" s="14" t="s">
        <v>80</v>
      </c>
      <c r="AW562" s="14" t="s">
        <v>33</v>
      </c>
      <c r="AX562" s="14" t="s">
        <v>72</v>
      </c>
      <c r="AY562" s="216" t="s">
        <v>137</v>
      </c>
    </row>
    <row r="563" spans="1:65" s="13" customFormat="1" ht="11.25" x14ac:dyDescent="0.2">
      <c r="B563" s="195"/>
      <c r="C563" s="196"/>
      <c r="D563" s="197" t="s">
        <v>148</v>
      </c>
      <c r="E563" s="198" t="s">
        <v>19</v>
      </c>
      <c r="F563" s="199" t="s">
        <v>649</v>
      </c>
      <c r="G563" s="196"/>
      <c r="H563" s="200">
        <v>16.547999999999998</v>
      </c>
      <c r="I563" s="201"/>
      <c r="J563" s="196"/>
      <c r="K563" s="196"/>
      <c r="L563" s="202"/>
      <c r="M563" s="203"/>
      <c r="N563" s="204"/>
      <c r="O563" s="204"/>
      <c r="P563" s="204"/>
      <c r="Q563" s="204"/>
      <c r="R563" s="204"/>
      <c r="S563" s="204"/>
      <c r="T563" s="205"/>
      <c r="AT563" s="206" t="s">
        <v>148</v>
      </c>
      <c r="AU563" s="206" t="s">
        <v>82</v>
      </c>
      <c r="AV563" s="13" t="s">
        <v>82</v>
      </c>
      <c r="AW563" s="13" t="s">
        <v>33</v>
      </c>
      <c r="AX563" s="13" t="s">
        <v>72</v>
      </c>
      <c r="AY563" s="206" t="s">
        <v>137</v>
      </c>
    </row>
    <row r="564" spans="1:65" s="13" customFormat="1" ht="11.25" x14ac:dyDescent="0.2">
      <c r="B564" s="195"/>
      <c r="C564" s="196"/>
      <c r="D564" s="197" t="s">
        <v>148</v>
      </c>
      <c r="E564" s="198" t="s">
        <v>19</v>
      </c>
      <c r="F564" s="199" t="s">
        <v>650</v>
      </c>
      <c r="G564" s="196"/>
      <c r="H564" s="200">
        <v>7.6829999999999998</v>
      </c>
      <c r="I564" s="201"/>
      <c r="J564" s="196"/>
      <c r="K564" s="196"/>
      <c r="L564" s="202"/>
      <c r="M564" s="203"/>
      <c r="N564" s="204"/>
      <c r="O564" s="204"/>
      <c r="P564" s="204"/>
      <c r="Q564" s="204"/>
      <c r="R564" s="204"/>
      <c r="S564" s="204"/>
      <c r="T564" s="205"/>
      <c r="AT564" s="206" t="s">
        <v>148</v>
      </c>
      <c r="AU564" s="206" t="s">
        <v>82</v>
      </c>
      <c r="AV564" s="13" t="s">
        <v>82</v>
      </c>
      <c r="AW564" s="13" t="s">
        <v>33</v>
      </c>
      <c r="AX564" s="13" t="s">
        <v>72</v>
      </c>
      <c r="AY564" s="206" t="s">
        <v>137</v>
      </c>
    </row>
    <row r="565" spans="1:65" s="15" customFormat="1" ht="11.25" x14ac:dyDescent="0.2">
      <c r="B565" s="217"/>
      <c r="C565" s="218"/>
      <c r="D565" s="197" t="s">
        <v>148</v>
      </c>
      <c r="E565" s="219" t="s">
        <v>19</v>
      </c>
      <c r="F565" s="220" t="s">
        <v>189</v>
      </c>
      <c r="G565" s="218"/>
      <c r="H565" s="221">
        <v>32.110999999999997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148</v>
      </c>
      <c r="AU565" s="227" t="s">
        <v>82</v>
      </c>
      <c r="AV565" s="15" t="s">
        <v>144</v>
      </c>
      <c r="AW565" s="15" t="s">
        <v>33</v>
      </c>
      <c r="AX565" s="15" t="s">
        <v>80</v>
      </c>
      <c r="AY565" s="227" t="s">
        <v>137</v>
      </c>
    </row>
    <row r="566" spans="1:65" s="2" customFormat="1" ht="16.5" customHeight="1" x14ac:dyDescent="0.2">
      <c r="A566" s="36"/>
      <c r="B566" s="37"/>
      <c r="C566" s="176" t="s">
        <v>651</v>
      </c>
      <c r="D566" s="176" t="s">
        <v>140</v>
      </c>
      <c r="E566" s="177" t="s">
        <v>652</v>
      </c>
      <c r="F566" s="178" t="s">
        <v>653</v>
      </c>
      <c r="G566" s="179" t="s">
        <v>143</v>
      </c>
      <c r="H566" s="180">
        <v>2.4630000000000001</v>
      </c>
      <c r="I566" s="181"/>
      <c r="J566" s="182">
        <f>ROUND(I566*H566,2)</f>
        <v>0</v>
      </c>
      <c r="K566" s="183"/>
      <c r="L566" s="41"/>
      <c r="M566" s="184" t="s">
        <v>19</v>
      </c>
      <c r="N566" s="185" t="s">
        <v>43</v>
      </c>
      <c r="O566" s="66"/>
      <c r="P566" s="186">
        <f>O566*H566</f>
        <v>0</v>
      </c>
      <c r="Q566" s="186">
        <v>0</v>
      </c>
      <c r="R566" s="186">
        <f>Q566*H566</f>
        <v>0</v>
      </c>
      <c r="S566" s="186">
        <v>6.3E-2</v>
      </c>
      <c r="T566" s="187">
        <f>S566*H566</f>
        <v>0.155169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8" t="s">
        <v>144</v>
      </c>
      <c r="AT566" s="188" t="s">
        <v>140</v>
      </c>
      <c r="AU566" s="188" t="s">
        <v>82</v>
      </c>
      <c r="AY566" s="19" t="s">
        <v>137</v>
      </c>
      <c r="BE566" s="189">
        <f>IF(N566="základní",J566,0)</f>
        <v>0</v>
      </c>
      <c r="BF566" s="189">
        <f>IF(N566="snížená",J566,0)</f>
        <v>0</v>
      </c>
      <c r="BG566" s="189">
        <f>IF(N566="zákl. přenesená",J566,0)</f>
        <v>0</v>
      </c>
      <c r="BH566" s="189">
        <f>IF(N566="sníž. přenesená",J566,0)</f>
        <v>0</v>
      </c>
      <c r="BI566" s="189">
        <f>IF(N566="nulová",J566,0)</f>
        <v>0</v>
      </c>
      <c r="BJ566" s="19" t="s">
        <v>80</v>
      </c>
      <c r="BK566" s="189">
        <f>ROUND(I566*H566,2)</f>
        <v>0</v>
      </c>
      <c r="BL566" s="19" t="s">
        <v>144</v>
      </c>
      <c r="BM566" s="188" t="s">
        <v>654</v>
      </c>
    </row>
    <row r="567" spans="1:65" s="2" customFormat="1" ht="11.25" x14ac:dyDescent="0.2">
      <c r="A567" s="36"/>
      <c r="B567" s="37"/>
      <c r="C567" s="38"/>
      <c r="D567" s="190" t="s">
        <v>146</v>
      </c>
      <c r="E567" s="38"/>
      <c r="F567" s="191" t="s">
        <v>655</v>
      </c>
      <c r="G567" s="38"/>
      <c r="H567" s="38"/>
      <c r="I567" s="192"/>
      <c r="J567" s="38"/>
      <c r="K567" s="38"/>
      <c r="L567" s="41"/>
      <c r="M567" s="193"/>
      <c r="N567" s="194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146</v>
      </c>
      <c r="AU567" s="19" t="s">
        <v>82</v>
      </c>
    </row>
    <row r="568" spans="1:65" s="13" customFormat="1" ht="11.25" x14ac:dyDescent="0.2">
      <c r="B568" s="195"/>
      <c r="C568" s="196"/>
      <c r="D568" s="197" t="s">
        <v>148</v>
      </c>
      <c r="E568" s="198" t="s">
        <v>19</v>
      </c>
      <c r="F568" s="199" t="s">
        <v>656</v>
      </c>
      <c r="G568" s="196"/>
      <c r="H568" s="200">
        <v>2.4630000000000001</v>
      </c>
      <c r="I568" s="201"/>
      <c r="J568" s="196"/>
      <c r="K568" s="196"/>
      <c r="L568" s="202"/>
      <c r="M568" s="203"/>
      <c r="N568" s="204"/>
      <c r="O568" s="204"/>
      <c r="P568" s="204"/>
      <c r="Q568" s="204"/>
      <c r="R568" s="204"/>
      <c r="S568" s="204"/>
      <c r="T568" s="205"/>
      <c r="AT568" s="206" t="s">
        <v>148</v>
      </c>
      <c r="AU568" s="206" t="s">
        <v>82</v>
      </c>
      <c r="AV568" s="13" t="s">
        <v>82</v>
      </c>
      <c r="AW568" s="13" t="s">
        <v>33</v>
      </c>
      <c r="AX568" s="13" t="s">
        <v>80</v>
      </c>
      <c r="AY568" s="206" t="s">
        <v>137</v>
      </c>
    </row>
    <row r="569" spans="1:65" s="2" customFormat="1" ht="24.2" customHeight="1" x14ac:dyDescent="0.2">
      <c r="A569" s="36"/>
      <c r="B569" s="37"/>
      <c r="C569" s="176" t="s">
        <v>657</v>
      </c>
      <c r="D569" s="176" t="s">
        <v>140</v>
      </c>
      <c r="E569" s="177" t="s">
        <v>658</v>
      </c>
      <c r="F569" s="178" t="s">
        <v>659</v>
      </c>
      <c r="G569" s="179" t="s">
        <v>152</v>
      </c>
      <c r="H569" s="180">
        <v>1</v>
      </c>
      <c r="I569" s="181"/>
      <c r="J569" s="182">
        <f>ROUND(I569*H569,2)</f>
        <v>0</v>
      </c>
      <c r="K569" s="183"/>
      <c r="L569" s="41"/>
      <c r="M569" s="184" t="s">
        <v>19</v>
      </c>
      <c r="N569" s="185" t="s">
        <v>43</v>
      </c>
      <c r="O569" s="66"/>
      <c r="P569" s="186">
        <f>O569*H569</f>
        <v>0</v>
      </c>
      <c r="Q569" s="186">
        <v>0</v>
      </c>
      <c r="R569" s="186">
        <f>Q569*H569</f>
        <v>0</v>
      </c>
      <c r="S569" s="186">
        <v>1.6E-2</v>
      </c>
      <c r="T569" s="187">
        <f>S569*H569</f>
        <v>1.6E-2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8" t="s">
        <v>144</v>
      </c>
      <c r="AT569" s="188" t="s">
        <v>140</v>
      </c>
      <c r="AU569" s="188" t="s">
        <v>82</v>
      </c>
      <c r="AY569" s="19" t="s">
        <v>137</v>
      </c>
      <c r="BE569" s="189">
        <f>IF(N569="základní",J569,0)</f>
        <v>0</v>
      </c>
      <c r="BF569" s="189">
        <f>IF(N569="snížená",J569,0)</f>
        <v>0</v>
      </c>
      <c r="BG569" s="189">
        <f>IF(N569="zákl. přenesená",J569,0)</f>
        <v>0</v>
      </c>
      <c r="BH569" s="189">
        <f>IF(N569="sníž. přenesená",J569,0)</f>
        <v>0</v>
      </c>
      <c r="BI569" s="189">
        <f>IF(N569="nulová",J569,0)</f>
        <v>0</v>
      </c>
      <c r="BJ569" s="19" t="s">
        <v>80</v>
      </c>
      <c r="BK569" s="189">
        <f>ROUND(I569*H569,2)</f>
        <v>0</v>
      </c>
      <c r="BL569" s="19" t="s">
        <v>144</v>
      </c>
      <c r="BM569" s="188" t="s">
        <v>660</v>
      </c>
    </row>
    <row r="570" spans="1:65" s="2" customFormat="1" ht="11.25" x14ac:dyDescent="0.2">
      <c r="A570" s="36"/>
      <c r="B570" s="37"/>
      <c r="C570" s="38"/>
      <c r="D570" s="190" t="s">
        <v>146</v>
      </c>
      <c r="E570" s="38"/>
      <c r="F570" s="191" t="s">
        <v>661</v>
      </c>
      <c r="G570" s="38"/>
      <c r="H570" s="38"/>
      <c r="I570" s="192"/>
      <c r="J570" s="38"/>
      <c r="K570" s="38"/>
      <c r="L570" s="41"/>
      <c r="M570" s="193"/>
      <c r="N570" s="194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146</v>
      </c>
      <c r="AU570" s="19" t="s">
        <v>82</v>
      </c>
    </row>
    <row r="571" spans="1:65" s="13" customFormat="1" ht="11.25" x14ac:dyDescent="0.2">
      <c r="B571" s="195"/>
      <c r="C571" s="196"/>
      <c r="D571" s="197" t="s">
        <v>148</v>
      </c>
      <c r="E571" s="198" t="s">
        <v>19</v>
      </c>
      <c r="F571" s="199" t="s">
        <v>662</v>
      </c>
      <c r="G571" s="196"/>
      <c r="H571" s="200">
        <v>1</v>
      </c>
      <c r="I571" s="201"/>
      <c r="J571" s="196"/>
      <c r="K571" s="196"/>
      <c r="L571" s="202"/>
      <c r="M571" s="203"/>
      <c r="N571" s="204"/>
      <c r="O571" s="204"/>
      <c r="P571" s="204"/>
      <c r="Q571" s="204"/>
      <c r="R571" s="204"/>
      <c r="S571" s="204"/>
      <c r="T571" s="205"/>
      <c r="AT571" s="206" t="s">
        <v>148</v>
      </c>
      <c r="AU571" s="206" t="s">
        <v>82</v>
      </c>
      <c r="AV571" s="13" t="s">
        <v>82</v>
      </c>
      <c r="AW571" s="13" t="s">
        <v>33</v>
      </c>
      <c r="AX571" s="13" t="s">
        <v>80</v>
      </c>
      <c r="AY571" s="206" t="s">
        <v>137</v>
      </c>
    </row>
    <row r="572" spans="1:65" s="2" customFormat="1" ht="24.2" customHeight="1" x14ac:dyDescent="0.2">
      <c r="A572" s="36"/>
      <c r="B572" s="37"/>
      <c r="C572" s="176" t="s">
        <v>663</v>
      </c>
      <c r="D572" s="176" t="s">
        <v>140</v>
      </c>
      <c r="E572" s="177" t="s">
        <v>664</v>
      </c>
      <c r="F572" s="178" t="s">
        <v>665</v>
      </c>
      <c r="G572" s="179" t="s">
        <v>152</v>
      </c>
      <c r="H572" s="180">
        <v>4</v>
      </c>
      <c r="I572" s="181"/>
      <c r="J572" s="182">
        <f>ROUND(I572*H572,2)</f>
        <v>0</v>
      </c>
      <c r="K572" s="183"/>
      <c r="L572" s="41"/>
      <c r="M572" s="184" t="s">
        <v>19</v>
      </c>
      <c r="N572" s="185" t="s">
        <v>43</v>
      </c>
      <c r="O572" s="66"/>
      <c r="P572" s="186">
        <f>O572*H572</f>
        <v>0</v>
      </c>
      <c r="Q572" s="186">
        <v>0</v>
      </c>
      <c r="R572" s="186">
        <f>Q572*H572</f>
        <v>0</v>
      </c>
      <c r="S572" s="186">
        <v>7.3999999999999996E-2</v>
      </c>
      <c r="T572" s="187">
        <f>S572*H572</f>
        <v>0.29599999999999999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8" t="s">
        <v>144</v>
      </c>
      <c r="AT572" s="188" t="s">
        <v>140</v>
      </c>
      <c r="AU572" s="188" t="s">
        <v>82</v>
      </c>
      <c r="AY572" s="19" t="s">
        <v>137</v>
      </c>
      <c r="BE572" s="189">
        <f>IF(N572="základní",J572,0)</f>
        <v>0</v>
      </c>
      <c r="BF572" s="189">
        <f>IF(N572="snížená",J572,0)</f>
        <v>0</v>
      </c>
      <c r="BG572" s="189">
        <f>IF(N572="zákl. přenesená",J572,0)</f>
        <v>0</v>
      </c>
      <c r="BH572" s="189">
        <f>IF(N572="sníž. přenesená",J572,0)</f>
        <v>0</v>
      </c>
      <c r="BI572" s="189">
        <f>IF(N572="nulová",J572,0)</f>
        <v>0</v>
      </c>
      <c r="BJ572" s="19" t="s">
        <v>80</v>
      </c>
      <c r="BK572" s="189">
        <f>ROUND(I572*H572,2)</f>
        <v>0</v>
      </c>
      <c r="BL572" s="19" t="s">
        <v>144</v>
      </c>
      <c r="BM572" s="188" t="s">
        <v>666</v>
      </c>
    </row>
    <row r="573" spans="1:65" s="2" customFormat="1" ht="11.25" x14ac:dyDescent="0.2">
      <c r="A573" s="36"/>
      <c r="B573" s="37"/>
      <c r="C573" s="38"/>
      <c r="D573" s="190" t="s">
        <v>146</v>
      </c>
      <c r="E573" s="38"/>
      <c r="F573" s="191" t="s">
        <v>667</v>
      </c>
      <c r="G573" s="38"/>
      <c r="H573" s="38"/>
      <c r="I573" s="192"/>
      <c r="J573" s="38"/>
      <c r="K573" s="38"/>
      <c r="L573" s="41"/>
      <c r="M573" s="193"/>
      <c r="N573" s="194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146</v>
      </c>
      <c r="AU573" s="19" t="s">
        <v>82</v>
      </c>
    </row>
    <row r="574" spans="1:65" s="13" customFormat="1" ht="11.25" x14ac:dyDescent="0.2">
      <c r="B574" s="195"/>
      <c r="C574" s="196"/>
      <c r="D574" s="197" t="s">
        <v>148</v>
      </c>
      <c r="E574" s="198" t="s">
        <v>19</v>
      </c>
      <c r="F574" s="199" t="s">
        <v>668</v>
      </c>
      <c r="G574" s="196"/>
      <c r="H574" s="200">
        <v>4</v>
      </c>
      <c r="I574" s="201"/>
      <c r="J574" s="196"/>
      <c r="K574" s="196"/>
      <c r="L574" s="202"/>
      <c r="M574" s="203"/>
      <c r="N574" s="204"/>
      <c r="O574" s="204"/>
      <c r="P574" s="204"/>
      <c r="Q574" s="204"/>
      <c r="R574" s="204"/>
      <c r="S574" s="204"/>
      <c r="T574" s="205"/>
      <c r="AT574" s="206" t="s">
        <v>148</v>
      </c>
      <c r="AU574" s="206" t="s">
        <v>82</v>
      </c>
      <c r="AV574" s="13" t="s">
        <v>82</v>
      </c>
      <c r="AW574" s="13" t="s">
        <v>33</v>
      </c>
      <c r="AX574" s="13" t="s">
        <v>80</v>
      </c>
      <c r="AY574" s="206" t="s">
        <v>137</v>
      </c>
    </row>
    <row r="575" spans="1:65" s="2" customFormat="1" ht="24.2" customHeight="1" x14ac:dyDescent="0.2">
      <c r="A575" s="36"/>
      <c r="B575" s="37"/>
      <c r="C575" s="176" t="s">
        <v>669</v>
      </c>
      <c r="D575" s="176" t="s">
        <v>140</v>
      </c>
      <c r="E575" s="177" t="s">
        <v>670</v>
      </c>
      <c r="F575" s="178" t="s">
        <v>671</v>
      </c>
      <c r="G575" s="179" t="s">
        <v>152</v>
      </c>
      <c r="H575" s="180">
        <v>2</v>
      </c>
      <c r="I575" s="181"/>
      <c r="J575" s="182">
        <f>ROUND(I575*H575,2)</f>
        <v>0</v>
      </c>
      <c r="K575" s="183"/>
      <c r="L575" s="41"/>
      <c r="M575" s="184" t="s">
        <v>19</v>
      </c>
      <c r="N575" s="185" t="s">
        <v>43</v>
      </c>
      <c r="O575" s="66"/>
      <c r="P575" s="186">
        <f>O575*H575</f>
        <v>0</v>
      </c>
      <c r="Q575" s="186">
        <v>0</v>
      </c>
      <c r="R575" s="186">
        <f>Q575*H575</f>
        <v>0</v>
      </c>
      <c r="S575" s="186">
        <v>9.9000000000000005E-2</v>
      </c>
      <c r="T575" s="187">
        <f>S575*H575</f>
        <v>0.19800000000000001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8" t="s">
        <v>144</v>
      </c>
      <c r="AT575" s="188" t="s">
        <v>140</v>
      </c>
      <c r="AU575" s="188" t="s">
        <v>82</v>
      </c>
      <c r="AY575" s="19" t="s">
        <v>137</v>
      </c>
      <c r="BE575" s="189">
        <f>IF(N575="základní",J575,0)</f>
        <v>0</v>
      </c>
      <c r="BF575" s="189">
        <f>IF(N575="snížená",J575,0)</f>
        <v>0</v>
      </c>
      <c r="BG575" s="189">
        <f>IF(N575="zákl. přenesená",J575,0)</f>
        <v>0</v>
      </c>
      <c r="BH575" s="189">
        <f>IF(N575="sníž. přenesená",J575,0)</f>
        <v>0</v>
      </c>
      <c r="BI575" s="189">
        <f>IF(N575="nulová",J575,0)</f>
        <v>0</v>
      </c>
      <c r="BJ575" s="19" t="s">
        <v>80</v>
      </c>
      <c r="BK575" s="189">
        <f>ROUND(I575*H575,2)</f>
        <v>0</v>
      </c>
      <c r="BL575" s="19" t="s">
        <v>144</v>
      </c>
      <c r="BM575" s="188" t="s">
        <v>672</v>
      </c>
    </row>
    <row r="576" spans="1:65" s="2" customFormat="1" ht="11.25" x14ac:dyDescent="0.2">
      <c r="A576" s="36"/>
      <c r="B576" s="37"/>
      <c r="C576" s="38"/>
      <c r="D576" s="190" t="s">
        <v>146</v>
      </c>
      <c r="E576" s="38"/>
      <c r="F576" s="191" t="s">
        <v>673</v>
      </c>
      <c r="G576" s="38"/>
      <c r="H576" s="38"/>
      <c r="I576" s="192"/>
      <c r="J576" s="38"/>
      <c r="K576" s="38"/>
      <c r="L576" s="41"/>
      <c r="M576" s="193"/>
      <c r="N576" s="194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146</v>
      </c>
      <c r="AU576" s="19" t="s">
        <v>82</v>
      </c>
    </row>
    <row r="577" spans="1:65" s="13" customFormat="1" ht="11.25" x14ac:dyDescent="0.2">
      <c r="B577" s="195"/>
      <c r="C577" s="196"/>
      <c r="D577" s="197" t="s">
        <v>148</v>
      </c>
      <c r="E577" s="198" t="s">
        <v>19</v>
      </c>
      <c r="F577" s="199" t="s">
        <v>160</v>
      </c>
      <c r="G577" s="196"/>
      <c r="H577" s="200">
        <v>2</v>
      </c>
      <c r="I577" s="201"/>
      <c r="J577" s="196"/>
      <c r="K577" s="196"/>
      <c r="L577" s="202"/>
      <c r="M577" s="203"/>
      <c r="N577" s="204"/>
      <c r="O577" s="204"/>
      <c r="P577" s="204"/>
      <c r="Q577" s="204"/>
      <c r="R577" s="204"/>
      <c r="S577" s="204"/>
      <c r="T577" s="205"/>
      <c r="AT577" s="206" t="s">
        <v>148</v>
      </c>
      <c r="AU577" s="206" t="s">
        <v>82</v>
      </c>
      <c r="AV577" s="13" t="s">
        <v>82</v>
      </c>
      <c r="AW577" s="13" t="s">
        <v>33</v>
      </c>
      <c r="AX577" s="13" t="s">
        <v>80</v>
      </c>
      <c r="AY577" s="206" t="s">
        <v>137</v>
      </c>
    </row>
    <row r="578" spans="1:65" s="2" customFormat="1" ht="24.2" customHeight="1" x14ac:dyDescent="0.2">
      <c r="A578" s="36"/>
      <c r="B578" s="37"/>
      <c r="C578" s="176" t="s">
        <v>674</v>
      </c>
      <c r="D578" s="176" t="s">
        <v>140</v>
      </c>
      <c r="E578" s="177" t="s">
        <v>675</v>
      </c>
      <c r="F578" s="178" t="s">
        <v>676</v>
      </c>
      <c r="G578" s="179" t="s">
        <v>163</v>
      </c>
      <c r="H578" s="180">
        <v>0.13900000000000001</v>
      </c>
      <c r="I578" s="181"/>
      <c r="J578" s="182">
        <f>ROUND(I578*H578,2)</f>
        <v>0</v>
      </c>
      <c r="K578" s="183"/>
      <c r="L578" s="41"/>
      <c r="M578" s="184" t="s">
        <v>19</v>
      </c>
      <c r="N578" s="185" t="s">
        <v>43</v>
      </c>
      <c r="O578" s="66"/>
      <c r="P578" s="186">
        <f>O578*H578</f>
        <v>0</v>
      </c>
      <c r="Q578" s="186">
        <v>0</v>
      </c>
      <c r="R578" s="186">
        <f>Q578*H578</f>
        <v>0</v>
      </c>
      <c r="S578" s="186">
        <v>1.8</v>
      </c>
      <c r="T578" s="187">
        <f>S578*H578</f>
        <v>0.25020000000000003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8" t="s">
        <v>144</v>
      </c>
      <c r="AT578" s="188" t="s">
        <v>140</v>
      </c>
      <c r="AU578" s="188" t="s">
        <v>82</v>
      </c>
      <c r="AY578" s="19" t="s">
        <v>137</v>
      </c>
      <c r="BE578" s="189">
        <f>IF(N578="základní",J578,0)</f>
        <v>0</v>
      </c>
      <c r="BF578" s="189">
        <f>IF(N578="snížená",J578,0)</f>
        <v>0</v>
      </c>
      <c r="BG578" s="189">
        <f>IF(N578="zákl. přenesená",J578,0)</f>
        <v>0</v>
      </c>
      <c r="BH578" s="189">
        <f>IF(N578="sníž. přenesená",J578,0)</f>
        <v>0</v>
      </c>
      <c r="BI578" s="189">
        <f>IF(N578="nulová",J578,0)</f>
        <v>0</v>
      </c>
      <c r="BJ578" s="19" t="s">
        <v>80</v>
      </c>
      <c r="BK578" s="189">
        <f>ROUND(I578*H578,2)</f>
        <v>0</v>
      </c>
      <c r="BL578" s="19" t="s">
        <v>144</v>
      </c>
      <c r="BM578" s="188" t="s">
        <v>677</v>
      </c>
    </row>
    <row r="579" spans="1:65" s="2" customFormat="1" ht="11.25" x14ac:dyDescent="0.2">
      <c r="A579" s="36"/>
      <c r="B579" s="37"/>
      <c r="C579" s="38"/>
      <c r="D579" s="190" t="s">
        <v>146</v>
      </c>
      <c r="E579" s="38"/>
      <c r="F579" s="191" t="s">
        <v>678</v>
      </c>
      <c r="G579" s="38"/>
      <c r="H579" s="38"/>
      <c r="I579" s="192"/>
      <c r="J579" s="38"/>
      <c r="K579" s="38"/>
      <c r="L579" s="41"/>
      <c r="M579" s="193"/>
      <c r="N579" s="194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146</v>
      </c>
      <c r="AU579" s="19" t="s">
        <v>82</v>
      </c>
    </row>
    <row r="580" spans="1:65" s="13" customFormat="1" ht="11.25" x14ac:dyDescent="0.2">
      <c r="B580" s="195"/>
      <c r="C580" s="196"/>
      <c r="D580" s="197" t="s">
        <v>148</v>
      </c>
      <c r="E580" s="198" t="s">
        <v>19</v>
      </c>
      <c r="F580" s="199" t="s">
        <v>679</v>
      </c>
      <c r="G580" s="196"/>
      <c r="H580" s="200">
        <v>0.13900000000000001</v>
      </c>
      <c r="I580" s="201"/>
      <c r="J580" s="196"/>
      <c r="K580" s="196"/>
      <c r="L580" s="202"/>
      <c r="M580" s="203"/>
      <c r="N580" s="204"/>
      <c r="O580" s="204"/>
      <c r="P580" s="204"/>
      <c r="Q580" s="204"/>
      <c r="R580" s="204"/>
      <c r="S580" s="204"/>
      <c r="T580" s="205"/>
      <c r="AT580" s="206" t="s">
        <v>148</v>
      </c>
      <c r="AU580" s="206" t="s">
        <v>82</v>
      </c>
      <c r="AV580" s="13" t="s">
        <v>82</v>
      </c>
      <c r="AW580" s="13" t="s">
        <v>33</v>
      </c>
      <c r="AX580" s="13" t="s">
        <v>80</v>
      </c>
      <c r="AY580" s="206" t="s">
        <v>137</v>
      </c>
    </row>
    <row r="581" spans="1:65" s="2" customFormat="1" ht="24.2" customHeight="1" x14ac:dyDescent="0.2">
      <c r="A581" s="36"/>
      <c r="B581" s="37"/>
      <c r="C581" s="176" t="s">
        <v>680</v>
      </c>
      <c r="D581" s="176" t="s">
        <v>140</v>
      </c>
      <c r="E581" s="177" t="s">
        <v>681</v>
      </c>
      <c r="F581" s="178" t="s">
        <v>682</v>
      </c>
      <c r="G581" s="179" t="s">
        <v>152</v>
      </c>
      <c r="H581" s="180">
        <v>1</v>
      </c>
      <c r="I581" s="181"/>
      <c r="J581" s="182">
        <f>ROUND(I581*H581,2)</f>
        <v>0</v>
      </c>
      <c r="K581" s="183"/>
      <c r="L581" s="41"/>
      <c r="M581" s="184" t="s">
        <v>19</v>
      </c>
      <c r="N581" s="185" t="s">
        <v>43</v>
      </c>
      <c r="O581" s="66"/>
      <c r="P581" s="186">
        <f>O581*H581</f>
        <v>0</v>
      </c>
      <c r="Q581" s="186">
        <v>0</v>
      </c>
      <c r="R581" s="186">
        <f>Q581*H581</f>
        <v>0</v>
      </c>
      <c r="S581" s="186">
        <v>0.124</v>
      </c>
      <c r="T581" s="187">
        <f>S581*H581</f>
        <v>0.124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8" t="s">
        <v>144</v>
      </c>
      <c r="AT581" s="188" t="s">
        <v>140</v>
      </c>
      <c r="AU581" s="188" t="s">
        <v>82</v>
      </c>
      <c r="AY581" s="19" t="s">
        <v>137</v>
      </c>
      <c r="BE581" s="189">
        <f>IF(N581="základní",J581,0)</f>
        <v>0</v>
      </c>
      <c r="BF581" s="189">
        <f>IF(N581="snížená",J581,0)</f>
        <v>0</v>
      </c>
      <c r="BG581" s="189">
        <f>IF(N581="zákl. přenesená",J581,0)</f>
        <v>0</v>
      </c>
      <c r="BH581" s="189">
        <f>IF(N581="sníž. přenesená",J581,0)</f>
        <v>0</v>
      </c>
      <c r="BI581" s="189">
        <f>IF(N581="nulová",J581,0)</f>
        <v>0</v>
      </c>
      <c r="BJ581" s="19" t="s">
        <v>80</v>
      </c>
      <c r="BK581" s="189">
        <f>ROUND(I581*H581,2)</f>
        <v>0</v>
      </c>
      <c r="BL581" s="19" t="s">
        <v>144</v>
      </c>
      <c r="BM581" s="188" t="s">
        <v>683</v>
      </c>
    </row>
    <row r="582" spans="1:65" s="2" customFormat="1" ht="11.25" x14ac:dyDescent="0.2">
      <c r="A582" s="36"/>
      <c r="B582" s="37"/>
      <c r="C582" s="38"/>
      <c r="D582" s="190" t="s">
        <v>146</v>
      </c>
      <c r="E582" s="38"/>
      <c r="F582" s="191" t="s">
        <v>684</v>
      </c>
      <c r="G582" s="38"/>
      <c r="H582" s="38"/>
      <c r="I582" s="192"/>
      <c r="J582" s="38"/>
      <c r="K582" s="38"/>
      <c r="L582" s="41"/>
      <c r="M582" s="193"/>
      <c r="N582" s="194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146</v>
      </c>
      <c r="AU582" s="19" t="s">
        <v>82</v>
      </c>
    </row>
    <row r="583" spans="1:65" s="13" customFormat="1" ht="11.25" x14ac:dyDescent="0.2">
      <c r="B583" s="195"/>
      <c r="C583" s="196"/>
      <c r="D583" s="197" t="s">
        <v>148</v>
      </c>
      <c r="E583" s="198" t="s">
        <v>19</v>
      </c>
      <c r="F583" s="199" t="s">
        <v>685</v>
      </c>
      <c r="G583" s="196"/>
      <c r="H583" s="200">
        <v>1</v>
      </c>
      <c r="I583" s="201"/>
      <c r="J583" s="196"/>
      <c r="K583" s="196"/>
      <c r="L583" s="202"/>
      <c r="M583" s="203"/>
      <c r="N583" s="204"/>
      <c r="O583" s="204"/>
      <c r="P583" s="204"/>
      <c r="Q583" s="204"/>
      <c r="R583" s="204"/>
      <c r="S583" s="204"/>
      <c r="T583" s="205"/>
      <c r="AT583" s="206" t="s">
        <v>148</v>
      </c>
      <c r="AU583" s="206" t="s">
        <v>82</v>
      </c>
      <c r="AV583" s="13" t="s">
        <v>82</v>
      </c>
      <c r="AW583" s="13" t="s">
        <v>33</v>
      </c>
      <c r="AX583" s="13" t="s">
        <v>80</v>
      </c>
      <c r="AY583" s="206" t="s">
        <v>137</v>
      </c>
    </row>
    <row r="584" spans="1:65" s="2" customFormat="1" ht="24.2" customHeight="1" x14ac:dyDescent="0.2">
      <c r="A584" s="36"/>
      <c r="B584" s="37"/>
      <c r="C584" s="176" t="s">
        <v>686</v>
      </c>
      <c r="D584" s="176" t="s">
        <v>140</v>
      </c>
      <c r="E584" s="177" t="s">
        <v>687</v>
      </c>
      <c r="F584" s="178" t="s">
        <v>688</v>
      </c>
      <c r="G584" s="179" t="s">
        <v>200</v>
      </c>
      <c r="H584" s="180">
        <v>2.8</v>
      </c>
      <c r="I584" s="181"/>
      <c r="J584" s="182">
        <f>ROUND(I584*H584,2)</f>
        <v>0</v>
      </c>
      <c r="K584" s="183"/>
      <c r="L584" s="41"/>
      <c r="M584" s="184" t="s">
        <v>19</v>
      </c>
      <c r="N584" s="185" t="s">
        <v>43</v>
      </c>
      <c r="O584" s="66"/>
      <c r="P584" s="186">
        <f>O584*H584</f>
        <v>0</v>
      </c>
      <c r="Q584" s="186">
        <v>0</v>
      </c>
      <c r="R584" s="186">
        <f>Q584*H584</f>
        <v>0</v>
      </c>
      <c r="S584" s="186">
        <v>4.2000000000000003E-2</v>
      </c>
      <c r="T584" s="187">
        <f>S584*H584</f>
        <v>0.1176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8" t="s">
        <v>144</v>
      </c>
      <c r="AT584" s="188" t="s">
        <v>140</v>
      </c>
      <c r="AU584" s="188" t="s">
        <v>82</v>
      </c>
      <c r="AY584" s="19" t="s">
        <v>137</v>
      </c>
      <c r="BE584" s="189">
        <f>IF(N584="základní",J584,0)</f>
        <v>0</v>
      </c>
      <c r="BF584" s="189">
        <f>IF(N584="snížená",J584,0)</f>
        <v>0</v>
      </c>
      <c r="BG584" s="189">
        <f>IF(N584="zákl. přenesená",J584,0)</f>
        <v>0</v>
      </c>
      <c r="BH584" s="189">
        <f>IF(N584="sníž. přenesená",J584,0)</f>
        <v>0</v>
      </c>
      <c r="BI584" s="189">
        <f>IF(N584="nulová",J584,0)</f>
        <v>0</v>
      </c>
      <c r="BJ584" s="19" t="s">
        <v>80</v>
      </c>
      <c r="BK584" s="189">
        <f>ROUND(I584*H584,2)</f>
        <v>0</v>
      </c>
      <c r="BL584" s="19" t="s">
        <v>144</v>
      </c>
      <c r="BM584" s="188" t="s">
        <v>689</v>
      </c>
    </row>
    <row r="585" spans="1:65" s="2" customFormat="1" ht="11.25" x14ac:dyDescent="0.2">
      <c r="A585" s="36"/>
      <c r="B585" s="37"/>
      <c r="C585" s="38"/>
      <c r="D585" s="190" t="s">
        <v>146</v>
      </c>
      <c r="E585" s="38"/>
      <c r="F585" s="191" t="s">
        <v>690</v>
      </c>
      <c r="G585" s="38"/>
      <c r="H585" s="38"/>
      <c r="I585" s="192"/>
      <c r="J585" s="38"/>
      <c r="K585" s="38"/>
      <c r="L585" s="41"/>
      <c r="M585" s="193"/>
      <c r="N585" s="194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146</v>
      </c>
      <c r="AU585" s="19" t="s">
        <v>82</v>
      </c>
    </row>
    <row r="586" spans="1:65" s="13" customFormat="1" ht="11.25" x14ac:dyDescent="0.2">
      <c r="B586" s="195"/>
      <c r="C586" s="196"/>
      <c r="D586" s="197" t="s">
        <v>148</v>
      </c>
      <c r="E586" s="198" t="s">
        <v>19</v>
      </c>
      <c r="F586" s="199" t="s">
        <v>691</v>
      </c>
      <c r="G586" s="196"/>
      <c r="H586" s="200">
        <v>2.8</v>
      </c>
      <c r="I586" s="201"/>
      <c r="J586" s="196"/>
      <c r="K586" s="196"/>
      <c r="L586" s="202"/>
      <c r="M586" s="203"/>
      <c r="N586" s="204"/>
      <c r="O586" s="204"/>
      <c r="P586" s="204"/>
      <c r="Q586" s="204"/>
      <c r="R586" s="204"/>
      <c r="S586" s="204"/>
      <c r="T586" s="205"/>
      <c r="AT586" s="206" t="s">
        <v>148</v>
      </c>
      <c r="AU586" s="206" t="s">
        <v>82</v>
      </c>
      <c r="AV586" s="13" t="s">
        <v>82</v>
      </c>
      <c r="AW586" s="13" t="s">
        <v>33</v>
      </c>
      <c r="AX586" s="13" t="s">
        <v>80</v>
      </c>
      <c r="AY586" s="206" t="s">
        <v>137</v>
      </c>
    </row>
    <row r="587" spans="1:65" s="2" customFormat="1" ht="24.2" customHeight="1" x14ac:dyDescent="0.2">
      <c r="A587" s="36"/>
      <c r="B587" s="37"/>
      <c r="C587" s="176" t="s">
        <v>692</v>
      </c>
      <c r="D587" s="176" t="s">
        <v>140</v>
      </c>
      <c r="E587" s="177" t="s">
        <v>693</v>
      </c>
      <c r="F587" s="178" t="s">
        <v>694</v>
      </c>
      <c r="G587" s="179" t="s">
        <v>143</v>
      </c>
      <c r="H587" s="180">
        <v>781.61900000000003</v>
      </c>
      <c r="I587" s="181"/>
      <c r="J587" s="182">
        <f>ROUND(I587*H587,2)</f>
        <v>0</v>
      </c>
      <c r="K587" s="183"/>
      <c r="L587" s="41"/>
      <c r="M587" s="184" t="s">
        <v>19</v>
      </c>
      <c r="N587" s="185" t="s">
        <v>43</v>
      </c>
      <c r="O587" s="66"/>
      <c r="P587" s="186">
        <f>O587*H587</f>
        <v>0</v>
      </c>
      <c r="Q587" s="186">
        <v>0</v>
      </c>
      <c r="R587" s="186">
        <f>Q587*H587</f>
        <v>0</v>
      </c>
      <c r="S587" s="186">
        <v>4.5999999999999999E-2</v>
      </c>
      <c r="T587" s="187">
        <f>S587*H587</f>
        <v>35.954473999999998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8" t="s">
        <v>144</v>
      </c>
      <c r="AT587" s="188" t="s">
        <v>140</v>
      </c>
      <c r="AU587" s="188" t="s">
        <v>82</v>
      </c>
      <c r="AY587" s="19" t="s">
        <v>137</v>
      </c>
      <c r="BE587" s="189">
        <f>IF(N587="základní",J587,0)</f>
        <v>0</v>
      </c>
      <c r="BF587" s="189">
        <f>IF(N587="snížená",J587,0)</f>
        <v>0</v>
      </c>
      <c r="BG587" s="189">
        <f>IF(N587="zákl. přenesená",J587,0)</f>
        <v>0</v>
      </c>
      <c r="BH587" s="189">
        <f>IF(N587="sníž. přenesená",J587,0)</f>
        <v>0</v>
      </c>
      <c r="BI587" s="189">
        <f>IF(N587="nulová",J587,0)</f>
        <v>0</v>
      </c>
      <c r="BJ587" s="19" t="s">
        <v>80</v>
      </c>
      <c r="BK587" s="189">
        <f>ROUND(I587*H587,2)</f>
        <v>0</v>
      </c>
      <c r="BL587" s="19" t="s">
        <v>144</v>
      </c>
      <c r="BM587" s="188" t="s">
        <v>695</v>
      </c>
    </row>
    <row r="588" spans="1:65" s="2" customFormat="1" ht="11.25" x14ac:dyDescent="0.2">
      <c r="A588" s="36"/>
      <c r="B588" s="37"/>
      <c r="C588" s="38"/>
      <c r="D588" s="190" t="s">
        <v>146</v>
      </c>
      <c r="E588" s="38"/>
      <c r="F588" s="191" t="s">
        <v>696</v>
      </c>
      <c r="G588" s="38"/>
      <c r="H588" s="38"/>
      <c r="I588" s="192"/>
      <c r="J588" s="38"/>
      <c r="K588" s="38"/>
      <c r="L588" s="41"/>
      <c r="M588" s="193"/>
      <c r="N588" s="194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146</v>
      </c>
      <c r="AU588" s="19" t="s">
        <v>82</v>
      </c>
    </row>
    <row r="589" spans="1:65" s="14" customFormat="1" ht="11.25" x14ac:dyDescent="0.2">
      <c r="B589" s="207"/>
      <c r="C589" s="208"/>
      <c r="D589" s="197" t="s">
        <v>148</v>
      </c>
      <c r="E589" s="209" t="s">
        <v>19</v>
      </c>
      <c r="F589" s="210" t="s">
        <v>697</v>
      </c>
      <c r="G589" s="208"/>
      <c r="H589" s="209" t="s">
        <v>19</v>
      </c>
      <c r="I589" s="211"/>
      <c r="J589" s="208"/>
      <c r="K589" s="208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148</v>
      </c>
      <c r="AU589" s="216" t="s">
        <v>82</v>
      </c>
      <c r="AV589" s="14" t="s">
        <v>80</v>
      </c>
      <c r="AW589" s="14" t="s">
        <v>33</v>
      </c>
      <c r="AX589" s="14" t="s">
        <v>72</v>
      </c>
      <c r="AY589" s="216" t="s">
        <v>137</v>
      </c>
    </row>
    <row r="590" spans="1:65" s="14" customFormat="1" ht="11.25" x14ac:dyDescent="0.2">
      <c r="B590" s="207"/>
      <c r="C590" s="208"/>
      <c r="D590" s="197" t="s">
        <v>148</v>
      </c>
      <c r="E590" s="209" t="s">
        <v>19</v>
      </c>
      <c r="F590" s="210" t="s">
        <v>266</v>
      </c>
      <c r="G590" s="208"/>
      <c r="H590" s="209" t="s">
        <v>19</v>
      </c>
      <c r="I590" s="211"/>
      <c r="J590" s="208"/>
      <c r="K590" s="208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148</v>
      </c>
      <c r="AU590" s="216" t="s">
        <v>82</v>
      </c>
      <c r="AV590" s="14" t="s">
        <v>80</v>
      </c>
      <c r="AW590" s="14" t="s">
        <v>33</v>
      </c>
      <c r="AX590" s="14" t="s">
        <v>72</v>
      </c>
      <c r="AY590" s="216" t="s">
        <v>137</v>
      </c>
    </row>
    <row r="591" spans="1:65" s="13" customFormat="1" ht="11.25" x14ac:dyDescent="0.2">
      <c r="B591" s="195"/>
      <c r="C591" s="196"/>
      <c r="D591" s="197" t="s">
        <v>148</v>
      </c>
      <c r="E591" s="198" t="s">
        <v>19</v>
      </c>
      <c r="F591" s="199" t="s">
        <v>267</v>
      </c>
      <c r="G591" s="196"/>
      <c r="H591" s="200">
        <v>19.68</v>
      </c>
      <c r="I591" s="201"/>
      <c r="J591" s="196"/>
      <c r="K591" s="196"/>
      <c r="L591" s="202"/>
      <c r="M591" s="203"/>
      <c r="N591" s="204"/>
      <c r="O591" s="204"/>
      <c r="P591" s="204"/>
      <c r="Q591" s="204"/>
      <c r="R591" s="204"/>
      <c r="S591" s="204"/>
      <c r="T591" s="205"/>
      <c r="AT591" s="206" t="s">
        <v>148</v>
      </c>
      <c r="AU591" s="206" t="s">
        <v>82</v>
      </c>
      <c r="AV591" s="13" t="s">
        <v>82</v>
      </c>
      <c r="AW591" s="13" t="s">
        <v>33</v>
      </c>
      <c r="AX591" s="13" t="s">
        <v>72</v>
      </c>
      <c r="AY591" s="206" t="s">
        <v>137</v>
      </c>
    </row>
    <row r="592" spans="1:65" s="13" customFormat="1" ht="11.25" x14ac:dyDescent="0.2">
      <c r="B592" s="195"/>
      <c r="C592" s="196"/>
      <c r="D592" s="197" t="s">
        <v>148</v>
      </c>
      <c r="E592" s="198" t="s">
        <v>19</v>
      </c>
      <c r="F592" s="199" t="s">
        <v>268</v>
      </c>
      <c r="G592" s="196"/>
      <c r="H592" s="200">
        <v>5.9630000000000001</v>
      </c>
      <c r="I592" s="201"/>
      <c r="J592" s="196"/>
      <c r="K592" s="196"/>
      <c r="L592" s="202"/>
      <c r="M592" s="203"/>
      <c r="N592" s="204"/>
      <c r="O592" s="204"/>
      <c r="P592" s="204"/>
      <c r="Q592" s="204"/>
      <c r="R592" s="204"/>
      <c r="S592" s="204"/>
      <c r="T592" s="205"/>
      <c r="AT592" s="206" t="s">
        <v>148</v>
      </c>
      <c r="AU592" s="206" t="s">
        <v>82</v>
      </c>
      <c r="AV592" s="13" t="s">
        <v>82</v>
      </c>
      <c r="AW592" s="13" t="s">
        <v>33</v>
      </c>
      <c r="AX592" s="13" t="s">
        <v>72</v>
      </c>
      <c r="AY592" s="206" t="s">
        <v>137</v>
      </c>
    </row>
    <row r="593" spans="2:51" s="13" customFormat="1" ht="11.25" x14ac:dyDescent="0.2">
      <c r="B593" s="195"/>
      <c r="C593" s="196"/>
      <c r="D593" s="197" t="s">
        <v>148</v>
      </c>
      <c r="E593" s="198" t="s">
        <v>19</v>
      </c>
      <c r="F593" s="199" t="s">
        <v>269</v>
      </c>
      <c r="G593" s="196"/>
      <c r="H593" s="200">
        <v>28.364999999999998</v>
      </c>
      <c r="I593" s="201"/>
      <c r="J593" s="196"/>
      <c r="K593" s="196"/>
      <c r="L593" s="202"/>
      <c r="M593" s="203"/>
      <c r="N593" s="204"/>
      <c r="O593" s="204"/>
      <c r="P593" s="204"/>
      <c r="Q593" s="204"/>
      <c r="R593" s="204"/>
      <c r="S593" s="204"/>
      <c r="T593" s="205"/>
      <c r="AT593" s="206" t="s">
        <v>148</v>
      </c>
      <c r="AU593" s="206" t="s">
        <v>82</v>
      </c>
      <c r="AV593" s="13" t="s">
        <v>82</v>
      </c>
      <c r="AW593" s="13" t="s">
        <v>33</v>
      </c>
      <c r="AX593" s="13" t="s">
        <v>72</v>
      </c>
      <c r="AY593" s="206" t="s">
        <v>137</v>
      </c>
    </row>
    <row r="594" spans="2:51" s="13" customFormat="1" ht="11.25" x14ac:dyDescent="0.2">
      <c r="B594" s="195"/>
      <c r="C594" s="196"/>
      <c r="D594" s="197" t="s">
        <v>148</v>
      </c>
      <c r="E594" s="198" t="s">
        <v>19</v>
      </c>
      <c r="F594" s="199" t="s">
        <v>270</v>
      </c>
      <c r="G594" s="196"/>
      <c r="H594" s="200">
        <v>22.614000000000001</v>
      </c>
      <c r="I594" s="201"/>
      <c r="J594" s="196"/>
      <c r="K594" s="196"/>
      <c r="L594" s="202"/>
      <c r="M594" s="203"/>
      <c r="N594" s="204"/>
      <c r="O594" s="204"/>
      <c r="P594" s="204"/>
      <c r="Q594" s="204"/>
      <c r="R594" s="204"/>
      <c r="S594" s="204"/>
      <c r="T594" s="205"/>
      <c r="AT594" s="206" t="s">
        <v>148</v>
      </c>
      <c r="AU594" s="206" t="s">
        <v>82</v>
      </c>
      <c r="AV594" s="13" t="s">
        <v>82</v>
      </c>
      <c r="AW594" s="13" t="s">
        <v>33</v>
      </c>
      <c r="AX594" s="13" t="s">
        <v>72</v>
      </c>
      <c r="AY594" s="206" t="s">
        <v>137</v>
      </c>
    </row>
    <row r="595" spans="2:51" s="13" customFormat="1" ht="11.25" x14ac:dyDescent="0.2">
      <c r="B595" s="195"/>
      <c r="C595" s="196"/>
      <c r="D595" s="197" t="s">
        <v>148</v>
      </c>
      <c r="E595" s="198" t="s">
        <v>19</v>
      </c>
      <c r="F595" s="199" t="s">
        <v>271</v>
      </c>
      <c r="G595" s="196"/>
      <c r="H595" s="200">
        <v>38.095999999999997</v>
      </c>
      <c r="I595" s="201"/>
      <c r="J595" s="196"/>
      <c r="K595" s="196"/>
      <c r="L595" s="202"/>
      <c r="M595" s="203"/>
      <c r="N595" s="204"/>
      <c r="O595" s="204"/>
      <c r="P595" s="204"/>
      <c r="Q595" s="204"/>
      <c r="R595" s="204"/>
      <c r="S595" s="204"/>
      <c r="T595" s="205"/>
      <c r="AT595" s="206" t="s">
        <v>148</v>
      </c>
      <c r="AU595" s="206" t="s">
        <v>82</v>
      </c>
      <c r="AV595" s="13" t="s">
        <v>82</v>
      </c>
      <c r="AW595" s="13" t="s">
        <v>33</v>
      </c>
      <c r="AX595" s="13" t="s">
        <v>72</v>
      </c>
      <c r="AY595" s="206" t="s">
        <v>137</v>
      </c>
    </row>
    <row r="596" spans="2:51" s="13" customFormat="1" ht="11.25" x14ac:dyDescent="0.2">
      <c r="B596" s="195"/>
      <c r="C596" s="196"/>
      <c r="D596" s="197" t="s">
        <v>148</v>
      </c>
      <c r="E596" s="198" t="s">
        <v>19</v>
      </c>
      <c r="F596" s="199" t="s">
        <v>698</v>
      </c>
      <c r="G596" s="196"/>
      <c r="H596" s="200">
        <v>37.076000000000001</v>
      </c>
      <c r="I596" s="201"/>
      <c r="J596" s="196"/>
      <c r="K596" s="196"/>
      <c r="L596" s="202"/>
      <c r="M596" s="203"/>
      <c r="N596" s="204"/>
      <c r="O596" s="204"/>
      <c r="P596" s="204"/>
      <c r="Q596" s="204"/>
      <c r="R596" s="204"/>
      <c r="S596" s="204"/>
      <c r="T596" s="205"/>
      <c r="AT596" s="206" t="s">
        <v>148</v>
      </c>
      <c r="AU596" s="206" t="s">
        <v>82</v>
      </c>
      <c r="AV596" s="13" t="s">
        <v>82</v>
      </c>
      <c r="AW596" s="13" t="s">
        <v>33</v>
      </c>
      <c r="AX596" s="13" t="s">
        <v>72</v>
      </c>
      <c r="AY596" s="206" t="s">
        <v>137</v>
      </c>
    </row>
    <row r="597" spans="2:51" s="13" customFormat="1" ht="11.25" x14ac:dyDescent="0.2">
      <c r="B597" s="195"/>
      <c r="C597" s="196"/>
      <c r="D597" s="197" t="s">
        <v>148</v>
      </c>
      <c r="E597" s="198" t="s">
        <v>19</v>
      </c>
      <c r="F597" s="199" t="s">
        <v>699</v>
      </c>
      <c r="G597" s="196"/>
      <c r="H597" s="200">
        <v>37.603000000000002</v>
      </c>
      <c r="I597" s="201"/>
      <c r="J597" s="196"/>
      <c r="K597" s="196"/>
      <c r="L597" s="202"/>
      <c r="M597" s="203"/>
      <c r="N597" s="204"/>
      <c r="O597" s="204"/>
      <c r="P597" s="204"/>
      <c r="Q597" s="204"/>
      <c r="R597" s="204"/>
      <c r="S597" s="204"/>
      <c r="T597" s="205"/>
      <c r="AT597" s="206" t="s">
        <v>148</v>
      </c>
      <c r="AU597" s="206" t="s">
        <v>82</v>
      </c>
      <c r="AV597" s="13" t="s">
        <v>82</v>
      </c>
      <c r="AW597" s="13" t="s">
        <v>33</v>
      </c>
      <c r="AX597" s="13" t="s">
        <v>72</v>
      </c>
      <c r="AY597" s="206" t="s">
        <v>137</v>
      </c>
    </row>
    <row r="598" spans="2:51" s="14" customFormat="1" ht="11.25" x14ac:dyDescent="0.2">
      <c r="B598" s="207"/>
      <c r="C598" s="208"/>
      <c r="D598" s="197" t="s">
        <v>148</v>
      </c>
      <c r="E598" s="209" t="s">
        <v>19</v>
      </c>
      <c r="F598" s="210" t="s">
        <v>187</v>
      </c>
      <c r="G598" s="208"/>
      <c r="H598" s="209" t="s">
        <v>19</v>
      </c>
      <c r="I598" s="211"/>
      <c r="J598" s="208"/>
      <c r="K598" s="208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148</v>
      </c>
      <c r="AU598" s="216" t="s">
        <v>82</v>
      </c>
      <c r="AV598" s="14" t="s">
        <v>80</v>
      </c>
      <c r="AW598" s="14" t="s">
        <v>33</v>
      </c>
      <c r="AX598" s="14" t="s">
        <v>72</v>
      </c>
      <c r="AY598" s="216" t="s">
        <v>137</v>
      </c>
    </row>
    <row r="599" spans="2:51" s="13" customFormat="1" ht="11.25" x14ac:dyDescent="0.2">
      <c r="B599" s="195"/>
      <c r="C599" s="196"/>
      <c r="D599" s="197" t="s">
        <v>148</v>
      </c>
      <c r="E599" s="198" t="s">
        <v>19</v>
      </c>
      <c r="F599" s="199" t="s">
        <v>274</v>
      </c>
      <c r="G599" s="196"/>
      <c r="H599" s="200">
        <v>-1.89</v>
      </c>
      <c r="I599" s="201"/>
      <c r="J599" s="196"/>
      <c r="K599" s="196"/>
      <c r="L599" s="202"/>
      <c r="M599" s="203"/>
      <c r="N599" s="204"/>
      <c r="O599" s="204"/>
      <c r="P599" s="204"/>
      <c r="Q599" s="204"/>
      <c r="R599" s="204"/>
      <c r="S599" s="204"/>
      <c r="T599" s="205"/>
      <c r="AT599" s="206" t="s">
        <v>148</v>
      </c>
      <c r="AU599" s="206" t="s">
        <v>82</v>
      </c>
      <c r="AV599" s="13" t="s">
        <v>82</v>
      </c>
      <c r="AW599" s="13" t="s">
        <v>33</v>
      </c>
      <c r="AX599" s="13" t="s">
        <v>72</v>
      </c>
      <c r="AY599" s="206" t="s">
        <v>137</v>
      </c>
    </row>
    <row r="600" spans="2:51" s="13" customFormat="1" ht="11.25" x14ac:dyDescent="0.2">
      <c r="B600" s="195"/>
      <c r="C600" s="196"/>
      <c r="D600" s="197" t="s">
        <v>148</v>
      </c>
      <c r="E600" s="198" t="s">
        <v>19</v>
      </c>
      <c r="F600" s="199" t="s">
        <v>275</v>
      </c>
      <c r="G600" s="196"/>
      <c r="H600" s="200">
        <v>-6.9020000000000001</v>
      </c>
      <c r="I600" s="201"/>
      <c r="J600" s="196"/>
      <c r="K600" s="196"/>
      <c r="L600" s="202"/>
      <c r="M600" s="203"/>
      <c r="N600" s="204"/>
      <c r="O600" s="204"/>
      <c r="P600" s="204"/>
      <c r="Q600" s="204"/>
      <c r="R600" s="204"/>
      <c r="S600" s="204"/>
      <c r="T600" s="205"/>
      <c r="AT600" s="206" t="s">
        <v>148</v>
      </c>
      <c r="AU600" s="206" t="s">
        <v>82</v>
      </c>
      <c r="AV600" s="13" t="s">
        <v>82</v>
      </c>
      <c r="AW600" s="13" t="s">
        <v>33</v>
      </c>
      <c r="AX600" s="13" t="s">
        <v>72</v>
      </c>
      <c r="AY600" s="206" t="s">
        <v>137</v>
      </c>
    </row>
    <row r="601" spans="2:51" s="13" customFormat="1" ht="11.25" x14ac:dyDescent="0.2">
      <c r="B601" s="195"/>
      <c r="C601" s="196"/>
      <c r="D601" s="197" t="s">
        <v>148</v>
      </c>
      <c r="E601" s="198" t="s">
        <v>19</v>
      </c>
      <c r="F601" s="199" t="s">
        <v>276</v>
      </c>
      <c r="G601" s="196"/>
      <c r="H601" s="200">
        <v>-8.33</v>
      </c>
      <c r="I601" s="201"/>
      <c r="J601" s="196"/>
      <c r="K601" s="196"/>
      <c r="L601" s="202"/>
      <c r="M601" s="203"/>
      <c r="N601" s="204"/>
      <c r="O601" s="204"/>
      <c r="P601" s="204"/>
      <c r="Q601" s="204"/>
      <c r="R601" s="204"/>
      <c r="S601" s="204"/>
      <c r="T601" s="205"/>
      <c r="AT601" s="206" t="s">
        <v>148</v>
      </c>
      <c r="AU601" s="206" t="s">
        <v>82</v>
      </c>
      <c r="AV601" s="13" t="s">
        <v>82</v>
      </c>
      <c r="AW601" s="13" t="s">
        <v>33</v>
      </c>
      <c r="AX601" s="13" t="s">
        <v>72</v>
      </c>
      <c r="AY601" s="206" t="s">
        <v>137</v>
      </c>
    </row>
    <row r="602" spans="2:51" s="13" customFormat="1" ht="11.25" x14ac:dyDescent="0.2">
      <c r="B602" s="195"/>
      <c r="C602" s="196"/>
      <c r="D602" s="197" t="s">
        <v>148</v>
      </c>
      <c r="E602" s="198" t="s">
        <v>19</v>
      </c>
      <c r="F602" s="199" t="s">
        <v>277</v>
      </c>
      <c r="G602" s="196"/>
      <c r="H602" s="200">
        <v>-11.032</v>
      </c>
      <c r="I602" s="201"/>
      <c r="J602" s="196"/>
      <c r="K602" s="196"/>
      <c r="L602" s="202"/>
      <c r="M602" s="203"/>
      <c r="N602" s="204"/>
      <c r="O602" s="204"/>
      <c r="P602" s="204"/>
      <c r="Q602" s="204"/>
      <c r="R602" s="204"/>
      <c r="S602" s="204"/>
      <c r="T602" s="205"/>
      <c r="AT602" s="206" t="s">
        <v>148</v>
      </c>
      <c r="AU602" s="206" t="s">
        <v>82</v>
      </c>
      <c r="AV602" s="13" t="s">
        <v>82</v>
      </c>
      <c r="AW602" s="13" t="s">
        <v>33</v>
      </c>
      <c r="AX602" s="13" t="s">
        <v>72</v>
      </c>
      <c r="AY602" s="206" t="s">
        <v>137</v>
      </c>
    </row>
    <row r="603" spans="2:51" s="13" customFormat="1" ht="11.25" x14ac:dyDescent="0.2">
      <c r="B603" s="195"/>
      <c r="C603" s="196"/>
      <c r="D603" s="197" t="s">
        <v>148</v>
      </c>
      <c r="E603" s="198" t="s">
        <v>19</v>
      </c>
      <c r="F603" s="199" t="s">
        <v>278</v>
      </c>
      <c r="G603" s="196"/>
      <c r="H603" s="200">
        <v>-4.2629999999999999</v>
      </c>
      <c r="I603" s="201"/>
      <c r="J603" s="196"/>
      <c r="K603" s="196"/>
      <c r="L603" s="202"/>
      <c r="M603" s="203"/>
      <c r="N603" s="204"/>
      <c r="O603" s="204"/>
      <c r="P603" s="204"/>
      <c r="Q603" s="204"/>
      <c r="R603" s="204"/>
      <c r="S603" s="204"/>
      <c r="T603" s="205"/>
      <c r="AT603" s="206" t="s">
        <v>148</v>
      </c>
      <c r="AU603" s="206" t="s">
        <v>82</v>
      </c>
      <c r="AV603" s="13" t="s">
        <v>82</v>
      </c>
      <c r="AW603" s="13" t="s">
        <v>33</v>
      </c>
      <c r="AX603" s="13" t="s">
        <v>72</v>
      </c>
      <c r="AY603" s="206" t="s">
        <v>137</v>
      </c>
    </row>
    <row r="604" spans="2:51" s="14" customFormat="1" ht="11.25" x14ac:dyDescent="0.2">
      <c r="B604" s="207"/>
      <c r="C604" s="208"/>
      <c r="D604" s="197" t="s">
        <v>148</v>
      </c>
      <c r="E604" s="209" t="s">
        <v>19</v>
      </c>
      <c r="F604" s="210" t="s">
        <v>279</v>
      </c>
      <c r="G604" s="208"/>
      <c r="H604" s="209" t="s">
        <v>19</v>
      </c>
      <c r="I604" s="211"/>
      <c r="J604" s="208"/>
      <c r="K604" s="208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148</v>
      </c>
      <c r="AU604" s="216" t="s">
        <v>82</v>
      </c>
      <c r="AV604" s="14" t="s">
        <v>80</v>
      </c>
      <c r="AW604" s="14" t="s">
        <v>33</v>
      </c>
      <c r="AX604" s="14" t="s">
        <v>72</v>
      </c>
      <c r="AY604" s="216" t="s">
        <v>137</v>
      </c>
    </row>
    <row r="605" spans="2:51" s="13" customFormat="1" ht="11.25" x14ac:dyDescent="0.2">
      <c r="B605" s="195"/>
      <c r="C605" s="196"/>
      <c r="D605" s="197" t="s">
        <v>148</v>
      </c>
      <c r="E605" s="198" t="s">
        <v>19</v>
      </c>
      <c r="F605" s="199" t="s">
        <v>280</v>
      </c>
      <c r="G605" s="196"/>
      <c r="H605" s="200">
        <v>1.1579999999999999</v>
      </c>
      <c r="I605" s="201"/>
      <c r="J605" s="196"/>
      <c r="K605" s="196"/>
      <c r="L605" s="202"/>
      <c r="M605" s="203"/>
      <c r="N605" s="204"/>
      <c r="O605" s="204"/>
      <c r="P605" s="204"/>
      <c r="Q605" s="204"/>
      <c r="R605" s="204"/>
      <c r="S605" s="204"/>
      <c r="T605" s="205"/>
      <c r="AT605" s="206" t="s">
        <v>148</v>
      </c>
      <c r="AU605" s="206" t="s">
        <v>82</v>
      </c>
      <c r="AV605" s="13" t="s">
        <v>82</v>
      </c>
      <c r="AW605" s="13" t="s">
        <v>33</v>
      </c>
      <c r="AX605" s="13" t="s">
        <v>72</v>
      </c>
      <c r="AY605" s="206" t="s">
        <v>137</v>
      </c>
    </row>
    <row r="606" spans="2:51" s="13" customFormat="1" ht="11.25" x14ac:dyDescent="0.2">
      <c r="B606" s="195"/>
      <c r="C606" s="196"/>
      <c r="D606" s="197" t="s">
        <v>148</v>
      </c>
      <c r="E606" s="198" t="s">
        <v>19</v>
      </c>
      <c r="F606" s="199" t="s">
        <v>281</v>
      </c>
      <c r="G606" s="196"/>
      <c r="H606" s="200">
        <v>3.2719999999999998</v>
      </c>
      <c r="I606" s="201"/>
      <c r="J606" s="196"/>
      <c r="K606" s="196"/>
      <c r="L606" s="202"/>
      <c r="M606" s="203"/>
      <c r="N606" s="204"/>
      <c r="O606" s="204"/>
      <c r="P606" s="204"/>
      <c r="Q606" s="204"/>
      <c r="R606" s="204"/>
      <c r="S606" s="204"/>
      <c r="T606" s="205"/>
      <c r="AT606" s="206" t="s">
        <v>148</v>
      </c>
      <c r="AU606" s="206" t="s">
        <v>82</v>
      </c>
      <c r="AV606" s="13" t="s">
        <v>82</v>
      </c>
      <c r="AW606" s="13" t="s">
        <v>33</v>
      </c>
      <c r="AX606" s="13" t="s">
        <v>72</v>
      </c>
      <c r="AY606" s="206" t="s">
        <v>137</v>
      </c>
    </row>
    <row r="607" spans="2:51" s="13" customFormat="1" ht="11.25" x14ac:dyDescent="0.2">
      <c r="B607" s="195"/>
      <c r="C607" s="196"/>
      <c r="D607" s="197" t="s">
        <v>148</v>
      </c>
      <c r="E607" s="198" t="s">
        <v>19</v>
      </c>
      <c r="F607" s="199" t="s">
        <v>282</v>
      </c>
      <c r="G607" s="196"/>
      <c r="H607" s="200">
        <v>3.7519999999999998</v>
      </c>
      <c r="I607" s="201"/>
      <c r="J607" s="196"/>
      <c r="K607" s="196"/>
      <c r="L607" s="202"/>
      <c r="M607" s="203"/>
      <c r="N607" s="204"/>
      <c r="O607" s="204"/>
      <c r="P607" s="204"/>
      <c r="Q607" s="204"/>
      <c r="R607" s="204"/>
      <c r="S607" s="204"/>
      <c r="T607" s="205"/>
      <c r="AT607" s="206" t="s">
        <v>148</v>
      </c>
      <c r="AU607" s="206" t="s">
        <v>82</v>
      </c>
      <c r="AV607" s="13" t="s">
        <v>82</v>
      </c>
      <c r="AW607" s="13" t="s">
        <v>33</v>
      </c>
      <c r="AX607" s="13" t="s">
        <v>72</v>
      </c>
      <c r="AY607" s="206" t="s">
        <v>137</v>
      </c>
    </row>
    <row r="608" spans="2:51" s="13" customFormat="1" ht="11.25" x14ac:dyDescent="0.2">
      <c r="B608" s="195"/>
      <c r="C608" s="196"/>
      <c r="D608" s="197" t="s">
        <v>148</v>
      </c>
      <c r="E608" s="198" t="s">
        <v>19</v>
      </c>
      <c r="F608" s="199" t="s">
        <v>283</v>
      </c>
      <c r="G608" s="196"/>
      <c r="H608" s="200">
        <v>3.863</v>
      </c>
      <c r="I608" s="201"/>
      <c r="J608" s="196"/>
      <c r="K608" s="196"/>
      <c r="L608" s="202"/>
      <c r="M608" s="203"/>
      <c r="N608" s="204"/>
      <c r="O608" s="204"/>
      <c r="P608" s="204"/>
      <c r="Q608" s="204"/>
      <c r="R608" s="204"/>
      <c r="S608" s="204"/>
      <c r="T608" s="205"/>
      <c r="AT608" s="206" t="s">
        <v>148</v>
      </c>
      <c r="AU608" s="206" t="s">
        <v>82</v>
      </c>
      <c r="AV608" s="13" t="s">
        <v>82</v>
      </c>
      <c r="AW608" s="13" t="s">
        <v>33</v>
      </c>
      <c r="AX608" s="13" t="s">
        <v>72</v>
      </c>
      <c r="AY608" s="206" t="s">
        <v>137</v>
      </c>
    </row>
    <row r="609" spans="2:51" s="13" customFormat="1" ht="11.25" x14ac:dyDescent="0.2">
      <c r="B609" s="195"/>
      <c r="C609" s="196"/>
      <c r="D609" s="197" t="s">
        <v>148</v>
      </c>
      <c r="E609" s="198" t="s">
        <v>19</v>
      </c>
      <c r="F609" s="199" t="s">
        <v>284</v>
      </c>
      <c r="G609" s="196"/>
      <c r="H609" s="200">
        <v>2.181</v>
      </c>
      <c r="I609" s="201"/>
      <c r="J609" s="196"/>
      <c r="K609" s="196"/>
      <c r="L609" s="202"/>
      <c r="M609" s="203"/>
      <c r="N609" s="204"/>
      <c r="O609" s="204"/>
      <c r="P609" s="204"/>
      <c r="Q609" s="204"/>
      <c r="R609" s="204"/>
      <c r="S609" s="204"/>
      <c r="T609" s="205"/>
      <c r="AT609" s="206" t="s">
        <v>148</v>
      </c>
      <c r="AU609" s="206" t="s">
        <v>82</v>
      </c>
      <c r="AV609" s="13" t="s">
        <v>82</v>
      </c>
      <c r="AW609" s="13" t="s">
        <v>33</v>
      </c>
      <c r="AX609" s="13" t="s">
        <v>72</v>
      </c>
      <c r="AY609" s="206" t="s">
        <v>137</v>
      </c>
    </row>
    <row r="610" spans="2:51" s="16" customFormat="1" ht="11.25" x14ac:dyDescent="0.2">
      <c r="B610" s="228"/>
      <c r="C610" s="229"/>
      <c r="D610" s="197" t="s">
        <v>148</v>
      </c>
      <c r="E610" s="230" t="s">
        <v>19</v>
      </c>
      <c r="F610" s="231" t="s">
        <v>285</v>
      </c>
      <c r="G610" s="229"/>
      <c r="H610" s="232">
        <v>171.20599999999999</v>
      </c>
      <c r="I610" s="233"/>
      <c r="J610" s="229"/>
      <c r="K610" s="229"/>
      <c r="L610" s="234"/>
      <c r="M610" s="235"/>
      <c r="N610" s="236"/>
      <c r="O610" s="236"/>
      <c r="P610" s="236"/>
      <c r="Q610" s="236"/>
      <c r="R610" s="236"/>
      <c r="S610" s="236"/>
      <c r="T610" s="237"/>
      <c r="AT610" s="238" t="s">
        <v>148</v>
      </c>
      <c r="AU610" s="238" t="s">
        <v>82</v>
      </c>
      <c r="AV610" s="16" t="s">
        <v>138</v>
      </c>
      <c r="AW610" s="16" t="s">
        <v>33</v>
      </c>
      <c r="AX610" s="16" t="s">
        <v>72</v>
      </c>
      <c r="AY610" s="238" t="s">
        <v>137</v>
      </c>
    </row>
    <row r="611" spans="2:51" s="14" customFormat="1" ht="11.25" x14ac:dyDescent="0.2">
      <c r="B611" s="207"/>
      <c r="C611" s="208"/>
      <c r="D611" s="197" t="s">
        <v>148</v>
      </c>
      <c r="E611" s="209" t="s">
        <v>19</v>
      </c>
      <c r="F611" s="210" t="s">
        <v>173</v>
      </c>
      <c r="G611" s="208"/>
      <c r="H611" s="209" t="s">
        <v>19</v>
      </c>
      <c r="I611" s="211"/>
      <c r="J611" s="208"/>
      <c r="K611" s="208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148</v>
      </c>
      <c r="AU611" s="216" t="s">
        <v>82</v>
      </c>
      <c r="AV611" s="14" t="s">
        <v>80</v>
      </c>
      <c r="AW611" s="14" t="s">
        <v>33</v>
      </c>
      <c r="AX611" s="14" t="s">
        <v>72</v>
      </c>
      <c r="AY611" s="216" t="s">
        <v>137</v>
      </c>
    </row>
    <row r="612" spans="2:51" s="13" customFormat="1" ht="11.25" x14ac:dyDescent="0.2">
      <c r="B612" s="195"/>
      <c r="C612" s="196"/>
      <c r="D612" s="197" t="s">
        <v>148</v>
      </c>
      <c r="E612" s="198" t="s">
        <v>19</v>
      </c>
      <c r="F612" s="199" t="s">
        <v>286</v>
      </c>
      <c r="G612" s="196"/>
      <c r="H612" s="200">
        <v>18.849</v>
      </c>
      <c r="I612" s="201"/>
      <c r="J612" s="196"/>
      <c r="K612" s="196"/>
      <c r="L612" s="202"/>
      <c r="M612" s="203"/>
      <c r="N612" s="204"/>
      <c r="O612" s="204"/>
      <c r="P612" s="204"/>
      <c r="Q612" s="204"/>
      <c r="R612" s="204"/>
      <c r="S612" s="204"/>
      <c r="T612" s="205"/>
      <c r="AT612" s="206" t="s">
        <v>148</v>
      </c>
      <c r="AU612" s="206" t="s">
        <v>82</v>
      </c>
      <c r="AV612" s="13" t="s">
        <v>82</v>
      </c>
      <c r="AW612" s="13" t="s">
        <v>33</v>
      </c>
      <c r="AX612" s="13" t="s">
        <v>72</v>
      </c>
      <c r="AY612" s="206" t="s">
        <v>137</v>
      </c>
    </row>
    <row r="613" spans="2:51" s="13" customFormat="1" ht="11.25" x14ac:dyDescent="0.2">
      <c r="B613" s="195"/>
      <c r="C613" s="196"/>
      <c r="D613" s="197" t="s">
        <v>148</v>
      </c>
      <c r="E613" s="198" t="s">
        <v>19</v>
      </c>
      <c r="F613" s="199" t="s">
        <v>287</v>
      </c>
      <c r="G613" s="196"/>
      <c r="H613" s="200">
        <v>23.538</v>
      </c>
      <c r="I613" s="201"/>
      <c r="J613" s="196"/>
      <c r="K613" s="196"/>
      <c r="L613" s="202"/>
      <c r="M613" s="203"/>
      <c r="N613" s="204"/>
      <c r="O613" s="204"/>
      <c r="P613" s="204"/>
      <c r="Q613" s="204"/>
      <c r="R613" s="204"/>
      <c r="S613" s="204"/>
      <c r="T613" s="205"/>
      <c r="AT613" s="206" t="s">
        <v>148</v>
      </c>
      <c r="AU613" s="206" t="s">
        <v>82</v>
      </c>
      <c r="AV613" s="13" t="s">
        <v>82</v>
      </c>
      <c r="AW613" s="13" t="s">
        <v>33</v>
      </c>
      <c r="AX613" s="13" t="s">
        <v>72</v>
      </c>
      <c r="AY613" s="206" t="s">
        <v>137</v>
      </c>
    </row>
    <row r="614" spans="2:51" s="13" customFormat="1" ht="11.25" x14ac:dyDescent="0.2">
      <c r="B614" s="195"/>
      <c r="C614" s="196"/>
      <c r="D614" s="197" t="s">
        <v>148</v>
      </c>
      <c r="E614" s="198" t="s">
        <v>19</v>
      </c>
      <c r="F614" s="199" t="s">
        <v>288</v>
      </c>
      <c r="G614" s="196"/>
      <c r="H614" s="200">
        <v>20.824000000000002</v>
      </c>
      <c r="I614" s="201"/>
      <c r="J614" s="196"/>
      <c r="K614" s="196"/>
      <c r="L614" s="202"/>
      <c r="M614" s="203"/>
      <c r="N614" s="204"/>
      <c r="O614" s="204"/>
      <c r="P614" s="204"/>
      <c r="Q614" s="204"/>
      <c r="R614" s="204"/>
      <c r="S614" s="204"/>
      <c r="T614" s="205"/>
      <c r="AT614" s="206" t="s">
        <v>148</v>
      </c>
      <c r="AU614" s="206" t="s">
        <v>82</v>
      </c>
      <c r="AV614" s="13" t="s">
        <v>82</v>
      </c>
      <c r="AW614" s="13" t="s">
        <v>33</v>
      </c>
      <c r="AX614" s="13" t="s">
        <v>72</v>
      </c>
      <c r="AY614" s="206" t="s">
        <v>137</v>
      </c>
    </row>
    <row r="615" spans="2:51" s="13" customFormat="1" ht="11.25" x14ac:dyDescent="0.2">
      <c r="B615" s="195"/>
      <c r="C615" s="196"/>
      <c r="D615" s="197" t="s">
        <v>148</v>
      </c>
      <c r="E615" s="198" t="s">
        <v>19</v>
      </c>
      <c r="F615" s="199" t="s">
        <v>700</v>
      </c>
      <c r="G615" s="196"/>
      <c r="H615" s="200">
        <v>45.58</v>
      </c>
      <c r="I615" s="201"/>
      <c r="J615" s="196"/>
      <c r="K615" s="196"/>
      <c r="L615" s="202"/>
      <c r="M615" s="203"/>
      <c r="N615" s="204"/>
      <c r="O615" s="204"/>
      <c r="P615" s="204"/>
      <c r="Q615" s="204"/>
      <c r="R615" s="204"/>
      <c r="S615" s="204"/>
      <c r="T615" s="205"/>
      <c r="AT615" s="206" t="s">
        <v>148</v>
      </c>
      <c r="AU615" s="206" t="s">
        <v>82</v>
      </c>
      <c r="AV615" s="13" t="s">
        <v>82</v>
      </c>
      <c r="AW615" s="13" t="s">
        <v>33</v>
      </c>
      <c r="AX615" s="13" t="s">
        <v>72</v>
      </c>
      <c r="AY615" s="206" t="s">
        <v>137</v>
      </c>
    </row>
    <row r="616" spans="2:51" s="13" customFormat="1" ht="11.25" x14ac:dyDescent="0.2">
      <c r="B616" s="195"/>
      <c r="C616" s="196"/>
      <c r="D616" s="197" t="s">
        <v>148</v>
      </c>
      <c r="E616" s="198" t="s">
        <v>19</v>
      </c>
      <c r="F616" s="199" t="s">
        <v>701</v>
      </c>
      <c r="G616" s="196"/>
      <c r="H616" s="200">
        <v>40.006</v>
      </c>
      <c r="I616" s="201"/>
      <c r="J616" s="196"/>
      <c r="K616" s="196"/>
      <c r="L616" s="202"/>
      <c r="M616" s="203"/>
      <c r="N616" s="204"/>
      <c r="O616" s="204"/>
      <c r="P616" s="204"/>
      <c r="Q616" s="204"/>
      <c r="R616" s="204"/>
      <c r="S616" s="204"/>
      <c r="T616" s="205"/>
      <c r="AT616" s="206" t="s">
        <v>148</v>
      </c>
      <c r="AU616" s="206" t="s">
        <v>82</v>
      </c>
      <c r="AV616" s="13" t="s">
        <v>82</v>
      </c>
      <c r="AW616" s="13" t="s">
        <v>33</v>
      </c>
      <c r="AX616" s="13" t="s">
        <v>72</v>
      </c>
      <c r="AY616" s="206" t="s">
        <v>137</v>
      </c>
    </row>
    <row r="617" spans="2:51" s="13" customFormat="1" ht="11.25" x14ac:dyDescent="0.2">
      <c r="B617" s="195"/>
      <c r="C617" s="196"/>
      <c r="D617" s="197" t="s">
        <v>148</v>
      </c>
      <c r="E617" s="198" t="s">
        <v>19</v>
      </c>
      <c r="F617" s="199" t="s">
        <v>702</v>
      </c>
      <c r="G617" s="196"/>
      <c r="H617" s="200">
        <v>97.128</v>
      </c>
      <c r="I617" s="201"/>
      <c r="J617" s="196"/>
      <c r="K617" s="196"/>
      <c r="L617" s="202"/>
      <c r="M617" s="203"/>
      <c r="N617" s="204"/>
      <c r="O617" s="204"/>
      <c r="P617" s="204"/>
      <c r="Q617" s="204"/>
      <c r="R617" s="204"/>
      <c r="S617" s="204"/>
      <c r="T617" s="205"/>
      <c r="AT617" s="206" t="s">
        <v>148</v>
      </c>
      <c r="AU617" s="206" t="s">
        <v>82</v>
      </c>
      <c r="AV617" s="13" t="s">
        <v>82</v>
      </c>
      <c r="AW617" s="13" t="s">
        <v>33</v>
      </c>
      <c r="AX617" s="13" t="s">
        <v>72</v>
      </c>
      <c r="AY617" s="206" t="s">
        <v>137</v>
      </c>
    </row>
    <row r="618" spans="2:51" s="13" customFormat="1" ht="11.25" x14ac:dyDescent="0.2">
      <c r="B618" s="195"/>
      <c r="C618" s="196"/>
      <c r="D618" s="197" t="s">
        <v>148</v>
      </c>
      <c r="E618" s="198" t="s">
        <v>19</v>
      </c>
      <c r="F618" s="199" t="s">
        <v>703</v>
      </c>
      <c r="G618" s="196"/>
      <c r="H618" s="200">
        <v>33.987000000000002</v>
      </c>
      <c r="I618" s="201"/>
      <c r="J618" s="196"/>
      <c r="K618" s="196"/>
      <c r="L618" s="202"/>
      <c r="M618" s="203"/>
      <c r="N618" s="204"/>
      <c r="O618" s="204"/>
      <c r="P618" s="204"/>
      <c r="Q618" s="204"/>
      <c r="R618" s="204"/>
      <c r="S618" s="204"/>
      <c r="T618" s="205"/>
      <c r="AT618" s="206" t="s">
        <v>148</v>
      </c>
      <c r="AU618" s="206" t="s">
        <v>82</v>
      </c>
      <c r="AV618" s="13" t="s">
        <v>82</v>
      </c>
      <c r="AW618" s="13" t="s">
        <v>33</v>
      </c>
      <c r="AX618" s="13" t="s">
        <v>72</v>
      </c>
      <c r="AY618" s="206" t="s">
        <v>137</v>
      </c>
    </row>
    <row r="619" spans="2:51" s="13" customFormat="1" ht="11.25" x14ac:dyDescent="0.2">
      <c r="B619" s="195"/>
      <c r="C619" s="196"/>
      <c r="D619" s="197" t="s">
        <v>148</v>
      </c>
      <c r="E619" s="198" t="s">
        <v>19</v>
      </c>
      <c r="F619" s="199" t="s">
        <v>704</v>
      </c>
      <c r="G619" s="196"/>
      <c r="H619" s="200">
        <v>96.671999999999997</v>
      </c>
      <c r="I619" s="201"/>
      <c r="J619" s="196"/>
      <c r="K619" s="196"/>
      <c r="L619" s="202"/>
      <c r="M619" s="203"/>
      <c r="N619" s="204"/>
      <c r="O619" s="204"/>
      <c r="P619" s="204"/>
      <c r="Q619" s="204"/>
      <c r="R619" s="204"/>
      <c r="S619" s="204"/>
      <c r="T619" s="205"/>
      <c r="AT619" s="206" t="s">
        <v>148</v>
      </c>
      <c r="AU619" s="206" t="s">
        <v>82</v>
      </c>
      <c r="AV619" s="13" t="s">
        <v>82</v>
      </c>
      <c r="AW619" s="13" t="s">
        <v>33</v>
      </c>
      <c r="AX619" s="13" t="s">
        <v>72</v>
      </c>
      <c r="AY619" s="206" t="s">
        <v>137</v>
      </c>
    </row>
    <row r="620" spans="2:51" s="14" customFormat="1" ht="11.25" x14ac:dyDescent="0.2">
      <c r="B620" s="207"/>
      <c r="C620" s="208"/>
      <c r="D620" s="197" t="s">
        <v>148</v>
      </c>
      <c r="E620" s="209" t="s">
        <v>19</v>
      </c>
      <c r="F620" s="210" t="s">
        <v>187</v>
      </c>
      <c r="G620" s="208"/>
      <c r="H620" s="209" t="s">
        <v>19</v>
      </c>
      <c r="I620" s="211"/>
      <c r="J620" s="208"/>
      <c r="K620" s="208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148</v>
      </c>
      <c r="AU620" s="216" t="s">
        <v>82</v>
      </c>
      <c r="AV620" s="14" t="s">
        <v>80</v>
      </c>
      <c r="AW620" s="14" t="s">
        <v>33</v>
      </c>
      <c r="AX620" s="14" t="s">
        <v>72</v>
      </c>
      <c r="AY620" s="216" t="s">
        <v>137</v>
      </c>
    </row>
    <row r="621" spans="2:51" s="13" customFormat="1" ht="11.25" x14ac:dyDescent="0.2">
      <c r="B621" s="195"/>
      <c r="C621" s="196"/>
      <c r="D621" s="197" t="s">
        <v>148</v>
      </c>
      <c r="E621" s="198" t="s">
        <v>19</v>
      </c>
      <c r="F621" s="199" t="s">
        <v>705</v>
      </c>
      <c r="G621" s="196"/>
      <c r="H621" s="200">
        <v>-8.6280000000000001</v>
      </c>
      <c r="I621" s="201"/>
      <c r="J621" s="196"/>
      <c r="K621" s="196"/>
      <c r="L621" s="202"/>
      <c r="M621" s="203"/>
      <c r="N621" s="204"/>
      <c r="O621" s="204"/>
      <c r="P621" s="204"/>
      <c r="Q621" s="204"/>
      <c r="R621" s="204"/>
      <c r="S621" s="204"/>
      <c r="T621" s="205"/>
      <c r="AT621" s="206" t="s">
        <v>148</v>
      </c>
      <c r="AU621" s="206" t="s">
        <v>82</v>
      </c>
      <c r="AV621" s="13" t="s">
        <v>82</v>
      </c>
      <c r="AW621" s="13" t="s">
        <v>33</v>
      </c>
      <c r="AX621" s="13" t="s">
        <v>72</v>
      </c>
      <c r="AY621" s="206" t="s">
        <v>137</v>
      </c>
    </row>
    <row r="622" spans="2:51" s="13" customFormat="1" ht="11.25" x14ac:dyDescent="0.2">
      <c r="B622" s="195"/>
      <c r="C622" s="196"/>
      <c r="D622" s="197" t="s">
        <v>148</v>
      </c>
      <c r="E622" s="198" t="s">
        <v>19</v>
      </c>
      <c r="F622" s="199" t="s">
        <v>302</v>
      </c>
      <c r="G622" s="196"/>
      <c r="H622" s="200">
        <v>-27.073</v>
      </c>
      <c r="I622" s="201"/>
      <c r="J622" s="196"/>
      <c r="K622" s="196"/>
      <c r="L622" s="202"/>
      <c r="M622" s="203"/>
      <c r="N622" s="204"/>
      <c r="O622" s="204"/>
      <c r="P622" s="204"/>
      <c r="Q622" s="204"/>
      <c r="R622" s="204"/>
      <c r="S622" s="204"/>
      <c r="T622" s="205"/>
      <c r="AT622" s="206" t="s">
        <v>148</v>
      </c>
      <c r="AU622" s="206" t="s">
        <v>82</v>
      </c>
      <c r="AV622" s="13" t="s">
        <v>82</v>
      </c>
      <c r="AW622" s="13" t="s">
        <v>33</v>
      </c>
      <c r="AX622" s="13" t="s">
        <v>72</v>
      </c>
      <c r="AY622" s="206" t="s">
        <v>137</v>
      </c>
    </row>
    <row r="623" spans="2:51" s="13" customFormat="1" ht="11.25" x14ac:dyDescent="0.2">
      <c r="B623" s="195"/>
      <c r="C623" s="196"/>
      <c r="D623" s="197" t="s">
        <v>148</v>
      </c>
      <c r="E623" s="198" t="s">
        <v>19</v>
      </c>
      <c r="F623" s="199" t="s">
        <v>340</v>
      </c>
      <c r="G623" s="196"/>
      <c r="H623" s="200">
        <v>-5.516</v>
      </c>
      <c r="I623" s="201"/>
      <c r="J623" s="196"/>
      <c r="K623" s="196"/>
      <c r="L623" s="202"/>
      <c r="M623" s="203"/>
      <c r="N623" s="204"/>
      <c r="O623" s="204"/>
      <c r="P623" s="204"/>
      <c r="Q623" s="204"/>
      <c r="R623" s="204"/>
      <c r="S623" s="204"/>
      <c r="T623" s="205"/>
      <c r="AT623" s="206" t="s">
        <v>148</v>
      </c>
      <c r="AU623" s="206" t="s">
        <v>82</v>
      </c>
      <c r="AV623" s="13" t="s">
        <v>82</v>
      </c>
      <c r="AW623" s="13" t="s">
        <v>33</v>
      </c>
      <c r="AX623" s="13" t="s">
        <v>72</v>
      </c>
      <c r="AY623" s="206" t="s">
        <v>137</v>
      </c>
    </row>
    <row r="624" spans="2:51" s="13" customFormat="1" ht="11.25" x14ac:dyDescent="0.2">
      <c r="B624" s="195"/>
      <c r="C624" s="196"/>
      <c r="D624" s="197" t="s">
        <v>148</v>
      </c>
      <c r="E624" s="198" t="s">
        <v>19</v>
      </c>
      <c r="F624" s="199" t="s">
        <v>706</v>
      </c>
      <c r="G624" s="196"/>
      <c r="H624" s="200">
        <v>-18.911999999999999</v>
      </c>
      <c r="I624" s="201"/>
      <c r="J624" s="196"/>
      <c r="K624" s="196"/>
      <c r="L624" s="202"/>
      <c r="M624" s="203"/>
      <c r="N624" s="204"/>
      <c r="O624" s="204"/>
      <c r="P624" s="204"/>
      <c r="Q624" s="204"/>
      <c r="R624" s="204"/>
      <c r="S624" s="204"/>
      <c r="T624" s="205"/>
      <c r="AT624" s="206" t="s">
        <v>148</v>
      </c>
      <c r="AU624" s="206" t="s">
        <v>82</v>
      </c>
      <c r="AV624" s="13" t="s">
        <v>82</v>
      </c>
      <c r="AW624" s="13" t="s">
        <v>33</v>
      </c>
      <c r="AX624" s="13" t="s">
        <v>72</v>
      </c>
      <c r="AY624" s="206" t="s">
        <v>137</v>
      </c>
    </row>
    <row r="625" spans="2:51" s="14" customFormat="1" ht="11.25" x14ac:dyDescent="0.2">
      <c r="B625" s="207"/>
      <c r="C625" s="208"/>
      <c r="D625" s="197" t="s">
        <v>148</v>
      </c>
      <c r="E625" s="209" t="s">
        <v>19</v>
      </c>
      <c r="F625" s="210" t="s">
        <v>279</v>
      </c>
      <c r="G625" s="208"/>
      <c r="H625" s="209" t="s">
        <v>19</v>
      </c>
      <c r="I625" s="211"/>
      <c r="J625" s="208"/>
      <c r="K625" s="208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148</v>
      </c>
      <c r="AU625" s="216" t="s">
        <v>82</v>
      </c>
      <c r="AV625" s="14" t="s">
        <v>80</v>
      </c>
      <c r="AW625" s="14" t="s">
        <v>33</v>
      </c>
      <c r="AX625" s="14" t="s">
        <v>72</v>
      </c>
      <c r="AY625" s="216" t="s">
        <v>137</v>
      </c>
    </row>
    <row r="626" spans="2:51" s="13" customFormat="1" ht="11.25" x14ac:dyDescent="0.2">
      <c r="B626" s="195"/>
      <c r="C626" s="196"/>
      <c r="D626" s="197" t="s">
        <v>148</v>
      </c>
      <c r="E626" s="198" t="s">
        <v>19</v>
      </c>
      <c r="F626" s="199" t="s">
        <v>707</v>
      </c>
      <c r="G626" s="196"/>
      <c r="H626" s="200">
        <v>4.09</v>
      </c>
      <c r="I626" s="201"/>
      <c r="J626" s="196"/>
      <c r="K626" s="196"/>
      <c r="L626" s="202"/>
      <c r="M626" s="203"/>
      <c r="N626" s="204"/>
      <c r="O626" s="204"/>
      <c r="P626" s="204"/>
      <c r="Q626" s="204"/>
      <c r="R626" s="204"/>
      <c r="S626" s="204"/>
      <c r="T626" s="205"/>
      <c r="AT626" s="206" t="s">
        <v>148</v>
      </c>
      <c r="AU626" s="206" t="s">
        <v>82</v>
      </c>
      <c r="AV626" s="13" t="s">
        <v>82</v>
      </c>
      <c r="AW626" s="13" t="s">
        <v>33</v>
      </c>
      <c r="AX626" s="13" t="s">
        <v>72</v>
      </c>
      <c r="AY626" s="206" t="s">
        <v>137</v>
      </c>
    </row>
    <row r="627" spans="2:51" s="13" customFormat="1" ht="11.25" x14ac:dyDescent="0.2">
      <c r="B627" s="195"/>
      <c r="C627" s="196"/>
      <c r="D627" s="197" t="s">
        <v>148</v>
      </c>
      <c r="E627" s="198" t="s">
        <v>19</v>
      </c>
      <c r="F627" s="199" t="s">
        <v>307</v>
      </c>
      <c r="G627" s="196"/>
      <c r="H627" s="200">
        <v>12.194000000000001</v>
      </c>
      <c r="I627" s="201"/>
      <c r="J627" s="196"/>
      <c r="K627" s="196"/>
      <c r="L627" s="202"/>
      <c r="M627" s="203"/>
      <c r="N627" s="204"/>
      <c r="O627" s="204"/>
      <c r="P627" s="204"/>
      <c r="Q627" s="204"/>
      <c r="R627" s="204"/>
      <c r="S627" s="204"/>
      <c r="T627" s="205"/>
      <c r="AT627" s="206" t="s">
        <v>148</v>
      </c>
      <c r="AU627" s="206" t="s">
        <v>82</v>
      </c>
      <c r="AV627" s="13" t="s">
        <v>82</v>
      </c>
      <c r="AW627" s="13" t="s">
        <v>33</v>
      </c>
      <c r="AX627" s="13" t="s">
        <v>72</v>
      </c>
      <c r="AY627" s="206" t="s">
        <v>137</v>
      </c>
    </row>
    <row r="628" spans="2:51" s="13" customFormat="1" ht="11.25" x14ac:dyDescent="0.2">
      <c r="B628" s="195"/>
      <c r="C628" s="196"/>
      <c r="D628" s="197" t="s">
        <v>148</v>
      </c>
      <c r="E628" s="198" t="s">
        <v>19</v>
      </c>
      <c r="F628" s="199" t="s">
        <v>708</v>
      </c>
      <c r="G628" s="196"/>
      <c r="H628" s="200">
        <v>10.3</v>
      </c>
      <c r="I628" s="201"/>
      <c r="J628" s="196"/>
      <c r="K628" s="196"/>
      <c r="L628" s="202"/>
      <c r="M628" s="203"/>
      <c r="N628" s="204"/>
      <c r="O628" s="204"/>
      <c r="P628" s="204"/>
      <c r="Q628" s="204"/>
      <c r="R628" s="204"/>
      <c r="S628" s="204"/>
      <c r="T628" s="205"/>
      <c r="AT628" s="206" t="s">
        <v>148</v>
      </c>
      <c r="AU628" s="206" t="s">
        <v>82</v>
      </c>
      <c r="AV628" s="13" t="s">
        <v>82</v>
      </c>
      <c r="AW628" s="13" t="s">
        <v>33</v>
      </c>
      <c r="AX628" s="13" t="s">
        <v>72</v>
      </c>
      <c r="AY628" s="206" t="s">
        <v>137</v>
      </c>
    </row>
    <row r="629" spans="2:51" s="13" customFormat="1" ht="11.25" x14ac:dyDescent="0.2">
      <c r="B629" s="195"/>
      <c r="C629" s="196"/>
      <c r="D629" s="197" t="s">
        <v>148</v>
      </c>
      <c r="E629" s="198" t="s">
        <v>19</v>
      </c>
      <c r="F629" s="199" t="s">
        <v>309</v>
      </c>
      <c r="G629" s="196"/>
      <c r="H629" s="200">
        <v>2.145</v>
      </c>
      <c r="I629" s="201"/>
      <c r="J629" s="196"/>
      <c r="K629" s="196"/>
      <c r="L629" s="202"/>
      <c r="M629" s="203"/>
      <c r="N629" s="204"/>
      <c r="O629" s="204"/>
      <c r="P629" s="204"/>
      <c r="Q629" s="204"/>
      <c r="R629" s="204"/>
      <c r="S629" s="204"/>
      <c r="T629" s="205"/>
      <c r="AT629" s="206" t="s">
        <v>148</v>
      </c>
      <c r="AU629" s="206" t="s">
        <v>82</v>
      </c>
      <c r="AV629" s="13" t="s">
        <v>82</v>
      </c>
      <c r="AW629" s="13" t="s">
        <v>33</v>
      </c>
      <c r="AX629" s="13" t="s">
        <v>72</v>
      </c>
      <c r="AY629" s="206" t="s">
        <v>137</v>
      </c>
    </row>
    <row r="630" spans="2:51" s="16" customFormat="1" ht="11.25" x14ac:dyDescent="0.2">
      <c r="B630" s="228"/>
      <c r="C630" s="229"/>
      <c r="D630" s="197" t="s">
        <v>148</v>
      </c>
      <c r="E630" s="230" t="s">
        <v>19</v>
      </c>
      <c r="F630" s="231" t="s">
        <v>310</v>
      </c>
      <c r="G630" s="229"/>
      <c r="H630" s="232">
        <v>345.18400000000003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AT630" s="238" t="s">
        <v>148</v>
      </c>
      <c r="AU630" s="238" t="s">
        <v>82</v>
      </c>
      <c r="AV630" s="16" t="s">
        <v>138</v>
      </c>
      <c r="AW630" s="16" t="s">
        <v>33</v>
      </c>
      <c r="AX630" s="16" t="s">
        <v>72</v>
      </c>
      <c r="AY630" s="238" t="s">
        <v>137</v>
      </c>
    </row>
    <row r="631" spans="2:51" s="14" customFormat="1" ht="11.25" x14ac:dyDescent="0.2">
      <c r="B631" s="207"/>
      <c r="C631" s="208"/>
      <c r="D631" s="197" t="s">
        <v>148</v>
      </c>
      <c r="E631" s="209" t="s">
        <v>19</v>
      </c>
      <c r="F631" s="210" t="s">
        <v>217</v>
      </c>
      <c r="G631" s="208"/>
      <c r="H631" s="209" t="s">
        <v>19</v>
      </c>
      <c r="I631" s="211"/>
      <c r="J631" s="208"/>
      <c r="K631" s="208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148</v>
      </c>
      <c r="AU631" s="216" t="s">
        <v>82</v>
      </c>
      <c r="AV631" s="14" t="s">
        <v>80</v>
      </c>
      <c r="AW631" s="14" t="s">
        <v>33</v>
      </c>
      <c r="AX631" s="14" t="s">
        <v>72</v>
      </c>
      <c r="AY631" s="216" t="s">
        <v>137</v>
      </c>
    </row>
    <row r="632" spans="2:51" s="13" customFormat="1" ht="11.25" x14ac:dyDescent="0.2">
      <c r="B632" s="195"/>
      <c r="C632" s="196"/>
      <c r="D632" s="197" t="s">
        <v>148</v>
      </c>
      <c r="E632" s="198" t="s">
        <v>19</v>
      </c>
      <c r="F632" s="199" t="s">
        <v>311</v>
      </c>
      <c r="G632" s="196"/>
      <c r="H632" s="200">
        <v>28.501000000000001</v>
      </c>
      <c r="I632" s="201"/>
      <c r="J632" s="196"/>
      <c r="K632" s="196"/>
      <c r="L632" s="202"/>
      <c r="M632" s="203"/>
      <c r="N632" s="204"/>
      <c r="O632" s="204"/>
      <c r="P632" s="204"/>
      <c r="Q632" s="204"/>
      <c r="R632" s="204"/>
      <c r="S632" s="204"/>
      <c r="T632" s="205"/>
      <c r="AT632" s="206" t="s">
        <v>148</v>
      </c>
      <c r="AU632" s="206" t="s">
        <v>82</v>
      </c>
      <c r="AV632" s="13" t="s">
        <v>82</v>
      </c>
      <c r="AW632" s="13" t="s">
        <v>33</v>
      </c>
      <c r="AX632" s="13" t="s">
        <v>72</v>
      </c>
      <c r="AY632" s="206" t="s">
        <v>137</v>
      </c>
    </row>
    <row r="633" spans="2:51" s="13" customFormat="1" ht="11.25" x14ac:dyDescent="0.2">
      <c r="B633" s="195"/>
      <c r="C633" s="196"/>
      <c r="D633" s="197" t="s">
        <v>148</v>
      </c>
      <c r="E633" s="198" t="s">
        <v>19</v>
      </c>
      <c r="F633" s="199" t="s">
        <v>312</v>
      </c>
      <c r="G633" s="196"/>
      <c r="H633" s="200">
        <v>10.340999999999999</v>
      </c>
      <c r="I633" s="201"/>
      <c r="J633" s="196"/>
      <c r="K633" s="196"/>
      <c r="L633" s="202"/>
      <c r="M633" s="203"/>
      <c r="N633" s="204"/>
      <c r="O633" s="204"/>
      <c r="P633" s="204"/>
      <c r="Q633" s="204"/>
      <c r="R633" s="204"/>
      <c r="S633" s="204"/>
      <c r="T633" s="205"/>
      <c r="AT633" s="206" t="s">
        <v>148</v>
      </c>
      <c r="AU633" s="206" t="s">
        <v>82</v>
      </c>
      <c r="AV633" s="13" t="s">
        <v>82</v>
      </c>
      <c r="AW633" s="13" t="s">
        <v>33</v>
      </c>
      <c r="AX633" s="13" t="s">
        <v>72</v>
      </c>
      <c r="AY633" s="206" t="s">
        <v>137</v>
      </c>
    </row>
    <row r="634" spans="2:51" s="13" customFormat="1" ht="11.25" x14ac:dyDescent="0.2">
      <c r="B634" s="195"/>
      <c r="C634" s="196"/>
      <c r="D634" s="197" t="s">
        <v>148</v>
      </c>
      <c r="E634" s="198" t="s">
        <v>19</v>
      </c>
      <c r="F634" s="199" t="s">
        <v>709</v>
      </c>
      <c r="G634" s="196"/>
      <c r="H634" s="200">
        <v>23.989000000000001</v>
      </c>
      <c r="I634" s="201"/>
      <c r="J634" s="196"/>
      <c r="K634" s="196"/>
      <c r="L634" s="202"/>
      <c r="M634" s="203"/>
      <c r="N634" s="204"/>
      <c r="O634" s="204"/>
      <c r="P634" s="204"/>
      <c r="Q634" s="204"/>
      <c r="R634" s="204"/>
      <c r="S634" s="204"/>
      <c r="T634" s="205"/>
      <c r="AT634" s="206" t="s">
        <v>148</v>
      </c>
      <c r="AU634" s="206" t="s">
        <v>82</v>
      </c>
      <c r="AV634" s="13" t="s">
        <v>82</v>
      </c>
      <c r="AW634" s="13" t="s">
        <v>33</v>
      </c>
      <c r="AX634" s="13" t="s">
        <v>72</v>
      </c>
      <c r="AY634" s="206" t="s">
        <v>137</v>
      </c>
    </row>
    <row r="635" spans="2:51" s="13" customFormat="1" ht="11.25" x14ac:dyDescent="0.2">
      <c r="B635" s="195"/>
      <c r="C635" s="196"/>
      <c r="D635" s="197" t="s">
        <v>148</v>
      </c>
      <c r="E635" s="198" t="s">
        <v>19</v>
      </c>
      <c r="F635" s="199" t="s">
        <v>314</v>
      </c>
      <c r="G635" s="196"/>
      <c r="H635" s="200">
        <v>61.887</v>
      </c>
      <c r="I635" s="201"/>
      <c r="J635" s="196"/>
      <c r="K635" s="196"/>
      <c r="L635" s="202"/>
      <c r="M635" s="203"/>
      <c r="N635" s="204"/>
      <c r="O635" s="204"/>
      <c r="P635" s="204"/>
      <c r="Q635" s="204"/>
      <c r="R635" s="204"/>
      <c r="S635" s="204"/>
      <c r="T635" s="205"/>
      <c r="AT635" s="206" t="s">
        <v>148</v>
      </c>
      <c r="AU635" s="206" t="s">
        <v>82</v>
      </c>
      <c r="AV635" s="13" t="s">
        <v>82</v>
      </c>
      <c r="AW635" s="13" t="s">
        <v>33</v>
      </c>
      <c r="AX635" s="13" t="s">
        <v>72</v>
      </c>
      <c r="AY635" s="206" t="s">
        <v>137</v>
      </c>
    </row>
    <row r="636" spans="2:51" s="14" customFormat="1" ht="11.25" x14ac:dyDescent="0.2">
      <c r="B636" s="207"/>
      <c r="C636" s="208"/>
      <c r="D636" s="197" t="s">
        <v>148</v>
      </c>
      <c r="E636" s="209" t="s">
        <v>19</v>
      </c>
      <c r="F636" s="210" t="s">
        <v>710</v>
      </c>
      <c r="G636" s="208"/>
      <c r="H636" s="209" t="s">
        <v>19</v>
      </c>
      <c r="I636" s="211"/>
      <c r="J636" s="208"/>
      <c r="K636" s="208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148</v>
      </c>
      <c r="AU636" s="216" t="s">
        <v>82</v>
      </c>
      <c r="AV636" s="14" t="s">
        <v>80</v>
      </c>
      <c r="AW636" s="14" t="s">
        <v>33</v>
      </c>
      <c r="AX636" s="14" t="s">
        <v>72</v>
      </c>
      <c r="AY636" s="216" t="s">
        <v>137</v>
      </c>
    </row>
    <row r="637" spans="2:51" s="13" customFormat="1" ht="11.25" x14ac:dyDescent="0.2">
      <c r="B637" s="195"/>
      <c r="C637" s="196"/>
      <c r="D637" s="197" t="s">
        <v>148</v>
      </c>
      <c r="E637" s="198" t="s">
        <v>19</v>
      </c>
      <c r="F637" s="199" t="s">
        <v>316</v>
      </c>
      <c r="G637" s="196"/>
      <c r="H637" s="200">
        <v>22.469000000000001</v>
      </c>
      <c r="I637" s="201"/>
      <c r="J637" s="196"/>
      <c r="K637" s="196"/>
      <c r="L637" s="202"/>
      <c r="M637" s="203"/>
      <c r="N637" s="204"/>
      <c r="O637" s="204"/>
      <c r="P637" s="204"/>
      <c r="Q637" s="204"/>
      <c r="R637" s="204"/>
      <c r="S637" s="204"/>
      <c r="T637" s="205"/>
      <c r="AT637" s="206" t="s">
        <v>148</v>
      </c>
      <c r="AU637" s="206" t="s">
        <v>82</v>
      </c>
      <c r="AV637" s="13" t="s">
        <v>82</v>
      </c>
      <c r="AW637" s="13" t="s">
        <v>33</v>
      </c>
      <c r="AX637" s="13" t="s">
        <v>72</v>
      </c>
      <c r="AY637" s="206" t="s">
        <v>137</v>
      </c>
    </row>
    <row r="638" spans="2:51" s="13" customFormat="1" ht="11.25" x14ac:dyDescent="0.2">
      <c r="B638" s="195"/>
      <c r="C638" s="196"/>
      <c r="D638" s="197" t="s">
        <v>148</v>
      </c>
      <c r="E638" s="198" t="s">
        <v>19</v>
      </c>
      <c r="F638" s="199" t="s">
        <v>317</v>
      </c>
      <c r="G638" s="196"/>
      <c r="H638" s="200">
        <v>44.402000000000001</v>
      </c>
      <c r="I638" s="201"/>
      <c r="J638" s="196"/>
      <c r="K638" s="196"/>
      <c r="L638" s="202"/>
      <c r="M638" s="203"/>
      <c r="N638" s="204"/>
      <c r="O638" s="204"/>
      <c r="P638" s="204"/>
      <c r="Q638" s="204"/>
      <c r="R638" s="204"/>
      <c r="S638" s="204"/>
      <c r="T638" s="205"/>
      <c r="AT638" s="206" t="s">
        <v>148</v>
      </c>
      <c r="AU638" s="206" t="s">
        <v>82</v>
      </c>
      <c r="AV638" s="13" t="s">
        <v>82</v>
      </c>
      <c r="AW638" s="13" t="s">
        <v>33</v>
      </c>
      <c r="AX638" s="13" t="s">
        <v>72</v>
      </c>
      <c r="AY638" s="206" t="s">
        <v>137</v>
      </c>
    </row>
    <row r="639" spans="2:51" s="13" customFormat="1" ht="11.25" x14ac:dyDescent="0.2">
      <c r="B639" s="195"/>
      <c r="C639" s="196"/>
      <c r="D639" s="197" t="s">
        <v>148</v>
      </c>
      <c r="E639" s="198" t="s">
        <v>19</v>
      </c>
      <c r="F639" s="199" t="s">
        <v>318</v>
      </c>
      <c r="G639" s="196"/>
      <c r="H639" s="200">
        <v>47.62</v>
      </c>
      <c r="I639" s="201"/>
      <c r="J639" s="196"/>
      <c r="K639" s="196"/>
      <c r="L639" s="202"/>
      <c r="M639" s="203"/>
      <c r="N639" s="204"/>
      <c r="O639" s="204"/>
      <c r="P639" s="204"/>
      <c r="Q639" s="204"/>
      <c r="R639" s="204"/>
      <c r="S639" s="204"/>
      <c r="T639" s="205"/>
      <c r="AT639" s="206" t="s">
        <v>148</v>
      </c>
      <c r="AU639" s="206" t="s">
        <v>82</v>
      </c>
      <c r="AV639" s="13" t="s">
        <v>82</v>
      </c>
      <c r="AW639" s="13" t="s">
        <v>33</v>
      </c>
      <c r="AX639" s="13" t="s">
        <v>72</v>
      </c>
      <c r="AY639" s="206" t="s">
        <v>137</v>
      </c>
    </row>
    <row r="640" spans="2:51" s="13" customFormat="1" ht="11.25" x14ac:dyDescent="0.2">
      <c r="B640" s="195"/>
      <c r="C640" s="196"/>
      <c r="D640" s="197" t="s">
        <v>148</v>
      </c>
      <c r="E640" s="198" t="s">
        <v>19</v>
      </c>
      <c r="F640" s="199" t="s">
        <v>319</v>
      </c>
      <c r="G640" s="196"/>
      <c r="H640" s="200">
        <v>47.500999999999998</v>
      </c>
      <c r="I640" s="201"/>
      <c r="J640" s="196"/>
      <c r="K640" s="196"/>
      <c r="L640" s="202"/>
      <c r="M640" s="203"/>
      <c r="N640" s="204"/>
      <c r="O640" s="204"/>
      <c r="P640" s="204"/>
      <c r="Q640" s="204"/>
      <c r="R640" s="204"/>
      <c r="S640" s="204"/>
      <c r="T640" s="205"/>
      <c r="AT640" s="206" t="s">
        <v>148</v>
      </c>
      <c r="AU640" s="206" t="s">
        <v>82</v>
      </c>
      <c r="AV640" s="13" t="s">
        <v>82</v>
      </c>
      <c r="AW640" s="13" t="s">
        <v>33</v>
      </c>
      <c r="AX640" s="13" t="s">
        <v>72</v>
      </c>
      <c r="AY640" s="206" t="s">
        <v>137</v>
      </c>
    </row>
    <row r="641" spans="1:65" s="14" customFormat="1" ht="11.25" x14ac:dyDescent="0.2">
      <c r="B641" s="207"/>
      <c r="C641" s="208"/>
      <c r="D641" s="197" t="s">
        <v>148</v>
      </c>
      <c r="E641" s="209" t="s">
        <v>19</v>
      </c>
      <c r="F641" s="210" t="s">
        <v>187</v>
      </c>
      <c r="G641" s="208"/>
      <c r="H641" s="209" t="s">
        <v>19</v>
      </c>
      <c r="I641" s="211"/>
      <c r="J641" s="208"/>
      <c r="K641" s="208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148</v>
      </c>
      <c r="AU641" s="216" t="s">
        <v>82</v>
      </c>
      <c r="AV641" s="14" t="s">
        <v>80</v>
      </c>
      <c r="AW641" s="14" t="s">
        <v>33</v>
      </c>
      <c r="AX641" s="14" t="s">
        <v>72</v>
      </c>
      <c r="AY641" s="216" t="s">
        <v>137</v>
      </c>
    </row>
    <row r="642" spans="1:65" s="13" customFormat="1" ht="11.25" x14ac:dyDescent="0.2">
      <c r="B642" s="195"/>
      <c r="C642" s="196"/>
      <c r="D642" s="197" t="s">
        <v>148</v>
      </c>
      <c r="E642" s="198" t="s">
        <v>19</v>
      </c>
      <c r="F642" s="199" t="s">
        <v>711</v>
      </c>
      <c r="G642" s="196"/>
      <c r="H642" s="200">
        <v>-22.431999999999999</v>
      </c>
      <c r="I642" s="201"/>
      <c r="J642" s="196"/>
      <c r="K642" s="196"/>
      <c r="L642" s="202"/>
      <c r="M642" s="203"/>
      <c r="N642" s="204"/>
      <c r="O642" s="204"/>
      <c r="P642" s="204"/>
      <c r="Q642" s="204"/>
      <c r="R642" s="204"/>
      <c r="S642" s="204"/>
      <c r="T642" s="205"/>
      <c r="AT642" s="206" t="s">
        <v>148</v>
      </c>
      <c r="AU642" s="206" t="s">
        <v>82</v>
      </c>
      <c r="AV642" s="13" t="s">
        <v>82</v>
      </c>
      <c r="AW642" s="13" t="s">
        <v>33</v>
      </c>
      <c r="AX642" s="13" t="s">
        <v>72</v>
      </c>
      <c r="AY642" s="206" t="s">
        <v>137</v>
      </c>
    </row>
    <row r="643" spans="1:65" s="13" customFormat="1" ht="11.25" x14ac:dyDescent="0.2">
      <c r="B643" s="195"/>
      <c r="C643" s="196"/>
      <c r="D643" s="197" t="s">
        <v>148</v>
      </c>
      <c r="E643" s="198" t="s">
        <v>19</v>
      </c>
      <c r="F643" s="199" t="s">
        <v>254</v>
      </c>
      <c r="G643" s="196"/>
      <c r="H643" s="200">
        <v>-2.758</v>
      </c>
      <c r="I643" s="201"/>
      <c r="J643" s="196"/>
      <c r="K643" s="196"/>
      <c r="L643" s="202"/>
      <c r="M643" s="203"/>
      <c r="N643" s="204"/>
      <c r="O643" s="204"/>
      <c r="P643" s="204"/>
      <c r="Q643" s="204"/>
      <c r="R643" s="204"/>
      <c r="S643" s="204"/>
      <c r="T643" s="205"/>
      <c r="AT643" s="206" t="s">
        <v>148</v>
      </c>
      <c r="AU643" s="206" t="s">
        <v>82</v>
      </c>
      <c r="AV643" s="13" t="s">
        <v>82</v>
      </c>
      <c r="AW643" s="13" t="s">
        <v>33</v>
      </c>
      <c r="AX643" s="13" t="s">
        <v>72</v>
      </c>
      <c r="AY643" s="206" t="s">
        <v>137</v>
      </c>
    </row>
    <row r="644" spans="1:65" s="13" customFormat="1" ht="11.25" x14ac:dyDescent="0.2">
      <c r="B644" s="195"/>
      <c r="C644" s="196"/>
      <c r="D644" s="197" t="s">
        <v>148</v>
      </c>
      <c r="E644" s="198" t="s">
        <v>19</v>
      </c>
      <c r="F644" s="199" t="s">
        <v>322</v>
      </c>
      <c r="G644" s="196"/>
      <c r="H644" s="200">
        <v>-14.183999999999999</v>
      </c>
      <c r="I644" s="201"/>
      <c r="J644" s="196"/>
      <c r="K644" s="196"/>
      <c r="L644" s="202"/>
      <c r="M644" s="203"/>
      <c r="N644" s="204"/>
      <c r="O644" s="204"/>
      <c r="P644" s="204"/>
      <c r="Q644" s="204"/>
      <c r="R644" s="204"/>
      <c r="S644" s="204"/>
      <c r="T644" s="205"/>
      <c r="AT644" s="206" t="s">
        <v>148</v>
      </c>
      <c r="AU644" s="206" t="s">
        <v>82</v>
      </c>
      <c r="AV644" s="13" t="s">
        <v>82</v>
      </c>
      <c r="AW644" s="13" t="s">
        <v>33</v>
      </c>
      <c r="AX644" s="13" t="s">
        <v>72</v>
      </c>
      <c r="AY644" s="206" t="s">
        <v>137</v>
      </c>
    </row>
    <row r="645" spans="1:65" s="14" customFormat="1" ht="11.25" x14ac:dyDescent="0.2">
      <c r="B645" s="207"/>
      <c r="C645" s="208"/>
      <c r="D645" s="197" t="s">
        <v>148</v>
      </c>
      <c r="E645" s="209" t="s">
        <v>19</v>
      </c>
      <c r="F645" s="210" t="s">
        <v>279</v>
      </c>
      <c r="G645" s="208"/>
      <c r="H645" s="209" t="s">
        <v>19</v>
      </c>
      <c r="I645" s="211"/>
      <c r="J645" s="208"/>
      <c r="K645" s="208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148</v>
      </c>
      <c r="AU645" s="216" t="s">
        <v>82</v>
      </c>
      <c r="AV645" s="14" t="s">
        <v>80</v>
      </c>
      <c r="AW645" s="14" t="s">
        <v>33</v>
      </c>
      <c r="AX645" s="14" t="s">
        <v>72</v>
      </c>
      <c r="AY645" s="216" t="s">
        <v>137</v>
      </c>
    </row>
    <row r="646" spans="1:65" s="13" customFormat="1" ht="11.25" x14ac:dyDescent="0.2">
      <c r="B646" s="195"/>
      <c r="C646" s="196"/>
      <c r="D646" s="197" t="s">
        <v>148</v>
      </c>
      <c r="E646" s="198" t="s">
        <v>19</v>
      </c>
      <c r="F646" s="199" t="s">
        <v>712</v>
      </c>
      <c r="G646" s="196"/>
      <c r="H646" s="200">
        <v>10.634</v>
      </c>
      <c r="I646" s="201"/>
      <c r="J646" s="196"/>
      <c r="K646" s="196"/>
      <c r="L646" s="202"/>
      <c r="M646" s="203"/>
      <c r="N646" s="204"/>
      <c r="O646" s="204"/>
      <c r="P646" s="204"/>
      <c r="Q646" s="204"/>
      <c r="R646" s="204"/>
      <c r="S646" s="204"/>
      <c r="T646" s="205"/>
      <c r="AT646" s="206" t="s">
        <v>148</v>
      </c>
      <c r="AU646" s="206" t="s">
        <v>82</v>
      </c>
      <c r="AV646" s="13" t="s">
        <v>82</v>
      </c>
      <c r="AW646" s="13" t="s">
        <v>33</v>
      </c>
      <c r="AX646" s="13" t="s">
        <v>72</v>
      </c>
      <c r="AY646" s="206" t="s">
        <v>137</v>
      </c>
    </row>
    <row r="647" spans="1:65" s="13" customFormat="1" ht="11.25" x14ac:dyDescent="0.2">
      <c r="B647" s="195"/>
      <c r="C647" s="196"/>
      <c r="D647" s="197" t="s">
        <v>148</v>
      </c>
      <c r="E647" s="198" t="s">
        <v>19</v>
      </c>
      <c r="F647" s="199" t="s">
        <v>713</v>
      </c>
      <c r="G647" s="196"/>
      <c r="H647" s="200">
        <v>5.15</v>
      </c>
      <c r="I647" s="201"/>
      <c r="J647" s="196"/>
      <c r="K647" s="196"/>
      <c r="L647" s="202"/>
      <c r="M647" s="203"/>
      <c r="N647" s="204"/>
      <c r="O647" s="204"/>
      <c r="P647" s="204"/>
      <c r="Q647" s="204"/>
      <c r="R647" s="204"/>
      <c r="S647" s="204"/>
      <c r="T647" s="205"/>
      <c r="AT647" s="206" t="s">
        <v>148</v>
      </c>
      <c r="AU647" s="206" t="s">
        <v>82</v>
      </c>
      <c r="AV647" s="13" t="s">
        <v>82</v>
      </c>
      <c r="AW647" s="13" t="s">
        <v>33</v>
      </c>
      <c r="AX647" s="13" t="s">
        <v>72</v>
      </c>
      <c r="AY647" s="206" t="s">
        <v>137</v>
      </c>
    </row>
    <row r="648" spans="1:65" s="13" customFormat="1" ht="11.25" x14ac:dyDescent="0.2">
      <c r="B648" s="195"/>
      <c r="C648" s="196"/>
      <c r="D648" s="197" t="s">
        <v>148</v>
      </c>
      <c r="E648" s="198" t="s">
        <v>19</v>
      </c>
      <c r="F648" s="199" t="s">
        <v>325</v>
      </c>
      <c r="G648" s="196"/>
      <c r="H648" s="200">
        <v>2.109</v>
      </c>
      <c r="I648" s="201"/>
      <c r="J648" s="196"/>
      <c r="K648" s="196"/>
      <c r="L648" s="202"/>
      <c r="M648" s="203"/>
      <c r="N648" s="204"/>
      <c r="O648" s="204"/>
      <c r="P648" s="204"/>
      <c r="Q648" s="204"/>
      <c r="R648" s="204"/>
      <c r="S648" s="204"/>
      <c r="T648" s="205"/>
      <c r="AT648" s="206" t="s">
        <v>148</v>
      </c>
      <c r="AU648" s="206" t="s">
        <v>82</v>
      </c>
      <c r="AV648" s="13" t="s">
        <v>82</v>
      </c>
      <c r="AW648" s="13" t="s">
        <v>33</v>
      </c>
      <c r="AX648" s="13" t="s">
        <v>72</v>
      </c>
      <c r="AY648" s="206" t="s">
        <v>137</v>
      </c>
    </row>
    <row r="649" spans="1:65" s="16" customFormat="1" ht="11.25" x14ac:dyDescent="0.2">
      <c r="B649" s="228"/>
      <c r="C649" s="229"/>
      <c r="D649" s="197" t="s">
        <v>148</v>
      </c>
      <c r="E649" s="230" t="s">
        <v>19</v>
      </c>
      <c r="F649" s="231" t="s">
        <v>326</v>
      </c>
      <c r="G649" s="229"/>
      <c r="H649" s="232">
        <v>265.22899999999998</v>
      </c>
      <c r="I649" s="233"/>
      <c r="J649" s="229"/>
      <c r="K649" s="229"/>
      <c r="L649" s="234"/>
      <c r="M649" s="235"/>
      <c r="N649" s="236"/>
      <c r="O649" s="236"/>
      <c r="P649" s="236"/>
      <c r="Q649" s="236"/>
      <c r="R649" s="236"/>
      <c r="S649" s="236"/>
      <c r="T649" s="237"/>
      <c r="AT649" s="238" t="s">
        <v>148</v>
      </c>
      <c r="AU649" s="238" t="s">
        <v>82</v>
      </c>
      <c r="AV649" s="16" t="s">
        <v>138</v>
      </c>
      <c r="AW649" s="16" t="s">
        <v>33</v>
      </c>
      <c r="AX649" s="16" t="s">
        <v>72</v>
      </c>
      <c r="AY649" s="238" t="s">
        <v>137</v>
      </c>
    </row>
    <row r="650" spans="1:65" s="15" customFormat="1" ht="11.25" x14ac:dyDescent="0.2">
      <c r="B650" s="217"/>
      <c r="C650" s="218"/>
      <c r="D650" s="197" t="s">
        <v>148</v>
      </c>
      <c r="E650" s="219" t="s">
        <v>19</v>
      </c>
      <c r="F650" s="220" t="s">
        <v>189</v>
      </c>
      <c r="G650" s="218"/>
      <c r="H650" s="221">
        <v>781.61900000000003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148</v>
      </c>
      <c r="AU650" s="227" t="s">
        <v>82</v>
      </c>
      <c r="AV650" s="15" t="s">
        <v>144</v>
      </c>
      <c r="AW650" s="15" t="s">
        <v>33</v>
      </c>
      <c r="AX650" s="15" t="s">
        <v>80</v>
      </c>
      <c r="AY650" s="227" t="s">
        <v>137</v>
      </c>
    </row>
    <row r="651" spans="1:65" s="2" customFormat="1" ht="16.5" customHeight="1" x14ac:dyDescent="0.2">
      <c r="A651" s="36"/>
      <c r="B651" s="37"/>
      <c r="C651" s="176" t="s">
        <v>714</v>
      </c>
      <c r="D651" s="176" t="s">
        <v>140</v>
      </c>
      <c r="E651" s="177" t="s">
        <v>715</v>
      </c>
      <c r="F651" s="178" t="s">
        <v>716</v>
      </c>
      <c r="G651" s="179" t="s">
        <v>200</v>
      </c>
      <c r="H651" s="180">
        <v>18</v>
      </c>
      <c r="I651" s="181"/>
      <c r="J651" s="182">
        <f>ROUND(I651*H651,2)</f>
        <v>0</v>
      </c>
      <c r="K651" s="183"/>
      <c r="L651" s="41"/>
      <c r="M651" s="184" t="s">
        <v>19</v>
      </c>
      <c r="N651" s="185" t="s">
        <v>43</v>
      </c>
      <c r="O651" s="66"/>
      <c r="P651" s="186">
        <f>O651*H651</f>
        <v>0</v>
      </c>
      <c r="Q651" s="186">
        <v>0</v>
      </c>
      <c r="R651" s="186">
        <f>Q651*H651</f>
        <v>0</v>
      </c>
      <c r="S651" s="186">
        <v>0</v>
      </c>
      <c r="T651" s="187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8" t="s">
        <v>144</v>
      </c>
      <c r="AT651" s="188" t="s">
        <v>140</v>
      </c>
      <c r="AU651" s="188" t="s">
        <v>82</v>
      </c>
      <c r="AY651" s="19" t="s">
        <v>137</v>
      </c>
      <c r="BE651" s="189">
        <f>IF(N651="základní",J651,0)</f>
        <v>0</v>
      </c>
      <c r="BF651" s="189">
        <f>IF(N651="snížená",J651,0)</f>
        <v>0</v>
      </c>
      <c r="BG651" s="189">
        <f>IF(N651="zákl. přenesená",J651,0)</f>
        <v>0</v>
      </c>
      <c r="BH651" s="189">
        <f>IF(N651="sníž. přenesená",J651,0)</f>
        <v>0</v>
      </c>
      <c r="BI651" s="189">
        <f>IF(N651="nulová",J651,0)</f>
        <v>0</v>
      </c>
      <c r="BJ651" s="19" t="s">
        <v>80</v>
      </c>
      <c r="BK651" s="189">
        <f>ROUND(I651*H651,2)</f>
        <v>0</v>
      </c>
      <c r="BL651" s="19" t="s">
        <v>144</v>
      </c>
      <c r="BM651" s="188" t="s">
        <v>717</v>
      </c>
    </row>
    <row r="652" spans="1:65" s="2" customFormat="1" ht="11.25" x14ac:dyDescent="0.2">
      <c r="A652" s="36"/>
      <c r="B652" s="37"/>
      <c r="C652" s="38"/>
      <c r="D652" s="190" t="s">
        <v>146</v>
      </c>
      <c r="E652" s="38"/>
      <c r="F652" s="191" t="s">
        <v>718</v>
      </c>
      <c r="G652" s="38"/>
      <c r="H652" s="38"/>
      <c r="I652" s="192"/>
      <c r="J652" s="38"/>
      <c r="K652" s="38"/>
      <c r="L652" s="41"/>
      <c r="M652" s="193"/>
      <c r="N652" s="194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146</v>
      </c>
      <c r="AU652" s="19" t="s">
        <v>82</v>
      </c>
    </row>
    <row r="653" spans="1:65" s="13" customFormat="1" ht="11.25" x14ac:dyDescent="0.2">
      <c r="B653" s="195"/>
      <c r="C653" s="196"/>
      <c r="D653" s="197" t="s">
        <v>148</v>
      </c>
      <c r="E653" s="198" t="s">
        <v>19</v>
      </c>
      <c r="F653" s="199" t="s">
        <v>719</v>
      </c>
      <c r="G653" s="196"/>
      <c r="H653" s="200">
        <v>18</v>
      </c>
      <c r="I653" s="201"/>
      <c r="J653" s="196"/>
      <c r="K653" s="196"/>
      <c r="L653" s="202"/>
      <c r="M653" s="203"/>
      <c r="N653" s="204"/>
      <c r="O653" s="204"/>
      <c r="P653" s="204"/>
      <c r="Q653" s="204"/>
      <c r="R653" s="204"/>
      <c r="S653" s="204"/>
      <c r="T653" s="205"/>
      <c r="AT653" s="206" t="s">
        <v>148</v>
      </c>
      <c r="AU653" s="206" t="s">
        <v>82</v>
      </c>
      <c r="AV653" s="13" t="s">
        <v>82</v>
      </c>
      <c r="AW653" s="13" t="s">
        <v>33</v>
      </c>
      <c r="AX653" s="13" t="s">
        <v>80</v>
      </c>
      <c r="AY653" s="206" t="s">
        <v>137</v>
      </c>
    </row>
    <row r="654" spans="1:65" s="2" customFormat="1" ht="16.5" customHeight="1" x14ac:dyDescent="0.2">
      <c r="A654" s="36"/>
      <c r="B654" s="37"/>
      <c r="C654" s="176" t="s">
        <v>720</v>
      </c>
      <c r="D654" s="176" t="s">
        <v>140</v>
      </c>
      <c r="E654" s="177" t="s">
        <v>721</v>
      </c>
      <c r="F654" s="178" t="s">
        <v>722</v>
      </c>
      <c r="G654" s="179" t="s">
        <v>200</v>
      </c>
      <c r="H654" s="180">
        <v>180</v>
      </c>
      <c r="I654" s="181"/>
      <c r="J654" s="182">
        <f>ROUND(I654*H654,2)</f>
        <v>0</v>
      </c>
      <c r="K654" s="183"/>
      <c r="L654" s="41"/>
      <c r="M654" s="184" t="s">
        <v>19</v>
      </c>
      <c r="N654" s="185" t="s">
        <v>43</v>
      </c>
      <c r="O654" s="66"/>
      <c r="P654" s="186">
        <f>O654*H654</f>
        <v>0</v>
      </c>
      <c r="Q654" s="186">
        <v>0</v>
      </c>
      <c r="R654" s="186">
        <f>Q654*H654</f>
        <v>0</v>
      </c>
      <c r="S654" s="186">
        <v>0</v>
      </c>
      <c r="T654" s="187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8" t="s">
        <v>144</v>
      </c>
      <c r="AT654" s="188" t="s">
        <v>140</v>
      </c>
      <c r="AU654" s="188" t="s">
        <v>82</v>
      </c>
      <c r="AY654" s="19" t="s">
        <v>137</v>
      </c>
      <c r="BE654" s="189">
        <f>IF(N654="základní",J654,0)</f>
        <v>0</v>
      </c>
      <c r="BF654" s="189">
        <f>IF(N654="snížená",J654,0)</f>
        <v>0</v>
      </c>
      <c r="BG654" s="189">
        <f>IF(N654="zákl. přenesená",J654,0)</f>
        <v>0</v>
      </c>
      <c r="BH654" s="189">
        <f>IF(N654="sníž. přenesená",J654,0)</f>
        <v>0</v>
      </c>
      <c r="BI654" s="189">
        <f>IF(N654="nulová",J654,0)</f>
        <v>0</v>
      </c>
      <c r="BJ654" s="19" t="s">
        <v>80</v>
      </c>
      <c r="BK654" s="189">
        <f>ROUND(I654*H654,2)</f>
        <v>0</v>
      </c>
      <c r="BL654" s="19" t="s">
        <v>144</v>
      </c>
      <c r="BM654" s="188" t="s">
        <v>723</v>
      </c>
    </row>
    <row r="655" spans="1:65" s="2" customFormat="1" ht="11.25" x14ac:dyDescent="0.2">
      <c r="A655" s="36"/>
      <c r="B655" s="37"/>
      <c r="C655" s="38"/>
      <c r="D655" s="190" t="s">
        <v>146</v>
      </c>
      <c r="E655" s="38"/>
      <c r="F655" s="191" t="s">
        <v>724</v>
      </c>
      <c r="G655" s="38"/>
      <c r="H655" s="38"/>
      <c r="I655" s="192"/>
      <c r="J655" s="38"/>
      <c r="K655" s="38"/>
      <c r="L655" s="41"/>
      <c r="M655" s="193"/>
      <c r="N655" s="194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146</v>
      </c>
      <c r="AU655" s="19" t="s">
        <v>82</v>
      </c>
    </row>
    <row r="656" spans="1:65" s="13" customFormat="1" ht="11.25" x14ac:dyDescent="0.2">
      <c r="B656" s="195"/>
      <c r="C656" s="196"/>
      <c r="D656" s="197" t="s">
        <v>148</v>
      </c>
      <c r="E656" s="196"/>
      <c r="F656" s="199" t="s">
        <v>725</v>
      </c>
      <c r="G656" s="196"/>
      <c r="H656" s="200">
        <v>180</v>
      </c>
      <c r="I656" s="201"/>
      <c r="J656" s="196"/>
      <c r="K656" s="196"/>
      <c r="L656" s="202"/>
      <c r="M656" s="203"/>
      <c r="N656" s="204"/>
      <c r="O656" s="204"/>
      <c r="P656" s="204"/>
      <c r="Q656" s="204"/>
      <c r="R656" s="204"/>
      <c r="S656" s="204"/>
      <c r="T656" s="205"/>
      <c r="AT656" s="206" t="s">
        <v>148</v>
      </c>
      <c r="AU656" s="206" t="s">
        <v>82</v>
      </c>
      <c r="AV656" s="13" t="s">
        <v>82</v>
      </c>
      <c r="AW656" s="13" t="s">
        <v>4</v>
      </c>
      <c r="AX656" s="13" t="s">
        <v>80</v>
      </c>
      <c r="AY656" s="206" t="s">
        <v>137</v>
      </c>
    </row>
    <row r="657" spans="1:65" s="2" customFormat="1" ht="21.75" customHeight="1" x14ac:dyDescent="0.2">
      <c r="A657" s="36"/>
      <c r="B657" s="37"/>
      <c r="C657" s="176" t="s">
        <v>726</v>
      </c>
      <c r="D657" s="176" t="s">
        <v>140</v>
      </c>
      <c r="E657" s="177" t="s">
        <v>727</v>
      </c>
      <c r="F657" s="178" t="s">
        <v>728</v>
      </c>
      <c r="G657" s="179" t="s">
        <v>170</v>
      </c>
      <c r="H657" s="180">
        <v>108.712</v>
      </c>
      <c r="I657" s="181"/>
      <c r="J657" s="182">
        <f>ROUND(I657*H657,2)</f>
        <v>0</v>
      </c>
      <c r="K657" s="183"/>
      <c r="L657" s="41"/>
      <c r="M657" s="184" t="s">
        <v>19</v>
      </c>
      <c r="N657" s="185" t="s">
        <v>43</v>
      </c>
      <c r="O657" s="66"/>
      <c r="P657" s="186">
        <f>O657*H657</f>
        <v>0</v>
      </c>
      <c r="Q657" s="186">
        <v>0</v>
      </c>
      <c r="R657" s="186">
        <f>Q657*H657</f>
        <v>0</v>
      </c>
      <c r="S657" s="186">
        <v>0</v>
      </c>
      <c r="T657" s="187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88" t="s">
        <v>144</v>
      </c>
      <c r="AT657" s="188" t="s">
        <v>140</v>
      </c>
      <c r="AU657" s="188" t="s">
        <v>82</v>
      </c>
      <c r="AY657" s="19" t="s">
        <v>137</v>
      </c>
      <c r="BE657" s="189">
        <f>IF(N657="základní",J657,0)</f>
        <v>0</v>
      </c>
      <c r="BF657" s="189">
        <f>IF(N657="snížená",J657,0)</f>
        <v>0</v>
      </c>
      <c r="BG657" s="189">
        <f>IF(N657="zákl. přenesená",J657,0)</f>
        <v>0</v>
      </c>
      <c r="BH657" s="189">
        <f>IF(N657="sníž. přenesená",J657,0)</f>
        <v>0</v>
      </c>
      <c r="BI657" s="189">
        <f>IF(N657="nulová",J657,0)</f>
        <v>0</v>
      </c>
      <c r="BJ657" s="19" t="s">
        <v>80</v>
      </c>
      <c r="BK657" s="189">
        <f>ROUND(I657*H657,2)</f>
        <v>0</v>
      </c>
      <c r="BL657" s="19" t="s">
        <v>144</v>
      </c>
      <c r="BM657" s="188" t="s">
        <v>729</v>
      </c>
    </row>
    <row r="658" spans="1:65" s="2" customFormat="1" ht="11.25" x14ac:dyDescent="0.2">
      <c r="A658" s="36"/>
      <c r="B658" s="37"/>
      <c r="C658" s="38"/>
      <c r="D658" s="190" t="s">
        <v>146</v>
      </c>
      <c r="E658" s="38"/>
      <c r="F658" s="191" t="s">
        <v>730</v>
      </c>
      <c r="G658" s="38"/>
      <c r="H658" s="38"/>
      <c r="I658" s="192"/>
      <c r="J658" s="38"/>
      <c r="K658" s="38"/>
      <c r="L658" s="41"/>
      <c r="M658" s="193"/>
      <c r="N658" s="194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146</v>
      </c>
      <c r="AU658" s="19" t="s">
        <v>82</v>
      </c>
    </row>
    <row r="659" spans="1:65" s="2" customFormat="1" ht="16.5" customHeight="1" x14ac:dyDescent="0.2">
      <c r="A659" s="36"/>
      <c r="B659" s="37"/>
      <c r="C659" s="176" t="s">
        <v>731</v>
      </c>
      <c r="D659" s="176" t="s">
        <v>140</v>
      </c>
      <c r="E659" s="177" t="s">
        <v>732</v>
      </c>
      <c r="F659" s="178" t="s">
        <v>733</v>
      </c>
      <c r="G659" s="179" t="s">
        <v>170</v>
      </c>
      <c r="H659" s="180">
        <v>955.053</v>
      </c>
      <c r="I659" s="181"/>
      <c r="J659" s="182">
        <f>ROUND(I659*H659,2)</f>
        <v>0</v>
      </c>
      <c r="K659" s="183"/>
      <c r="L659" s="41"/>
      <c r="M659" s="184" t="s">
        <v>19</v>
      </c>
      <c r="N659" s="185" t="s">
        <v>43</v>
      </c>
      <c r="O659" s="66"/>
      <c r="P659" s="186">
        <f>O659*H659</f>
        <v>0</v>
      </c>
      <c r="Q659" s="186">
        <v>0</v>
      </c>
      <c r="R659" s="186">
        <f>Q659*H659</f>
        <v>0</v>
      </c>
      <c r="S659" s="186">
        <v>0</v>
      </c>
      <c r="T659" s="187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88" t="s">
        <v>144</v>
      </c>
      <c r="AT659" s="188" t="s">
        <v>140</v>
      </c>
      <c r="AU659" s="188" t="s">
        <v>82</v>
      </c>
      <c r="AY659" s="19" t="s">
        <v>137</v>
      </c>
      <c r="BE659" s="189">
        <f>IF(N659="základní",J659,0)</f>
        <v>0</v>
      </c>
      <c r="BF659" s="189">
        <f>IF(N659="snížená",J659,0)</f>
        <v>0</v>
      </c>
      <c r="BG659" s="189">
        <f>IF(N659="zákl. přenesená",J659,0)</f>
        <v>0</v>
      </c>
      <c r="BH659" s="189">
        <f>IF(N659="sníž. přenesená",J659,0)</f>
        <v>0</v>
      </c>
      <c r="BI659" s="189">
        <f>IF(N659="nulová",J659,0)</f>
        <v>0</v>
      </c>
      <c r="BJ659" s="19" t="s">
        <v>80</v>
      </c>
      <c r="BK659" s="189">
        <f>ROUND(I659*H659,2)</f>
        <v>0</v>
      </c>
      <c r="BL659" s="19" t="s">
        <v>144</v>
      </c>
      <c r="BM659" s="188" t="s">
        <v>734</v>
      </c>
    </row>
    <row r="660" spans="1:65" s="2" customFormat="1" ht="11.25" x14ac:dyDescent="0.2">
      <c r="A660" s="36"/>
      <c r="B660" s="37"/>
      <c r="C660" s="38"/>
      <c r="D660" s="190" t="s">
        <v>146</v>
      </c>
      <c r="E660" s="38"/>
      <c r="F660" s="191" t="s">
        <v>735</v>
      </c>
      <c r="G660" s="38"/>
      <c r="H660" s="38"/>
      <c r="I660" s="192"/>
      <c r="J660" s="38"/>
      <c r="K660" s="38"/>
      <c r="L660" s="41"/>
      <c r="M660" s="193"/>
      <c r="N660" s="194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146</v>
      </c>
      <c r="AU660" s="19" t="s">
        <v>82</v>
      </c>
    </row>
    <row r="661" spans="1:65" s="14" customFormat="1" ht="11.25" x14ac:dyDescent="0.2">
      <c r="B661" s="207"/>
      <c r="C661" s="208"/>
      <c r="D661" s="197" t="s">
        <v>148</v>
      </c>
      <c r="E661" s="209" t="s">
        <v>19</v>
      </c>
      <c r="F661" s="210" t="s">
        <v>736</v>
      </c>
      <c r="G661" s="208"/>
      <c r="H661" s="209" t="s">
        <v>19</v>
      </c>
      <c r="I661" s="211"/>
      <c r="J661" s="208"/>
      <c r="K661" s="208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148</v>
      </c>
      <c r="AU661" s="216" t="s">
        <v>82</v>
      </c>
      <c r="AV661" s="14" t="s">
        <v>80</v>
      </c>
      <c r="AW661" s="14" t="s">
        <v>33</v>
      </c>
      <c r="AX661" s="14" t="s">
        <v>72</v>
      </c>
      <c r="AY661" s="216" t="s">
        <v>137</v>
      </c>
    </row>
    <row r="662" spans="1:65" s="13" customFormat="1" ht="11.25" x14ac:dyDescent="0.2">
      <c r="B662" s="195"/>
      <c r="C662" s="196"/>
      <c r="D662" s="197" t="s">
        <v>148</v>
      </c>
      <c r="E662" s="198" t="s">
        <v>19</v>
      </c>
      <c r="F662" s="199" t="s">
        <v>737</v>
      </c>
      <c r="G662" s="196"/>
      <c r="H662" s="200">
        <v>106.117</v>
      </c>
      <c r="I662" s="201"/>
      <c r="J662" s="196"/>
      <c r="K662" s="196"/>
      <c r="L662" s="202"/>
      <c r="M662" s="203"/>
      <c r="N662" s="204"/>
      <c r="O662" s="204"/>
      <c r="P662" s="204"/>
      <c r="Q662" s="204"/>
      <c r="R662" s="204"/>
      <c r="S662" s="204"/>
      <c r="T662" s="205"/>
      <c r="AT662" s="206" t="s">
        <v>148</v>
      </c>
      <c r="AU662" s="206" t="s">
        <v>82</v>
      </c>
      <c r="AV662" s="13" t="s">
        <v>82</v>
      </c>
      <c r="AW662" s="13" t="s">
        <v>33</v>
      </c>
      <c r="AX662" s="13" t="s">
        <v>80</v>
      </c>
      <c r="AY662" s="206" t="s">
        <v>137</v>
      </c>
    </row>
    <row r="663" spans="1:65" s="13" customFormat="1" ht="11.25" x14ac:dyDescent="0.2">
      <c r="B663" s="195"/>
      <c r="C663" s="196"/>
      <c r="D663" s="197" t="s">
        <v>148</v>
      </c>
      <c r="E663" s="196"/>
      <c r="F663" s="199" t="s">
        <v>738</v>
      </c>
      <c r="G663" s="196"/>
      <c r="H663" s="200">
        <v>955.053</v>
      </c>
      <c r="I663" s="201"/>
      <c r="J663" s="196"/>
      <c r="K663" s="196"/>
      <c r="L663" s="202"/>
      <c r="M663" s="203"/>
      <c r="N663" s="204"/>
      <c r="O663" s="204"/>
      <c r="P663" s="204"/>
      <c r="Q663" s="204"/>
      <c r="R663" s="204"/>
      <c r="S663" s="204"/>
      <c r="T663" s="205"/>
      <c r="AT663" s="206" t="s">
        <v>148</v>
      </c>
      <c r="AU663" s="206" t="s">
        <v>82</v>
      </c>
      <c r="AV663" s="13" t="s">
        <v>82</v>
      </c>
      <c r="AW663" s="13" t="s">
        <v>4</v>
      </c>
      <c r="AX663" s="13" t="s">
        <v>80</v>
      </c>
      <c r="AY663" s="206" t="s">
        <v>137</v>
      </c>
    </row>
    <row r="664" spans="1:65" s="2" customFormat="1" ht="24.2" customHeight="1" x14ac:dyDescent="0.2">
      <c r="A664" s="36"/>
      <c r="B664" s="37"/>
      <c r="C664" s="176" t="s">
        <v>739</v>
      </c>
      <c r="D664" s="176" t="s">
        <v>140</v>
      </c>
      <c r="E664" s="177" t="s">
        <v>740</v>
      </c>
      <c r="F664" s="178" t="s">
        <v>741</v>
      </c>
      <c r="G664" s="179" t="s">
        <v>170</v>
      </c>
      <c r="H664" s="180">
        <v>61.268999999999998</v>
      </c>
      <c r="I664" s="181"/>
      <c r="J664" s="182">
        <f>ROUND(I664*H664,2)</f>
        <v>0</v>
      </c>
      <c r="K664" s="183"/>
      <c r="L664" s="41"/>
      <c r="M664" s="184" t="s">
        <v>19</v>
      </c>
      <c r="N664" s="185" t="s">
        <v>43</v>
      </c>
      <c r="O664" s="66"/>
      <c r="P664" s="186">
        <f>O664*H664</f>
        <v>0</v>
      </c>
      <c r="Q664" s="186">
        <v>0</v>
      </c>
      <c r="R664" s="186">
        <f>Q664*H664</f>
        <v>0</v>
      </c>
      <c r="S664" s="186">
        <v>0</v>
      </c>
      <c r="T664" s="187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8" t="s">
        <v>144</v>
      </c>
      <c r="AT664" s="188" t="s">
        <v>140</v>
      </c>
      <c r="AU664" s="188" t="s">
        <v>82</v>
      </c>
      <c r="AY664" s="19" t="s">
        <v>137</v>
      </c>
      <c r="BE664" s="189">
        <f>IF(N664="základní",J664,0)</f>
        <v>0</v>
      </c>
      <c r="BF664" s="189">
        <f>IF(N664="snížená",J664,0)</f>
        <v>0</v>
      </c>
      <c r="BG664" s="189">
        <f>IF(N664="zákl. přenesená",J664,0)</f>
        <v>0</v>
      </c>
      <c r="BH664" s="189">
        <f>IF(N664="sníž. přenesená",J664,0)</f>
        <v>0</v>
      </c>
      <c r="BI664" s="189">
        <f>IF(N664="nulová",J664,0)</f>
        <v>0</v>
      </c>
      <c r="BJ664" s="19" t="s">
        <v>80</v>
      </c>
      <c r="BK664" s="189">
        <f>ROUND(I664*H664,2)</f>
        <v>0</v>
      </c>
      <c r="BL664" s="19" t="s">
        <v>144</v>
      </c>
      <c r="BM664" s="188" t="s">
        <v>742</v>
      </c>
    </row>
    <row r="665" spans="1:65" s="2" customFormat="1" ht="11.25" x14ac:dyDescent="0.2">
      <c r="A665" s="36"/>
      <c r="B665" s="37"/>
      <c r="C665" s="38"/>
      <c r="D665" s="190" t="s">
        <v>146</v>
      </c>
      <c r="E665" s="38"/>
      <c r="F665" s="191" t="s">
        <v>743</v>
      </c>
      <c r="G665" s="38"/>
      <c r="H665" s="38"/>
      <c r="I665" s="192"/>
      <c r="J665" s="38"/>
      <c r="K665" s="38"/>
      <c r="L665" s="41"/>
      <c r="M665" s="193"/>
      <c r="N665" s="194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146</v>
      </c>
      <c r="AU665" s="19" t="s">
        <v>82</v>
      </c>
    </row>
    <row r="666" spans="1:65" s="2" customFormat="1" ht="24.2" customHeight="1" x14ac:dyDescent="0.2">
      <c r="A666" s="36"/>
      <c r="B666" s="37"/>
      <c r="C666" s="176" t="s">
        <v>744</v>
      </c>
      <c r="D666" s="176" t="s">
        <v>140</v>
      </c>
      <c r="E666" s="177" t="s">
        <v>745</v>
      </c>
      <c r="F666" s="178" t="s">
        <v>746</v>
      </c>
      <c r="G666" s="179" t="s">
        <v>170</v>
      </c>
      <c r="H666" s="180">
        <v>41.656999999999996</v>
      </c>
      <c r="I666" s="181"/>
      <c r="J666" s="182">
        <f>ROUND(I666*H666,2)</f>
        <v>0</v>
      </c>
      <c r="K666" s="183"/>
      <c r="L666" s="41"/>
      <c r="M666" s="184" t="s">
        <v>19</v>
      </c>
      <c r="N666" s="185" t="s">
        <v>43</v>
      </c>
      <c r="O666" s="66"/>
      <c r="P666" s="186">
        <f>O666*H666</f>
        <v>0</v>
      </c>
      <c r="Q666" s="186">
        <v>0</v>
      </c>
      <c r="R666" s="186">
        <f>Q666*H666</f>
        <v>0</v>
      </c>
      <c r="S666" s="186">
        <v>0</v>
      </c>
      <c r="T666" s="187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88" t="s">
        <v>144</v>
      </c>
      <c r="AT666" s="188" t="s">
        <v>140</v>
      </c>
      <c r="AU666" s="188" t="s">
        <v>82</v>
      </c>
      <c r="AY666" s="19" t="s">
        <v>137</v>
      </c>
      <c r="BE666" s="189">
        <f>IF(N666="základní",J666,0)</f>
        <v>0</v>
      </c>
      <c r="BF666" s="189">
        <f>IF(N666="snížená",J666,0)</f>
        <v>0</v>
      </c>
      <c r="BG666" s="189">
        <f>IF(N666="zákl. přenesená",J666,0)</f>
        <v>0</v>
      </c>
      <c r="BH666" s="189">
        <f>IF(N666="sníž. přenesená",J666,0)</f>
        <v>0</v>
      </c>
      <c r="BI666" s="189">
        <f>IF(N666="nulová",J666,0)</f>
        <v>0</v>
      </c>
      <c r="BJ666" s="19" t="s">
        <v>80</v>
      </c>
      <c r="BK666" s="189">
        <f>ROUND(I666*H666,2)</f>
        <v>0</v>
      </c>
      <c r="BL666" s="19" t="s">
        <v>144</v>
      </c>
      <c r="BM666" s="188" t="s">
        <v>747</v>
      </c>
    </row>
    <row r="667" spans="1:65" s="2" customFormat="1" ht="11.25" x14ac:dyDescent="0.2">
      <c r="A667" s="36"/>
      <c r="B667" s="37"/>
      <c r="C667" s="38"/>
      <c r="D667" s="190" t="s">
        <v>146</v>
      </c>
      <c r="E667" s="38"/>
      <c r="F667" s="191" t="s">
        <v>748</v>
      </c>
      <c r="G667" s="38"/>
      <c r="H667" s="38"/>
      <c r="I667" s="192"/>
      <c r="J667" s="38"/>
      <c r="K667" s="38"/>
      <c r="L667" s="41"/>
      <c r="M667" s="193"/>
      <c r="N667" s="194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146</v>
      </c>
      <c r="AU667" s="19" t="s">
        <v>82</v>
      </c>
    </row>
    <row r="668" spans="1:65" s="2" customFormat="1" ht="24.2" customHeight="1" x14ac:dyDescent="0.2">
      <c r="A668" s="36"/>
      <c r="B668" s="37"/>
      <c r="C668" s="176" t="s">
        <v>749</v>
      </c>
      <c r="D668" s="176" t="s">
        <v>140</v>
      </c>
      <c r="E668" s="177" t="s">
        <v>750</v>
      </c>
      <c r="F668" s="178" t="s">
        <v>751</v>
      </c>
      <c r="G668" s="179" t="s">
        <v>170</v>
      </c>
      <c r="H668" s="180">
        <v>2.6339999999999999</v>
      </c>
      <c r="I668" s="181"/>
      <c r="J668" s="182">
        <f>ROUND(I668*H668,2)</f>
        <v>0</v>
      </c>
      <c r="K668" s="183"/>
      <c r="L668" s="41"/>
      <c r="M668" s="184" t="s">
        <v>19</v>
      </c>
      <c r="N668" s="185" t="s">
        <v>43</v>
      </c>
      <c r="O668" s="66"/>
      <c r="P668" s="186">
        <f>O668*H668</f>
        <v>0</v>
      </c>
      <c r="Q668" s="186">
        <v>0</v>
      </c>
      <c r="R668" s="186">
        <f>Q668*H668</f>
        <v>0</v>
      </c>
      <c r="S668" s="186">
        <v>0</v>
      </c>
      <c r="T668" s="187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88" t="s">
        <v>144</v>
      </c>
      <c r="AT668" s="188" t="s">
        <v>140</v>
      </c>
      <c r="AU668" s="188" t="s">
        <v>82</v>
      </c>
      <c r="AY668" s="19" t="s">
        <v>137</v>
      </c>
      <c r="BE668" s="189">
        <f>IF(N668="základní",J668,0)</f>
        <v>0</v>
      </c>
      <c r="BF668" s="189">
        <f>IF(N668="snížená",J668,0)</f>
        <v>0</v>
      </c>
      <c r="BG668" s="189">
        <f>IF(N668="zákl. přenesená",J668,0)</f>
        <v>0</v>
      </c>
      <c r="BH668" s="189">
        <f>IF(N668="sníž. přenesená",J668,0)</f>
        <v>0</v>
      </c>
      <c r="BI668" s="189">
        <f>IF(N668="nulová",J668,0)</f>
        <v>0</v>
      </c>
      <c r="BJ668" s="19" t="s">
        <v>80</v>
      </c>
      <c r="BK668" s="189">
        <f>ROUND(I668*H668,2)</f>
        <v>0</v>
      </c>
      <c r="BL668" s="19" t="s">
        <v>144</v>
      </c>
      <c r="BM668" s="188" t="s">
        <v>752</v>
      </c>
    </row>
    <row r="669" spans="1:65" s="2" customFormat="1" ht="11.25" x14ac:dyDescent="0.2">
      <c r="A669" s="36"/>
      <c r="B669" s="37"/>
      <c r="C669" s="38"/>
      <c r="D669" s="190" t="s">
        <v>146</v>
      </c>
      <c r="E669" s="38"/>
      <c r="F669" s="191" t="s">
        <v>753</v>
      </c>
      <c r="G669" s="38"/>
      <c r="H669" s="38"/>
      <c r="I669" s="192"/>
      <c r="J669" s="38"/>
      <c r="K669" s="38"/>
      <c r="L669" s="41"/>
      <c r="M669" s="193"/>
      <c r="N669" s="194"/>
      <c r="O669" s="66"/>
      <c r="P669" s="66"/>
      <c r="Q669" s="66"/>
      <c r="R669" s="66"/>
      <c r="S669" s="66"/>
      <c r="T669" s="67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T669" s="19" t="s">
        <v>146</v>
      </c>
      <c r="AU669" s="19" t="s">
        <v>82</v>
      </c>
    </row>
    <row r="670" spans="1:65" s="2" customFormat="1" ht="24.2" customHeight="1" x14ac:dyDescent="0.2">
      <c r="A670" s="36"/>
      <c r="B670" s="37"/>
      <c r="C670" s="176" t="s">
        <v>754</v>
      </c>
      <c r="D670" s="176" t="s">
        <v>140</v>
      </c>
      <c r="E670" s="177" t="s">
        <v>755</v>
      </c>
      <c r="F670" s="178" t="s">
        <v>756</v>
      </c>
      <c r="G670" s="179" t="s">
        <v>170</v>
      </c>
      <c r="H670" s="180">
        <v>0.55700000000000005</v>
      </c>
      <c r="I670" s="181"/>
      <c r="J670" s="182">
        <f>ROUND(I670*H670,2)</f>
        <v>0</v>
      </c>
      <c r="K670" s="183"/>
      <c r="L670" s="41"/>
      <c r="M670" s="184" t="s">
        <v>19</v>
      </c>
      <c r="N670" s="185" t="s">
        <v>43</v>
      </c>
      <c r="O670" s="66"/>
      <c r="P670" s="186">
        <f>O670*H670</f>
        <v>0</v>
      </c>
      <c r="Q670" s="186">
        <v>0</v>
      </c>
      <c r="R670" s="186">
        <f>Q670*H670</f>
        <v>0</v>
      </c>
      <c r="S670" s="186">
        <v>0</v>
      </c>
      <c r="T670" s="187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88" t="s">
        <v>144</v>
      </c>
      <c r="AT670" s="188" t="s">
        <v>140</v>
      </c>
      <c r="AU670" s="188" t="s">
        <v>82</v>
      </c>
      <c r="AY670" s="19" t="s">
        <v>137</v>
      </c>
      <c r="BE670" s="189">
        <f>IF(N670="základní",J670,0)</f>
        <v>0</v>
      </c>
      <c r="BF670" s="189">
        <f>IF(N670="snížená",J670,0)</f>
        <v>0</v>
      </c>
      <c r="BG670" s="189">
        <f>IF(N670="zákl. přenesená",J670,0)</f>
        <v>0</v>
      </c>
      <c r="BH670" s="189">
        <f>IF(N670="sníž. přenesená",J670,0)</f>
        <v>0</v>
      </c>
      <c r="BI670" s="189">
        <f>IF(N670="nulová",J670,0)</f>
        <v>0</v>
      </c>
      <c r="BJ670" s="19" t="s">
        <v>80</v>
      </c>
      <c r="BK670" s="189">
        <f>ROUND(I670*H670,2)</f>
        <v>0</v>
      </c>
      <c r="BL670" s="19" t="s">
        <v>144</v>
      </c>
      <c r="BM670" s="188" t="s">
        <v>757</v>
      </c>
    </row>
    <row r="671" spans="1:65" s="2" customFormat="1" ht="11.25" x14ac:dyDescent="0.2">
      <c r="A671" s="36"/>
      <c r="B671" s="37"/>
      <c r="C671" s="38"/>
      <c r="D671" s="190" t="s">
        <v>146</v>
      </c>
      <c r="E671" s="38"/>
      <c r="F671" s="191" t="s">
        <v>758</v>
      </c>
      <c r="G671" s="38"/>
      <c r="H671" s="38"/>
      <c r="I671" s="192"/>
      <c r="J671" s="38"/>
      <c r="K671" s="38"/>
      <c r="L671" s="41"/>
      <c r="M671" s="193"/>
      <c r="N671" s="194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146</v>
      </c>
      <c r="AU671" s="19" t="s">
        <v>82</v>
      </c>
    </row>
    <row r="672" spans="1:65" s="12" customFormat="1" ht="22.9" customHeight="1" x14ac:dyDescent="0.2">
      <c r="B672" s="160"/>
      <c r="C672" s="161"/>
      <c r="D672" s="162" t="s">
        <v>71</v>
      </c>
      <c r="E672" s="174" t="s">
        <v>759</v>
      </c>
      <c r="F672" s="174" t="s">
        <v>760</v>
      </c>
      <c r="G672" s="161"/>
      <c r="H672" s="161"/>
      <c r="I672" s="164"/>
      <c r="J672" s="175">
        <f>BK672</f>
        <v>0</v>
      </c>
      <c r="K672" s="161"/>
      <c r="L672" s="166"/>
      <c r="M672" s="167"/>
      <c r="N672" s="168"/>
      <c r="O672" s="168"/>
      <c r="P672" s="169">
        <f>SUM(P673:P674)</f>
        <v>0</v>
      </c>
      <c r="Q672" s="168"/>
      <c r="R672" s="169">
        <f>SUM(R673:R674)</f>
        <v>0</v>
      </c>
      <c r="S672" s="168"/>
      <c r="T672" s="170">
        <f>SUM(T673:T674)</f>
        <v>0</v>
      </c>
      <c r="AR672" s="171" t="s">
        <v>80</v>
      </c>
      <c r="AT672" s="172" t="s">
        <v>71</v>
      </c>
      <c r="AU672" s="172" t="s">
        <v>80</v>
      </c>
      <c r="AY672" s="171" t="s">
        <v>137</v>
      </c>
      <c r="BK672" s="173">
        <f>SUM(BK673:BK674)</f>
        <v>0</v>
      </c>
    </row>
    <row r="673" spans="1:65" s="2" customFormat="1" ht="33" customHeight="1" x14ac:dyDescent="0.2">
      <c r="A673" s="36"/>
      <c r="B673" s="37"/>
      <c r="C673" s="176" t="s">
        <v>761</v>
      </c>
      <c r="D673" s="176" t="s">
        <v>140</v>
      </c>
      <c r="E673" s="177" t="s">
        <v>762</v>
      </c>
      <c r="F673" s="178" t="s">
        <v>763</v>
      </c>
      <c r="G673" s="179" t="s">
        <v>170</v>
      </c>
      <c r="H673" s="180">
        <v>67.094999999999999</v>
      </c>
      <c r="I673" s="181"/>
      <c r="J673" s="182">
        <f>ROUND(I673*H673,2)</f>
        <v>0</v>
      </c>
      <c r="K673" s="183"/>
      <c r="L673" s="41"/>
      <c r="M673" s="184" t="s">
        <v>19</v>
      </c>
      <c r="N673" s="185" t="s">
        <v>43</v>
      </c>
      <c r="O673" s="66"/>
      <c r="P673" s="186">
        <f>O673*H673</f>
        <v>0</v>
      </c>
      <c r="Q673" s="186">
        <v>0</v>
      </c>
      <c r="R673" s="186">
        <f>Q673*H673</f>
        <v>0</v>
      </c>
      <c r="S673" s="186">
        <v>0</v>
      </c>
      <c r="T673" s="187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88" t="s">
        <v>144</v>
      </c>
      <c r="AT673" s="188" t="s">
        <v>140</v>
      </c>
      <c r="AU673" s="188" t="s">
        <v>82</v>
      </c>
      <c r="AY673" s="19" t="s">
        <v>137</v>
      </c>
      <c r="BE673" s="189">
        <f>IF(N673="základní",J673,0)</f>
        <v>0</v>
      </c>
      <c r="BF673" s="189">
        <f>IF(N673="snížená",J673,0)</f>
        <v>0</v>
      </c>
      <c r="BG673" s="189">
        <f>IF(N673="zákl. přenesená",J673,0)</f>
        <v>0</v>
      </c>
      <c r="BH673" s="189">
        <f>IF(N673="sníž. přenesená",J673,0)</f>
        <v>0</v>
      </c>
      <c r="BI673" s="189">
        <f>IF(N673="nulová",J673,0)</f>
        <v>0</v>
      </c>
      <c r="BJ673" s="19" t="s">
        <v>80</v>
      </c>
      <c r="BK673" s="189">
        <f>ROUND(I673*H673,2)</f>
        <v>0</v>
      </c>
      <c r="BL673" s="19" t="s">
        <v>144</v>
      </c>
      <c r="BM673" s="188" t="s">
        <v>764</v>
      </c>
    </row>
    <row r="674" spans="1:65" s="2" customFormat="1" ht="11.25" x14ac:dyDescent="0.2">
      <c r="A674" s="36"/>
      <c r="B674" s="37"/>
      <c r="C674" s="38"/>
      <c r="D674" s="190" t="s">
        <v>146</v>
      </c>
      <c r="E674" s="38"/>
      <c r="F674" s="191" t="s">
        <v>765</v>
      </c>
      <c r="G674" s="38"/>
      <c r="H674" s="38"/>
      <c r="I674" s="192"/>
      <c r="J674" s="38"/>
      <c r="K674" s="38"/>
      <c r="L674" s="41"/>
      <c r="M674" s="193"/>
      <c r="N674" s="194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146</v>
      </c>
      <c r="AU674" s="19" t="s">
        <v>82</v>
      </c>
    </row>
    <row r="675" spans="1:65" s="12" customFormat="1" ht="25.9" customHeight="1" x14ac:dyDescent="0.2">
      <c r="B675" s="160"/>
      <c r="C675" s="161"/>
      <c r="D675" s="162" t="s">
        <v>71</v>
      </c>
      <c r="E675" s="163" t="s">
        <v>766</v>
      </c>
      <c r="F675" s="163" t="s">
        <v>767</v>
      </c>
      <c r="G675" s="161"/>
      <c r="H675" s="161"/>
      <c r="I675" s="164"/>
      <c r="J675" s="165">
        <f>BK675</f>
        <v>0</v>
      </c>
      <c r="K675" s="161"/>
      <c r="L675" s="166"/>
      <c r="M675" s="167"/>
      <c r="N675" s="168"/>
      <c r="O675" s="168"/>
      <c r="P675" s="169">
        <f>P676+P695+P738+P743+P745+P763+P812+P840+P897+P946+P961+P1055+P1068</f>
        <v>0</v>
      </c>
      <c r="Q675" s="168"/>
      <c r="R675" s="169">
        <f>R676+R695+R738+R743+R745+R763+R812+R840+R897+R946+R961+R1055+R1068</f>
        <v>9.7302067400000034</v>
      </c>
      <c r="S675" s="168"/>
      <c r="T675" s="170">
        <f>T676+T695+T738+T743+T745+T763+T812+T840+T897+T946+T961+T1055+T1068</f>
        <v>4.4999999999999998E-2</v>
      </c>
      <c r="AR675" s="171" t="s">
        <v>82</v>
      </c>
      <c r="AT675" s="172" t="s">
        <v>71</v>
      </c>
      <c r="AU675" s="172" t="s">
        <v>72</v>
      </c>
      <c r="AY675" s="171" t="s">
        <v>137</v>
      </c>
      <c r="BK675" s="173">
        <f>BK676+BK695+BK738+BK743+BK745+BK763+BK812+BK840+BK897+BK946+BK961+BK1055+BK1068</f>
        <v>0</v>
      </c>
    </row>
    <row r="676" spans="1:65" s="12" customFormat="1" ht="22.9" customHeight="1" x14ac:dyDescent="0.2">
      <c r="B676" s="160"/>
      <c r="C676" s="161"/>
      <c r="D676" s="162" t="s">
        <v>71</v>
      </c>
      <c r="E676" s="174" t="s">
        <v>768</v>
      </c>
      <c r="F676" s="174" t="s">
        <v>769</v>
      </c>
      <c r="G676" s="161"/>
      <c r="H676" s="161"/>
      <c r="I676" s="164"/>
      <c r="J676" s="175">
        <f>BK676</f>
        <v>0</v>
      </c>
      <c r="K676" s="161"/>
      <c r="L676" s="166"/>
      <c r="M676" s="167"/>
      <c r="N676" s="168"/>
      <c r="O676" s="168"/>
      <c r="P676" s="169">
        <f>SUM(P677:P694)</f>
        <v>0</v>
      </c>
      <c r="Q676" s="168"/>
      <c r="R676" s="169">
        <f>SUM(R677:R694)</f>
        <v>0.17405324</v>
      </c>
      <c r="S676" s="168"/>
      <c r="T676" s="170">
        <f>SUM(T677:T694)</f>
        <v>0</v>
      </c>
      <c r="AR676" s="171" t="s">
        <v>82</v>
      </c>
      <c r="AT676" s="172" t="s">
        <v>71</v>
      </c>
      <c r="AU676" s="172" t="s">
        <v>80</v>
      </c>
      <c r="AY676" s="171" t="s">
        <v>137</v>
      </c>
      <c r="BK676" s="173">
        <f>SUM(BK677:BK694)</f>
        <v>0</v>
      </c>
    </row>
    <row r="677" spans="1:65" s="2" customFormat="1" ht="24.2" customHeight="1" x14ac:dyDescent="0.2">
      <c r="A677" s="36"/>
      <c r="B677" s="37"/>
      <c r="C677" s="176" t="s">
        <v>770</v>
      </c>
      <c r="D677" s="176" t="s">
        <v>140</v>
      </c>
      <c r="E677" s="177" t="s">
        <v>771</v>
      </c>
      <c r="F677" s="178" t="s">
        <v>772</v>
      </c>
      <c r="G677" s="179" t="s">
        <v>143</v>
      </c>
      <c r="H677" s="180">
        <v>50.09</v>
      </c>
      <c r="I677" s="181"/>
      <c r="J677" s="182">
        <f>ROUND(I677*H677,2)</f>
        <v>0</v>
      </c>
      <c r="K677" s="183"/>
      <c r="L677" s="41"/>
      <c r="M677" s="184" t="s">
        <v>19</v>
      </c>
      <c r="N677" s="185" t="s">
        <v>43</v>
      </c>
      <c r="O677" s="66"/>
      <c r="P677" s="186">
        <f>O677*H677</f>
        <v>0</v>
      </c>
      <c r="Q677" s="186">
        <v>0</v>
      </c>
      <c r="R677" s="186">
        <f>Q677*H677</f>
        <v>0</v>
      </c>
      <c r="S677" s="186">
        <v>0</v>
      </c>
      <c r="T677" s="187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88" t="s">
        <v>244</v>
      </c>
      <c r="AT677" s="188" t="s">
        <v>140</v>
      </c>
      <c r="AU677" s="188" t="s">
        <v>82</v>
      </c>
      <c r="AY677" s="19" t="s">
        <v>137</v>
      </c>
      <c r="BE677" s="189">
        <f>IF(N677="základní",J677,0)</f>
        <v>0</v>
      </c>
      <c r="BF677" s="189">
        <f>IF(N677="snížená",J677,0)</f>
        <v>0</v>
      </c>
      <c r="BG677" s="189">
        <f>IF(N677="zákl. přenesená",J677,0)</f>
        <v>0</v>
      </c>
      <c r="BH677" s="189">
        <f>IF(N677="sníž. přenesená",J677,0)</f>
        <v>0</v>
      </c>
      <c r="BI677" s="189">
        <f>IF(N677="nulová",J677,0)</f>
        <v>0</v>
      </c>
      <c r="BJ677" s="19" t="s">
        <v>80</v>
      </c>
      <c r="BK677" s="189">
        <f>ROUND(I677*H677,2)</f>
        <v>0</v>
      </c>
      <c r="BL677" s="19" t="s">
        <v>244</v>
      </c>
      <c r="BM677" s="188" t="s">
        <v>773</v>
      </c>
    </row>
    <row r="678" spans="1:65" s="2" customFormat="1" ht="11.25" x14ac:dyDescent="0.2">
      <c r="A678" s="36"/>
      <c r="B678" s="37"/>
      <c r="C678" s="38"/>
      <c r="D678" s="190" t="s">
        <v>146</v>
      </c>
      <c r="E678" s="38"/>
      <c r="F678" s="191" t="s">
        <v>774</v>
      </c>
      <c r="G678" s="38"/>
      <c r="H678" s="38"/>
      <c r="I678" s="192"/>
      <c r="J678" s="38"/>
      <c r="K678" s="38"/>
      <c r="L678" s="41"/>
      <c r="M678" s="193"/>
      <c r="N678" s="194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146</v>
      </c>
      <c r="AU678" s="19" t="s">
        <v>82</v>
      </c>
    </row>
    <row r="679" spans="1:65" s="14" customFormat="1" ht="11.25" x14ac:dyDescent="0.2">
      <c r="B679" s="207"/>
      <c r="C679" s="208"/>
      <c r="D679" s="197" t="s">
        <v>148</v>
      </c>
      <c r="E679" s="209" t="s">
        <v>19</v>
      </c>
      <c r="F679" s="210" t="s">
        <v>775</v>
      </c>
      <c r="G679" s="208"/>
      <c r="H679" s="209" t="s">
        <v>19</v>
      </c>
      <c r="I679" s="211"/>
      <c r="J679" s="208"/>
      <c r="K679" s="208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148</v>
      </c>
      <c r="AU679" s="216" t="s">
        <v>82</v>
      </c>
      <c r="AV679" s="14" t="s">
        <v>80</v>
      </c>
      <c r="AW679" s="14" t="s">
        <v>33</v>
      </c>
      <c r="AX679" s="14" t="s">
        <v>72</v>
      </c>
      <c r="AY679" s="216" t="s">
        <v>137</v>
      </c>
    </row>
    <row r="680" spans="1:65" s="14" customFormat="1" ht="11.25" x14ac:dyDescent="0.2">
      <c r="B680" s="207"/>
      <c r="C680" s="208"/>
      <c r="D680" s="197" t="s">
        <v>148</v>
      </c>
      <c r="E680" s="209" t="s">
        <v>19</v>
      </c>
      <c r="F680" s="210" t="s">
        <v>355</v>
      </c>
      <c r="G680" s="208"/>
      <c r="H680" s="209" t="s">
        <v>19</v>
      </c>
      <c r="I680" s="211"/>
      <c r="J680" s="208"/>
      <c r="K680" s="208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148</v>
      </c>
      <c r="AU680" s="216" t="s">
        <v>82</v>
      </c>
      <c r="AV680" s="14" t="s">
        <v>80</v>
      </c>
      <c r="AW680" s="14" t="s">
        <v>33</v>
      </c>
      <c r="AX680" s="14" t="s">
        <v>72</v>
      </c>
      <c r="AY680" s="216" t="s">
        <v>137</v>
      </c>
    </row>
    <row r="681" spans="1:65" s="13" customFormat="1" ht="11.25" x14ac:dyDescent="0.2">
      <c r="B681" s="195"/>
      <c r="C681" s="196"/>
      <c r="D681" s="197" t="s">
        <v>148</v>
      </c>
      <c r="E681" s="198" t="s">
        <v>19</v>
      </c>
      <c r="F681" s="199" t="s">
        <v>356</v>
      </c>
      <c r="G681" s="196"/>
      <c r="H681" s="200">
        <v>50.09</v>
      </c>
      <c r="I681" s="201"/>
      <c r="J681" s="196"/>
      <c r="K681" s="196"/>
      <c r="L681" s="202"/>
      <c r="M681" s="203"/>
      <c r="N681" s="204"/>
      <c r="O681" s="204"/>
      <c r="P681" s="204"/>
      <c r="Q681" s="204"/>
      <c r="R681" s="204"/>
      <c r="S681" s="204"/>
      <c r="T681" s="205"/>
      <c r="AT681" s="206" t="s">
        <v>148</v>
      </c>
      <c r="AU681" s="206" t="s">
        <v>82</v>
      </c>
      <c r="AV681" s="13" t="s">
        <v>82</v>
      </c>
      <c r="AW681" s="13" t="s">
        <v>33</v>
      </c>
      <c r="AX681" s="13" t="s">
        <v>80</v>
      </c>
      <c r="AY681" s="206" t="s">
        <v>137</v>
      </c>
    </row>
    <row r="682" spans="1:65" s="2" customFormat="1" ht="16.5" customHeight="1" x14ac:dyDescent="0.2">
      <c r="A682" s="36"/>
      <c r="B682" s="37"/>
      <c r="C682" s="239" t="s">
        <v>776</v>
      </c>
      <c r="D682" s="239" t="s">
        <v>434</v>
      </c>
      <c r="E682" s="240" t="s">
        <v>777</v>
      </c>
      <c r="F682" s="241" t="s">
        <v>778</v>
      </c>
      <c r="G682" s="242" t="s">
        <v>143</v>
      </c>
      <c r="H682" s="243">
        <v>56.100999999999999</v>
      </c>
      <c r="I682" s="244"/>
      <c r="J682" s="245">
        <f>ROUND(I682*H682,2)</f>
        <v>0</v>
      </c>
      <c r="K682" s="246"/>
      <c r="L682" s="247"/>
      <c r="M682" s="248" t="s">
        <v>19</v>
      </c>
      <c r="N682" s="249" t="s">
        <v>43</v>
      </c>
      <c r="O682" s="66"/>
      <c r="P682" s="186">
        <f>O682*H682</f>
        <v>0</v>
      </c>
      <c r="Q682" s="186">
        <v>2.5400000000000002E-3</v>
      </c>
      <c r="R682" s="186">
        <f>Q682*H682</f>
        <v>0.14249654</v>
      </c>
      <c r="S682" s="186">
        <v>0</v>
      </c>
      <c r="T682" s="187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88" t="s">
        <v>459</v>
      </c>
      <c r="AT682" s="188" t="s">
        <v>434</v>
      </c>
      <c r="AU682" s="188" t="s">
        <v>82</v>
      </c>
      <c r="AY682" s="19" t="s">
        <v>137</v>
      </c>
      <c r="BE682" s="189">
        <f>IF(N682="základní",J682,0)</f>
        <v>0</v>
      </c>
      <c r="BF682" s="189">
        <f>IF(N682="snížená",J682,0)</f>
        <v>0</v>
      </c>
      <c r="BG682" s="189">
        <f>IF(N682="zákl. přenesená",J682,0)</f>
        <v>0</v>
      </c>
      <c r="BH682" s="189">
        <f>IF(N682="sníž. přenesená",J682,0)</f>
        <v>0</v>
      </c>
      <c r="BI682" s="189">
        <f>IF(N682="nulová",J682,0)</f>
        <v>0</v>
      </c>
      <c r="BJ682" s="19" t="s">
        <v>80</v>
      </c>
      <c r="BK682" s="189">
        <f>ROUND(I682*H682,2)</f>
        <v>0</v>
      </c>
      <c r="BL682" s="19" t="s">
        <v>244</v>
      </c>
      <c r="BM682" s="188" t="s">
        <v>779</v>
      </c>
    </row>
    <row r="683" spans="1:65" s="13" customFormat="1" ht="11.25" x14ac:dyDescent="0.2">
      <c r="B683" s="195"/>
      <c r="C683" s="196"/>
      <c r="D683" s="197" t="s">
        <v>148</v>
      </c>
      <c r="E683" s="196"/>
      <c r="F683" s="199" t="s">
        <v>780</v>
      </c>
      <c r="G683" s="196"/>
      <c r="H683" s="200">
        <v>56.100999999999999</v>
      </c>
      <c r="I683" s="201"/>
      <c r="J683" s="196"/>
      <c r="K683" s="196"/>
      <c r="L683" s="202"/>
      <c r="M683" s="203"/>
      <c r="N683" s="204"/>
      <c r="O683" s="204"/>
      <c r="P683" s="204"/>
      <c r="Q683" s="204"/>
      <c r="R683" s="204"/>
      <c r="S683" s="204"/>
      <c r="T683" s="205"/>
      <c r="AT683" s="206" t="s">
        <v>148</v>
      </c>
      <c r="AU683" s="206" t="s">
        <v>82</v>
      </c>
      <c r="AV683" s="13" t="s">
        <v>82</v>
      </c>
      <c r="AW683" s="13" t="s">
        <v>4</v>
      </c>
      <c r="AX683" s="13" t="s">
        <v>80</v>
      </c>
      <c r="AY683" s="206" t="s">
        <v>137</v>
      </c>
    </row>
    <row r="684" spans="1:65" s="2" customFormat="1" ht="24.2" customHeight="1" x14ac:dyDescent="0.2">
      <c r="A684" s="36"/>
      <c r="B684" s="37"/>
      <c r="C684" s="176" t="s">
        <v>781</v>
      </c>
      <c r="D684" s="176" t="s">
        <v>140</v>
      </c>
      <c r="E684" s="177" t="s">
        <v>782</v>
      </c>
      <c r="F684" s="178" t="s">
        <v>783</v>
      </c>
      <c r="G684" s="179" t="s">
        <v>143</v>
      </c>
      <c r="H684" s="180">
        <v>50.09</v>
      </c>
      <c r="I684" s="181"/>
      <c r="J684" s="182">
        <f>ROUND(I684*H684,2)</f>
        <v>0</v>
      </c>
      <c r="K684" s="183"/>
      <c r="L684" s="41"/>
      <c r="M684" s="184" t="s">
        <v>19</v>
      </c>
      <c r="N684" s="185" t="s">
        <v>43</v>
      </c>
      <c r="O684" s="66"/>
      <c r="P684" s="186">
        <f>O684*H684</f>
        <v>0</v>
      </c>
      <c r="Q684" s="186">
        <v>0</v>
      </c>
      <c r="R684" s="186">
        <f>Q684*H684</f>
        <v>0</v>
      </c>
      <c r="S684" s="186">
        <v>0</v>
      </c>
      <c r="T684" s="187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88" t="s">
        <v>244</v>
      </c>
      <c r="AT684" s="188" t="s">
        <v>140</v>
      </c>
      <c r="AU684" s="188" t="s">
        <v>82</v>
      </c>
      <c r="AY684" s="19" t="s">
        <v>137</v>
      </c>
      <c r="BE684" s="189">
        <f>IF(N684="základní",J684,0)</f>
        <v>0</v>
      </c>
      <c r="BF684" s="189">
        <f>IF(N684="snížená",J684,0)</f>
        <v>0</v>
      </c>
      <c r="BG684" s="189">
        <f>IF(N684="zákl. přenesená",J684,0)</f>
        <v>0</v>
      </c>
      <c r="BH684" s="189">
        <f>IF(N684="sníž. přenesená",J684,0)</f>
        <v>0</v>
      </c>
      <c r="BI684" s="189">
        <f>IF(N684="nulová",J684,0)</f>
        <v>0</v>
      </c>
      <c r="BJ684" s="19" t="s">
        <v>80</v>
      </c>
      <c r="BK684" s="189">
        <f>ROUND(I684*H684,2)</f>
        <v>0</v>
      </c>
      <c r="BL684" s="19" t="s">
        <v>244</v>
      </c>
      <c r="BM684" s="188" t="s">
        <v>784</v>
      </c>
    </row>
    <row r="685" spans="1:65" s="2" customFormat="1" ht="11.25" x14ac:dyDescent="0.2">
      <c r="A685" s="36"/>
      <c r="B685" s="37"/>
      <c r="C685" s="38"/>
      <c r="D685" s="190" t="s">
        <v>146</v>
      </c>
      <c r="E685" s="38"/>
      <c r="F685" s="191" t="s">
        <v>785</v>
      </c>
      <c r="G685" s="38"/>
      <c r="H685" s="38"/>
      <c r="I685" s="192"/>
      <c r="J685" s="38"/>
      <c r="K685" s="38"/>
      <c r="L685" s="41"/>
      <c r="M685" s="193"/>
      <c r="N685" s="194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146</v>
      </c>
      <c r="AU685" s="19" t="s">
        <v>82</v>
      </c>
    </row>
    <row r="686" spans="1:65" s="14" customFormat="1" ht="11.25" x14ac:dyDescent="0.2">
      <c r="B686" s="207"/>
      <c r="C686" s="208"/>
      <c r="D686" s="197" t="s">
        <v>148</v>
      </c>
      <c r="E686" s="209" t="s">
        <v>19</v>
      </c>
      <c r="F686" s="210" t="s">
        <v>775</v>
      </c>
      <c r="G686" s="208"/>
      <c r="H686" s="209" t="s">
        <v>19</v>
      </c>
      <c r="I686" s="211"/>
      <c r="J686" s="208"/>
      <c r="K686" s="208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148</v>
      </c>
      <c r="AU686" s="216" t="s">
        <v>82</v>
      </c>
      <c r="AV686" s="14" t="s">
        <v>80</v>
      </c>
      <c r="AW686" s="14" t="s">
        <v>33</v>
      </c>
      <c r="AX686" s="14" t="s">
        <v>72</v>
      </c>
      <c r="AY686" s="216" t="s">
        <v>137</v>
      </c>
    </row>
    <row r="687" spans="1:65" s="14" customFormat="1" ht="11.25" x14ac:dyDescent="0.2">
      <c r="B687" s="207"/>
      <c r="C687" s="208"/>
      <c r="D687" s="197" t="s">
        <v>148</v>
      </c>
      <c r="E687" s="209" t="s">
        <v>19</v>
      </c>
      <c r="F687" s="210" t="s">
        <v>355</v>
      </c>
      <c r="G687" s="208"/>
      <c r="H687" s="209" t="s">
        <v>19</v>
      </c>
      <c r="I687" s="211"/>
      <c r="J687" s="208"/>
      <c r="K687" s="208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148</v>
      </c>
      <c r="AU687" s="216" t="s">
        <v>82</v>
      </c>
      <c r="AV687" s="14" t="s">
        <v>80</v>
      </c>
      <c r="AW687" s="14" t="s">
        <v>33</v>
      </c>
      <c r="AX687" s="14" t="s">
        <v>72</v>
      </c>
      <c r="AY687" s="216" t="s">
        <v>137</v>
      </c>
    </row>
    <row r="688" spans="1:65" s="13" customFormat="1" ht="11.25" x14ac:dyDescent="0.2">
      <c r="B688" s="195"/>
      <c r="C688" s="196"/>
      <c r="D688" s="197" t="s">
        <v>148</v>
      </c>
      <c r="E688" s="198" t="s">
        <v>19</v>
      </c>
      <c r="F688" s="199" t="s">
        <v>356</v>
      </c>
      <c r="G688" s="196"/>
      <c r="H688" s="200">
        <v>50.09</v>
      </c>
      <c r="I688" s="201"/>
      <c r="J688" s="196"/>
      <c r="K688" s="196"/>
      <c r="L688" s="202"/>
      <c r="M688" s="203"/>
      <c r="N688" s="204"/>
      <c r="O688" s="204"/>
      <c r="P688" s="204"/>
      <c r="Q688" s="204"/>
      <c r="R688" s="204"/>
      <c r="S688" s="204"/>
      <c r="T688" s="205"/>
      <c r="AT688" s="206" t="s">
        <v>148</v>
      </c>
      <c r="AU688" s="206" t="s">
        <v>82</v>
      </c>
      <c r="AV688" s="13" t="s">
        <v>82</v>
      </c>
      <c r="AW688" s="13" t="s">
        <v>33</v>
      </c>
      <c r="AX688" s="13" t="s">
        <v>80</v>
      </c>
      <c r="AY688" s="206" t="s">
        <v>137</v>
      </c>
    </row>
    <row r="689" spans="1:65" s="2" customFormat="1" ht="24.2" customHeight="1" x14ac:dyDescent="0.2">
      <c r="A689" s="36"/>
      <c r="B689" s="37"/>
      <c r="C689" s="176" t="s">
        <v>786</v>
      </c>
      <c r="D689" s="176" t="s">
        <v>140</v>
      </c>
      <c r="E689" s="177" t="s">
        <v>787</v>
      </c>
      <c r="F689" s="178" t="s">
        <v>788</v>
      </c>
      <c r="G689" s="179" t="s">
        <v>143</v>
      </c>
      <c r="H689" s="180">
        <v>50.09</v>
      </c>
      <c r="I689" s="181"/>
      <c r="J689" s="182">
        <f>ROUND(I689*H689,2)</f>
        <v>0</v>
      </c>
      <c r="K689" s="183"/>
      <c r="L689" s="41"/>
      <c r="M689" s="184" t="s">
        <v>19</v>
      </c>
      <c r="N689" s="185" t="s">
        <v>43</v>
      </c>
      <c r="O689" s="66"/>
      <c r="P689" s="186">
        <f>O689*H689</f>
        <v>0</v>
      </c>
      <c r="Q689" s="186">
        <v>0</v>
      </c>
      <c r="R689" s="186">
        <f>Q689*H689</f>
        <v>0</v>
      </c>
      <c r="S689" s="186">
        <v>0</v>
      </c>
      <c r="T689" s="187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88" t="s">
        <v>244</v>
      </c>
      <c r="AT689" s="188" t="s">
        <v>140</v>
      </c>
      <c r="AU689" s="188" t="s">
        <v>82</v>
      </c>
      <c r="AY689" s="19" t="s">
        <v>137</v>
      </c>
      <c r="BE689" s="189">
        <f>IF(N689="základní",J689,0)</f>
        <v>0</v>
      </c>
      <c r="BF689" s="189">
        <f>IF(N689="snížená",J689,0)</f>
        <v>0</v>
      </c>
      <c r="BG689" s="189">
        <f>IF(N689="zákl. přenesená",J689,0)</f>
        <v>0</v>
      </c>
      <c r="BH689" s="189">
        <f>IF(N689="sníž. přenesená",J689,0)</f>
        <v>0</v>
      </c>
      <c r="BI689" s="189">
        <f>IF(N689="nulová",J689,0)</f>
        <v>0</v>
      </c>
      <c r="BJ689" s="19" t="s">
        <v>80</v>
      </c>
      <c r="BK689" s="189">
        <f>ROUND(I689*H689,2)</f>
        <v>0</v>
      </c>
      <c r="BL689" s="19" t="s">
        <v>244</v>
      </c>
      <c r="BM689" s="188" t="s">
        <v>789</v>
      </c>
    </row>
    <row r="690" spans="1:65" s="2" customFormat="1" ht="11.25" x14ac:dyDescent="0.2">
      <c r="A690" s="36"/>
      <c r="B690" s="37"/>
      <c r="C690" s="38"/>
      <c r="D690" s="190" t="s">
        <v>146</v>
      </c>
      <c r="E690" s="38"/>
      <c r="F690" s="191" t="s">
        <v>790</v>
      </c>
      <c r="G690" s="38"/>
      <c r="H690" s="38"/>
      <c r="I690" s="192"/>
      <c r="J690" s="38"/>
      <c r="K690" s="38"/>
      <c r="L690" s="41"/>
      <c r="M690" s="193"/>
      <c r="N690" s="194"/>
      <c r="O690" s="66"/>
      <c r="P690" s="66"/>
      <c r="Q690" s="66"/>
      <c r="R690" s="66"/>
      <c r="S690" s="66"/>
      <c r="T690" s="67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T690" s="19" t="s">
        <v>146</v>
      </c>
      <c r="AU690" s="19" t="s">
        <v>82</v>
      </c>
    </row>
    <row r="691" spans="1:65" s="2" customFormat="1" ht="16.5" customHeight="1" x14ac:dyDescent="0.2">
      <c r="A691" s="36"/>
      <c r="B691" s="37"/>
      <c r="C691" s="239" t="s">
        <v>791</v>
      </c>
      <c r="D691" s="239" t="s">
        <v>434</v>
      </c>
      <c r="E691" s="240" t="s">
        <v>792</v>
      </c>
      <c r="F691" s="241" t="s">
        <v>793</v>
      </c>
      <c r="G691" s="242" t="s">
        <v>143</v>
      </c>
      <c r="H691" s="243">
        <v>105.18899999999999</v>
      </c>
      <c r="I691" s="244"/>
      <c r="J691" s="245">
        <f>ROUND(I691*H691,2)</f>
        <v>0</v>
      </c>
      <c r="K691" s="246"/>
      <c r="L691" s="247"/>
      <c r="M691" s="248" t="s">
        <v>19</v>
      </c>
      <c r="N691" s="249" t="s">
        <v>43</v>
      </c>
      <c r="O691" s="66"/>
      <c r="P691" s="186">
        <f>O691*H691</f>
        <v>0</v>
      </c>
      <c r="Q691" s="186">
        <v>2.9999999999999997E-4</v>
      </c>
      <c r="R691" s="186">
        <f>Q691*H691</f>
        <v>3.1556699999999993E-2</v>
      </c>
      <c r="S691" s="186">
        <v>0</v>
      </c>
      <c r="T691" s="187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8" t="s">
        <v>459</v>
      </c>
      <c r="AT691" s="188" t="s">
        <v>434</v>
      </c>
      <c r="AU691" s="188" t="s">
        <v>82</v>
      </c>
      <c r="AY691" s="19" t="s">
        <v>137</v>
      </c>
      <c r="BE691" s="189">
        <f>IF(N691="základní",J691,0)</f>
        <v>0</v>
      </c>
      <c r="BF691" s="189">
        <f>IF(N691="snížená",J691,0)</f>
        <v>0</v>
      </c>
      <c r="BG691" s="189">
        <f>IF(N691="zákl. přenesená",J691,0)</f>
        <v>0</v>
      </c>
      <c r="BH691" s="189">
        <f>IF(N691="sníž. přenesená",J691,0)</f>
        <v>0</v>
      </c>
      <c r="BI691" s="189">
        <f>IF(N691="nulová",J691,0)</f>
        <v>0</v>
      </c>
      <c r="BJ691" s="19" t="s">
        <v>80</v>
      </c>
      <c r="BK691" s="189">
        <f>ROUND(I691*H691,2)</f>
        <v>0</v>
      </c>
      <c r="BL691" s="19" t="s">
        <v>244</v>
      </c>
      <c r="BM691" s="188" t="s">
        <v>794</v>
      </c>
    </row>
    <row r="692" spans="1:65" s="13" customFormat="1" ht="11.25" x14ac:dyDescent="0.2">
      <c r="B692" s="195"/>
      <c r="C692" s="196"/>
      <c r="D692" s="197" t="s">
        <v>148</v>
      </c>
      <c r="E692" s="198" t="s">
        <v>19</v>
      </c>
      <c r="F692" s="199" t="s">
        <v>795</v>
      </c>
      <c r="G692" s="196"/>
      <c r="H692" s="200">
        <v>105.18899999999999</v>
      </c>
      <c r="I692" s="201"/>
      <c r="J692" s="196"/>
      <c r="K692" s="196"/>
      <c r="L692" s="202"/>
      <c r="M692" s="203"/>
      <c r="N692" s="204"/>
      <c r="O692" s="204"/>
      <c r="P692" s="204"/>
      <c r="Q692" s="204"/>
      <c r="R692" s="204"/>
      <c r="S692" s="204"/>
      <c r="T692" s="205"/>
      <c r="AT692" s="206" t="s">
        <v>148</v>
      </c>
      <c r="AU692" s="206" t="s">
        <v>82</v>
      </c>
      <c r="AV692" s="13" t="s">
        <v>82</v>
      </c>
      <c r="AW692" s="13" t="s">
        <v>33</v>
      </c>
      <c r="AX692" s="13" t="s">
        <v>80</v>
      </c>
      <c r="AY692" s="206" t="s">
        <v>137</v>
      </c>
    </row>
    <row r="693" spans="1:65" s="2" customFormat="1" ht="24.2" customHeight="1" x14ac:dyDescent="0.2">
      <c r="A693" s="36"/>
      <c r="B693" s="37"/>
      <c r="C693" s="176" t="s">
        <v>796</v>
      </c>
      <c r="D693" s="176" t="s">
        <v>140</v>
      </c>
      <c r="E693" s="177" t="s">
        <v>797</v>
      </c>
      <c r="F693" s="178" t="s">
        <v>798</v>
      </c>
      <c r="G693" s="179" t="s">
        <v>170</v>
      </c>
      <c r="H693" s="180">
        <v>0.17399999999999999</v>
      </c>
      <c r="I693" s="181"/>
      <c r="J693" s="182">
        <f>ROUND(I693*H693,2)</f>
        <v>0</v>
      </c>
      <c r="K693" s="183"/>
      <c r="L693" s="41"/>
      <c r="M693" s="184" t="s">
        <v>19</v>
      </c>
      <c r="N693" s="185" t="s">
        <v>43</v>
      </c>
      <c r="O693" s="66"/>
      <c r="P693" s="186">
        <f>O693*H693</f>
        <v>0</v>
      </c>
      <c r="Q693" s="186">
        <v>0</v>
      </c>
      <c r="R693" s="186">
        <f>Q693*H693</f>
        <v>0</v>
      </c>
      <c r="S693" s="186">
        <v>0</v>
      </c>
      <c r="T693" s="187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88" t="s">
        <v>244</v>
      </c>
      <c r="AT693" s="188" t="s">
        <v>140</v>
      </c>
      <c r="AU693" s="188" t="s">
        <v>82</v>
      </c>
      <c r="AY693" s="19" t="s">
        <v>137</v>
      </c>
      <c r="BE693" s="189">
        <f>IF(N693="základní",J693,0)</f>
        <v>0</v>
      </c>
      <c r="BF693" s="189">
        <f>IF(N693="snížená",J693,0)</f>
        <v>0</v>
      </c>
      <c r="BG693" s="189">
        <f>IF(N693="zákl. přenesená",J693,0)</f>
        <v>0</v>
      </c>
      <c r="BH693" s="189">
        <f>IF(N693="sníž. přenesená",J693,0)</f>
        <v>0</v>
      </c>
      <c r="BI693" s="189">
        <f>IF(N693="nulová",J693,0)</f>
        <v>0</v>
      </c>
      <c r="BJ693" s="19" t="s">
        <v>80</v>
      </c>
      <c r="BK693" s="189">
        <f>ROUND(I693*H693,2)</f>
        <v>0</v>
      </c>
      <c r="BL693" s="19" t="s">
        <v>244</v>
      </c>
      <c r="BM693" s="188" t="s">
        <v>799</v>
      </c>
    </row>
    <row r="694" spans="1:65" s="2" customFormat="1" ht="11.25" x14ac:dyDescent="0.2">
      <c r="A694" s="36"/>
      <c r="B694" s="37"/>
      <c r="C694" s="38"/>
      <c r="D694" s="190" t="s">
        <v>146</v>
      </c>
      <c r="E694" s="38"/>
      <c r="F694" s="191" t="s">
        <v>800</v>
      </c>
      <c r="G694" s="38"/>
      <c r="H694" s="38"/>
      <c r="I694" s="192"/>
      <c r="J694" s="38"/>
      <c r="K694" s="38"/>
      <c r="L694" s="41"/>
      <c r="M694" s="193"/>
      <c r="N694" s="194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146</v>
      </c>
      <c r="AU694" s="19" t="s">
        <v>82</v>
      </c>
    </row>
    <row r="695" spans="1:65" s="12" customFormat="1" ht="22.9" customHeight="1" x14ac:dyDescent="0.2">
      <c r="B695" s="160"/>
      <c r="C695" s="161"/>
      <c r="D695" s="162" t="s">
        <v>71</v>
      </c>
      <c r="E695" s="174" t="s">
        <v>801</v>
      </c>
      <c r="F695" s="174" t="s">
        <v>802</v>
      </c>
      <c r="G695" s="161"/>
      <c r="H695" s="161"/>
      <c r="I695" s="164"/>
      <c r="J695" s="175">
        <f>BK695</f>
        <v>0</v>
      </c>
      <c r="K695" s="161"/>
      <c r="L695" s="166"/>
      <c r="M695" s="167"/>
      <c r="N695" s="168"/>
      <c r="O695" s="168"/>
      <c r="P695" s="169">
        <f>SUM(P696:P737)</f>
        <v>0</v>
      </c>
      <c r="Q695" s="168"/>
      <c r="R695" s="169">
        <f>SUM(R696:R737)</f>
        <v>0.21519251999999997</v>
      </c>
      <c r="S695" s="168"/>
      <c r="T695" s="170">
        <f>SUM(T696:T737)</f>
        <v>0</v>
      </c>
      <c r="AR695" s="171" t="s">
        <v>82</v>
      </c>
      <c r="AT695" s="172" t="s">
        <v>71</v>
      </c>
      <c r="AU695" s="172" t="s">
        <v>80</v>
      </c>
      <c r="AY695" s="171" t="s">
        <v>137</v>
      </c>
      <c r="BK695" s="173">
        <f>SUM(BK696:BK737)</f>
        <v>0</v>
      </c>
    </row>
    <row r="696" spans="1:65" s="2" customFormat="1" ht="24.2" customHeight="1" x14ac:dyDescent="0.2">
      <c r="A696" s="36"/>
      <c r="B696" s="37"/>
      <c r="C696" s="176" t="s">
        <v>803</v>
      </c>
      <c r="D696" s="176" t="s">
        <v>140</v>
      </c>
      <c r="E696" s="177" t="s">
        <v>804</v>
      </c>
      <c r="F696" s="178" t="s">
        <v>805</v>
      </c>
      <c r="G696" s="179" t="s">
        <v>143</v>
      </c>
      <c r="H696" s="180">
        <v>256.99200000000002</v>
      </c>
      <c r="I696" s="181"/>
      <c r="J696" s="182">
        <f>ROUND(I696*H696,2)</f>
        <v>0</v>
      </c>
      <c r="K696" s="183"/>
      <c r="L696" s="41"/>
      <c r="M696" s="184" t="s">
        <v>19</v>
      </c>
      <c r="N696" s="185" t="s">
        <v>43</v>
      </c>
      <c r="O696" s="66"/>
      <c r="P696" s="186">
        <f>O696*H696</f>
        <v>0</v>
      </c>
      <c r="Q696" s="186">
        <v>0</v>
      </c>
      <c r="R696" s="186">
        <f>Q696*H696</f>
        <v>0</v>
      </c>
      <c r="S696" s="186">
        <v>0</v>
      </c>
      <c r="T696" s="187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8" t="s">
        <v>244</v>
      </c>
      <c r="AT696" s="188" t="s">
        <v>140</v>
      </c>
      <c r="AU696" s="188" t="s">
        <v>82</v>
      </c>
      <c r="AY696" s="19" t="s">
        <v>137</v>
      </c>
      <c r="BE696" s="189">
        <f>IF(N696="základní",J696,0)</f>
        <v>0</v>
      </c>
      <c r="BF696" s="189">
        <f>IF(N696="snížená",J696,0)</f>
        <v>0</v>
      </c>
      <c r="BG696" s="189">
        <f>IF(N696="zákl. přenesená",J696,0)</f>
        <v>0</v>
      </c>
      <c r="BH696" s="189">
        <f>IF(N696="sníž. přenesená",J696,0)</f>
        <v>0</v>
      </c>
      <c r="BI696" s="189">
        <f>IF(N696="nulová",J696,0)</f>
        <v>0</v>
      </c>
      <c r="BJ696" s="19" t="s">
        <v>80</v>
      </c>
      <c r="BK696" s="189">
        <f>ROUND(I696*H696,2)</f>
        <v>0</v>
      </c>
      <c r="BL696" s="19" t="s">
        <v>244</v>
      </c>
      <c r="BM696" s="188" t="s">
        <v>806</v>
      </c>
    </row>
    <row r="697" spans="1:65" s="2" customFormat="1" ht="11.25" x14ac:dyDescent="0.2">
      <c r="A697" s="36"/>
      <c r="B697" s="37"/>
      <c r="C697" s="38"/>
      <c r="D697" s="190" t="s">
        <v>146</v>
      </c>
      <c r="E697" s="38"/>
      <c r="F697" s="191" t="s">
        <v>807</v>
      </c>
      <c r="G697" s="38"/>
      <c r="H697" s="38"/>
      <c r="I697" s="192"/>
      <c r="J697" s="38"/>
      <c r="K697" s="38"/>
      <c r="L697" s="41"/>
      <c r="M697" s="193"/>
      <c r="N697" s="194"/>
      <c r="O697" s="66"/>
      <c r="P697" s="66"/>
      <c r="Q697" s="66"/>
      <c r="R697" s="66"/>
      <c r="S697" s="66"/>
      <c r="T697" s="67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T697" s="19" t="s">
        <v>146</v>
      </c>
      <c r="AU697" s="19" t="s">
        <v>82</v>
      </c>
    </row>
    <row r="698" spans="1:65" s="14" customFormat="1" ht="11.25" x14ac:dyDescent="0.2">
      <c r="B698" s="207"/>
      <c r="C698" s="208"/>
      <c r="D698" s="197" t="s">
        <v>148</v>
      </c>
      <c r="E698" s="209" t="s">
        <v>19</v>
      </c>
      <c r="F698" s="210" t="s">
        <v>775</v>
      </c>
      <c r="G698" s="208"/>
      <c r="H698" s="209" t="s">
        <v>19</v>
      </c>
      <c r="I698" s="211"/>
      <c r="J698" s="208"/>
      <c r="K698" s="208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148</v>
      </c>
      <c r="AU698" s="216" t="s">
        <v>82</v>
      </c>
      <c r="AV698" s="14" t="s">
        <v>80</v>
      </c>
      <c r="AW698" s="14" t="s">
        <v>33</v>
      </c>
      <c r="AX698" s="14" t="s">
        <v>72</v>
      </c>
      <c r="AY698" s="216" t="s">
        <v>137</v>
      </c>
    </row>
    <row r="699" spans="1:65" s="14" customFormat="1" ht="11.25" x14ac:dyDescent="0.2">
      <c r="B699" s="207"/>
      <c r="C699" s="208"/>
      <c r="D699" s="197" t="s">
        <v>148</v>
      </c>
      <c r="E699" s="209" t="s">
        <v>19</v>
      </c>
      <c r="F699" s="210" t="s">
        <v>355</v>
      </c>
      <c r="G699" s="208"/>
      <c r="H699" s="209" t="s">
        <v>19</v>
      </c>
      <c r="I699" s="211"/>
      <c r="J699" s="208"/>
      <c r="K699" s="208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148</v>
      </c>
      <c r="AU699" s="216" t="s">
        <v>82</v>
      </c>
      <c r="AV699" s="14" t="s">
        <v>80</v>
      </c>
      <c r="AW699" s="14" t="s">
        <v>33</v>
      </c>
      <c r="AX699" s="14" t="s">
        <v>72</v>
      </c>
      <c r="AY699" s="216" t="s">
        <v>137</v>
      </c>
    </row>
    <row r="700" spans="1:65" s="13" customFormat="1" ht="11.25" x14ac:dyDescent="0.2">
      <c r="B700" s="195"/>
      <c r="C700" s="196"/>
      <c r="D700" s="197" t="s">
        <v>148</v>
      </c>
      <c r="E700" s="198" t="s">
        <v>19</v>
      </c>
      <c r="F700" s="199" t="s">
        <v>356</v>
      </c>
      <c r="G700" s="196"/>
      <c r="H700" s="200">
        <v>50.09</v>
      </c>
      <c r="I700" s="201"/>
      <c r="J700" s="196"/>
      <c r="K700" s="196"/>
      <c r="L700" s="202"/>
      <c r="M700" s="203"/>
      <c r="N700" s="204"/>
      <c r="O700" s="204"/>
      <c r="P700" s="204"/>
      <c r="Q700" s="204"/>
      <c r="R700" s="204"/>
      <c r="S700" s="204"/>
      <c r="T700" s="205"/>
      <c r="AT700" s="206" t="s">
        <v>148</v>
      </c>
      <c r="AU700" s="206" t="s">
        <v>82</v>
      </c>
      <c r="AV700" s="13" t="s">
        <v>82</v>
      </c>
      <c r="AW700" s="13" t="s">
        <v>33</v>
      </c>
      <c r="AX700" s="13" t="s">
        <v>72</v>
      </c>
      <c r="AY700" s="206" t="s">
        <v>137</v>
      </c>
    </row>
    <row r="701" spans="1:65" s="16" customFormat="1" ht="11.25" x14ac:dyDescent="0.2">
      <c r="B701" s="228"/>
      <c r="C701" s="229"/>
      <c r="D701" s="197" t="s">
        <v>148</v>
      </c>
      <c r="E701" s="230" t="s">
        <v>19</v>
      </c>
      <c r="F701" s="231" t="s">
        <v>808</v>
      </c>
      <c r="G701" s="229"/>
      <c r="H701" s="232">
        <v>50.09</v>
      </c>
      <c r="I701" s="233"/>
      <c r="J701" s="229"/>
      <c r="K701" s="229"/>
      <c r="L701" s="234"/>
      <c r="M701" s="235"/>
      <c r="N701" s="236"/>
      <c r="O701" s="236"/>
      <c r="P701" s="236"/>
      <c r="Q701" s="236"/>
      <c r="R701" s="236"/>
      <c r="S701" s="236"/>
      <c r="T701" s="237"/>
      <c r="AT701" s="238" t="s">
        <v>148</v>
      </c>
      <c r="AU701" s="238" t="s">
        <v>82</v>
      </c>
      <c r="AV701" s="16" t="s">
        <v>138</v>
      </c>
      <c r="AW701" s="16" t="s">
        <v>33</v>
      </c>
      <c r="AX701" s="16" t="s">
        <v>72</v>
      </c>
      <c r="AY701" s="238" t="s">
        <v>137</v>
      </c>
    </row>
    <row r="702" spans="1:65" s="14" customFormat="1" ht="11.25" x14ac:dyDescent="0.2">
      <c r="B702" s="207"/>
      <c r="C702" s="208"/>
      <c r="D702" s="197" t="s">
        <v>148</v>
      </c>
      <c r="E702" s="209" t="s">
        <v>19</v>
      </c>
      <c r="F702" s="210" t="s">
        <v>809</v>
      </c>
      <c r="G702" s="208"/>
      <c r="H702" s="209" t="s">
        <v>19</v>
      </c>
      <c r="I702" s="211"/>
      <c r="J702" s="208"/>
      <c r="K702" s="208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148</v>
      </c>
      <c r="AU702" s="216" t="s">
        <v>82</v>
      </c>
      <c r="AV702" s="14" t="s">
        <v>80</v>
      </c>
      <c r="AW702" s="14" t="s">
        <v>33</v>
      </c>
      <c r="AX702" s="14" t="s">
        <v>72</v>
      </c>
      <c r="AY702" s="216" t="s">
        <v>137</v>
      </c>
    </row>
    <row r="703" spans="1:65" s="14" customFormat="1" ht="11.25" x14ac:dyDescent="0.2">
      <c r="B703" s="207"/>
      <c r="C703" s="208"/>
      <c r="D703" s="197" t="s">
        <v>148</v>
      </c>
      <c r="E703" s="209" t="s">
        <v>19</v>
      </c>
      <c r="F703" s="210" t="s">
        <v>357</v>
      </c>
      <c r="G703" s="208"/>
      <c r="H703" s="209" t="s">
        <v>19</v>
      </c>
      <c r="I703" s="211"/>
      <c r="J703" s="208"/>
      <c r="K703" s="208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148</v>
      </c>
      <c r="AU703" s="216" t="s">
        <v>82</v>
      </c>
      <c r="AV703" s="14" t="s">
        <v>80</v>
      </c>
      <c r="AW703" s="14" t="s">
        <v>33</v>
      </c>
      <c r="AX703" s="14" t="s">
        <v>72</v>
      </c>
      <c r="AY703" s="216" t="s">
        <v>137</v>
      </c>
    </row>
    <row r="704" spans="1:65" s="13" customFormat="1" ht="11.25" x14ac:dyDescent="0.2">
      <c r="B704" s="195"/>
      <c r="C704" s="196"/>
      <c r="D704" s="197" t="s">
        <v>148</v>
      </c>
      <c r="E704" s="198" t="s">
        <v>19</v>
      </c>
      <c r="F704" s="199" t="s">
        <v>358</v>
      </c>
      <c r="G704" s="196"/>
      <c r="H704" s="200">
        <v>22.602</v>
      </c>
      <c r="I704" s="201"/>
      <c r="J704" s="196"/>
      <c r="K704" s="196"/>
      <c r="L704" s="202"/>
      <c r="M704" s="203"/>
      <c r="N704" s="204"/>
      <c r="O704" s="204"/>
      <c r="P704" s="204"/>
      <c r="Q704" s="204"/>
      <c r="R704" s="204"/>
      <c r="S704" s="204"/>
      <c r="T704" s="205"/>
      <c r="AT704" s="206" t="s">
        <v>148</v>
      </c>
      <c r="AU704" s="206" t="s">
        <v>82</v>
      </c>
      <c r="AV704" s="13" t="s">
        <v>82</v>
      </c>
      <c r="AW704" s="13" t="s">
        <v>33</v>
      </c>
      <c r="AX704" s="13" t="s">
        <v>72</v>
      </c>
      <c r="AY704" s="206" t="s">
        <v>137</v>
      </c>
    </row>
    <row r="705" spans="1:65" s="14" customFormat="1" ht="11.25" x14ac:dyDescent="0.2">
      <c r="B705" s="207"/>
      <c r="C705" s="208"/>
      <c r="D705" s="197" t="s">
        <v>148</v>
      </c>
      <c r="E705" s="209" t="s">
        <v>19</v>
      </c>
      <c r="F705" s="210" t="s">
        <v>359</v>
      </c>
      <c r="G705" s="208"/>
      <c r="H705" s="209" t="s">
        <v>19</v>
      </c>
      <c r="I705" s="211"/>
      <c r="J705" s="208"/>
      <c r="K705" s="208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148</v>
      </c>
      <c r="AU705" s="216" t="s">
        <v>82</v>
      </c>
      <c r="AV705" s="14" t="s">
        <v>80</v>
      </c>
      <c r="AW705" s="14" t="s">
        <v>33</v>
      </c>
      <c r="AX705" s="14" t="s">
        <v>72</v>
      </c>
      <c r="AY705" s="216" t="s">
        <v>137</v>
      </c>
    </row>
    <row r="706" spans="1:65" s="13" customFormat="1" ht="11.25" x14ac:dyDescent="0.2">
      <c r="B706" s="195"/>
      <c r="C706" s="196"/>
      <c r="D706" s="197" t="s">
        <v>148</v>
      </c>
      <c r="E706" s="198" t="s">
        <v>19</v>
      </c>
      <c r="F706" s="199" t="s">
        <v>360</v>
      </c>
      <c r="G706" s="196"/>
      <c r="H706" s="200">
        <v>109.5</v>
      </c>
      <c r="I706" s="201"/>
      <c r="J706" s="196"/>
      <c r="K706" s="196"/>
      <c r="L706" s="202"/>
      <c r="M706" s="203"/>
      <c r="N706" s="204"/>
      <c r="O706" s="204"/>
      <c r="P706" s="204"/>
      <c r="Q706" s="204"/>
      <c r="R706" s="204"/>
      <c r="S706" s="204"/>
      <c r="T706" s="205"/>
      <c r="AT706" s="206" t="s">
        <v>148</v>
      </c>
      <c r="AU706" s="206" t="s">
        <v>82</v>
      </c>
      <c r="AV706" s="13" t="s">
        <v>82</v>
      </c>
      <c r="AW706" s="13" t="s">
        <v>33</v>
      </c>
      <c r="AX706" s="13" t="s">
        <v>72</v>
      </c>
      <c r="AY706" s="206" t="s">
        <v>137</v>
      </c>
    </row>
    <row r="707" spans="1:65" s="14" customFormat="1" ht="11.25" x14ac:dyDescent="0.2">
      <c r="B707" s="207"/>
      <c r="C707" s="208"/>
      <c r="D707" s="197" t="s">
        <v>148</v>
      </c>
      <c r="E707" s="209" t="s">
        <v>19</v>
      </c>
      <c r="F707" s="210" t="s">
        <v>810</v>
      </c>
      <c r="G707" s="208"/>
      <c r="H707" s="209" t="s">
        <v>19</v>
      </c>
      <c r="I707" s="211"/>
      <c r="J707" s="208"/>
      <c r="K707" s="208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148</v>
      </c>
      <c r="AU707" s="216" t="s">
        <v>82</v>
      </c>
      <c r="AV707" s="14" t="s">
        <v>80</v>
      </c>
      <c r="AW707" s="14" t="s">
        <v>33</v>
      </c>
      <c r="AX707" s="14" t="s">
        <v>72</v>
      </c>
      <c r="AY707" s="216" t="s">
        <v>137</v>
      </c>
    </row>
    <row r="708" spans="1:65" s="14" customFormat="1" ht="11.25" x14ac:dyDescent="0.2">
      <c r="B708" s="207"/>
      <c r="C708" s="208"/>
      <c r="D708" s="197" t="s">
        <v>148</v>
      </c>
      <c r="E708" s="209" t="s">
        <v>19</v>
      </c>
      <c r="F708" s="210" t="s">
        <v>361</v>
      </c>
      <c r="G708" s="208"/>
      <c r="H708" s="209" t="s">
        <v>19</v>
      </c>
      <c r="I708" s="211"/>
      <c r="J708" s="208"/>
      <c r="K708" s="208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148</v>
      </c>
      <c r="AU708" s="216" t="s">
        <v>82</v>
      </c>
      <c r="AV708" s="14" t="s">
        <v>80</v>
      </c>
      <c r="AW708" s="14" t="s">
        <v>33</v>
      </c>
      <c r="AX708" s="14" t="s">
        <v>72</v>
      </c>
      <c r="AY708" s="216" t="s">
        <v>137</v>
      </c>
    </row>
    <row r="709" spans="1:65" s="13" customFormat="1" ht="11.25" x14ac:dyDescent="0.2">
      <c r="B709" s="195"/>
      <c r="C709" s="196"/>
      <c r="D709" s="197" t="s">
        <v>148</v>
      </c>
      <c r="E709" s="198" t="s">
        <v>19</v>
      </c>
      <c r="F709" s="199" t="s">
        <v>362</v>
      </c>
      <c r="G709" s="196"/>
      <c r="H709" s="200">
        <v>27.9</v>
      </c>
      <c r="I709" s="201"/>
      <c r="J709" s="196"/>
      <c r="K709" s="196"/>
      <c r="L709" s="202"/>
      <c r="M709" s="203"/>
      <c r="N709" s="204"/>
      <c r="O709" s="204"/>
      <c r="P709" s="204"/>
      <c r="Q709" s="204"/>
      <c r="R709" s="204"/>
      <c r="S709" s="204"/>
      <c r="T709" s="205"/>
      <c r="AT709" s="206" t="s">
        <v>148</v>
      </c>
      <c r="AU709" s="206" t="s">
        <v>82</v>
      </c>
      <c r="AV709" s="13" t="s">
        <v>82</v>
      </c>
      <c r="AW709" s="13" t="s">
        <v>33</v>
      </c>
      <c r="AX709" s="13" t="s">
        <v>72</v>
      </c>
      <c r="AY709" s="206" t="s">
        <v>137</v>
      </c>
    </row>
    <row r="710" spans="1:65" s="14" customFormat="1" ht="11.25" x14ac:dyDescent="0.2">
      <c r="B710" s="207"/>
      <c r="C710" s="208"/>
      <c r="D710" s="197" t="s">
        <v>148</v>
      </c>
      <c r="E710" s="209" t="s">
        <v>19</v>
      </c>
      <c r="F710" s="210" t="s">
        <v>363</v>
      </c>
      <c r="G710" s="208"/>
      <c r="H710" s="209" t="s">
        <v>19</v>
      </c>
      <c r="I710" s="211"/>
      <c r="J710" s="208"/>
      <c r="K710" s="208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148</v>
      </c>
      <c r="AU710" s="216" t="s">
        <v>82</v>
      </c>
      <c r="AV710" s="14" t="s">
        <v>80</v>
      </c>
      <c r="AW710" s="14" t="s">
        <v>33</v>
      </c>
      <c r="AX710" s="14" t="s">
        <v>72</v>
      </c>
      <c r="AY710" s="216" t="s">
        <v>137</v>
      </c>
    </row>
    <row r="711" spans="1:65" s="13" customFormat="1" ht="11.25" x14ac:dyDescent="0.2">
      <c r="B711" s="195"/>
      <c r="C711" s="196"/>
      <c r="D711" s="197" t="s">
        <v>148</v>
      </c>
      <c r="E711" s="198" t="s">
        <v>19</v>
      </c>
      <c r="F711" s="199" t="s">
        <v>364</v>
      </c>
      <c r="G711" s="196"/>
      <c r="H711" s="200">
        <v>46.9</v>
      </c>
      <c r="I711" s="201"/>
      <c r="J711" s="196"/>
      <c r="K711" s="196"/>
      <c r="L711" s="202"/>
      <c r="M711" s="203"/>
      <c r="N711" s="204"/>
      <c r="O711" s="204"/>
      <c r="P711" s="204"/>
      <c r="Q711" s="204"/>
      <c r="R711" s="204"/>
      <c r="S711" s="204"/>
      <c r="T711" s="205"/>
      <c r="AT711" s="206" t="s">
        <v>148</v>
      </c>
      <c r="AU711" s="206" t="s">
        <v>82</v>
      </c>
      <c r="AV711" s="13" t="s">
        <v>82</v>
      </c>
      <c r="AW711" s="13" t="s">
        <v>33</v>
      </c>
      <c r="AX711" s="13" t="s">
        <v>72</v>
      </c>
      <c r="AY711" s="206" t="s">
        <v>137</v>
      </c>
    </row>
    <row r="712" spans="1:65" s="16" customFormat="1" ht="11.25" x14ac:dyDescent="0.2">
      <c r="B712" s="228"/>
      <c r="C712" s="229"/>
      <c r="D712" s="197" t="s">
        <v>148</v>
      </c>
      <c r="E712" s="230" t="s">
        <v>19</v>
      </c>
      <c r="F712" s="231" t="s">
        <v>808</v>
      </c>
      <c r="G712" s="229"/>
      <c r="H712" s="232">
        <v>206.90199999999999</v>
      </c>
      <c r="I712" s="233"/>
      <c r="J712" s="229"/>
      <c r="K712" s="229"/>
      <c r="L712" s="234"/>
      <c r="M712" s="235"/>
      <c r="N712" s="236"/>
      <c r="O712" s="236"/>
      <c r="P712" s="236"/>
      <c r="Q712" s="236"/>
      <c r="R712" s="236"/>
      <c r="S712" s="236"/>
      <c r="T712" s="237"/>
      <c r="AT712" s="238" t="s">
        <v>148</v>
      </c>
      <c r="AU712" s="238" t="s">
        <v>82</v>
      </c>
      <c r="AV712" s="16" t="s">
        <v>138</v>
      </c>
      <c r="AW712" s="16" t="s">
        <v>33</v>
      </c>
      <c r="AX712" s="16" t="s">
        <v>72</v>
      </c>
      <c r="AY712" s="238" t="s">
        <v>137</v>
      </c>
    </row>
    <row r="713" spans="1:65" s="15" customFormat="1" ht="11.25" x14ac:dyDescent="0.2">
      <c r="B713" s="217"/>
      <c r="C713" s="218"/>
      <c r="D713" s="197" t="s">
        <v>148</v>
      </c>
      <c r="E713" s="219" t="s">
        <v>19</v>
      </c>
      <c r="F713" s="220" t="s">
        <v>189</v>
      </c>
      <c r="G713" s="218"/>
      <c r="H713" s="221">
        <v>256.99200000000002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148</v>
      </c>
      <c r="AU713" s="227" t="s">
        <v>82</v>
      </c>
      <c r="AV713" s="15" t="s">
        <v>144</v>
      </c>
      <c r="AW713" s="15" t="s">
        <v>33</v>
      </c>
      <c r="AX713" s="15" t="s">
        <v>80</v>
      </c>
      <c r="AY713" s="227" t="s">
        <v>137</v>
      </c>
    </row>
    <row r="714" spans="1:65" s="2" customFormat="1" ht="16.5" customHeight="1" x14ac:dyDescent="0.2">
      <c r="A714" s="36"/>
      <c r="B714" s="37"/>
      <c r="C714" s="239" t="s">
        <v>811</v>
      </c>
      <c r="D714" s="239" t="s">
        <v>434</v>
      </c>
      <c r="E714" s="240" t="s">
        <v>812</v>
      </c>
      <c r="F714" s="241" t="s">
        <v>813</v>
      </c>
      <c r="G714" s="242" t="s">
        <v>143</v>
      </c>
      <c r="H714" s="243">
        <v>51.091999999999999</v>
      </c>
      <c r="I714" s="244"/>
      <c r="J714" s="245">
        <f>ROUND(I714*H714,2)</f>
        <v>0</v>
      </c>
      <c r="K714" s="246"/>
      <c r="L714" s="247"/>
      <c r="M714" s="248" t="s">
        <v>19</v>
      </c>
      <c r="N714" s="249" t="s">
        <v>43</v>
      </c>
      <c r="O714" s="66"/>
      <c r="P714" s="186">
        <f>O714*H714</f>
        <v>0</v>
      </c>
      <c r="Q714" s="186">
        <v>1.4E-3</v>
      </c>
      <c r="R714" s="186">
        <f>Q714*H714</f>
        <v>7.1528800000000003E-2</v>
      </c>
      <c r="S714" s="186">
        <v>0</v>
      </c>
      <c r="T714" s="187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88" t="s">
        <v>459</v>
      </c>
      <c r="AT714" s="188" t="s">
        <v>434</v>
      </c>
      <c r="AU714" s="188" t="s">
        <v>82</v>
      </c>
      <c r="AY714" s="19" t="s">
        <v>137</v>
      </c>
      <c r="BE714" s="189">
        <f>IF(N714="základní",J714,0)</f>
        <v>0</v>
      </c>
      <c r="BF714" s="189">
        <f>IF(N714="snížená",J714,0)</f>
        <v>0</v>
      </c>
      <c r="BG714" s="189">
        <f>IF(N714="zákl. přenesená",J714,0)</f>
        <v>0</v>
      </c>
      <c r="BH714" s="189">
        <f>IF(N714="sníž. přenesená",J714,0)</f>
        <v>0</v>
      </c>
      <c r="BI714" s="189">
        <f>IF(N714="nulová",J714,0)</f>
        <v>0</v>
      </c>
      <c r="BJ714" s="19" t="s">
        <v>80</v>
      </c>
      <c r="BK714" s="189">
        <f>ROUND(I714*H714,2)</f>
        <v>0</v>
      </c>
      <c r="BL714" s="19" t="s">
        <v>244</v>
      </c>
      <c r="BM714" s="188" t="s">
        <v>814</v>
      </c>
    </row>
    <row r="715" spans="1:65" s="13" customFormat="1" ht="11.25" x14ac:dyDescent="0.2">
      <c r="B715" s="195"/>
      <c r="C715" s="196"/>
      <c r="D715" s="197" t="s">
        <v>148</v>
      </c>
      <c r="E715" s="196"/>
      <c r="F715" s="199" t="s">
        <v>815</v>
      </c>
      <c r="G715" s="196"/>
      <c r="H715" s="200">
        <v>51.091999999999999</v>
      </c>
      <c r="I715" s="201"/>
      <c r="J715" s="196"/>
      <c r="K715" s="196"/>
      <c r="L715" s="202"/>
      <c r="M715" s="203"/>
      <c r="N715" s="204"/>
      <c r="O715" s="204"/>
      <c r="P715" s="204"/>
      <c r="Q715" s="204"/>
      <c r="R715" s="204"/>
      <c r="S715" s="204"/>
      <c r="T715" s="205"/>
      <c r="AT715" s="206" t="s">
        <v>148</v>
      </c>
      <c r="AU715" s="206" t="s">
        <v>82</v>
      </c>
      <c r="AV715" s="13" t="s">
        <v>82</v>
      </c>
      <c r="AW715" s="13" t="s">
        <v>4</v>
      </c>
      <c r="AX715" s="13" t="s">
        <v>80</v>
      </c>
      <c r="AY715" s="206" t="s">
        <v>137</v>
      </c>
    </row>
    <row r="716" spans="1:65" s="2" customFormat="1" ht="16.5" customHeight="1" x14ac:dyDescent="0.2">
      <c r="A716" s="36"/>
      <c r="B716" s="37"/>
      <c r="C716" s="239" t="s">
        <v>816</v>
      </c>
      <c r="D716" s="239" t="s">
        <v>434</v>
      </c>
      <c r="E716" s="240" t="s">
        <v>817</v>
      </c>
      <c r="F716" s="241" t="s">
        <v>818</v>
      </c>
      <c r="G716" s="242" t="s">
        <v>143</v>
      </c>
      <c r="H716" s="243">
        <v>211.04</v>
      </c>
      <c r="I716" s="244"/>
      <c r="J716" s="245">
        <f>ROUND(I716*H716,2)</f>
        <v>0</v>
      </c>
      <c r="K716" s="246"/>
      <c r="L716" s="247"/>
      <c r="M716" s="248" t="s">
        <v>19</v>
      </c>
      <c r="N716" s="249" t="s">
        <v>43</v>
      </c>
      <c r="O716" s="66"/>
      <c r="P716" s="186">
        <f>O716*H716</f>
        <v>0</v>
      </c>
      <c r="Q716" s="186">
        <v>5.1999999999999995E-4</v>
      </c>
      <c r="R716" s="186">
        <f>Q716*H716</f>
        <v>0.10974079999999999</v>
      </c>
      <c r="S716" s="186">
        <v>0</v>
      </c>
      <c r="T716" s="187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88" t="s">
        <v>459</v>
      </c>
      <c r="AT716" s="188" t="s">
        <v>434</v>
      </c>
      <c r="AU716" s="188" t="s">
        <v>82</v>
      </c>
      <c r="AY716" s="19" t="s">
        <v>137</v>
      </c>
      <c r="BE716" s="189">
        <f>IF(N716="základní",J716,0)</f>
        <v>0</v>
      </c>
      <c r="BF716" s="189">
        <f>IF(N716="snížená",J716,0)</f>
        <v>0</v>
      </c>
      <c r="BG716" s="189">
        <f>IF(N716="zákl. přenesená",J716,0)</f>
        <v>0</v>
      </c>
      <c r="BH716" s="189">
        <f>IF(N716="sníž. přenesená",J716,0)</f>
        <v>0</v>
      </c>
      <c r="BI716" s="189">
        <f>IF(N716="nulová",J716,0)</f>
        <v>0</v>
      </c>
      <c r="BJ716" s="19" t="s">
        <v>80</v>
      </c>
      <c r="BK716" s="189">
        <f>ROUND(I716*H716,2)</f>
        <v>0</v>
      </c>
      <c r="BL716" s="19" t="s">
        <v>244</v>
      </c>
      <c r="BM716" s="188" t="s">
        <v>819</v>
      </c>
    </row>
    <row r="717" spans="1:65" s="13" customFormat="1" ht="11.25" x14ac:dyDescent="0.2">
      <c r="B717" s="195"/>
      <c r="C717" s="196"/>
      <c r="D717" s="197" t="s">
        <v>148</v>
      </c>
      <c r="E717" s="196"/>
      <c r="F717" s="199" t="s">
        <v>820</v>
      </c>
      <c r="G717" s="196"/>
      <c r="H717" s="200">
        <v>211.04</v>
      </c>
      <c r="I717" s="201"/>
      <c r="J717" s="196"/>
      <c r="K717" s="196"/>
      <c r="L717" s="202"/>
      <c r="M717" s="203"/>
      <c r="N717" s="204"/>
      <c r="O717" s="204"/>
      <c r="P717" s="204"/>
      <c r="Q717" s="204"/>
      <c r="R717" s="204"/>
      <c r="S717" s="204"/>
      <c r="T717" s="205"/>
      <c r="AT717" s="206" t="s">
        <v>148</v>
      </c>
      <c r="AU717" s="206" t="s">
        <v>82</v>
      </c>
      <c r="AV717" s="13" t="s">
        <v>82</v>
      </c>
      <c r="AW717" s="13" t="s">
        <v>4</v>
      </c>
      <c r="AX717" s="13" t="s">
        <v>80</v>
      </c>
      <c r="AY717" s="206" t="s">
        <v>137</v>
      </c>
    </row>
    <row r="718" spans="1:65" s="2" customFormat="1" ht="24.2" customHeight="1" x14ac:dyDescent="0.2">
      <c r="A718" s="36"/>
      <c r="B718" s="37"/>
      <c r="C718" s="176" t="s">
        <v>821</v>
      </c>
      <c r="D718" s="176" t="s">
        <v>140</v>
      </c>
      <c r="E718" s="177" t="s">
        <v>822</v>
      </c>
      <c r="F718" s="178" t="s">
        <v>823</v>
      </c>
      <c r="G718" s="179" t="s">
        <v>143</v>
      </c>
      <c r="H718" s="180">
        <v>256.99200000000002</v>
      </c>
      <c r="I718" s="181"/>
      <c r="J718" s="182">
        <f>ROUND(I718*H718,2)</f>
        <v>0</v>
      </c>
      <c r="K718" s="183"/>
      <c r="L718" s="41"/>
      <c r="M718" s="184" t="s">
        <v>19</v>
      </c>
      <c r="N718" s="185" t="s">
        <v>43</v>
      </c>
      <c r="O718" s="66"/>
      <c r="P718" s="186">
        <f>O718*H718</f>
        <v>0</v>
      </c>
      <c r="Q718" s="186">
        <v>0</v>
      </c>
      <c r="R718" s="186">
        <f>Q718*H718</f>
        <v>0</v>
      </c>
      <c r="S718" s="186">
        <v>0</v>
      </c>
      <c r="T718" s="187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88" t="s">
        <v>244</v>
      </c>
      <c r="AT718" s="188" t="s">
        <v>140</v>
      </c>
      <c r="AU718" s="188" t="s">
        <v>82</v>
      </c>
      <c r="AY718" s="19" t="s">
        <v>137</v>
      </c>
      <c r="BE718" s="189">
        <f>IF(N718="základní",J718,0)</f>
        <v>0</v>
      </c>
      <c r="BF718" s="189">
        <f>IF(N718="snížená",J718,0)</f>
        <v>0</v>
      </c>
      <c r="BG718" s="189">
        <f>IF(N718="zákl. přenesená",J718,0)</f>
        <v>0</v>
      </c>
      <c r="BH718" s="189">
        <f>IF(N718="sníž. přenesená",J718,0)</f>
        <v>0</v>
      </c>
      <c r="BI718" s="189">
        <f>IF(N718="nulová",J718,0)</f>
        <v>0</v>
      </c>
      <c r="BJ718" s="19" t="s">
        <v>80</v>
      </c>
      <c r="BK718" s="189">
        <f>ROUND(I718*H718,2)</f>
        <v>0</v>
      </c>
      <c r="BL718" s="19" t="s">
        <v>244</v>
      </c>
      <c r="BM718" s="188" t="s">
        <v>824</v>
      </c>
    </row>
    <row r="719" spans="1:65" s="2" customFormat="1" ht="11.25" x14ac:dyDescent="0.2">
      <c r="A719" s="36"/>
      <c r="B719" s="37"/>
      <c r="C719" s="38"/>
      <c r="D719" s="190" t="s">
        <v>146</v>
      </c>
      <c r="E719" s="38"/>
      <c r="F719" s="191" t="s">
        <v>825</v>
      </c>
      <c r="G719" s="38"/>
      <c r="H719" s="38"/>
      <c r="I719" s="192"/>
      <c r="J719" s="38"/>
      <c r="K719" s="38"/>
      <c r="L719" s="41"/>
      <c r="M719" s="193"/>
      <c r="N719" s="194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146</v>
      </c>
      <c r="AU719" s="19" t="s">
        <v>82</v>
      </c>
    </row>
    <row r="720" spans="1:65" s="14" customFormat="1" ht="11.25" x14ac:dyDescent="0.2">
      <c r="B720" s="207"/>
      <c r="C720" s="208"/>
      <c r="D720" s="197" t="s">
        <v>148</v>
      </c>
      <c r="E720" s="209" t="s">
        <v>19</v>
      </c>
      <c r="F720" s="210" t="s">
        <v>775</v>
      </c>
      <c r="G720" s="208"/>
      <c r="H720" s="209" t="s">
        <v>19</v>
      </c>
      <c r="I720" s="211"/>
      <c r="J720" s="208"/>
      <c r="K720" s="208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148</v>
      </c>
      <c r="AU720" s="216" t="s">
        <v>82</v>
      </c>
      <c r="AV720" s="14" t="s">
        <v>80</v>
      </c>
      <c r="AW720" s="14" t="s">
        <v>33</v>
      </c>
      <c r="AX720" s="14" t="s">
        <v>72</v>
      </c>
      <c r="AY720" s="216" t="s">
        <v>137</v>
      </c>
    </row>
    <row r="721" spans="1:65" s="14" customFormat="1" ht="11.25" x14ac:dyDescent="0.2">
      <c r="B721" s="207"/>
      <c r="C721" s="208"/>
      <c r="D721" s="197" t="s">
        <v>148</v>
      </c>
      <c r="E721" s="209" t="s">
        <v>19</v>
      </c>
      <c r="F721" s="210" t="s">
        <v>355</v>
      </c>
      <c r="G721" s="208"/>
      <c r="H721" s="209" t="s">
        <v>19</v>
      </c>
      <c r="I721" s="211"/>
      <c r="J721" s="208"/>
      <c r="K721" s="208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148</v>
      </c>
      <c r="AU721" s="216" t="s">
        <v>82</v>
      </c>
      <c r="AV721" s="14" t="s">
        <v>80</v>
      </c>
      <c r="AW721" s="14" t="s">
        <v>33</v>
      </c>
      <c r="AX721" s="14" t="s">
        <v>72</v>
      </c>
      <c r="AY721" s="216" t="s">
        <v>137</v>
      </c>
    </row>
    <row r="722" spans="1:65" s="13" customFormat="1" ht="11.25" x14ac:dyDescent="0.2">
      <c r="B722" s="195"/>
      <c r="C722" s="196"/>
      <c r="D722" s="197" t="s">
        <v>148</v>
      </c>
      <c r="E722" s="198" t="s">
        <v>19</v>
      </c>
      <c r="F722" s="199" t="s">
        <v>356</v>
      </c>
      <c r="G722" s="196"/>
      <c r="H722" s="200">
        <v>50.09</v>
      </c>
      <c r="I722" s="201"/>
      <c r="J722" s="196"/>
      <c r="K722" s="196"/>
      <c r="L722" s="202"/>
      <c r="M722" s="203"/>
      <c r="N722" s="204"/>
      <c r="O722" s="204"/>
      <c r="P722" s="204"/>
      <c r="Q722" s="204"/>
      <c r="R722" s="204"/>
      <c r="S722" s="204"/>
      <c r="T722" s="205"/>
      <c r="AT722" s="206" t="s">
        <v>148</v>
      </c>
      <c r="AU722" s="206" t="s">
        <v>82</v>
      </c>
      <c r="AV722" s="13" t="s">
        <v>82</v>
      </c>
      <c r="AW722" s="13" t="s">
        <v>33</v>
      </c>
      <c r="AX722" s="13" t="s">
        <v>72</v>
      </c>
      <c r="AY722" s="206" t="s">
        <v>137</v>
      </c>
    </row>
    <row r="723" spans="1:65" s="14" customFormat="1" ht="11.25" x14ac:dyDescent="0.2">
      <c r="B723" s="207"/>
      <c r="C723" s="208"/>
      <c r="D723" s="197" t="s">
        <v>148</v>
      </c>
      <c r="E723" s="209" t="s">
        <v>19</v>
      </c>
      <c r="F723" s="210" t="s">
        <v>809</v>
      </c>
      <c r="G723" s="208"/>
      <c r="H723" s="209" t="s">
        <v>19</v>
      </c>
      <c r="I723" s="211"/>
      <c r="J723" s="208"/>
      <c r="K723" s="208"/>
      <c r="L723" s="212"/>
      <c r="M723" s="213"/>
      <c r="N723" s="214"/>
      <c r="O723" s="214"/>
      <c r="P723" s="214"/>
      <c r="Q723" s="214"/>
      <c r="R723" s="214"/>
      <c r="S723" s="214"/>
      <c r="T723" s="215"/>
      <c r="AT723" s="216" t="s">
        <v>148</v>
      </c>
      <c r="AU723" s="216" t="s">
        <v>82</v>
      </c>
      <c r="AV723" s="14" t="s">
        <v>80</v>
      </c>
      <c r="AW723" s="14" t="s">
        <v>33</v>
      </c>
      <c r="AX723" s="14" t="s">
        <v>72</v>
      </c>
      <c r="AY723" s="216" t="s">
        <v>137</v>
      </c>
    </row>
    <row r="724" spans="1:65" s="14" customFormat="1" ht="11.25" x14ac:dyDescent="0.2">
      <c r="B724" s="207"/>
      <c r="C724" s="208"/>
      <c r="D724" s="197" t="s">
        <v>148</v>
      </c>
      <c r="E724" s="209" t="s">
        <v>19</v>
      </c>
      <c r="F724" s="210" t="s">
        <v>357</v>
      </c>
      <c r="G724" s="208"/>
      <c r="H724" s="209" t="s">
        <v>19</v>
      </c>
      <c r="I724" s="211"/>
      <c r="J724" s="208"/>
      <c r="K724" s="208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148</v>
      </c>
      <c r="AU724" s="216" t="s">
        <v>82</v>
      </c>
      <c r="AV724" s="14" t="s">
        <v>80</v>
      </c>
      <c r="AW724" s="14" t="s">
        <v>33</v>
      </c>
      <c r="AX724" s="14" t="s">
        <v>72</v>
      </c>
      <c r="AY724" s="216" t="s">
        <v>137</v>
      </c>
    </row>
    <row r="725" spans="1:65" s="13" customFormat="1" ht="11.25" x14ac:dyDescent="0.2">
      <c r="B725" s="195"/>
      <c r="C725" s="196"/>
      <c r="D725" s="197" t="s">
        <v>148</v>
      </c>
      <c r="E725" s="198" t="s">
        <v>19</v>
      </c>
      <c r="F725" s="199" t="s">
        <v>358</v>
      </c>
      <c r="G725" s="196"/>
      <c r="H725" s="200">
        <v>22.602</v>
      </c>
      <c r="I725" s="201"/>
      <c r="J725" s="196"/>
      <c r="K725" s="196"/>
      <c r="L725" s="202"/>
      <c r="M725" s="203"/>
      <c r="N725" s="204"/>
      <c r="O725" s="204"/>
      <c r="P725" s="204"/>
      <c r="Q725" s="204"/>
      <c r="R725" s="204"/>
      <c r="S725" s="204"/>
      <c r="T725" s="205"/>
      <c r="AT725" s="206" t="s">
        <v>148</v>
      </c>
      <c r="AU725" s="206" t="s">
        <v>82</v>
      </c>
      <c r="AV725" s="13" t="s">
        <v>82</v>
      </c>
      <c r="AW725" s="13" t="s">
        <v>33</v>
      </c>
      <c r="AX725" s="13" t="s">
        <v>72</v>
      </c>
      <c r="AY725" s="206" t="s">
        <v>137</v>
      </c>
    </row>
    <row r="726" spans="1:65" s="14" customFormat="1" ht="11.25" x14ac:dyDescent="0.2">
      <c r="B726" s="207"/>
      <c r="C726" s="208"/>
      <c r="D726" s="197" t="s">
        <v>148</v>
      </c>
      <c r="E726" s="209" t="s">
        <v>19</v>
      </c>
      <c r="F726" s="210" t="s">
        <v>359</v>
      </c>
      <c r="G726" s="208"/>
      <c r="H726" s="209" t="s">
        <v>19</v>
      </c>
      <c r="I726" s="211"/>
      <c r="J726" s="208"/>
      <c r="K726" s="208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148</v>
      </c>
      <c r="AU726" s="216" t="s">
        <v>82</v>
      </c>
      <c r="AV726" s="14" t="s">
        <v>80</v>
      </c>
      <c r="AW726" s="14" t="s">
        <v>33</v>
      </c>
      <c r="AX726" s="14" t="s">
        <v>72</v>
      </c>
      <c r="AY726" s="216" t="s">
        <v>137</v>
      </c>
    </row>
    <row r="727" spans="1:65" s="13" customFormat="1" ht="11.25" x14ac:dyDescent="0.2">
      <c r="B727" s="195"/>
      <c r="C727" s="196"/>
      <c r="D727" s="197" t="s">
        <v>148</v>
      </c>
      <c r="E727" s="198" t="s">
        <v>19</v>
      </c>
      <c r="F727" s="199" t="s">
        <v>360</v>
      </c>
      <c r="G727" s="196"/>
      <c r="H727" s="200">
        <v>109.5</v>
      </c>
      <c r="I727" s="201"/>
      <c r="J727" s="196"/>
      <c r="K727" s="196"/>
      <c r="L727" s="202"/>
      <c r="M727" s="203"/>
      <c r="N727" s="204"/>
      <c r="O727" s="204"/>
      <c r="P727" s="204"/>
      <c r="Q727" s="204"/>
      <c r="R727" s="204"/>
      <c r="S727" s="204"/>
      <c r="T727" s="205"/>
      <c r="AT727" s="206" t="s">
        <v>148</v>
      </c>
      <c r="AU727" s="206" t="s">
        <v>82</v>
      </c>
      <c r="AV727" s="13" t="s">
        <v>82</v>
      </c>
      <c r="AW727" s="13" t="s">
        <v>33</v>
      </c>
      <c r="AX727" s="13" t="s">
        <v>72</v>
      </c>
      <c r="AY727" s="206" t="s">
        <v>137</v>
      </c>
    </row>
    <row r="728" spans="1:65" s="14" customFormat="1" ht="11.25" x14ac:dyDescent="0.2">
      <c r="B728" s="207"/>
      <c r="C728" s="208"/>
      <c r="D728" s="197" t="s">
        <v>148</v>
      </c>
      <c r="E728" s="209" t="s">
        <v>19</v>
      </c>
      <c r="F728" s="210" t="s">
        <v>810</v>
      </c>
      <c r="G728" s="208"/>
      <c r="H728" s="209" t="s">
        <v>19</v>
      </c>
      <c r="I728" s="211"/>
      <c r="J728" s="208"/>
      <c r="K728" s="208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148</v>
      </c>
      <c r="AU728" s="216" t="s">
        <v>82</v>
      </c>
      <c r="AV728" s="14" t="s">
        <v>80</v>
      </c>
      <c r="AW728" s="14" t="s">
        <v>33</v>
      </c>
      <c r="AX728" s="14" t="s">
        <v>72</v>
      </c>
      <c r="AY728" s="216" t="s">
        <v>137</v>
      </c>
    </row>
    <row r="729" spans="1:65" s="14" customFormat="1" ht="11.25" x14ac:dyDescent="0.2">
      <c r="B729" s="207"/>
      <c r="C729" s="208"/>
      <c r="D729" s="197" t="s">
        <v>148</v>
      </c>
      <c r="E729" s="209" t="s">
        <v>19</v>
      </c>
      <c r="F729" s="210" t="s">
        <v>361</v>
      </c>
      <c r="G729" s="208"/>
      <c r="H729" s="209" t="s">
        <v>19</v>
      </c>
      <c r="I729" s="211"/>
      <c r="J729" s="208"/>
      <c r="K729" s="208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148</v>
      </c>
      <c r="AU729" s="216" t="s">
        <v>82</v>
      </c>
      <c r="AV729" s="14" t="s">
        <v>80</v>
      </c>
      <c r="AW729" s="14" t="s">
        <v>33</v>
      </c>
      <c r="AX729" s="14" t="s">
        <v>72</v>
      </c>
      <c r="AY729" s="216" t="s">
        <v>137</v>
      </c>
    </row>
    <row r="730" spans="1:65" s="13" customFormat="1" ht="11.25" x14ac:dyDescent="0.2">
      <c r="B730" s="195"/>
      <c r="C730" s="196"/>
      <c r="D730" s="197" t="s">
        <v>148</v>
      </c>
      <c r="E730" s="198" t="s">
        <v>19</v>
      </c>
      <c r="F730" s="199" t="s">
        <v>362</v>
      </c>
      <c r="G730" s="196"/>
      <c r="H730" s="200">
        <v>27.9</v>
      </c>
      <c r="I730" s="201"/>
      <c r="J730" s="196"/>
      <c r="K730" s="196"/>
      <c r="L730" s="202"/>
      <c r="M730" s="203"/>
      <c r="N730" s="204"/>
      <c r="O730" s="204"/>
      <c r="P730" s="204"/>
      <c r="Q730" s="204"/>
      <c r="R730" s="204"/>
      <c r="S730" s="204"/>
      <c r="T730" s="205"/>
      <c r="AT730" s="206" t="s">
        <v>148</v>
      </c>
      <c r="AU730" s="206" t="s">
        <v>82</v>
      </c>
      <c r="AV730" s="13" t="s">
        <v>82</v>
      </c>
      <c r="AW730" s="13" t="s">
        <v>33</v>
      </c>
      <c r="AX730" s="13" t="s">
        <v>72</v>
      </c>
      <c r="AY730" s="206" t="s">
        <v>137</v>
      </c>
    </row>
    <row r="731" spans="1:65" s="14" customFormat="1" ht="11.25" x14ac:dyDescent="0.2">
      <c r="B731" s="207"/>
      <c r="C731" s="208"/>
      <c r="D731" s="197" t="s">
        <v>148</v>
      </c>
      <c r="E731" s="209" t="s">
        <v>19</v>
      </c>
      <c r="F731" s="210" t="s">
        <v>363</v>
      </c>
      <c r="G731" s="208"/>
      <c r="H731" s="209" t="s">
        <v>19</v>
      </c>
      <c r="I731" s="211"/>
      <c r="J731" s="208"/>
      <c r="K731" s="208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148</v>
      </c>
      <c r="AU731" s="216" t="s">
        <v>82</v>
      </c>
      <c r="AV731" s="14" t="s">
        <v>80</v>
      </c>
      <c r="AW731" s="14" t="s">
        <v>33</v>
      </c>
      <c r="AX731" s="14" t="s">
        <v>72</v>
      </c>
      <c r="AY731" s="216" t="s">
        <v>137</v>
      </c>
    </row>
    <row r="732" spans="1:65" s="13" customFormat="1" ht="11.25" x14ac:dyDescent="0.2">
      <c r="B732" s="195"/>
      <c r="C732" s="196"/>
      <c r="D732" s="197" t="s">
        <v>148</v>
      </c>
      <c r="E732" s="198" t="s">
        <v>19</v>
      </c>
      <c r="F732" s="199" t="s">
        <v>364</v>
      </c>
      <c r="G732" s="196"/>
      <c r="H732" s="200">
        <v>46.9</v>
      </c>
      <c r="I732" s="201"/>
      <c r="J732" s="196"/>
      <c r="K732" s="196"/>
      <c r="L732" s="202"/>
      <c r="M732" s="203"/>
      <c r="N732" s="204"/>
      <c r="O732" s="204"/>
      <c r="P732" s="204"/>
      <c r="Q732" s="204"/>
      <c r="R732" s="204"/>
      <c r="S732" s="204"/>
      <c r="T732" s="205"/>
      <c r="AT732" s="206" t="s">
        <v>148</v>
      </c>
      <c r="AU732" s="206" t="s">
        <v>82</v>
      </c>
      <c r="AV732" s="13" t="s">
        <v>82</v>
      </c>
      <c r="AW732" s="13" t="s">
        <v>33</v>
      </c>
      <c r="AX732" s="13" t="s">
        <v>72</v>
      </c>
      <c r="AY732" s="206" t="s">
        <v>137</v>
      </c>
    </row>
    <row r="733" spans="1:65" s="15" customFormat="1" ht="11.25" x14ac:dyDescent="0.2">
      <c r="B733" s="217"/>
      <c r="C733" s="218"/>
      <c r="D733" s="197" t="s">
        <v>148</v>
      </c>
      <c r="E733" s="219" t="s">
        <v>19</v>
      </c>
      <c r="F733" s="220" t="s">
        <v>189</v>
      </c>
      <c r="G733" s="218"/>
      <c r="H733" s="221">
        <v>256.99200000000002</v>
      </c>
      <c r="I733" s="222"/>
      <c r="J733" s="218"/>
      <c r="K733" s="218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148</v>
      </c>
      <c r="AU733" s="227" t="s">
        <v>82</v>
      </c>
      <c r="AV733" s="15" t="s">
        <v>144</v>
      </c>
      <c r="AW733" s="15" t="s">
        <v>33</v>
      </c>
      <c r="AX733" s="15" t="s">
        <v>80</v>
      </c>
      <c r="AY733" s="227" t="s">
        <v>137</v>
      </c>
    </row>
    <row r="734" spans="1:65" s="2" customFormat="1" ht="16.5" customHeight="1" x14ac:dyDescent="0.2">
      <c r="A734" s="36"/>
      <c r="B734" s="37"/>
      <c r="C734" s="239" t="s">
        <v>826</v>
      </c>
      <c r="D734" s="239" t="s">
        <v>434</v>
      </c>
      <c r="E734" s="240" t="s">
        <v>827</v>
      </c>
      <c r="F734" s="241" t="s">
        <v>828</v>
      </c>
      <c r="G734" s="242" t="s">
        <v>143</v>
      </c>
      <c r="H734" s="243">
        <v>282.69099999999997</v>
      </c>
      <c r="I734" s="244"/>
      <c r="J734" s="245">
        <f>ROUND(I734*H734,2)</f>
        <v>0</v>
      </c>
      <c r="K734" s="246"/>
      <c r="L734" s="247"/>
      <c r="M734" s="248" t="s">
        <v>19</v>
      </c>
      <c r="N734" s="249" t="s">
        <v>43</v>
      </c>
      <c r="O734" s="66"/>
      <c r="P734" s="186">
        <f>O734*H734</f>
        <v>0</v>
      </c>
      <c r="Q734" s="186">
        <v>1.2E-4</v>
      </c>
      <c r="R734" s="186">
        <f>Q734*H734</f>
        <v>3.3922919999999995E-2</v>
      </c>
      <c r="S734" s="186">
        <v>0</v>
      </c>
      <c r="T734" s="187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8" t="s">
        <v>459</v>
      </c>
      <c r="AT734" s="188" t="s">
        <v>434</v>
      </c>
      <c r="AU734" s="188" t="s">
        <v>82</v>
      </c>
      <c r="AY734" s="19" t="s">
        <v>137</v>
      </c>
      <c r="BE734" s="189">
        <f>IF(N734="základní",J734,0)</f>
        <v>0</v>
      </c>
      <c r="BF734" s="189">
        <f>IF(N734="snížená",J734,0)</f>
        <v>0</v>
      </c>
      <c r="BG734" s="189">
        <f>IF(N734="zákl. přenesená",J734,0)</f>
        <v>0</v>
      </c>
      <c r="BH734" s="189">
        <f>IF(N734="sníž. přenesená",J734,0)</f>
        <v>0</v>
      </c>
      <c r="BI734" s="189">
        <f>IF(N734="nulová",J734,0)</f>
        <v>0</v>
      </c>
      <c r="BJ734" s="19" t="s">
        <v>80</v>
      </c>
      <c r="BK734" s="189">
        <f>ROUND(I734*H734,2)</f>
        <v>0</v>
      </c>
      <c r="BL734" s="19" t="s">
        <v>244</v>
      </c>
      <c r="BM734" s="188" t="s">
        <v>829</v>
      </c>
    </row>
    <row r="735" spans="1:65" s="13" customFormat="1" ht="11.25" x14ac:dyDescent="0.2">
      <c r="B735" s="195"/>
      <c r="C735" s="196"/>
      <c r="D735" s="197" t="s">
        <v>148</v>
      </c>
      <c r="E735" s="196"/>
      <c r="F735" s="199" t="s">
        <v>830</v>
      </c>
      <c r="G735" s="196"/>
      <c r="H735" s="200">
        <v>282.69099999999997</v>
      </c>
      <c r="I735" s="201"/>
      <c r="J735" s="196"/>
      <c r="K735" s="196"/>
      <c r="L735" s="202"/>
      <c r="M735" s="203"/>
      <c r="N735" s="204"/>
      <c r="O735" s="204"/>
      <c r="P735" s="204"/>
      <c r="Q735" s="204"/>
      <c r="R735" s="204"/>
      <c r="S735" s="204"/>
      <c r="T735" s="205"/>
      <c r="AT735" s="206" t="s">
        <v>148</v>
      </c>
      <c r="AU735" s="206" t="s">
        <v>82</v>
      </c>
      <c r="AV735" s="13" t="s">
        <v>82</v>
      </c>
      <c r="AW735" s="13" t="s">
        <v>4</v>
      </c>
      <c r="AX735" s="13" t="s">
        <v>80</v>
      </c>
      <c r="AY735" s="206" t="s">
        <v>137</v>
      </c>
    </row>
    <row r="736" spans="1:65" s="2" customFormat="1" ht="24.2" customHeight="1" x14ac:dyDescent="0.2">
      <c r="A736" s="36"/>
      <c r="B736" s="37"/>
      <c r="C736" s="176" t="s">
        <v>831</v>
      </c>
      <c r="D736" s="176" t="s">
        <v>140</v>
      </c>
      <c r="E736" s="177" t="s">
        <v>832</v>
      </c>
      <c r="F736" s="178" t="s">
        <v>833</v>
      </c>
      <c r="G736" s="179" t="s">
        <v>170</v>
      </c>
      <c r="H736" s="180">
        <v>0.215</v>
      </c>
      <c r="I736" s="181"/>
      <c r="J736" s="182">
        <f>ROUND(I736*H736,2)</f>
        <v>0</v>
      </c>
      <c r="K736" s="183"/>
      <c r="L736" s="41"/>
      <c r="M736" s="184" t="s">
        <v>19</v>
      </c>
      <c r="N736" s="185" t="s">
        <v>43</v>
      </c>
      <c r="O736" s="66"/>
      <c r="P736" s="186">
        <f>O736*H736</f>
        <v>0</v>
      </c>
      <c r="Q736" s="186">
        <v>0</v>
      </c>
      <c r="R736" s="186">
        <f>Q736*H736</f>
        <v>0</v>
      </c>
      <c r="S736" s="186">
        <v>0</v>
      </c>
      <c r="T736" s="187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88" t="s">
        <v>244</v>
      </c>
      <c r="AT736" s="188" t="s">
        <v>140</v>
      </c>
      <c r="AU736" s="188" t="s">
        <v>82</v>
      </c>
      <c r="AY736" s="19" t="s">
        <v>137</v>
      </c>
      <c r="BE736" s="189">
        <f>IF(N736="základní",J736,0)</f>
        <v>0</v>
      </c>
      <c r="BF736" s="189">
        <f>IF(N736="snížená",J736,0)</f>
        <v>0</v>
      </c>
      <c r="BG736" s="189">
        <f>IF(N736="zákl. přenesená",J736,0)</f>
        <v>0</v>
      </c>
      <c r="BH736" s="189">
        <f>IF(N736="sníž. přenesená",J736,0)</f>
        <v>0</v>
      </c>
      <c r="BI736" s="189">
        <f>IF(N736="nulová",J736,0)</f>
        <v>0</v>
      </c>
      <c r="BJ736" s="19" t="s">
        <v>80</v>
      </c>
      <c r="BK736" s="189">
        <f>ROUND(I736*H736,2)</f>
        <v>0</v>
      </c>
      <c r="BL736" s="19" t="s">
        <v>244</v>
      </c>
      <c r="BM736" s="188" t="s">
        <v>834</v>
      </c>
    </row>
    <row r="737" spans="1:65" s="2" customFormat="1" ht="11.25" x14ac:dyDescent="0.2">
      <c r="A737" s="36"/>
      <c r="B737" s="37"/>
      <c r="C737" s="38"/>
      <c r="D737" s="190" t="s">
        <v>146</v>
      </c>
      <c r="E737" s="38"/>
      <c r="F737" s="191" t="s">
        <v>835</v>
      </c>
      <c r="G737" s="38"/>
      <c r="H737" s="38"/>
      <c r="I737" s="192"/>
      <c r="J737" s="38"/>
      <c r="K737" s="38"/>
      <c r="L737" s="41"/>
      <c r="M737" s="193"/>
      <c r="N737" s="194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9" t="s">
        <v>146</v>
      </c>
      <c r="AU737" s="19" t="s">
        <v>82</v>
      </c>
    </row>
    <row r="738" spans="1:65" s="12" customFormat="1" ht="22.9" customHeight="1" x14ac:dyDescent="0.2">
      <c r="B738" s="160"/>
      <c r="C738" s="161"/>
      <c r="D738" s="162" t="s">
        <v>71</v>
      </c>
      <c r="E738" s="174" t="s">
        <v>836</v>
      </c>
      <c r="F738" s="174" t="s">
        <v>837</v>
      </c>
      <c r="G738" s="161"/>
      <c r="H738" s="161"/>
      <c r="I738" s="164"/>
      <c r="J738" s="175">
        <f>BK738</f>
        <v>0</v>
      </c>
      <c r="K738" s="161"/>
      <c r="L738" s="166"/>
      <c r="M738" s="167"/>
      <c r="N738" s="168"/>
      <c r="O738" s="168"/>
      <c r="P738" s="169">
        <f>SUM(P739:P742)</f>
        <v>0</v>
      </c>
      <c r="Q738" s="168"/>
      <c r="R738" s="169">
        <f>SUM(R739:R742)</f>
        <v>0</v>
      </c>
      <c r="S738" s="168"/>
      <c r="T738" s="170">
        <f>SUM(T739:T742)</f>
        <v>0</v>
      </c>
      <c r="AR738" s="171" t="s">
        <v>82</v>
      </c>
      <c r="AT738" s="172" t="s">
        <v>71</v>
      </c>
      <c r="AU738" s="172" t="s">
        <v>80</v>
      </c>
      <c r="AY738" s="171" t="s">
        <v>137</v>
      </c>
      <c r="BK738" s="173">
        <f>SUM(BK739:BK742)</f>
        <v>0</v>
      </c>
    </row>
    <row r="739" spans="1:65" s="2" customFormat="1" ht="16.5" customHeight="1" x14ac:dyDescent="0.2">
      <c r="A739" s="36"/>
      <c r="B739" s="37"/>
      <c r="C739" s="176" t="s">
        <v>838</v>
      </c>
      <c r="D739" s="176" t="s">
        <v>140</v>
      </c>
      <c r="E739" s="177" t="s">
        <v>839</v>
      </c>
      <c r="F739" s="178" t="s">
        <v>840</v>
      </c>
      <c r="G739" s="179" t="s">
        <v>542</v>
      </c>
      <c r="H739" s="180">
        <v>1</v>
      </c>
      <c r="I739" s="181"/>
      <c r="J739" s="182">
        <f>ROUND(I739*H739,2)</f>
        <v>0</v>
      </c>
      <c r="K739" s="183"/>
      <c r="L739" s="41"/>
      <c r="M739" s="184" t="s">
        <v>19</v>
      </c>
      <c r="N739" s="185" t="s">
        <v>43</v>
      </c>
      <c r="O739" s="66"/>
      <c r="P739" s="186">
        <f>O739*H739</f>
        <v>0</v>
      </c>
      <c r="Q739" s="186">
        <v>0</v>
      </c>
      <c r="R739" s="186">
        <f>Q739*H739</f>
        <v>0</v>
      </c>
      <c r="S739" s="186">
        <v>0</v>
      </c>
      <c r="T739" s="187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8" t="s">
        <v>244</v>
      </c>
      <c r="AT739" s="188" t="s">
        <v>140</v>
      </c>
      <c r="AU739" s="188" t="s">
        <v>82</v>
      </c>
      <c r="AY739" s="19" t="s">
        <v>137</v>
      </c>
      <c r="BE739" s="189">
        <f>IF(N739="základní",J739,0)</f>
        <v>0</v>
      </c>
      <c r="BF739" s="189">
        <f>IF(N739="snížená",J739,0)</f>
        <v>0</v>
      </c>
      <c r="BG739" s="189">
        <f>IF(N739="zákl. přenesená",J739,0)</f>
        <v>0</v>
      </c>
      <c r="BH739" s="189">
        <f>IF(N739="sníž. přenesená",J739,0)</f>
        <v>0</v>
      </c>
      <c r="BI739" s="189">
        <f>IF(N739="nulová",J739,0)</f>
        <v>0</v>
      </c>
      <c r="BJ739" s="19" t="s">
        <v>80</v>
      </c>
      <c r="BK739" s="189">
        <f>ROUND(I739*H739,2)</f>
        <v>0</v>
      </c>
      <c r="BL739" s="19" t="s">
        <v>244</v>
      </c>
      <c r="BM739" s="188" t="s">
        <v>841</v>
      </c>
    </row>
    <row r="740" spans="1:65" s="2" customFormat="1" ht="16.5" customHeight="1" x14ac:dyDescent="0.2">
      <c r="A740" s="36"/>
      <c r="B740" s="37"/>
      <c r="C740" s="176" t="s">
        <v>842</v>
      </c>
      <c r="D740" s="176" t="s">
        <v>140</v>
      </c>
      <c r="E740" s="177" t="s">
        <v>843</v>
      </c>
      <c r="F740" s="178" t="s">
        <v>844</v>
      </c>
      <c r="G740" s="179" t="s">
        <v>542</v>
      </c>
      <c r="H740" s="180">
        <v>1</v>
      </c>
      <c r="I740" s="181"/>
      <c r="J740" s="182">
        <f>ROUND(I740*H740,2)</f>
        <v>0</v>
      </c>
      <c r="K740" s="183"/>
      <c r="L740" s="41"/>
      <c r="M740" s="184" t="s">
        <v>19</v>
      </c>
      <c r="N740" s="185" t="s">
        <v>43</v>
      </c>
      <c r="O740" s="66"/>
      <c r="P740" s="186">
        <f>O740*H740</f>
        <v>0</v>
      </c>
      <c r="Q740" s="186">
        <v>0</v>
      </c>
      <c r="R740" s="186">
        <f>Q740*H740</f>
        <v>0</v>
      </c>
      <c r="S740" s="186">
        <v>0</v>
      </c>
      <c r="T740" s="187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88" t="s">
        <v>244</v>
      </c>
      <c r="AT740" s="188" t="s">
        <v>140</v>
      </c>
      <c r="AU740" s="188" t="s">
        <v>82</v>
      </c>
      <c r="AY740" s="19" t="s">
        <v>137</v>
      </c>
      <c r="BE740" s="189">
        <f>IF(N740="základní",J740,0)</f>
        <v>0</v>
      </c>
      <c r="BF740" s="189">
        <f>IF(N740="snížená",J740,0)</f>
        <v>0</v>
      </c>
      <c r="BG740" s="189">
        <f>IF(N740="zákl. přenesená",J740,0)</f>
        <v>0</v>
      </c>
      <c r="BH740" s="189">
        <f>IF(N740="sníž. přenesená",J740,0)</f>
        <v>0</v>
      </c>
      <c r="BI740" s="189">
        <f>IF(N740="nulová",J740,0)</f>
        <v>0</v>
      </c>
      <c r="BJ740" s="19" t="s">
        <v>80</v>
      </c>
      <c r="BK740" s="189">
        <f>ROUND(I740*H740,2)</f>
        <v>0</v>
      </c>
      <c r="BL740" s="19" t="s">
        <v>244</v>
      </c>
      <c r="BM740" s="188" t="s">
        <v>845</v>
      </c>
    </row>
    <row r="741" spans="1:65" s="2" customFormat="1" ht="16.5" customHeight="1" x14ac:dyDescent="0.2">
      <c r="A741" s="36"/>
      <c r="B741" s="37"/>
      <c r="C741" s="176" t="s">
        <v>846</v>
      </c>
      <c r="D741" s="176" t="s">
        <v>140</v>
      </c>
      <c r="E741" s="177" t="s">
        <v>847</v>
      </c>
      <c r="F741" s="178" t="s">
        <v>848</v>
      </c>
      <c r="G741" s="179" t="s">
        <v>542</v>
      </c>
      <c r="H741" s="180">
        <v>1</v>
      </c>
      <c r="I741" s="181"/>
      <c r="J741" s="182">
        <f>ROUND(I741*H741,2)</f>
        <v>0</v>
      </c>
      <c r="K741" s="183"/>
      <c r="L741" s="41"/>
      <c r="M741" s="184" t="s">
        <v>19</v>
      </c>
      <c r="N741" s="185" t="s">
        <v>43</v>
      </c>
      <c r="O741" s="66"/>
      <c r="P741" s="186">
        <f>O741*H741</f>
        <v>0</v>
      </c>
      <c r="Q741" s="186">
        <v>0</v>
      </c>
      <c r="R741" s="186">
        <f>Q741*H741</f>
        <v>0</v>
      </c>
      <c r="S741" s="186">
        <v>0</v>
      </c>
      <c r="T741" s="187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88" t="s">
        <v>244</v>
      </c>
      <c r="AT741" s="188" t="s">
        <v>140</v>
      </c>
      <c r="AU741" s="188" t="s">
        <v>82</v>
      </c>
      <c r="AY741" s="19" t="s">
        <v>137</v>
      </c>
      <c r="BE741" s="189">
        <f>IF(N741="základní",J741,0)</f>
        <v>0</v>
      </c>
      <c r="BF741" s="189">
        <f>IF(N741="snížená",J741,0)</f>
        <v>0</v>
      </c>
      <c r="BG741" s="189">
        <f>IF(N741="zákl. přenesená",J741,0)</f>
        <v>0</v>
      </c>
      <c r="BH741" s="189">
        <f>IF(N741="sníž. přenesená",J741,0)</f>
        <v>0</v>
      </c>
      <c r="BI741" s="189">
        <f>IF(N741="nulová",J741,0)</f>
        <v>0</v>
      </c>
      <c r="BJ741" s="19" t="s">
        <v>80</v>
      </c>
      <c r="BK741" s="189">
        <f>ROUND(I741*H741,2)</f>
        <v>0</v>
      </c>
      <c r="BL741" s="19" t="s">
        <v>244</v>
      </c>
      <c r="BM741" s="188" t="s">
        <v>849</v>
      </c>
    </row>
    <row r="742" spans="1:65" s="2" customFormat="1" ht="16.5" customHeight="1" x14ac:dyDescent="0.2">
      <c r="A742" s="36"/>
      <c r="B742" s="37"/>
      <c r="C742" s="176" t="s">
        <v>850</v>
      </c>
      <c r="D742" s="176" t="s">
        <v>140</v>
      </c>
      <c r="E742" s="177" t="s">
        <v>851</v>
      </c>
      <c r="F742" s="178" t="s">
        <v>852</v>
      </c>
      <c r="G742" s="179" t="s">
        <v>542</v>
      </c>
      <c r="H742" s="180">
        <v>1</v>
      </c>
      <c r="I742" s="181"/>
      <c r="J742" s="182">
        <f>ROUND(I742*H742,2)</f>
        <v>0</v>
      </c>
      <c r="K742" s="183"/>
      <c r="L742" s="41"/>
      <c r="M742" s="184" t="s">
        <v>19</v>
      </c>
      <c r="N742" s="185" t="s">
        <v>43</v>
      </c>
      <c r="O742" s="66"/>
      <c r="P742" s="186">
        <f>O742*H742</f>
        <v>0</v>
      </c>
      <c r="Q742" s="186">
        <v>0</v>
      </c>
      <c r="R742" s="186">
        <f>Q742*H742</f>
        <v>0</v>
      </c>
      <c r="S742" s="186">
        <v>0</v>
      </c>
      <c r="T742" s="187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88" t="s">
        <v>244</v>
      </c>
      <c r="AT742" s="188" t="s">
        <v>140</v>
      </c>
      <c r="AU742" s="188" t="s">
        <v>82</v>
      </c>
      <c r="AY742" s="19" t="s">
        <v>137</v>
      </c>
      <c r="BE742" s="189">
        <f>IF(N742="základní",J742,0)</f>
        <v>0</v>
      </c>
      <c r="BF742" s="189">
        <f>IF(N742="snížená",J742,0)</f>
        <v>0</v>
      </c>
      <c r="BG742" s="189">
        <f>IF(N742="zákl. přenesená",J742,0)</f>
        <v>0</v>
      </c>
      <c r="BH742" s="189">
        <f>IF(N742="sníž. přenesená",J742,0)</f>
        <v>0</v>
      </c>
      <c r="BI742" s="189">
        <f>IF(N742="nulová",J742,0)</f>
        <v>0</v>
      </c>
      <c r="BJ742" s="19" t="s">
        <v>80</v>
      </c>
      <c r="BK742" s="189">
        <f>ROUND(I742*H742,2)</f>
        <v>0</v>
      </c>
      <c r="BL742" s="19" t="s">
        <v>244</v>
      </c>
      <c r="BM742" s="188" t="s">
        <v>853</v>
      </c>
    </row>
    <row r="743" spans="1:65" s="12" customFormat="1" ht="22.9" customHeight="1" x14ac:dyDescent="0.2">
      <c r="B743" s="160"/>
      <c r="C743" s="161"/>
      <c r="D743" s="162" t="s">
        <v>71</v>
      </c>
      <c r="E743" s="174" t="s">
        <v>854</v>
      </c>
      <c r="F743" s="174" t="s">
        <v>855</v>
      </c>
      <c r="G743" s="161"/>
      <c r="H743" s="161"/>
      <c r="I743" s="164"/>
      <c r="J743" s="175">
        <f>BK743</f>
        <v>0</v>
      </c>
      <c r="K743" s="161"/>
      <c r="L743" s="166"/>
      <c r="M743" s="167"/>
      <c r="N743" s="168"/>
      <c r="O743" s="168"/>
      <c r="P743" s="169">
        <f>P744</f>
        <v>0</v>
      </c>
      <c r="Q743" s="168"/>
      <c r="R743" s="169">
        <f>R744</f>
        <v>0</v>
      </c>
      <c r="S743" s="168"/>
      <c r="T743" s="170">
        <f>T744</f>
        <v>0</v>
      </c>
      <c r="AR743" s="171" t="s">
        <v>82</v>
      </c>
      <c r="AT743" s="172" t="s">
        <v>71</v>
      </c>
      <c r="AU743" s="172" t="s">
        <v>80</v>
      </c>
      <c r="AY743" s="171" t="s">
        <v>137</v>
      </c>
      <c r="BK743" s="173">
        <f>BK744</f>
        <v>0</v>
      </c>
    </row>
    <row r="744" spans="1:65" s="2" customFormat="1" ht="16.5" customHeight="1" x14ac:dyDescent="0.2">
      <c r="A744" s="36"/>
      <c r="B744" s="37"/>
      <c r="C744" s="176" t="s">
        <v>856</v>
      </c>
      <c r="D744" s="176" t="s">
        <v>140</v>
      </c>
      <c r="E744" s="177" t="s">
        <v>857</v>
      </c>
      <c r="F744" s="178" t="s">
        <v>858</v>
      </c>
      <c r="G744" s="179" t="s">
        <v>542</v>
      </c>
      <c r="H744" s="180">
        <v>1</v>
      </c>
      <c r="I744" s="181"/>
      <c r="J744" s="182">
        <f>ROUND(I744*H744,2)</f>
        <v>0</v>
      </c>
      <c r="K744" s="183"/>
      <c r="L744" s="41"/>
      <c r="M744" s="184" t="s">
        <v>19</v>
      </c>
      <c r="N744" s="185" t="s">
        <v>43</v>
      </c>
      <c r="O744" s="66"/>
      <c r="P744" s="186">
        <f>O744*H744</f>
        <v>0</v>
      </c>
      <c r="Q744" s="186">
        <v>0</v>
      </c>
      <c r="R744" s="186">
        <f>Q744*H744</f>
        <v>0</v>
      </c>
      <c r="S744" s="186">
        <v>0</v>
      </c>
      <c r="T744" s="187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88" t="s">
        <v>244</v>
      </c>
      <c r="AT744" s="188" t="s">
        <v>140</v>
      </c>
      <c r="AU744" s="188" t="s">
        <v>82</v>
      </c>
      <c r="AY744" s="19" t="s">
        <v>137</v>
      </c>
      <c r="BE744" s="189">
        <f>IF(N744="základní",J744,0)</f>
        <v>0</v>
      </c>
      <c r="BF744" s="189">
        <f>IF(N744="snížená",J744,0)</f>
        <v>0</v>
      </c>
      <c r="BG744" s="189">
        <f>IF(N744="zákl. přenesená",J744,0)</f>
        <v>0</v>
      </c>
      <c r="BH744" s="189">
        <f>IF(N744="sníž. přenesená",J744,0)</f>
        <v>0</v>
      </c>
      <c r="BI744" s="189">
        <f>IF(N744="nulová",J744,0)</f>
        <v>0</v>
      </c>
      <c r="BJ744" s="19" t="s">
        <v>80</v>
      </c>
      <c r="BK744" s="189">
        <f>ROUND(I744*H744,2)</f>
        <v>0</v>
      </c>
      <c r="BL744" s="19" t="s">
        <v>244</v>
      </c>
      <c r="BM744" s="188" t="s">
        <v>859</v>
      </c>
    </row>
    <row r="745" spans="1:65" s="12" customFormat="1" ht="22.9" customHeight="1" x14ac:dyDescent="0.2">
      <c r="B745" s="160"/>
      <c r="C745" s="161"/>
      <c r="D745" s="162" t="s">
        <v>71</v>
      </c>
      <c r="E745" s="174" t="s">
        <v>860</v>
      </c>
      <c r="F745" s="174" t="s">
        <v>861</v>
      </c>
      <c r="G745" s="161"/>
      <c r="H745" s="161"/>
      <c r="I745" s="164"/>
      <c r="J745" s="175">
        <f>BK745</f>
        <v>0</v>
      </c>
      <c r="K745" s="161"/>
      <c r="L745" s="166"/>
      <c r="M745" s="167"/>
      <c r="N745" s="168"/>
      <c r="O745" s="168"/>
      <c r="P745" s="169">
        <f>SUM(P746:P762)</f>
        <v>0</v>
      </c>
      <c r="Q745" s="168"/>
      <c r="R745" s="169">
        <f>SUM(R746:R762)</f>
        <v>0.48277846000000002</v>
      </c>
      <c r="S745" s="168"/>
      <c r="T745" s="170">
        <f>SUM(T746:T762)</f>
        <v>0</v>
      </c>
      <c r="AR745" s="171" t="s">
        <v>82</v>
      </c>
      <c r="AT745" s="172" t="s">
        <v>71</v>
      </c>
      <c r="AU745" s="172" t="s">
        <v>80</v>
      </c>
      <c r="AY745" s="171" t="s">
        <v>137</v>
      </c>
      <c r="BK745" s="173">
        <f>SUM(BK746:BK762)</f>
        <v>0</v>
      </c>
    </row>
    <row r="746" spans="1:65" s="2" customFormat="1" ht="24.2" customHeight="1" x14ac:dyDescent="0.2">
      <c r="A746" s="36"/>
      <c r="B746" s="37"/>
      <c r="C746" s="176" t="s">
        <v>862</v>
      </c>
      <c r="D746" s="176" t="s">
        <v>140</v>
      </c>
      <c r="E746" s="177" t="s">
        <v>863</v>
      </c>
      <c r="F746" s="178" t="s">
        <v>864</v>
      </c>
      <c r="G746" s="179" t="s">
        <v>163</v>
      </c>
      <c r="H746" s="180">
        <v>0.51100000000000001</v>
      </c>
      <c r="I746" s="181"/>
      <c r="J746" s="182">
        <f>ROUND(I746*H746,2)</f>
        <v>0</v>
      </c>
      <c r="K746" s="183"/>
      <c r="L746" s="41"/>
      <c r="M746" s="184" t="s">
        <v>19</v>
      </c>
      <c r="N746" s="185" t="s">
        <v>43</v>
      </c>
      <c r="O746" s="66"/>
      <c r="P746" s="186">
        <f>O746*H746</f>
        <v>0</v>
      </c>
      <c r="Q746" s="186">
        <v>1.2199999999999999E-3</v>
      </c>
      <c r="R746" s="186">
        <f>Q746*H746</f>
        <v>6.2341999999999996E-4</v>
      </c>
      <c r="S746" s="186">
        <v>0</v>
      </c>
      <c r="T746" s="187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88" t="s">
        <v>244</v>
      </c>
      <c r="AT746" s="188" t="s">
        <v>140</v>
      </c>
      <c r="AU746" s="188" t="s">
        <v>82</v>
      </c>
      <c r="AY746" s="19" t="s">
        <v>137</v>
      </c>
      <c r="BE746" s="189">
        <f>IF(N746="základní",J746,0)</f>
        <v>0</v>
      </c>
      <c r="BF746" s="189">
        <f>IF(N746="snížená",J746,0)</f>
        <v>0</v>
      </c>
      <c r="BG746" s="189">
        <f>IF(N746="zákl. přenesená",J746,0)</f>
        <v>0</v>
      </c>
      <c r="BH746" s="189">
        <f>IF(N746="sníž. přenesená",J746,0)</f>
        <v>0</v>
      </c>
      <c r="BI746" s="189">
        <f>IF(N746="nulová",J746,0)</f>
        <v>0</v>
      </c>
      <c r="BJ746" s="19" t="s">
        <v>80</v>
      </c>
      <c r="BK746" s="189">
        <f>ROUND(I746*H746,2)</f>
        <v>0</v>
      </c>
      <c r="BL746" s="19" t="s">
        <v>244</v>
      </c>
      <c r="BM746" s="188" t="s">
        <v>865</v>
      </c>
    </row>
    <row r="747" spans="1:65" s="2" customFormat="1" ht="11.25" x14ac:dyDescent="0.2">
      <c r="A747" s="36"/>
      <c r="B747" s="37"/>
      <c r="C747" s="38"/>
      <c r="D747" s="190" t="s">
        <v>146</v>
      </c>
      <c r="E747" s="38"/>
      <c r="F747" s="191" t="s">
        <v>866</v>
      </c>
      <c r="G747" s="38"/>
      <c r="H747" s="38"/>
      <c r="I747" s="192"/>
      <c r="J747" s="38"/>
      <c r="K747" s="38"/>
      <c r="L747" s="41"/>
      <c r="M747" s="193"/>
      <c r="N747" s="194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146</v>
      </c>
      <c r="AU747" s="19" t="s">
        <v>82</v>
      </c>
    </row>
    <row r="748" spans="1:65" s="2" customFormat="1" ht="24.2" customHeight="1" x14ac:dyDescent="0.2">
      <c r="A748" s="36"/>
      <c r="B748" s="37"/>
      <c r="C748" s="176" t="s">
        <v>867</v>
      </c>
      <c r="D748" s="176" t="s">
        <v>140</v>
      </c>
      <c r="E748" s="177" t="s">
        <v>868</v>
      </c>
      <c r="F748" s="178" t="s">
        <v>869</v>
      </c>
      <c r="G748" s="179" t="s">
        <v>143</v>
      </c>
      <c r="H748" s="180">
        <v>14.083</v>
      </c>
      <c r="I748" s="181"/>
      <c r="J748" s="182">
        <f>ROUND(I748*H748,2)</f>
        <v>0</v>
      </c>
      <c r="K748" s="183"/>
      <c r="L748" s="41"/>
      <c r="M748" s="184" t="s">
        <v>19</v>
      </c>
      <c r="N748" s="185" t="s">
        <v>43</v>
      </c>
      <c r="O748" s="66"/>
      <c r="P748" s="186">
        <f>O748*H748</f>
        <v>0</v>
      </c>
      <c r="Q748" s="186">
        <v>1.388E-2</v>
      </c>
      <c r="R748" s="186">
        <f>Q748*H748</f>
        <v>0.19547204000000001</v>
      </c>
      <c r="S748" s="186">
        <v>0</v>
      </c>
      <c r="T748" s="187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88" t="s">
        <v>244</v>
      </c>
      <c r="AT748" s="188" t="s">
        <v>140</v>
      </c>
      <c r="AU748" s="188" t="s">
        <v>82</v>
      </c>
      <c r="AY748" s="19" t="s">
        <v>137</v>
      </c>
      <c r="BE748" s="189">
        <f>IF(N748="základní",J748,0)</f>
        <v>0</v>
      </c>
      <c r="BF748" s="189">
        <f>IF(N748="snížená",J748,0)</f>
        <v>0</v>
      </c>
      <c r="BG748" s="189">
        <f>IF(N748="zákl. přenesená",J748,0)</f>
        <v>0</v>
      </c>
      <c r="BH748" s="189">
        <f>IF(N748="sníž. přenesená",J748,0)</f>
        <v>0</v>
      </c>
      <c r="BI748" s="189">
        <f>IF(N748="nulová",J748,0)</f>
        <v>0</v>
      </c>
      <c r="BJ748" s="19" t="s">
        <v>80</v>
      </c>
      <c r="BK748" s="189">
        <f>ROUND(I748*H748,2)</f>
        <v>0</v>
      </c>
      <c r="BL748" s="19" t="s">
        <v>244</v>
      </c>
      <c r="BM748" s="188" t="s">
        <v>870</v>
      </c>
    </row>
    <row r="749" spans="1:65" s="2" customFormat="1" ht="11.25" x14ac:dyDescent="0.2">
      <c r="A749" s="36"/>
      <c r="B749" s="37"/>
      <c r="C749" s="38"/>
      <c r="D749" s="190" t="s">
        <v>146</v>
      </c>
      <c r="E749" s="38"/>
      <c r="F749" s="191" t="s">
        <v>871</v>
      </c>
      <c r="G749" s="38"/>
      <c r="H749" s="38"/>
      <c r="I749" s="192"/>
      <c r="J749" s="38"/>
      <c r="K749" s="38"/>
      <c r="L749" s="41"/>
      <c r="M749" s="193"/>
      <c r="N749" s="194"/>
      <c r="O749" s="66"/>
      <c r="P749" s="66"/>
      <c r="Q749" s="66"/>
      <c r="R749" s="66"/>
      <c r="S749" s="66"/>
      <c r="T749" s="67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T749" s="19" t="s">
        <v>146</v>
      </c>
      <c r="AU749" s="19" t="s">
        <v>82</v>
      </c>
    </row>
    <row r="750" spans="1:65" s="14" customFormat="1" ht="11.25" x14ac:dyDescent="0.2">
      <c r="B750" s="207"/>
      <c r="C750" s="208"/>
      <c r="D750" s="197" t="s">
        <v>148</v>
      </c>
      <c r="E750" s="209" t="s">
        <v>19</v>
      </c>
      <c r="F750" s="210" t="s">
        <v>872</v>
      </c>
      <c r="G750" s="208"/>
      <c r="H750" s="209" t="s">
        <v>19</v>
      </c>
      <c r="I750" s="211"/>
      <c r="J750" s="208"/>
      <c r="K750" s="208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148</v>
      </c>
      <c r="AU750" s="216" t="s">
        <v>82</v>
      </c>
      <c r="AV750" s="14" t="s">
        <v>80</v>
      </c>
      <c r="AW750" s="14" t="s">
        <v>33</v>
      </c>
      <c r="AX750" s="14" t="s">
        <v>72</v>
      </c>
      <c r="AY750" s="216" t="s">
        <v>137</v>
      </c>
    </row>
    <row r="751" spans="1:65" s="13" customFormat="1" ht="11.25" x14ac:dyDescent="0.2">
      <c r="B751" s="195"/>
      <c r="C751" s="196"/>
      <c r="D751" s="197" t="s">
        <v>148</v>
      </c>
      <c r="E751" s="198" t="s">
        <v>19</v>
      </c>
      <c r="F751" s="199" t="s">
        <v>873</v>
      </c>
      <c r="G751" s="196"/>
      <c r="H751" s="200">
        <v>14.083</v>
      </c>
      <c r="I751" s="201"/>
      <c r="J751" s="196"/>
      <c r="K751" s="196"/>
      <c r="L751" s="202"/>
      <c r="M751" s="203"/>
      <c r="N751" s="204"/>
      <c r="O751" s="204"/>
      <c r="P751" s="204"/>
      <c r="Q751" s="204"/>
      <c r="R751" s="204"/>
      <c r="S751" s="204"/>
      <c r="T751" s="205"/>
      <c r="AT751" s="206" t="s">
        <v>148</v>
      </c>
      <c r="AU751" s="206" t="s">
        <v>82</v>
      </c>
      <c r="AV751" s="13" t="s">
        <v>82</v>
      </c>
      <c r="AW751" s="13" t="s">
        <v>33</v>
      </c>
      <c r="AX751" s="13" t="s">
        <v>80</v>
      </c>
      <c r="AY751" s="206" t="s">
        <v>137</v>
      </c>
    </row>
    <row r="752" spans="1:65" s="2" customFormat="1" ht="16.5" customHeight="1" x14ac:dyDescent="0.2">
      <c r="A752" s="36"/>
      <c r="B752" s="37"/>
      <c r="C752" s="176" t="s">
        <v>874</v>
      </c>
      <c r="D752" s="176" t="s">
        <v>140</v>
      </c>
      <c r="E752" s="177" t="s">
        <v>875</v>
      </c>
      <c r="F752" s="178" t="s">
        <v>876</v>
      </c>
      <c r="G752" s="179" t="s">
        <v>143</v>
      </c>
      <c r="H752" s="180">
        <v>28.164999999999999</v>
      </c>
      <c r="I752" s="181"/>
      <c r="J752" s="182">
        <f>ROUND(I752*H752,2)</f>
        <v>0</v>
      </c>
      <c r="K752" s="183"/>
      <c r="L752" s="41"/>
      <c r="M752" s="184" t="s">
        <v>19</v>
      </c>
      <c r="N752" s="185" t="s">
        <v>43</v>
      </c>
      <c r="O752" s="66"/>
      <c r="P752" s="186">
        <f>O752*H752</f>
        <v>0</v>
      </c>
      <c r="Q752" s="186">
        <v>0</v>
      </c>
      <c r="R752" s="186">
        <f>Q752*H752</f>
        <v>0</v>
      </c>
      <c r="S752" s="186">
        <v>0</v>
      </c>
      <c r="T752" s="187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88" t="s">
        <v>244</v>
      </c>
      <c r="AT752" s="188" t="s">
        <v>140</v>
      </c>
      <c r="AU752" s="188" t="s">
        <v>82</v>
      </c>
      <c r="AY752" s="19" t="s">
        <v>137</v>
      </c>
      <c r="BE752" s="189">
        <f>IF(N752="základní",J752,0)</f>
        <v>0</v>
      </c>
      <c r="BF752" s="189">
        <f>IF(N752="snížená",J752,0)</f>
        <v>0</v>
      </c>
      <c r="BG752" s="189">
        <f>IF(N752="zákl. přenesená",J752,0)</f>
        <v>0</v>
      </c>
      <c r="BH752" s="189">
        <f>IF(N752="sníž. přenesená",J752,0)</f>
        <v>0</v>
      </c>
      <c r="BI752" s="189">
        <f>IF(N752="nulová",J752,0)</f>
        <v>0</v>
      </c>
      <c r="BJ752" s="19" t="s">
        <v>80</v>
      </c>
      <c r="BK752" s="189">
        <f>ROUND(I752*H752,2)</f>
        <v>0</v>
      </c>
      <c r="BL752" s="19" t="s">
        <v>244</v>
      </c>
      <c r="BM752" s="188" t="s">
        <v>877</v>
      </c>
    </row>
    <row r="753" spans="1:65" s="2" customFormat="1" ht="11.25" x14ac:dyDescent="0.2">
      <c r="A753" s="36"/>
      <c r="B753" s="37"/>
      <c r="C753" s="38"/>
      <c r="D753" s="190" t="s">
        <v>146</v>
      </c>
      <c r="E753" s="38"/>
      <c r="F753" s="191" t="s">
        <v>878</v>
      </c>
      <c r="G753" s="38"/>
      <c r="H753" s="38"/>
      <c r="I753" s="192"/>
      <c r="J753" s="38"/>
      <c r="K753" s="38"/>
      <c r="L753" s="41"/>
      <c r="M753" s="193"/>
      <c r="N753" s="194"/>
      <c r="O753" s="66"/>
      <c r="P753" s="66"/>
      <c r="Q753" s="66"/>
      <c r="R753" s="66"/>
      <c r="S753" s="66"/>
      <c r="T753" s="67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T753" s="19" t="s">
        <v>146</v>
      </c>
      <c r="AU753" s="19" t="s">
        <v>82</v>
      </c>
    </row>
    <row r="754" spans="1:65" s="14" customFormat="1" ht="11.25" x14ac:dyDescent="0.2">
      <c r="B754" s="207"/>
      <c r="C754" s="208"/>
      <c r="D754" s="197" t="s">
        <v>148</v>
      </c>
      <c r="E754" s="209" t="s">
        <v>19</v>
      </c>
      <c r="F754" s="210" t="s">
        <v>872</v>
      </c>
      <c r="G754" s="208"/>
      <c r="H754" s="209" t="s">
        <v>19</v>
      </c>
      <c r="I754" s="211"/>
      <c r="J754" s="208"/>
      <c r="K754" s="208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148</v>
      </c>
      <c r="AU754" s="216" t="s">
        <v>82</v>
      </c>
      <c r="AV754" s="14" t="s">
        <v>80</v>
      </c>
      <c r="AW754" s="14" t="s">
        <v>33</v>
      </c>
      <c r="AX754" s="14" t="s">
        <v>72</v>
      </c>
      <c r="AY754" s="216" t="s">
        <v>137</v>
      </c>
    </row>
    <row r="755" spans="1:65" s="13" customFormat="1" ht="11.25" x14ac:dyDescent="0.2">
      <c r="B755" s="195"/>
      <c r="C755" s="196"/>
      <c r="D755" s="197" t="s">
        <v>148</v>
      </c>
      <c r="E755" s="198" t="s">
        <v>19</v>
      </c>
      <c r="F755" s="199" t="s">
        <v>879</v>
      </c>
      <c r="G755" s="196"/>
      <c r="H755" s="200">
        <v>28.164999999999999</v>
      </c>
      <c r="I755" s="201"/>
      <c r="J755" s="196"/>
      <c r="K755" s="196"/>
      <c r="L755" s="202"/>
      <c r="M755" s="203"/>
      <c r="N755" s="204"/>
      <c r="O755" s="204"/>
      <c r="P755" s="204"/>
      <c r="Q755" s="204"/>
      <c r="R755" s="204"/>
      <c r="S755" s="204"/>
      <c r="T755" s="205"/>
      <c r="AT755" s="206" t="s">
        <v>148</v>
      </c>
      <c r="AU755" s="206" t="s">
        <v>82</v>
      </c>
      <c r="AV755" s="13" t="s">
        <v>82</v>
      </c>
      <c r="AW755" s="13" t="s">
        <v>33</v>
      </c>
      <c r="AX755" s="13" t="s">
        <v>80</v>
      </c>
      <c r="AY755" s="206" t="s">
        <v>137</v>
      </c>
    </row>
    <row r="756" spans="1:65" s="2" customFormat="1" ht="16.5" customHeight="1" x14ac:dyDescent="0.2">
      <c r="A756" s="36"/>
      <c r="B756" s="37"/>
      <c r="C756" s="239" t="s">
        <v>880</v>
      </c>
      <c r="D756" s="239" t="s">
        <v>434</v>
      </c>
      <c r="E756" s="240" t="s">
        <v>881</v>
      </c>
      <c r="F756" s="241" t="s">
        <v>882</v>
      </c>
      <c r="G756" s="242" t="s">
        <v>163</v>
      </c>
      <c r="H756" s="243">
        <v>0.51100000000000001</v>
      </c>
      <c r="I756" s="244"/>
      <c r="J756" s="245">
        <f>ROUND(I756*H756,2)</f>
        <v>0</v>
      </c>
      <c r="K756" s="246"/>
      <c r="L756" s="247"/>
      <c r="M756" s="248" t="s">
        <v>19</v>
      </c>
      <c r="N756" s="249" t="s">
        <v>43</v>
      </c>
      <c r="O756" s="66"/>
      <c r="P756" s="186">
        <f>O756*H756</f>
        <v>0</v>
      </c>
      <c r="Q756" s="186">
        <v>0.55000000000000004</v>
      </c>
      <c r="R756" s="186">
        <f>Q756*H756</f>
        <v>0.28105000000000002</v>
      </c>
      <c r="S756" s="186">
        <v>0</v>
      </c>
      <c r="T756" s="187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88" t="s">
        <v>459</v>
      </c>
      <c r="AT756" s="188" t="s">
        <v>434</v>
      </c>
      <c r="AU756" s="188" t="s">
        <v>82</v>
      </c>
      <c r="AY756" s="19" t="s">
        <v>137</v>
      </c>
      <c r="BE756" s="189">
        <f>IF(N756="základní",J756,0)</f>
        <v>0</v>
      </c>
      <c r="BF756" s="189">
        <f>IF(N756="snížená",J756,0)</f>
        <v>0</v>
      </c>
      <c r="BG756" s="189">
        <f>IF(N756="zákl. přenesená",J756,0)</f>
        <v>0</v>
      </c>
      <c r="BH756" s="189">
        <f>IF(N756="sníž. přenesená",J756,0)</f>
        <v>0</v>
      </c>
      <c r="BI756" s="189">
        <f>IF(N756="nulová",J756,0)</f>
        <v>0</v>
      </c>
      <c r="BJ756" s="19" t="s">
        <v>80</v>
      </c>
      <c r="BK756" s="189">
        <f>ROUND(I756*H756,2)</f>
        <v>0</v>
      </c>
      <c r="BL756" s="19" t="s">
        <v>244</v>
      </c>
      <c r="BM756" s="188" t="s">
        <v>883</v>
      </c>
    </row>
    <row r="757" spans="1:65" s="13" customFormat="1" ht="11.25" x14ac:dyDescent="0.2">
      <c r="B757" s="195"/>
      <c r="C757" s="196"/>
      <c r="D757" s="197" t="s">
        <v>148</v>
      </c>
      <c r="E757" s="198" t="s">
        <v>19</v>
      </c>
      <c r="F757" s="199" t="s">
        <v>884</v>
      </c>
      <c r="G757" s="196"/>
      <c r="H757" s="200">
        <v>0.51100000000000001</v>
      </c>
      <c r="I757" s="201"/>
      <c r="J757" s="196"/>
      <c r="K757" s="196"/>
      <c r="L757" s="202"/>
      <c r="M757" s="203"/>
      <c r="N757" s="204"/>
      <c r="O757" s="204"/>
      <c r="P757" s="204"/>
      <c r="Q757" s="204"/>
      <c r="R757" s="204"/>
      <c r="S757" s="204"/>
      <c r="T757" s="205"/>
      <c r="AT757" s="206" t="s">
        <v>148</v>
      </c>
      <c r="AU757" s="206" t="s">
        <v>82</v>
      </c>
      <c r="AV757" s="13" t="s">
        <v>82</v>
      </c>
      <c r="AW757" s="13" t="s">
        <v>33</v>
      </c>
      <c r="AX757" s="13" t="s">
        <v>80</v>
      </c>
      <c r="AY757" s="206" t="s">
        <v>137</v>
      </c>
    </row>
    <row r="758" spans="1:65" s="2" customFormat="1" ht="16.5" customHeight="1" x14ac:dyDescent="0.2">
      <c r="A758" s="36"/>
      <c r="B758" s="37"/>
      <c r="C758" s="176" t="s">
        <v>885</v>
      </c>
      <c r="D758" s="176" t="s">
        <v>140</v>
      </c>
      <c r="E758" s="177" t="s">
        <v>886</v>
      </c>
      <c r="F758" s="178" t="s">
        <v>887</v>
      </c>
      <c r="G758" s="179" t="s">
        <v>143</v>
      </c>
      <c r="H758" s="180">
        <v>28.164999999999999</v>
      </c>
      <c r="I758" s="181"/>
      <c r="J758" s="182">
        <f>ROUND(I758*H758,2)</f>
        <v>0</v>
      </c>
      <c r="K758" s="183"/>
      <c r="L758" s="41"/>
      <c r="M758" s="184" t="s">
        <v>19</v>
      </c>
      <c r="N758" s="185" t="s">
        <v>43</v>
      </c>
      <c r="O758" s="66"/>
      <c r="P758" s="186">
        <f>O758*H758</f>
        <v>0</v>
      </c>
      <c r="Q758" s="186">
        <v>2.0000000000000001E-4</v>
      </c>
      <c r="R758" s="186">
        <f>Q758*H758</f>
        <v>5.633E-3</v>
      </c>
      <c r="S758" s="186">
        <v>0</v>
      </c>
      <c r="T758" s="187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88" t="s">
        <v>244</v>
      </c>
      <c r="AT758" s="188" t="s">
        <v>140</v>
      </c>
      <c r="AU758" s="188" t="s">
        <v>82</v>
      </c>
      <c r="AY758" s="19" t="s">
        <v>137</v>
      </c>
      <c r="BE758" s="189">
        <f>IF(N758="základní",J758,0)</f>
        <v>0</v>
      </c>
      <c r="BF758" s="189">
        <f>IF(N758="snížená",J758,0)</f>
        <v>0</v>
      </c>
      <c r="BG758" s="189">
        <f>IF(N758="zákl. přenesená",J758,0)</f>
        <v>0</v>
      </c>
      <c r="BH758" s="189">
        <f>IF(N758="sníž. přenesená",J758,0)</f>
        <v>0</v>
      </c>
      <c r="BI758" s="189">
        <f>IF(N758="nulová",J758,0)</f>
        <v>0</v>
      </c>
      <c r="BJ758" s="19" t="s">
        <v>80</v>
      </c>
      <c r="BK758" s="189">
        <f>ROUND(I758*H758,2)</f>
        <v>0</v>
      </c>
      <c r="BL758" s="19" t="s">
        <v>244</v>
      </c>
      <c r="BM758" s="188" t="s">
        <v>888</v>
      </c>
    </row>
    <row r="759" spans="1:65" s="2" customFormat="1" ht="11.25" x14ac:dyDescent="0.2">
      <c r="A759" s="36"/>
      <c r="B759" s="37"/>
      <c r="C759" s="38"/>
      <c r="D759" s="190" t="s">
        <v>146</v>
      </c>
      <c r="E759" s="38"/>
      <c r="F759" s="191" t="s">
        <v>889</v>
      </c>
      <c r="G759" s="38"/>
      <c r="H759" s="38"/>
      <c r="I759" s="192"/>
      <c r="J759" s="38"/>
      <c r="K759" s="38"/>
      <c r="L759" s="41"/>
      <c r="M759" s="193"/>
      <c r="N759" s="194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9" t="s">
        <v>146</v>
      </c>
      <c r="AU759" s="19" t="s">
        <v>82</v>
      </c>
    </row>
    <row r="760" spans="1:65" s="13" customFormat="1" ht="11.25" x14ac:dyDescent="0.2">
      <c r="B760" s="195"/>
      <c r="C760" s="196"/>
      <c r="D760" s="197" t="s">
        <v>148</v>
      </c>
      <c r="E760" s="198" t="s">
        <v>19</v>
      </c>
      <c r="F760" s="199" t="s">
        <v>879</v>
      </c>
      <c r="G760" s="196"/>
      <c r="H760" s="200">
        <v>28.164999999999999</v>
      </c>
      <c r="I760" s="201"/>
      <c r="J760" s="196"/>
      <c r="K760" s="196"/>
      <c r="L760" s="202"/>
      <c r="M760" s="203"/>
      <c r="N760" s="204"/>
      <c r="O760" s="204"/>
      <c r="P760" s="204"/>
      <c r="Q760" s="204"/>
      <c r="R760" s="204"/>
      <c r="S760" s="204"/>
      <c r="T760" s="205"/>
      <c r="AT760" s="206" t="s">
        <v>148</v>
      </c>
      <c r="AU760" s="206" t="s">
        <v>82</v>
      </c>
      <c r="AV760" s="13" t="s">
        <v>82</v>
      </c>
      <c r="AW760" s="13" t="s">
        <v>33</v>
      </c>
      <c r="AX760" s="13" t="s">
        <v>80</v>
      </c>
      <c r="AY760" s="206" t="s">
        <v>137</v>
      </c>
    </row>
    <row r="761" spans="1:65" s="2" customFormat="1" ht="24.2" customHeight="1" x14ac:dyDescent="0.2">
      <c r="A761" s="36"/>
      <c r="B761" s="37"/>
      <c r="C761" s="176" t="s">
        <v>544</v>
      </c>
      <c r="D761" s="176" t="s">
        <v>140</v>
      </c>
      <c r="E761" s="177" t="s">
        <v>890</v>
      </c>
      <c r="F761" s="178" t="s">
        <v>891</v>
      </c>
      <c r="G761" s="179" t="s">
        <v>170</v>
      </c>
      <c r="H761" s="180">
        <v>0.48299999999999998</v>
      </c>
      <c r="I761" s="181"/>
      <c r="J761" s="182">
        <f>ROUND(I761*H761,2)</f>
        <v>0</v>
      </c>
      <c r="K761" s="183"/>
      <c r="L761" s="41"/>
      <c r="M761" s="184" t="s">
        <v>19</v>
      </c>
      <c r="N761" s="185" t="s">
        <v>43</v>
      </c>
      <c r="O761" s="66"/>
      <c r="P761" s="186">
        <f>O761*H761</f>
        <v>0</v>
      </c>
      <c r="Q761" s="186">
        <v>0</v>
      </c>
      <c r="R761" s="186">
        <f>Q761*H761</f>
        <v>0</v>
      </c>
      <c r="S761" s="186">
        <v>0</v>
      </c>
      <c r="T761" s="187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8" t="s">
        <v>244</v>
      </c>
      <c r="AT761" s="188" t="s">
        <v>140</v>
      </c>
      <c r="AU761" s="188" t="s">
        <v>82</v>
      </c>
      <c r="AY761" s="19" t="s">
        <v>137</v>
      </c>
      <c r="BE761" s="189">
        <f>IF(N761="základní",J761,0)</f>
        <v>0</v>
      </c>
      <c r="BF761" s="189">
        <f>IF(N761="snížená",J761,0)</f>
        <v>0</v>
      </c>
      <c r="BG761" s="189">
        <f>IF(N761="zákl. přenesená",J761,0)</f>
        <v>0</v>
      </c>
      <c r="BH761" s="189">
        <f>IF(N761="sníž. přenesená",J761,0)</f>
        <v>0</v>
      </c>
      <c r="BI761" s="189">
        <f>IF(N761="nulová",J761,0)</f>
        <v>0</v>
      </c>
      <c r="BJ761" s="19" t="s">
        <v>80</v>
      </c>
      <c r="BK761" s="189">
        <f>ROUND(I761*H761,2)</f>
        <v>0</v>
      </c>
      <c r="BL761" s="19" t="s">
        <v>244</v>
      </c>
      <c r="BM761" s="188" t="s">
        <v>892</v>
      </c>
    </row>
    <row r="762" spans="1:65" s="2" customFormat="1" ht="11.25" x14ac:dyDescent="0.2">
      <c r="A762" s="36"/>
      <c r="B762" s="37"/>
      <c r="C762" s="38"/>
      <c r="D762" s="190" t="s">
        <v>146</v>
      </c>
      <c r="E762" s="38"/>
      <c r="F762" s="191" t="s">
        <v>893</v>
      </c>
      <c r="G762" s="38"/>
      <c r="H762" s="38"/>
      <c r="I762" s="192"/>
      <c r="J762" s="38"/>
      <c r="K762" s="38"/>
      <c r="L762" s="41"/>
      <c r="M762" s="193"/>
      <c r="N762" s="194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146</v>
      </c>
      <c r="AU762" s="19" t="s">
        <v>82</v>
      </c>
    </row>
    <row r="763" spans="1:65" s="12" customFormat="1" ht="22.9" customHeight="1" x14ac:dyDescent="0.2">
      <c r="B763" s="160"/>
      <c r="C763" s="161"/>
      <c r="D763" s="162" t="s">
        <v>71</v>
      </c>
      <c r="E763" s="174" t="s">
        <v>894</v>
      </c>
      <c r="F763" s="174" t="s">
        <v>895</v>
      </c>
      <c r="G763" s="161"/>
      <c r="H763" s="161"/>
      <c r="I763" s="164"/>
      <c r="J763" s="175">
        <f>BK763</f>
        <v>0</v>
      </c>
      <c r="K763" s="161"/>
      <c r="L763" s="166"/>
      <c r="M763" s="167"/>
      <c r="N763" s="168"/>
      <c r="O763" s="168"/>
      <c r="P763" s="169">
        <f>SUM(P764:P811)</f>
        <v>0</v>
      </c>
      <c r="Q763" s="168"/>
      <c r="R763" s="169">
        <f>SUM(R764:R811)</f>
        <v>4.1273296200000003</v>
      </c>
      <c r="S763" s="168"/>
      <c r="T763" s="170">
        <f>SUM(T764:T811)</f>
        <v>0</v>
      </c>
      <c r="AR763" s="171" t="s">
        <v>82</v>
      </c>
      <c r="AT763" s="172" t="s">
        <v>71</v>
      </c>
      <c r="AU763" s="172" t="s">
        <v>80</v>
      </c>
      <c r="AY763" s="171" t="s">
        <v>137</v>
      </c>
      <c r="BK763" s="173">
        <f>SUM(BK764:BK811)</f>
        <v>0</v>
      </c>
    </row>
    <row r="764" spans="1:65" s="2" customFormat="1" ht="21.75" customHeight="1" x14ac:dyDescent="0.2">
      <c r="A764" s="36"/>
      <c r="B764" s="37"/>
      <c r="C764" s="176" t="s">
        <v>896</v>
      </c>
      <c r="D764" s="176" t="s">
        <v>140</v>
      </c>
      <c r="E764" s="177" t="s">
        <v>897</v>
      </c>
      <c r="F764" s="178" t="s">
        <v>898</v>
      </c>
      <c r="G764" s="179" t="s">
        <v>143</v>
      </c>
      <c r="H764" s="180">
        <v>24.428000000000001</v>
      </c>
      <c r="I764" s="181"/>
      <c r="J764" s="182">
        <f>ROUND(I764*H764,2)</f>
        <v>0</v>
      </c>
      <c r="K764" s="183"/>
      <c r="L764" s="41"/>
      <c r="M764" s="184" t="s">
        <v>19</v>
      </c>
      <c r="N764" s="185" t="s">
        <v>43</v>
      </c>
      <c r="O764" s="66"/>
      <c r="P764" s="186">
        <f>O764*H764</f>
        <v>0</v>
      </c>
      <c r="Q764" s="186">
        <v>0</v>
      </c>
      <c r="R764" s="186">
        <f>Q764*H764</f>
        <v>0</v>
      </c>
      <c r="S764" s="186">
        <v>0</v>
      </c>
      <c r="T764" s="187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88" t="s">
        <v>244</v>
      </c>
      <c r="AT764" s="188" t="s">
        <v>140</v>
      </c>
      <c r="AU764" s="188" t="s">
        <v>82</v>
      </c>
      <c r="AY764" s="19" t="s">
        <v>137</v>
      </c>
      <c r="BE764" s="189">
        <f>IF(N764="základní",J764,0)</f>
        <v>0</v>
      </c>
      <c r="BF764" s="189">
        <f>IF(N764="snížená",J764,0)</f>
        <v>0</v>
      </c>
      <c r="BG764" s="189">
        <f>IF(N764="zákl. přenesená",J764,0)</f>
        <v>0</v>
      </c>
      <c r="BH764" s="189">
        <f>IF(N764="sníž. přenesená",J764,0)</f>
        <v>0</v>
      </c>
      <c r="BI764" s="189">
        <f>IF(N764="nulová",J764,0)</f>
        <v>0</v>
      </c>
      <c r="BJ764" s="19" t="s">
        <v>80</v>
      </c>
      <c r="BK764" s="189">
        <f>ROUND(I764*H764,2)</f>
        <v>0</v>
      </c>
      <c r="BL764" s="19" t="s">
        <v>244</v>
      </c>
      <c r="BM764" s="188" t="s">
        <v>899</v>
      </c>
    </row>
    <row r="765" spans="1:65" s="2" customFormat="1" ht="11.25" x14ac:dyDescent="0.2">
      <c r="A765" s="36"/>
      <c r="B765" s="37"/>
      <c r="C765" s="38"/>
      <c r="D765" s="190" t="s">
        <v>146</v>
      </c>
      <c r="E765" s="38"/>
      <c r="F765" s="191" t="s">
        <v>900</v>
      </c>
      <c r="G765" s="38"/>
      <c r="H765" s="38"/>
      <c r="I765" s="192"/>
      <c r="J765" s="38"/>
      <c r="K765" s="38"/>
      <c r="L765" s="41"/>
      <c r="M765" s="193"/>
      <c r="N765" s="194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9" t="s">
        <v>146</v>
      </c>
      <c r="AU765" s="19" t="s">
        <v>82</v>
      </c>
    </row>
    <row r="766" spans="1:65" s="14" customFormat="1" ht="11.25" x14ac:dyDescent="0.2">
      <c r="B766" s="207"/>
      <c r="C766" s="208"/>
      <c r="D766" s="197" t="s">
        <v>148</v>
      </c>
      <c r="E766" s="209" t="s">
        <v>19</v>
      </c>
      <c r="F766" s="210" t="s">
        <v>266</v>
      </c>
      <c r="G766" s="208"/>
      <c r="H766" s="209" t="s">
        <v>19</v>
      </c>
      <c r="I766" s="211"/>
      <c r="J766" s="208"/>
      <c r="K766" s="208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148</v>
      </c>
      <c r="AU766" s="216" t="s">
        <v>82</v>
      </c>
      <c r="AV766" s="14" t="s">
        <v>80</v>
      </c>
      <c r="AW766" s="14" t="s">
        <v>33</v>
      </c>
      <c r="AX766" s="14" t="s">
        <v>72</v>
      </c>
      <c r="AY766" s="216" t="s">
        <v>137</v>
      </c>
    </row>
    <row r="767" spans="1:65" s="13" customFormat="1" ht="11.25" x14ac:dyDescent="0.2">
      <c r="B767" s="195"/>
      <c r="C767" s="196"/>
      <c r="D767" s="197" t="s">
        <v>148</v>
      </c>
      <c r="E767" s="198" t="s">
        <v>19</v>
      </c>
      <c r="F767" s="199" t="s">
        <v>901</v>
      </c>
      <c r="G767" s="196"/>
      <c r="H767" s="200">
        <v>12.183</v>
      </c>
      <c r="I767" s="201"/>
      <c r="J767" s="196"/>
      <c r="K767" s="196"/>
      <c r="L767" s="202"/>
      <c r="M767" s="203"/>
      <c r="N767" s="204"/>
      <c r="O767" s="204"/>
      <c r="P767" s="204"/>
      <c r="Q767" s="204"/>
      <c r="R767" s="204"/>
      <c r="S767" s="204"/>
      <c r="T767" s="205"/>
      <c r="AT767" s="206" t="s">
        <v>148</v>
      </c>
      <c r="AU767" s="206" t="s">
        <v>82</v>
      </c>
      <c r="AV767" s="13" t="s">
        <v>82</v>
      </c>
      <c r="AW767" s="13" t="s">
        <v>33</v>
      </c>
      <c r="AX767" s="13" t="s">
        <v>72</v>
      </c>
      <c r="AY767" s="206" t="s">
        <v>137</v>
      </c>
    </row>
    <row r="768" spans="1:65" s="13" customFormat="1" ht="11.25" x14ac:dyDescent="0.2">
      <c r="B768" s="195"/>
      <c r="C768" s="196"/>
      <c r="D768" s="197" t="s">
        <v>148</v>
      </c>
      <c r="E768" s="198" t="s">
        <v>19</v>
      </c>
      <c r="F768" s="199" t="s">
        <v>902</v>
      </c>
      <c r="G768" s="196"/>
      <c r="H768" s="200">
        <v>12.244999999999999</v>
      </c>
      <c r="I768" s="201"/>
      <c r="J768" s="196"/>
      <c r="K768" s="196"/>
      <c r="L768" s="202"/>
      <c r="M768" s="203"/>
      <c r="N768" s="204"/>
      <c r="O768" s="204"/>
      <c r="P768" s="204"/>
      <c r="Q768" s="204"/>
      <c r="R768" s="204"/>
      <c r="S768" s="204"/>
      <c r="T768" s="205"/>
      <c r="AT768" s="206" t="s">
        <v>148</v>
      </c>
      <c r="AU768" s="206" t="s">
        <v>82</v>
      </c>
      <c r="AV768" s="13" t="s">
        <v>82</v>
      </c>
      <c r="AW768" s="13" t="s">
        <v>33</v>
      </c>
      <c r="AX768" s="13" t="s">
        <v>72</v>
      </c>
      <c r="AY768" s="206" t="s">
        <v>137</v>
      </c>
    </row>
    <row r="769" spans="1:65" s="15" customFormat="1" ht="11.25" x14ac:dyDescent="0.2">
      <c r="B769" s="217"/>
      <c r="C769" s="218"/>
      <c r="D769" s="197" t="s">
        <v>148</v>
      </c>
      <c r="E769" s="219" t="s">
        <v>19</v>
      </c>
      <c r="F769" s="220" t="s">
        <v>189</v>
      </c>
      <c r="G769" s="218"/>
      <c r="H769" s="221">
        <v>24.428000000000001</v>
      </c>
      <c r="I769" s="222"/>
      <c r="J769" s="218"/>
      <c r="K769" s="218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148</v>
      </c>
      <c r="AU769" s="227" t="s">
        <v>82</v>
      </c>
      <c r="AV769" s="15" t="s">
        <v>144</v>
      </c>
      <c r="AW769" s="15" t="s">
        <v>33</v>
      </c>
      <c r="AX769" s="15" t="s">
        <v>80</v>
      </c>
      <c r="AY769" s="227" t="s">
        <v>137</v>
      </c>
    </row>
    <row r="770" spans="1:65" s="2" customFormat="1" ht="16.5" customHeight="1" x14ac:dyDescent="0.2">
      <c r="A770" s="36"/>
      <c r="B770" s="37"/>
      <c r="C770" s="239" t="s">
        <v>903</v>
      </c>
      <c r="D770" s="239" t="s">
        <v>434</v>
      </c>
      <c r="E770" s="240" t="s">
        <v>904</v>
      </c>
      <c r="F770" s="241" t="s">
        <v>905</v>
      </c>
      <c r="G770" s="242" t="s">
        <v>143</v>
      </c>
      <c r="H770" s="243">
        <v>24.917000000000002</v>
      </c>
      <c r="I770" s="244"/>
      <c r="J770" s="245">
        <f>ROUND(I770*H770,2)</f>
        <v>0</v>
      </c>
      <c r="K770" s="246"/>
      <c r="L770" s="247"/>
      <c r="M770" s="248" t="s">
        <v>19</v>
      </c>
      <c r="N770" s="249" t="s">
        <v>43</v>
      </c>
      <c r="O770" s="66"/>
      <c r="P770" s="186">
        <f>O770*H770</f>
        <v>0</v>
      </c>
      <c r="Q770" s="186">
        <v>4.4999999999999997E-3</v>
      </c>
      <c r="R770" s="186">
        <f>Q770*H770</f>
        <v>0.1121265</v>
      </c>
      <c r="S770" s="186">
        <v>0</v>
      </c>
      <c r="T770" s="187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8" t="s">
        <v>459</v>
      </c>
      <c r="AT770" s="188" t="s">
        <v>434</v>
      </c>
      <c r="AU770" s="188" t="s">
        <v>82</v>
      </c>
      <c r="AY770" s="19" t="s">
        <v>137</v>
      </c>
      <c r="BE770" s="189">
        <f>IF(N770="základní",J770,0)</f>
        <v>0</v>
      </c>
      <c r="BF770" s="189">
        <f>IF(N770="snížená",J770,0)</f>
        <v>0</v>
      </c>
      <c r="BG770" s="189">
        <f>IF(N770="zákl. přenesená",J770,0)</f>
        <v>0</v>
      </c>
      <c r="BH770" s="189">
        <f>IF(N770="sníž. přenesená",J770,0)</f>
        <v>0</v>
      </c>
      <c r="BI770" s="189">
        <f>IF(N770="nulová",J770,0)</f>
        <v>0</v>
      </c>
      <c r="BJ770" s="19" t="s">
        <v>80</v>
      </c>
      <c r="BK770" s="189">
        <f>ROUND(I770*H770,2)</f>
        <v>0</v>
      </c>
      <c r="BL770" s="19" t="s">
        <v>244</v>
      </c>
      <c r="BM770" s="188" t="s">
        <v>906</v>
      </c>
    </row>
    <row r="771" spans="1:65" s="13" customFormat="1" ht="11.25" x14ac:dyDescent="0.2">
      <c r="B771" s="195"/>
      <c r="C771" s="196"/>
      <c r="D771" s="197" t="s">
        <v>148</v>
      </c>
      <c r="E771" s="196"/>
      <c r="F771" s="199" t="s">
        <v>907</v>
      </c>
      <c r="G771" s="196"/>
      <c r="H771" s="200">
        <v>24.917000000000002</v>
      </c>
      <c r="I771" s="201"/>
      <c r="J771" s="196"/>
      <c r="K771" s="196"/>
      <c r="L771" s="202"/>
      <c r="M771" s="203"/>
      <c r="N771" s="204"/>
      <c r="O771" s="204"/>
      <c r="P771" s="204"/>
      <c r="Q771" s="204"/>
      <c r="R771" s="204"/>
      <c r="S771" s="204"/>
      <c r="T771" s="205"/>
      <c r="AT771" s="206" t="s">
        <v>148</v>
      </c>
      <c r="AU771" s="206" t="s">
        <v>82</v>
      </c>
      <c r="AV771" s="13" t="s">
        <v>82</v>
      </c>
      <c r="AW771" s="13" t="s">
        <v>4</v>
      </c>
      <c r="AX771" s="13" t="s">
        <v>80</v>
      </c>
      <c r="AY771" s="206" t="s">
        <v>137</v>
      </c>
    </row>
    <row r="772" spans="1:65" s="2" customFormat="1" ht="33" customHeight="1" x14ac:dyDescent="0.2">
      <c r="A772" s="36"/>
      <c r="B772" s="37"/>
      <c r="C772" s="176" t="s">
        <v>908</v>
      </c>
      <c r="D772" s="176" t="s">
        <v>140</v>
      </c>
      <c r="E772" s="177" t="s">
        <v>909</v>
      </c>
      <c r="F772" s="178" t="s">
        <v>910</v>
      </c>
      <c r="G772" s="179" t="s">
        <v>143</v>
      </c>
      <c r="H772" s="180">
        <v>24.428000000000001</v>
      </c>
      <c r="I772" s="181"/>
      <c r="J772" s="182">
        <f>ROUND(I772*H772,2)</f>
        <v>0</v>
      </c>
      <c r="K772" s="183"/>
      <c r="L772" s="41"/>
      <c r="M772" s="184" t="s">
        <v>19</v>
      </c>
      <c r="N772" s="185" t="s">
        <v>43</v>
      </c>
      <c r="O772" s="66"/>
      <c r="P772" s="186">
        <f>O772*H772</f>
        <v>0</v>
      </c>
      <c r="Q772" s="186">
        <v>1.324E-2</v>
      </c>
      <c r="R772" s="186">
        <f>Q772*H772</f>
        <v>0.32342672</v>
      </c>
      <c r="S772" s="186">
        <v>0</v>
      </c>
      <c r="T772" s="187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88" t="s">
        <v>244</v>
      </c>
      <c r="AT772" s="188" t="s">
        <v>140</v>
      </c>
      <c r="AU772" s="188" t="s">
        <v>82</v>
      </c>
      <c r="AY772" s="19" t="s">
        <v>137</v>
      </c>
      <c r="BE772" s="189">
        <f>IF(N772="základní",J772,0)</f>
        <v>0</v>
      </c>
      <c r="BF772" s="189">
        <f>IF(N772="snížená",J772,0)</f>
        <v>0</v>
      </c>
      <c r="BG772" s="189">
        <f>IF(N772="zákl. přenesená",J772,0)</f>
        <v>0</v>
      </c>
      <c r="BH772" s="189">
        <f>IF(N772="sníž. přenesená",J772,0)</f>
        <v>0</v>
      </c>
      <c r="BI772" s="189">
        <f>IF(N772="nulová",J772,0)</f>
        <v>0</v>
      </c>
      <c r="BJ772" s="19" t="s">
        <v>80</v>
      </c>
      <c r="BK772" s="189">
        <f>ROUND(I772*H772,2)</f>
        <v>0</v>
      </c>
      <c r="BL772" s="19" t="s">
        <v>244</v>
      </c>
      <c r="BM772" s="188" t="s">
        <v>911</v>
      </c>
    </row>
    <row r="773" spans="1:65" s="2" customFormat="1" ht="11.25" x14ac:dyDescent="0.2">
      <c r="A773" s="36"/>
      <c r="B773" s="37"/>
      <c r="C773" s="38"/>
      <c r="D773" s="190" t="s">
        <v>146</v>
      </c>
      <c r="E773" s="38"/>
      <c r="F773" s="191" t="s">
        <v>912</v>
      </c>
      <c r="G773" s="38"/>
      <c r="H773" s="38"/>
      <c r="I773" s="192"/>
      <c r="J773" s="38"/>
      <c r="K773" s="38"/>
      <c r="L773" s="41"/>
      <c r="M773" s="193"/>
      <c r="N773" s="194"/>
      <c r="O773" s="66"/>
      <c r="P773" s="66"/>
      <c r="Q773" s="66"/>
      <c r="R773" s="66"/>
      <c r="S773" s="66"/>
      <c r="T773" s="67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T773" s="19" t="s">
        <v>146</v>
      </c>
      <c r="AU773" s="19" t="s">
        <v>82</v>
      </c>
    </row>
    <row r="774" spans="1:65" s="14" customFormat="1" ht="11.25" x14ac:dyDescent="0.2">
      <c r="B774" s="207"/>
      <c r="C774" s="208"/>
      <c r="D774" s="197" t="s">
        <v>148</v>
      </c>
      <c r="E774" s="209" t="s">
        <v>19</v>
      </c>
      <c r="F774" s="210" t="s">
        <v>266</v>
      </c>
      <c r="G774" s="208"/>
      <c r="H774" s="209" t="s">
        <v>19</v>
      </c>
      <c r="I774" s="211"/>
      <c r="J774" s="208"/>
      <c r="K774" s="208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148</v>
      </c>
      <c r="AU774" s="216" t="s">
        <v>82</v>
      </c>
      <c r="AV774" s="14" t="s">
        <v>80</v>
      </c>
      <c r="AW774" s="14" t="s">
        <v>33</v>
      </c>
      <c r="AX774" s="14" t="s">
        <v>72</v>
      </c>
      <c r="AY774" s="216" t="s">
        <v>137</v>
      </c>
    </row>
    <row r="775" spans="1:65" s="13" customFormat="1" ht="11.25" x14ac:dyDescent="0.2">
      <c r="B775" s="195"/>
      <c r="C775" s="196"/>
      <c r="D775" s="197" t="s">
        <v>148</v>
      </c>
      <c r="E775" s="198" t="s">
        <v>19</v>
      </c>
      <c r="F775" s="199" t="s">
        <v>901</v>
      </c>
      <c r="G775" s="196"/>
      <c r="H775" s="200">
        <v>12.183</v>
      </c>
      <c r="I775" s="201"/>
      <c r="J775" s="196"/>
      <c r="K775" s="196"/>
      <c r="L775" s="202"/>
      <c r="M775" s="203"/>
      <c r="N775" s="204"/>
      <c r="O775" s="204"/>
      <c r="P775" s="204"/>
      <c r="Q775" s="204"/>
      <c r="R775" s="204"/>
      <c r="S775" s="204"/>
      <c r="T775" s="205"/>
      <c r="AT775" s="206" t="s">
        <v>148</v>
      </c>
      <c r="AU775" s="206" t="s">
        <v>82</v>
      </c>
      <c r="AV775" s="13" t="s">
        <v>82</v>
      </c>
      <c r="AW775" s="13" t="s">
        <v>33</v>
      </c>
      <c r="AX775" s="13" t="s">
        <v>72</v>
      </c>
      <c r="AY775" s="206" t="s">
        <v>137</v>
      </c>
    </row>
    <row r="776" spans="1:65" s="13" customFormat="1" ht="11.25" x14ac:dyDescent="0.2">
      <c r="B776" s="195"/>
      <c r="C776" s="196"/>
      <c r="D776" s="197" t="s">
        <v>148</v>
      </c>
      <c r="E776" s="198" t="s">
        <v>19</v>
      </c>
      <c r="F776" s="199" t="s">
        <v>902</v>
      </c>
      <c r="G776" s="196"/>
      <c r="H776" s="200">
        <v>12.244999999999999</v>
      </c>
      <c r="I776" s="201"/>
      <c r="J776" s="196"/>
      <c r="K776" s="196"/>
      <c r="L776" s="202"/>
      <c r="M776" s="203"/>
      <c r="N776" s="204"/>
      <c r="O776" s="204"/>
      <c r="P776" s="204"/>
      <c r="Q776" s="204"/>
      <c r="R776" s="204"/>
      <c r="S776" s="204"/>
      <c r="T776" s="205"/>
      <c r="AT776" s="206" t="s">
        <v>148</v>
      </c>
      <c r="AU776" s="206" t="s">
        <v>82</v>
      </c>
      <c r="AV776" s="13" t="s">
        <v>82</v>
      </c>
      <c r="AW776" s="13" t="s">
        <v>33</v>
      </c>
      <c r="AX776" s="13" t="s">
        <v>72</v>
      </c>
      <c r="AY776" s="206" t="s">
        <v>137</v>
      </c>
    </row>
    <row r="777" spans="1:65" s="15" customFormat="1" ht="11.25" x14ac:dyDescent="0.2">
      <c r="B777" s="217"/>
      <c r="C777" s="218"/>
      <c r="D777" s="197" t="s">
        <v>148</v>
      </c>
      <c r="E777" s="219" t="s">
        <v>19</v>
      </c>
      <c r="F777" s="220" t="s">
        <v>189</v>
      </c>
      <c r="G777" s="218"/>
      <c r="H777" s="221">
        <v>24.428000000000001</v>
      </c>
      <c r="I777" s="222"/>
      <c r="J777" s="218"/>
      <c r="K777" s="218"/>
      <c r="L777" s="223"/>
      <c r="M777" s="224"/>
      <c r="N777" s="225"/>
      <c r="O777" s="225"/>
      <c r="P777" s="225"/>
      <c r="Q777" s="225"/>
      <c r="R777" s="225"/>
      <c r="S777" s="225"/>
      <c r="T777" s="226"/>
      <c r="AT777" s="227" t="s">
        <v>148</v>
      </c>
      <c r="AU777" s="227" t="s">
        <v>82</v>
      </c>
      <c r="AV777" s="15" t="s">
        <v>144</v>
      </c>
      <c r="AW777" s="15" t="s">
        <v>33</v>
      </c>
      <c r="AX777" s="15" t="s">
        <v>80</v>
      </c>
      <c r="AY777" s="227" t="s">
        <v>137</v>
      </c>
    </row>
    <row r="778" spans="1:65" s="2" customFormat="1" ht="21.75" customHeight="1" x14ac:dyDescent="0.2">
      <c r="A778" s="36"/>
      <c r="B778" s="37"/>
      <c r="C778" s="176" t="s">
        <v>913</v>
      </c>
      <c r="D778" s="176" t="s">
        <v>140</v>
      </c>
      <c r="E778" s="177" t="s">
        <v>914</v>
      </c>
      <c r="F778" s="178" t="s">
        <v>915</v>
      </c>
      <c r="G778" s="179" t="s">
        <v>143</v>
      </c>
      <c r="H778" s="180">
        <v>24.428000000000001</v>
      </c>
      <c r="I778" s="181"/>
      <c r="J778" s="182">
        <f>ROUND(I778*H778,2)</f>
        <v>0</v>
      </c>
      <c r="K778" s="183"/>
      <c r="L778" s="41"/>
      <c r="M778" s="184" t="s">
        <v>19</v>
      </c>
      <c r="N778" s="185" t="s">
        <v>43</v>
      </c>
      <c r="O778" s="66"/>
      <c r="P778" s="186">
        <f>O778*H778</f>
        <v>0</v>
      </c>
      <c r="Q778" s="186">
        <v>1E-4</v>
      </c>
      <c r="R778" s="186">
        <f>Q778*H778</f>
        <v>2.4428000000000002E-3</v>
      </c>
      <c r="S778" s="186">
        <v>0</v>
      </c>
      <c r="T778" s="187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88" t="s">
        <v>244</v>
      </c>
      <c r="AT778" s="188" t="s">
        <v>140</v>
      </c>
      <c r="AU778" s="188" t="s">
        <v>82</v>
      </c>
      <c r="AY778" s="19" t="s">
        <v>137</v>
      </c>
      <c r="BE778" s="189">
        <f>IF(N778="základní",J778,0)</f>
        <v>0</v>
      </c>
      <c r="BF778" s="189">
        <f>IF(N778="snížená",J778,0)</f>
        <v>0</v>
      </c>
      <c r="BG778" s="189">
        <f>IF(N778="zákl. přenesená",J778,0)</f>
        <v>0</v>
      </c>
      <c r="BH778" s="189">
        <f>IF(N778="sníž. přenesená",J778,0)</f>
        <v>0</v>
      </c>
      <c r="BI778" s="189">
        <f>IF(N778="nulová",J778,0)</f>
        <v>0</v>
      </c>
      <c r="BJ778" s="19" t="s">
        <v>80</v>
      </c>
      <c r="BK778" s="189">
        <f>ROUND(I778*H778,2)</f>
        <v>0</v>
      </c>
      <c r="BL778" s="19" t="s">
        <v>244</v>
      </c>
      <c r="BM778" s="188" t="s">
        <v>916</v>
      </c>
    </row>
    <row r="779" spans="1:65" s="2" customFormat="1" ht="11.25" x14ac:dyDescent="0.2">
      <c r="A779" s="36"/>
      <c r="B779" s="37"/>
      <c r="C779" s="38"/>
      <c r="D779" s="190" t="s">
        <v>146</v>
      </c>
      <c r="E779" s="38"/>
      <c r="F779" s="191" t="s">
        <v>917</v>
      </c>
      <c r="G779" s="38"/>
      <c r="H779" s="38"/>
      <c r="I779" s="192"/>
      <c r="J779" s="38"/>
      <c r="K779" s="38"/>
      <c r="L779" s="41"/>
      <c r="M779" s="193"/>
      <c r="N779" s="194"/>
      <c r="O779" s="66"/>
      <c r="P779" s="66"/>
      <c r="Q779" s="66"/>
      <c r="R779" s="66"/>
      <c r="S779" s="66"/>
      <c r="T779" s="67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T779" s="19" t="s">
        <v>146</v>
      </c>
      <c r="AU779" s="19" t="s">
        <v>82</v>
      </c>
    </row>
    <row r="780" spans="1:65" s="2" customFormat="1" ht="24.2" customHeight="1" x14ac:dyDescent="0.2">
      <c r="A780" s="36"/>
      <c r="B780" s="37"/>
      <c r="C780" s="176" t="s">
        <v>918</v>
      </c>
      <c r="D780" s="176" t="s">
        <v>140</v>
      </c>
      <c r="E780" s="177" t="s">
        <v>919</v>
      </c>
      <c r="F780" s="178" t="s">
        <v>920</v>
      </c>
      <c r="G780" s="179" t="s">
        <v>143</v>
      </c>
      <c r="H780" s="180">
        <v>268.24</v>
      </c>
      <c r="I780" s="181"/>
      <c r="J780" s="182">
        <f>ROUND(I780*H780,2)</f>
        <v>0</v>
      </c>
      <c r="K780" s="183"/>
      <c r="L780" s="41"/>
      <c r="M780" s="184" t="s">
        <v>19</v>
      </c>
      <c r="N780" s="185" t="s">
        <v>43</v>
      </c>
      <c r="O780" s="66"/>
      <c r="P780" s="186">
        <f>O780*H780</f>
        <v>0</v>
      </c>
      <c r="Q780" s="186">
        <v>1.2200000000000001E-2</v>
      </c>
      <c r="R780" s="186">
        <f>Q780*H780</f>
        <v>3.2725280000000003</v>
      </c>
      <c r="S780" s="186">
        <v>0</v>
      </c>
      <c r="T780" s="187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88" t="s">
        <v>244</v>
      </c>
      <c r="AT780" s="188" t="s">
        <v>140</v>
      </c>
      <c r="AU780" s="188" t="s">
        <v>82</v>
      </c>
      <c r="AY780" s="19" t="s">
        <v>137</v>
      </c>
      <c r="BE780" s="189">
        <f>IF(N780="základní",J780,0)</f>
        <v>0</v>
      </c>
      <c r="BF780" s="189">
        <f>IF(N780="snížená",J780,0)</f>
        <v>0</v>
      </c>
      <c r="BG780" s="189">
        <f>IF(N780="zákl. přenesená",J780,0)</f>
        <v>0</v>
      </c>
      <c r="BH780" s="189">
        <f>IF(N780="sníž. přenesená",J780,0)</f>
        <v>0</v>
      </c>
      <c r="BI780" s="189">
        <f>IF(N780="nulová",J780,0)</f>
        <v>0</v>
      </c>
      <c r="BJ780" s="19" t="s">
        <v>80</v>
      </c>
      <c r="BK780" s="189">
        <f>ROUND(I780*H780,2)</f>
        <v>0</v>
      </c>
      <c r="BL780" s="19" t="s">
        <v>244</v>
      </c>
      <c r="BM780" s="188" t="s">
        <v>921</v>
      </c>
    </row>
    <row r="781" spans="1:65" s="2" customFormat="1" ht="11.25" x14ac:dyDescent="0.2">
      <c r="A781" s="36"/>
      <c r="B781" s="37"/>
      <c r="C781" s="38"/>
      <c r="D781" s="190" t="s">
        <v>146</v>
      </c>
      <c r="E781" s="38"/>
      <c r="F781" s="191" t="s">
        <v>922</v>
      </c>
      <c r="G781" s="38"/>
      <c r="H781" s="38"/>
      <c r="I781" s="192"/>
      <c r="J781" s="38"/>
      <c r="K781" s="38"/>
      <c r="L781" s="41"/>
      <c r="M781" s="193"/>
      <c r="N781" s="194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9" t="s">
        <v>146</v>
      </c>
      <c r="AU781" s="19" t="s">
        <v>82</v>
      </c>
    </row>
    <row r="782" spans="1:65" s="14" customFormat="1" ht="11.25" x14ac:dyDescent="0.2">
      <c r="B782" s="207"/>
      <c r="C782" s="208"/>
      <c r="D782" s="197" t="s">
        <v>148</v>
      </c>
      <c r="E782" s="209" t="s">
        <v>19</v>
      </c>
      <c r="F782" s="210" t="s">
        <v>266</v>
      </c>
      <c r="G782" s="208"/>
      <c r="H782" s="209" t="s">
        <v>19</v>
      </c>
      <c r="I782" s="211"/>
      <c r="J782" s="208"/>
      <c r="K782" s="208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148</v>
      </c>
      <c r="AU782" s="216" t="s">
        <v>82</v>
      </c>
      <c r="AV782" s="14" t="s">
        <v>80</v>
      </c>
      <c r="AW782" s="14" t="s">
        <v>33</v>
      </c>
      <c r="AX782" s="14" t="s">
        <v>72</v>
      </c>
      <c r="AY782" s="216" t="s">
        <v>137</v>
      </c>
    </row>
    <row r="783" spans="1:65" s="14" customFormat="1" ht="11.25" x14ac:dyDescent="0.2">
      <c r="B783" s="207"/>
      <c r="C783" s="208"/>
      <c r="D783" s="197" t="s">
        <v>148</v>
      </c>
      <c r="E783" s="209" t="s">
        <v>19</v>
      </c>
      <c r="F783" s="210" t="s">
        <v>923</v>
      </c>
      <c r="G783" s="208"/>
      <c r="H783" s="209" t="s">
        <v>19</v>
      </c>
      <c r="I783" s="211"/>
      <c r="J783" s="208"/>
      <c r="K783" s="208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148</v>
      </c>
      <c r="AU783" s="216" t="s">
        <v>82</v>
      </c>
      <c r="AV783" s="14" t="s">
        <v>80</v>
      </c>
      <c r="AW783" s="14" t="s">
        <v>33</v>
      </c>
      <c r="AX783" s="14" t="s">
        <v>72</v>
      </c>
      <c r="AY783" s="216" t="s">
        <v>137</v>
      </c>
    </row>
    <row r="784" spans="1:65" s="13" customFormat="1" ht="11.25" x14ac:dyDescent="0.2">
      <c r="B784" s="195"/>
      <c r="C784" s="196"/>
      <c r="D784" s="197" t="s">
        <v>148</v>
      </c>
      <c r="E784" s="198" t="s">
        <v>19</v>
      </c>
      <c r="F784" s="199" t="s">
        <v>469</v>
      </c>
      <c r="G784" s="196"/>
      <c r="H784" s="200">
        <v>60.49</v>
      </c>
      <c r="I784" s="201"/>
      <c r="J784" s="196"/>
      <c r="K784" s="196"/>
      <c r="L784" s="202"/>
      <c r="M784" s="203"/>
      <c r="N784" s="204"/>
      <c r="O784" s="204"/>
      <c r="P784" s="204"/>
      <c r="Q784" s="204"/>
      <c r="R784" s="204"/>
      <c r="S784" s="204"/>
      <c r="T784" s="205"/>
      <c r="AT784" s="206" t="s">
        <v>148</v>
      </c>
      <c r="AU784" s="206" t="s">
        <v>82</v>
      </c>
      <c r="AV784" s="13" t="s">
        <v>82</v>
      </c>
      <c r="AW784" s="13" t="s">
        <v>33</v>
      </c>
      <c r="AX784" s="13" t="s">
        <v>72</v>
      </c>
      <c r="AY784" s="206" t="s">
        <v>137</v>
      </c>
    </row>
    <row r="785" spans="1:65" s="14" customFormat="1" ht="11.25" x14ac:dyDescent="0.2">
      <c r="B785" s="207"/>
      <c r="C785" s="208"/>
      <c r="D785" s="197" t="s">
        <v>148</v>
      </c>
      <c r="E785" s="209" t="s">
        <v>19</v>
      </c>
      <c r="F785" s="210" t="s">
        <v>173</v>
      </c>
      <c r="G785" s="208"/>
      <c r="H785" s="209" t="s">
        <v>19</v>
      </c>
      <c r="I785" s="211"/>
      <c r="J785" s="208"/>
      <c r="K785" s="208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148</v>
      </c>
      <c r="AU785" s="216" t="s">
        <v>82</v>
      </c>
      <c r="AV785" s="14" t="s">
        <v>80</v>
      </c>
      <c r="AW785" s="14" t="s">
        <v>33</v>
      </c>
      <c r="AX785" s="14" t="s">
        <v>72</v>
      </c>
      <c r="AY785" s="216" t="s">
        <v>137</v>
      </c>
    </row>
    <row r="786" spans="1:65" s="14" customFormat="1" ht="11.25" x14ac:dyDescent="0.2">
      <c r="B786" s="207"/>
      <c r="C786" s="208"/>
      <c r="D786" s="197" t="s">
        <v>148</v>
      </c>
      <c r="E786" s="209" t="s">
        <v>19</v>
      </c>
      <c r="F786" s="210" t="s">
        <v>924</v>
      </c>
      <c r="G786" s="208"/>
      <c r="H786" s="209" t="s">
        <v>19</v>
      </c>
      <c r="I786" s="211"/>
      <c r="J786" s="208"/>
      <c r="K786" s="208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148</v>
      </c>
      <c r="AU786" s="216" t="s">
        <v>82</v>
      </c>
      <c r="AV786" s="14" t="s">
        <v>80</v>
      </c>
      <c r="AW786" s="14" t="s">
        <v>33</v>
      </c>
      <c r="AX786" s="14" t="s">
        <v>72</v>
      </c>
      <c r="AY786" s="216" t="s">
        <v>137</v>
      </c>
    </row>
    <row r="787" spans="1:65" s="13" customFormat="1" ht="11.25" x14ac:dyDescent="0.2">
      <c r="B787" s="195"/>
      <c r="C787" s="196"/>
      <c r="D787" s="197" t="s">
        <v>148</v>
      </c>
      <c r="E787" s="198" t="s">
        <v>19</v>
      </c>
      <c r="F787" s="199" t="s">
        <v>925</v>
      </c>
      <c r="G787" s="196"/>
      <c r="H787" s="200">
        <v>121.3</v>
      </c>
      <c r="I787" s="201"/>
      <c r="J787" s="196"/>
      <c r="K787" s="196"/>
      <c r="L787" s="202"/>
      <c r="M787" s="203"/>
      <c r="N787" s="204"/>
      <c r="O787" s="204"/>
      <c r="P787" s="204"/>
      <c r="Q787" s="204"/>
      <c r="R787" s="204"/>
      <c r="S787" s="204"/>
      <c r="T787" s="205"/>
      <c r="AT787" s="206" t="s">
        <v>148</v>
      </c>
      <c r="AU787" s="206" t="s">
        <v>82</v>
      </c>
      <c r="AV787" s="13" t="s">
        <v>82</v>
      </c>
      <c r="AW787" s="13" t="s">
        <v>33</v>
      </c>
      <c r="AX787" s="13" t="s">
        <v>72</v>
      </c>
      <c r="AY787" s="206" t="s">
        <v>137</v>
      </c>
    </row>
    <row r="788" spans="1:65" s="14" customFormat="1" ht="11.25" x14ac:dyDescent="0.2">
      <c r="B788" s="207"/>
      <c r="C788" s="208"/>
      <c r="D788" s="197" t="s">
        <v>148</v>
      </c>
      <c r="E788" s="209" t="s">
        <v>19</v>
      </c>
      <c r="F788" s="210" t="s">
        <v>217</v>
      </c>
      <c r="G788" s="208"/>
      <c r="H788" s="209" t="s">
        <v>19</v>
      </c>
      <c r="I788" s="211"/>
      <c r="J788" s="208"/>
      <c r="K788" s="208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148</v>
      </c>
      <c r="AU788" s="216" t="s">
        <v>82</v>
      </c>
      <c r="AV788" s="14" t="s">
        <v>80</v>
      </c>
      <c r="AW788" s="14" t="s">
        <v>33</v>
      </c>
      <c r="AX788" s="14" t="s">
        <v>72</v>
      </c>
      <c r="AY788" s="216" t="s">
        <v>137</v>
      </c>
    </row>
    <row r="789" spans="1:65" s="14" customFormat="1" ht="11.25" x14ac:dyDescent="0.2">
      <c r="B789" s="207"/>
      <c r="C789" s="208"/>
      <c r="D789" s="197" t="s">
        <v>148</v>
      </c>
      <c r="E789" s="209" t="s">
        <v>19</v>
      </c>
      <c r="F789" s="210" t="s">
        <v>926</v>
      </c>
      <c r="G789" s="208"/>
      <c r="H789" s="209" t="s">
        <v>19</v>
      </c>
      <c r="I789" s="211"/>
      <c r="J789" s="208"/>
      <c r="K789" s="208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148</v>
      </c>
      <c r="AU789" s="216" t="s">
        <v>82</v>
      </c>
      <c r="AV789" s="14" t="s">
        <v>80</v>
      </c>
      <c r="AW789" s="14" t="s">
        <v>33</v>
      </c>
      <c r="AX789" s="14" t="s">
        <v>72</v>
      </c>
      <c r="AY789" s="216" t="s">
        <v>137</v>
      </c>
    </row>
    <row r="790" spans="1:65" s="13" customFormat="1" ht="11.25" x14ac:dyDescent="0.2">
      <c r="B790" s="195"/>
      <c r="C790" s="196"/>
      <c r="D790" s="197" t="s">
        <v>148</v>
      </c>
      <c r="E790" s="198" t="s">
        <v>19</v>
      </c>
      <c r="F790" s="199" t="s">
        <v>927</v>
      </c>
      <c r="G790" s="196"/>
      <c r="H790" s="200">
        <v>86.45</v>
      </c>
      <c r="I790" s="201"/>
      <c r="J790" s="196"/>
      <c r="K790" s="196"/>
      <c r="L790" s="202"/>
      <c r="M790" s="203"/>
      <c r="N790" s="204"/>
      <c r="O790" s="204"/>
      <c r="P790" s="204"/>
      <c r="Q790" s="204"/>
      <c r="R790" s="204"/>
      <c r="S790" s="204"/>
      <c r="T790" s="205"/>
      <c r="AT790" s="206" t="s">
        <v>148</v>
      </c>
      <c r="AU790" s="206" t="s">
        <v>82</v>
      </c>
      <c r="AV790" s="13" t="s">
        <v>82</v>
      </c>
      <c r="AW790" s="13" t="s">
        <v>33</v>
      </c>
      <c r="AX790" s="13" t="s">
        <v>72</v>
      </c>
      <c r="AY790" s="206" t="s">
        <v>137</v>
      </c>
    </row>
    <row r="791" spans="1:65" s="15" customFormat="1" ht="11.25" x14ac:dyDescent="0.2">
      <c r="B791" s="217"/>
      <c r="C791" s="218"/>
      <c r="D791" s="197" t="s">
        <v>148</v>
      </c>
      <c r="E791" s="219" t="s">
        <v>19</v>
      </c>
      <c r="F791" s="220" t="s">
        <v>189</v>
      </c>
      <c r="G791" s="218"/>
      <c r="H791" s="221">
        <v>268.24</v>
      </c>
      <c r="I791" s="222"/>
      <c r="J791" s="218"/>
      <c r="K791" s="218"/>
      <c r="L791" s="223"/>
      <c r="M791" s="224"/>
      <c r="N791" s="225"/>
      <c r="O791" s="225"/>
      <c r="P791" s="225"/>
      <c r="Q791" s="225"/>
      <c r="R791" s="225"/>
      <c r="S791" s="225"/>
      <c r="T791" s="226"/>
      <c r="AT791" s="227" t="s">
        <v>148</v>
      </c>
      <c r="AU791" s="227" t="s">
        <v>82</v>
      </c>
      <c r="AV791" s="15" t="s">
        <v>144</v>
      </c>
      <c r="AW791" s="15" t="s">
        <v>33</v>
      </c>
      <c r="AX791" s="15" t="s">
        <v>80</v>
      </c>
      <c r="AY791" s="227" t="s">
        <v>137</v>
      </c>
    </row>
    <row r="792" spans="1:65" s="2" customFormat="1" ht="24.2" customHeight="1" x14ac:dyDescent="0.2">
      <c r="A792" s="36"/>
      <c r="B792" s="37"/>
      <c r="C792" s="176" t="s">
        <v>928</v>
      </c>
      <c r="D792" s="176" t="s">
        <v>140</v>
      </c>
      <c r="E792" s="177" t="s">
        <v>929</v>
      </c>
      <c r="F792" s="178" t="s">
        <v>930</v>
      </c>
      <c r="G792" s="179" t="s">
        <v>143</v>
      </c>
      <c r="H792" s="180">
        <v>12.4</v>
      </c>
      <c r="I792" s="181"/>
      <c r="J792" s="182">
        <f>ROUND(I792*H792,2)</f>
        <v>0</v>
      </c>
      <c r="K792" s="183"/>
      <c r="L792" s="41"/>
      <c r="M792" s="184" t="s">
        <v>19</v>
      </c>
      <c r="N792" s="185" t="s">
        <v>43</v>
      </c>
      <c r="O792" s="66"/>
      <c r="P792" s="186">
        <f>O792*H792</f>
        <v>0</v>
      </c>
      <c r="Q792" s="186">
        <v>1.259E-2</v>
      </c>
      <c r="R792" s="186">
        <f>Q792*H792</f>
        <v>0.156116</v>
      </c>
      <c r="S792" s="186">
        <v>0</v>
      </c>
      <c r="T792" s="187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88" t="s">
        <v>244</v>
      </c>
      <c r="AT792" s="188" t="s">
        <v>140</v>
      </c>
      <c r="AU792" s="188" t="s">
        <v>82</v>
      </c>
      <c r="AY792" s="19" t="s">
        <v>137</v>
      </c>
      <c r="BE792" s="189">
        <f>IF(N792="základní",J792,0)</f>
        <v>0</v>
      </c>
      <c r="BF792" s="189">
        <f>IF(N792="snížená",J792,0)</f>
        <v>0</v>
      </c>
      <c r="BG792" s="189">
        <f>IF(N792="zákl. přenesená",J792,0)</f>
        <v>0</v>
      </c>
      <c r="BH792" s="189">
        <f>IF(N792="sníž. přenesená",J792,0)</f>
        <v>0</v>
      </c>
      <c r="BI792" s="189">
        <f>IF(N792="nulová",J792,0)</f>
        <v>0</v>
      </c>
      <c r="BJ792" s="19" t="s">
        <v>80</v>
      </c>
      <c r="BK792" s="189">
        <f>ROUND(I792*H792,2)</f>
        <v>0</v>
      </c>
      <c r="BL792" s="19" t="s">
        <v>244</v>
      </c>
      <c r="BM792" s="188" t="s">
        <v>931</v>
      </c>
    </row>
    <row r="793" spans="1:65" s="2" customFormat="1" ht="11.25" x14ac:dyDescent="0.2">
      <c r="A793" s="36"/>
      <c r="B793" s="37"/>
      <c r="C793" s="38"/>
      <c r="D793" s="190" t="s">
        <v>146</v>
      </c>
      <c r="E793" s="38"/>
      <c r="F793" s="191" t="s">
        <v>932</v>
      </c>
      <c r="G793" s="38"/>
      <c r="H793" s="38"/>
      <c r="I793" s="192"/>
      <c r="J793" s="38"/>
      <c r="K793" s="38"/>
      <c r="L793" s="41"/>
      <c r="M793" s="193"/>
      <c r="N793" s="194"/>
      <c r="O793" s="66"/>
      <c r="P793" s="66"/>
      <c r="Q793" s="66"/>
      <c r="R793" s="66"/>
      <c r="S793" s="66"/>
      <c r="T793" s="67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9" t="s">
        <v>146</v>
      </c>
      <c r="AU793" s="19" t="s">
        <v>82</v>
      </c>
    </row>
    <row r="794" spans="1:65" s="14" customFormat="1" ht="11.25" x14ac:dyDescent="0.2">
      <c r="B794" s="207"/>
      <c r="C794" s="208"/>
      <c r="D794" s="197" t="s">
        <v>148</v>
      </c>
      <c r="E794" s="209" t="s">
        <v>19</v>
      </c>
      <c r="F794" s="210" t="s">
        <v>173</v>
      </c>
      <c r="G794" s="208"/>
      <c r="H794" s="209" t="s">
        <v>19</v>
      </c>
      <c r="I794" s="211"/>
      <c r="J794" s="208"/>
      <c r="K794" s="208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148</v>
      </c>
      <c r="AU794" s="216" t="s">
        <v>82</v>
      </c>
      <c r="AV794" s="14" t="s">
        <v>80</v>
      </c>
      <c r="AW794" s="14" t="s">
        <v>33</v>
      </c>
      <c r="AX794" s="14" t="s">
        <v>72</v>
      </c>
      <c r="AY794" s="216" t="s">
        <v>137</v>
      </c>
    </row>
    <row r="795" spans="1:65" s="14" customFormat="1" ht="11.25" x14ac:dyDescent="0.2">
      <c r="B795" s="207"/>
      <c r="C795" s="208"/>
      <c r="D795" s="197" t="s">
        <v>148</v>
      </c>
      <c r="E795" s="209" t="s">
        <v>19</v>
      </c>
      <c r="F795" s="210" t="s">
        <v>933</v>
      </c>
      <c r="G795" s="208"/>
      <c r="H795" s="209" t="s">
        <v>19</v>
      </c>
      <c r="I795" s="211"/>
      <c r="J795" s="208"/>
      <c r="K795" s="208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148</v>
      </c>
      <c r="AU795" s="216" t="s">
        <v>82</v>
      </c>
      <c r="AV795" s="14" t="s">
        <v>80</v>
      </c>
      <c r="AW795" s="14" t="s">
        <v>33</v>
      </c>
      <c r="AX795" s="14" t="s">
        <v>72</v>
      </c>
      <c r="AY795" s="216" t="s">
        <v>137</v>
      </c>
    </row>
    <row r="796" spans="1:65" s="13" customFormat="1" ht="11.25" x14ac:dyDescent="0.2">
      <c r="B796" s="195"/>
      <c r="C796" s="196"/>
      <c r="D796" s="197" t="s">
        <v>148</v>
      </c>
      <c r="E796" s="198" t="s">
        <v>19</v>
      </c>
      <c r="F796" s="199" t="s">
        <v>934</v>
      </c>
      <c r="G796" s="196"/>
      <c r="H796" s="200">
        <v>10.3</v>
      </c>
      <c r="I796" s="201"/>
      <c r="J796" s="196"/>
      <c r="K796" s="196"/>
      <c r="L796" s="202"/>
      <c r="M796" s="203"/>
      <c r="N796" s="204"/>
      <c r="O796" s="204"/>
      <c r="P796" s="204"/>
      <c r="Q796" s="204"/>
      <c r="R796" s="204"/>
      <c r="S796" s="204"/>
      <c r="T796" s="205"/>
      <c r="AT796" s="206" t="s">
        <v>148</v>
      </c>
      <c r="AU796" s="206" t="s">
        <v>82</v>
      </c>
      <c r="AV796" s="13" t="s">
        <v>82</v>
      </c>
      <c r="AW796" s="13" t="s">
        <v>33</v>
      </c>
      <c r="AX796" s="13" t="s">
        <v>72</v>
      </c>
      <c r="AY796" s="206" t="s">
        <v>137</v>
      </c>
    </row>
    <row r="797" spans="1:65" s="14" customFormat="1" ht="11.25" x14ac:dyDescent="0.2">
      <c r="B797" s="207"/>
      <c r="C797" s="208"/>
      <c r="D797" s="197" t="s">
        <v>148</v>
      </c>
      <c r="E797" s="209" t="s">
        <v>19</v>
      </c>
      <c r="F797" s="210" t="s">
        <v>217</v>
      </c>
      <c r="G797" s="208"/>
      <c r="H797" s="209" t="s">
        <v>19</v>
      </c>
      <c r="I797" s="211"/>
      <c r="J797" s="208"/>
      <c r="K797" s="208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148</v>
      </c>
      <c r="AU797" s="216" t="s">
        <v>82</v>
      </c>
      <c r="AV797" s="14" t="s">
        <v>80</v>
      </c>
      <c r="AW797" s="14" t="s">
        <v>33</v>
      </c>
      <c r="AX797" s="14" t="s">
        <v>72</v>
      </c>
      <c r="AY797" s="216" t="s">
        <v>137</v>
      </c>
    </row>
    <row r="798" spans="1:65" s="13" customFormat="1" ht="11.25" x14ac:dyDescent="0.2">
      <c r="B798" s="195"/>
      <c r="C798" s="196"/>
      <c r="D798" s="197" t="s">
        <v>148</v>
      </c>
      <c r="E798" s="198" t="s">
        <v>19</v>
      </c>
      <c r="F798" s="199" t="s">
        <v>935</v>
      </c>
      <c r="G798" s="196"/>
      <c r="H798" s="200">
        <v>2.1</v>
      </c>
      <c r="I798" s="201"/>
      <c r="J798" s="196"/>
      <c r="K798" s="196"/>
      <c r="L798" s="202"/>
      <c r="M798" s="203"/>
      <c r="N798" s="204"/>
      <c r="O798" s="204"/>
      <c r="P798" s="204"/>
      <c r="Q798" s="204"/>
      <c r="R798" s="204"/>
      <c r="S798" s="204"/>
      <c r="T798" s="205"/>
      <c r="AT798" s="206" t="s">
        <v>148</v>
      </c>
      <c r="AU798" s="206" t="s">
        <v>82</v>
      </c>
      <c r="AV798" s="13" t="s">
        <v>82</v>
      </c>
      <c r="AW798" s="13" t="s">
        <v>33</v>
      </c>
      <c r="AX798" s="13" t="s">
        <v>72</v>
      </c>
      <c r="AY798" s="206" t="s">
        <v>137</v>
      </c>
    </row>
    <row r="799" spans="1:65" s="15" customFormat="1" ht="11.25" x14ac:dyDescent="0.2">
      <c r="B799" s="217"/>
      <c r="C799" s="218"/>
      <c r="D799" s="197" t="s">
        <v>148</v>
      </c>
      <c r="E799" s="219" t="s">
        <v>19</v>
      </c>
      <c r="F799" s="220" t="s">
        <v>189</v>
      </c>
      <c r="G799" s="218"/>
      <c r="H799" s="221">
        <v>12.4</v>
      </c>
      <c r="I799" s="222"/>
      <c r="J799" s="218"/>
      <c r="K799" s="218"/>
      <c r="L799" s="223"/>
      <c r="M799" s="224"/>
      <c r="N799" s="225"/>
      <c r="O799" s="225"/>
      <c r="P799" s="225"/>
      <c r="Q799" s="225"/>
      <c r="R799" s="225"/>
      <c r="S799" s="225"/>
      <c r="T799" s="226"/>
      <c r="AT799" s="227" t="s">
        <v>148</v>
      </c>
      <c r="AU799" s="227" t="s">
        <v>82</v>
      </c>
      <c r="AV799" s="15" t="s">
        <v>144</v>
      </c>
      <c r="AW799" s="15" t="s">
        <v>33</v>
      </c>
      <c r="AX799" s="15" t="s">
        <v>80</v>
      </c>
      <c r="AY799" s="227" t="s">
        <v>137</v>
      </c>
    </row>
    <row r="800" spans="1:65" s="2" customFormat="1" ht="24.2" customHeight="1" x14ac:dyDescent="0.2">
      <c r="A800" s="36"/>
      <c r="B800" s="37"/>
      <c r="C800" s="176" t="s">
        <v>936</v>
      </c>
      <c r="D800" s="176" t="s">
        <v>140</v>
      </c>
      <c r="E800" s="177" t="s">
        <v>937</v>
      </c>
      <c r="F800" s="178" t="s">
        <v>938</v>
      </c>
      <c r="G800" s="179" t="s">
        <v>143</v>
      </c>
      <c r="H800" s="180">
        <v>299.19400000000002</v>
      </c>
      <c r="I800" s="181"/>
      <c r="J800" s="182">
        <f>ROUND(I800*H800,2)</f>
        <v>0</v>
      </c>
      <c r="K800" s="183"/>
      <c r="L800" s="41"/>
      <c r="M800" s="184" t="s">
        <v>19</v>
      </c>
      <c r="N800" s="185" t="s">
        <v>43</v>
      </c>
      <c r="O800" s="66"/>
      <c r="P800" s="186">
        <f>O800*H800</f>
        <v>0</v>
      </c>
      <c r="Q800" s="186">
        <v>1E-4</v>
      </c>
      <c r="R800" s="186">
        <f>Q800*H800</f>
        <v>2.9919400000000002E-2</v>
      </c>
      <c r="S800" s="186">
        <v>0</v>
      </c>
      <c r="T800" s="187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8" t="s">
        <v>244</v>
      </c>
      <c r="AT800" s="188" t="s">
        <v>140</v>
      </c>
      <c r="AU800" s="188" t="s">
        <v>82</v>
      </c>
      <c r="AY800" s="19" t="s">
        <v>137</v>
      </c>
      <c r="BE800" s="189">
        <f>IF(N800="základní",J800,0)</f>
        <v>0</v>
      </c>
      <c r="BF800" s="189">
        <f>IF(N800="snížená",J800,0)</f>
        <v>0</v>
      </c>
      <c r="BG800" s="189">
        <f>IF(N800="zákl. přenesená",J800,0)</f>
        <v>0</v>
      </c>
      <c r="BH800" s="189">
        <f>IF(N800="sníž. přenesená",J800,0)</f>
        <v>0</v>
      </c>
      <c r="BI800" s="189">
        <f>IF(N800="nulová",J800,0)</f>
        <v>0</v>
      </c>
      <c r="BJ800" s="19" t="s">
        <v>80</v>
      </c>
      <c r="BK800" s="189">
        <f>ROUND(I800*H800,2)</f>
        <v>0</v>
      </c>
      <c r="BL800" s="19" t="s">
        <v>244</v>
      </c>
      <c r="BM800" s="188" t="s">
        <v>939</v>
      </c>
    </row>
    <row r="801" spans="1:65" s="2" customFormat="1" ht="11.25" x14ac:dyDescent="0.2">
      <c r="A801" s="36"/>
      <c r="B801" s="37"/>
      <c r="C801" s="38"/>
      <c r="D801" s="190" t="s">
        <v>146</v>
      </c>
      <c r="E801" s="38"/>
      <c r="F801" s="191" t="s">
        <v>940</v>
      </c>
      <c r="G801" s="38"/>
      <c r="H801" s="38"/>
      <c r="I801" s="192"/>
      <c r="J801" s="38"/>
      <c r="K801" s="38"/>
      <c r="L801" s="41"/>
      <c r="M801" s="193"/>
      <c r="N801" s="194"/>
      <c r="O801" s="66"/>
      <c r="P801" s="66"/>
      <c r="Q801" s="66"/>
      <c r="R801" s="66"/>
      <c r="S801" s="66"/>
      <c r="T801" s="67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9" t="s">
        <v>146</v>
      </c>
      <c r="AU801" s="19" t="s">
        <v>82</v>
      </c>
    </row>
    <row r="802" spans="1:65" s="13" customFormat="1" ht="11.25" x14ac:dyDescent="0.2">
      <c r="B802" s="195"/>
      <c r="C802" s="196"/>
      <c r="D802" s="197" t="s">
        <v>148</v>
      </c>
      <c r="E802" s="198" t="s">
        <v>19</v>
      </c>
      <c r="F802" s="199" t="s">
        <v>941</v>
      </c>
      <c r="G802" s="196"/>
      <c r="H802" s="200">
        <v>299.19400000000002</v>
      </c>
      <c r="I802" s="201"/>
      <c r="J802" s="196"/>
      <c r="K802" s="196"/>
      <c r="L802" s="202"/>
      <c r="M802" s="203"/>
      <c r="N802" s="204"/>
      <c r="O802" s="204"/>
      <c r="P802" s="204"/>
      <c r="Q802" s="204"/>
      <c r="R802" s="204"/>
      <c r="S802" s="204"/>
      <c r="T802" s="205"/>
      <c r="AT802" s="206" t="s">
        <v>148</v>
      </c>
      <c r="AU802" s="206" t="s">
        <v>82</v>
      </c>
      <c r="AV802" s="13" t="s">
        <v>82</v>
      </c>
      <c r="AW802" s="13" t="s">
        <v>33</v>
      </c>
      <c r="AX802" s="13" t="s">
        <v>80</v>
      </c>
      <c r="AY802" s="206" t="s">
        <v>137</v>
      </c>
    </row>
    <row r="803" spans="1:65" s="2" customFormat="1" ht="16.5" customHeight="1" x14ac:dyDescent="0.2">
      <c r="A803" s="36"/>
      <c r="B803" s="37"/>
      <c r="C803" s="176" t="s">
        <v>942</v>
      </c>
      <c r="D803" s="176" t="s">
        <v>140</v>
      </c>
      <c r="E803" s="177" t="s">
        <v>943</v>
      </c>
      <c r="F803" s="178" t="s">
        <v>944</v>
      </c>
      <c r="G803" s="179" t="s">
        <v>143</v>
      </c>
      <c r="H803" s="180">
        <v>5</v>
      </c>
      <c r="I803" s="181"/>
      <c r="J803" s="182">
        <f>ROUND(I803*H803,2)</f>
        <v>0</v>
      </c>
      <c r="K803" s="183"/>
      <c r="L803" s="41"/>
      <c r="M803" s="184" t="s">
        <v>19</v>
      </c>
      <c r="N803" s="185" t="s">
        <v>43</v>
      </c>
      <c r="O803" s="66"/>
      <c r="P803" s="186">
        <f>O803*H803</f>
        <v>0</v>
      </c>
      <c r="Q803" s="186">
        <v>0</v>
      </c>
      <c r="R803" s="186">
        <f>Q803*H803</f>
        <v>0</v>
      </c>
      <c r="S803" s="186">
        <v>0</v>
      </c>
      <c r="T803" s="187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188" t="s">
        <v>244</v>
      </c>
      <c r="AT803" s="188" t="s">
        <v>140</v>
      </c>
      <c r="AU803" s="188" t="s">
        <v>82</v>
      </c>
      <c r="AY803" s="19" t="s">
        <v>137</v>
      </c>
      <c r="BE803" s="189">
        <f>IF(N803="základní",J803,0)</f>
        <v>0</v>
      </c>
      <c r="BF803" s="189">
        <f>IF(N803="snížená",J803,0)</f>
        <v>0</v>
      </c>
      <c r="BG803" s="189">
        <f>IF(N803="zákl. přenesená",J803,0)</f>
        <v>0</v>
      </c>
      <c r="BH803" s="189">
        <f>IF(N803="sníž. přenesená",J803,0)</f>
        <v>0</v>
      </c>
      <c r="BI803" s="189">
        <f>IF(N803="nulová",J803,0)</f>
        <v>0</v>
      </c>
      <c r="BJ803" s="19" t="s">
        <v>80</v>
      </c>
      <c r="BK803" s="189">
        <f>ROUND(I803*H803,2)</f>
        <v>0</v>
      </c>
      <c r="BL803" s="19" t="s">
        <v>244</v>
      </c>
      <c r="BM803" s="188" t="s">
        <v>945</v>
      </c>
    </row>
    <row r="804" spans="1:65" s="2" customFormat="1" ht="11.25" x14ac:dyDescent="0.2">
      <c r="A804" s="36"/>
      <c r="B804" s="37"/>
      <c r="C804" s="38"/>
      <c r="D804" s="190" t="s">
        <v>146</v>
      </c>
      <c r="E804" s="38"/>
      <c r="F804" s="191" t="s">
        <v>946</v>
      </c>
      <c r="G804" s="38"/>
      <c r="H804" s="38"/>
      <c r="I804" s="192"/>
      <c r="J804" s="38"/>
      <c r="K804" s="38"/>
      <c r="L804" s="41"/>
      <c r="M804" s="193"/>
      <c r="N804" s="194"/>
      <c r="O804" s="66"/>
      <c r="P804" s="66"/>
      <c r="Q804" s="66"/>
      <c r="R804" s="66"/>
      <c r="S804" s="66"/>
      <c r="T804" s="67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T804" s="19" t="s">
        <v>146</v>
      </c>
      <c r="AU804" s="19" t="s">
        <v>82</v>
      </c>
    </row>
    <row r="805" spans="1:65" s="13" customFormat="1" ht="11.25" x14ac:dyDescent="0.2">
      <c r="B805" s="195"/>
      <c r="C805" s="196"/>
      <c r="D805" s="197" t="s">
        <v>148</v>
      </c>
      <c r="E805" s="198" t="s">
        <v>19</v>
      </c>
      <c r="F805" s="199" t="s">
        <v>947</v>
      </c>
      <c r="G805" s="196"/>
      <c r="H805" s="200">
        <v>5</v>
      </c>
      <c r="I805" s="201"/>
      <c r="J805" s="196"/>
      <c r="K805" s="196"/>
      <c r="L805" s="202"/>
      <c r="M805" s="203"/>
      <c r="N805" s="204"/>
      <c r="O805" s="204"/>
      <c r="P805" s="204"/>
      <c r="Q805" s="204"/>
      <c r="R805" s="204"/>
      <c r="S805" s="204"/>
      <c r="T805" s="205"/>
      <c r="AT805" s="206" t="s">
        <v>148</v>
      </c>
      <c r="AU805" s="206" t="s">
        <v>82</v>
      </c>
      <c r="AV805" s="13" t="s">
        <v>82</v>
      </c>
      <c r="AW805" s="13" t="s">
        <v>33</v>
      </c>
      <c r="AX805" s="13" t="s">
        <v>80</v>
      </c>
      <c r="AY805" s="206" t="s">
        <v>137</v>
      </c>
    </row>
    <row r="806" spans="1:65" s="2" customFormat="1" ht="24.2" customHeight="1" x14ac:dyDescent="0.2">
      <c r="A806" s="36"/>
      <c r="B806" s="37"/>
      <c r="C806" s="176" t="s">
        <v>948</v>
      </c>
      <c r="D806" s="176" t="s">
        <v>140</v>
      </c>
      <c r="E806" s="177" t="s">
        <v>949</v>
      </c>
      <c r="F806" s="178" t="s">
        <v>950</v>
      </c>
      <c r="G806" s="179" t="s">
        <v>200</v>
      </c>
      <c r="H806" s="180">
        <v>17.670000000000002</v>
      </c>
      <c r="I806" s="181"/>
      <c r="J806" s="182">
        <f>ROUND(I806*H806,2)</f>
        <v>0</v>
      </c>
      <c r="K806" s="183"/>
      <c r="L806" s="41"/>
      <c r="M806" s="184" t="s">
        <v>19</v>
      </c>
      <c r="N806" s="185" t="s">
        <v>43</v>
      </c>
      <c r="O806" s="66"/>
      <c r="P806" s="186">
        <f>O806*H806</f>
        <v>0</v>
      </c>
      <c r="Q806" s="186">
        <v>1.306E-2</v>
      </c>
      <c r="R806" s="186">
        <f>Q806*H806</f>
        <v>0.23077020000000004</v>
      </c>
      <c r="S806" s="186">
        <v>0</v>
      </c>
      <c r="T806" s="187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88" t="s">
        <v>244</v>
      </c>
      <c r="AT806" s="188" t="s">
        <v>140</v>
      </c>
      <c r="AU806" s="188" t="s">
        <v>82</v>
      </c>
      <c r="AY806" s="19" t="s">
        <v>137</v>
      </c>
      <c r="BE806" s="189">
        <f>IF(N806="základní",J806,0)</f>
        <v>0</v>
      </c>
      <c r="BF806" s="189">
        <f>IF(N806="snížená",J806,0)</f>
        <v>0</v>
      </c>
      <c r="BG806" s="189">
        <f>IF(N806="zákl. přenesená",J806,0)</f>
        <v>0</v>
      </c>
      <c r="BH806" s="189">
        <f>IF(N806="sníž. přenesená",J806,0)</f>
        <v>0</v>
      </c>
      <c r="BI806" s="189">
        <f>IF(N806="nulová",J806,0)</f>
        <v>0</v>
      </c>
      <c r="BJ806" s="19" t="s">
        <v>80</v>
      </c>
      <c r="BK806" s="189">
        <f>ROUND(I806*H806,2)</f>
        <v>0</v>
      </c>
      <c r="BL806" s="19" t="s">
        <v>244</v>
      </c>
      <c r="BM806" s="188" t="s">
        <v>951</v>
      </c>
    </row>
    <row r="807" spans="1:65" s="2" customFormat="1" ht="11.25" x14ac:dyDescent="0.2">
      <c r="A807" s="36"/>
      <c r="B807" s="37"/>
      <c r="C807" s="38"/>
      <c r="D807" s="190" t="s">
        <v>146</v>
      </c>
      <c r="E807" s="38"/>
      <c r="F807" s="191" t="s">
        <v>952</v>
      </c>
      <c r="G807" s="38"/>
      <c r="H807" s="38"/>
      <c r="I807" s="192"/>
      <c r="J807" s="38"/>
      <c r="K807" s="38"/>
      <c r="L807" s="41"/>
      <c r="M807" s="193"/>
      <c r="N807" s="194"/>
      <c r="O807" s="66"/>
      <c r="P807" s="66"/>
      <c r="Q807" s="66"/>
      <c r="R807" s="66"/>
      <c r="S807" s="66"/>
      <c r="T807" s="67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T807" s="19" t="s">
        <v>146</v>
      </c>
      <c r="AU807" s="19" t="s">
        <v>82</v>
      </c>
    </row>
    <row r="808" spans="1:65" s="14" customFormat="1" ht="11.25" x14ac:dyDescent="0.2">
      <c r="B808" s="207"/>
      <c r="C808" s="208"/>
      <c r="D808" s="197" t="s">
        <v>148</v>
      </c>
      <c r="E808" s="209" t="s">
        <v>19</v>
      </c>
      <c r="F808" s="210" t="s">
        <v>173</v>
      </c>
      <c r="G808" s="208"/>
      <c r="H808" s="209" t="s">
        <v>19</v>
      </c>
      <c r="I808" s="211"/>
      <c r="J808" s="208"/>
      <c r="K808" s="208"/>
      <c r="L808" s="212"/>
      <c r="M808" s="213"/>
      <c r="N808" s="214"/>
      <c r="O808" s="214"/>
      <c r="P808" s="214"/>
      <c r="Q808" s="214"/>
      <c r="R808" s="214"/>
      <c r="S808" s="214"/>
      <c r="T808" s="215"/>
      <c r="AT808" s="216" t="s">
        <v>148</v>
      </c>
      <c r="AU808" s="216" t="s">
        <v>82</v>
      </c>
      <c r="AV808" s="14" t="s">
        <v>80</v>
      </c>
      <c r="AW808" s="14" t="s">
        <v>33</v>
      </c>
      <c r="AX808" s="14" t="s">
        <v>72</v>
      </c>
      <c r="AY808" s="216" t="s">
        <v>137</v>
      </c>
    </row>
    <row r="809" spans="1:65" s="13" customFormat="1" ht="11.25" x14ac:dyDescent="0.2">
      <c r="B809" s="195"/>
      <c r="C809" s="196"/>
      <c r="D809" s="197" t="s">
        <v>148</v>
      </c>
      <c r="E809" s="198" t="s">
        <v>19</v>
      </c>
      <c r="F809" s="199" t="s">
        <v>953</v>
      </c>
      <c r="G809" s="196"/>
      <c r="H809" s="200">
        <v>17.670000000000002</v>
      </c>
      <c r="I809" s="201"/>
      <c r="J809" s="196"/>
      <c r="K809" s="196"/>
      <c r="L809" s="202"/>
      <c r="M809" s="203"/>
      <c r="N809" s="204"/>
      <c r="O809" s="204"/>
      <c r="P809" s="204"/>
      <c r="Q809" s="204"/>
      <c r="R809" s="204"/>
      <c r="S809" s="204"/>
      <c r="T809" s="205"/>
      <c r="AT809" s="206" t="s">
        <v>148</v>
      </c>
      <c r="AU809" s="206" t="s">
        <v>82</v>
      </c>
      <c r="AV809" s="13" t="s">
        <v>82</v>
      </c>
      <c r="AW809" s="13" t="s">
        <v>33</v>
      </c>
      <c r="AX809" s="13" t="s">
        <v>80</v>
      </c>
      <c r="AY809" s="206" t="s">
        <v>137</v>
      </c>
    </row>
    <row r="810" spans="1:65" s="2" customFormat="1" ht="37.9" customHeight="1" x14ac:dyDescent="0.2">
      <c r="A810" s="36"/>
      <c r="B810" s="37"/>
      <c r="C810" s="176" t="s">
        <v>954</v>
      </c>
      <c r="D810" s="176" t="s">
        <v>140</v>
      </c>
      <c r="E810" s="177" t="s">
        <v>955</v>
      </c>
      <c r="F810" s="178" t="s">
        <v>956</v>
      </c>
      <c r="G810" s="179" t="s">
        <v>170</v>
      </c>
      <c r="H810" s="180">
        <v>4.1269999999999998</v>
      </c>
      <c r="I810" s="181"/>
      <c r="J810" s="182">
        <f>ROUND(I810*H810,2)</f>
        <v>0</v>
      </c>
      <c r="K810" s="183"/>
      <c r="L810" s="41"/>
      <c r="M810" s="184" t="s">
        <v>19</v>
      </c>
      <c r="N810" s="185" t="s">
        <v>43</v>
      </c>
      <c r="O810" s="66"/>
      <c r="P810" s="186">
        <f>O810*H810</f>
        <v>0</v>
      </c>
      <c r="Q810" s="186">
        <v>0</v>
      </c>
      <c r="R810" s="186">
        <f>Q810*H810</f>
        <v>0</v>
      </c>
      <c r="S810" s="186">
        <v>0</v>
      </c>
      <c r="T810" s="187">
        <f>S810*H810</f>
        <v>0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188" t="s">
        <v>244</v>
      </c>
      <c r="AT810" s="188" t="s">
        <v>140</v>
      </c>
      <c r="AU810" s="188" t="s">
        <v>82</v>
      </c>
      <c r="AY810" s="19" t="s">
        <v>137</v>
      </c>
      <c r="BE810" s="189">
        <f>IF(N810="základní",J810,0)</f>
        <v>0</v>
      </c>
      <c r="BF810" s="189">
        <f>IF(N810="snížená",J810,0)</f>
        <v>0</v>
      </c>
      <c r="BG810" s="189">
        <f>IF(N810="zákl. přenesená",J810,0)</f>
        <v>0</v>
      </c>
      <c r="BH810" s="189">
        <f>IF(N810="sníž. přenesená",J810,0)</f>
        <v>0</v>
      </c>
      <c r="BI810" s="189">
        <f>IF(N810="nulová",J810,0)</f>
        <v>0</v>
      </c>
      <c r="BJ810" s="19" t="s">
        <v>80</v>
      </c>
      <c r="BK810" s="189">
        <f>ROUND(I810*H810,2)</f>
        <v>0</v>
      </c>
      <c r="BL810" s="19" t="s">
        <v>244</v>
      </c>
      <c r="BM810" s="188" t="s">
        <v>957</v>
      </c>
    </row>
    <row r="811" spans="1:65" s="2" customFormat="1" ht="11.25" x14ac:dyDescent="0.2">
      <c r="A811" s="36"/>
      <c r="B811" s="37"/>
      <c r="C811" s="38"/>
      <c r="D811" s="190" t="s">
        <v>146</v>
      </c>
      <c r="E811" s="38"/>
      <c r="F811" s="191" t="s">
        <v>958</v>
      </c>
      <c r="G811" s="38"/>
      <c r="H811" s="38"/>
      <c r="I811" s="192"/>
      <c r="J811" s="38"/>
      <c r="K811" s="38"/>
      <c r="L811" s="41"/>
      <c r="M811" s="193"/>
      <c r="N811" s="194"/>
      <c r="O811" s="66"/>
      <c r="P811" s="66"/>
      <c r="Q811" s="66"/>
      <c r="R811" s="66"/>
      <c r="S811" s="66"/>
      <c r="T811" s="67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T811" s="19" t="s">
        <v>146</v>
      </c>
      <c r="AU811" s="19" t="s">
        <v>82</v>
      </c>
    </row>
    <row r="812" spans="1:65" s="12" customFormat="1" ht="22.9" customHeight="1" x14ac:dyDescent="0.2">
      <c r="B812" s="160"/>
      <c r="C812" s="161"/>
      <c r="D812" s="162" t="s">
        <v>71</v>
      </c>
      <c r="E812" s="174" t="s">
        <v>959</v>
      </c>
      <c r="F812" s="174" t="s">
        <v>960</v>
      </c>
      <c r="G812" s="161"/>
      <c r="H812" s="161"/>
      <c r="I812" s="164"/>
      <c r="J812" s="175">
        <f>BK812</f>
        <v>0</v>
      </c>
      <c r="K812" s="161"/>
      <c r="L812" s="166"/>
      <c r="M812" s="167"/>
      <c r="N812" s="168"/>
      <c r="O812" s="168"/>
      <c r="P812" s="169">
        <f>SUM(P813:P839)</f>
        <v>0</v>
      </c>
      <c r="Q812" s="168"/>
      <c r="R812" s="169">
        <f>SUM(R813:R839)</f>
        <v>0.61941999999999997</v>
      </c>
      <c r="S812" s="168"/>
      <c r="T812" s="170">
        <f>SUM(T813:T839)</f>
        <v>4.4999999999999998E-2</v>
      </c>
      <c r="AR812" s="171" t="s">
        <v>82</v>
      </c>
      <c r="AT812" s="172" t="s">
        <v>71</v>
      </c>
      <c r="AU812" s="172" t="s">
        <v>80</v>
      </c>
      <c r="AY812" s="171" t="s">
        <v>137</v>
      </c>
      <c r="BK812" s="173">
        <f>SUM(BK813:BK839)</f>
        <v>0</v>
      </c>
    </row>
    <row r="813" spans="1:65" s="2" customFormat="1" ht="16.5" customHeight="1" x14ac:dyDescent="0.2">
      <c r="A813" s="36"/>
      <c r="B813" s="37"/>
      <c r="C813" s="176" t="s">
        <v>961</v>
      </c>
      <c r="D813" s="176" t="s">
        <v>140</v>
      </c>
      <c r="E813" s="177" t="s">
        <v>962</v>
      </c>
      <c r="F813" s="178" t="s">
        <v>963</v>
      </c>
      <c r="G813" s="179" t="s">
        <v>143</v>
      </c>
      <c r="H813" s="180">
        <v>1.47</v>
      </c>
      <c r="I813" s="181"/>
      <c r="J813" s="182">
        <f>ROUND(I813*H813,2)</f>
        <v>0</v>
      </c>
      <c r="K813" s="183"/>
      <c r="L813" s="41"/>
      <c r="M813" s="184" t="s">
        <v>19</v>
      </c>
      <c r="N813" s="185" t="s">
        <v>43</v>
      </c>
      <c r="O813" s="66"/>
      <c r="P813" s="186">
        <f>O813*H813</f>
        <v>0</v>
      </c>
      <c r="Q813" s="186">
        <v>0</v>
      </c>
      <c r="R813" s="186">
        <f>Q813*H813</f>
        <v>0</v>
      </c>
      <c r="S813" s="186">
        <v>0</v>
      </c>
      <c r="T813" s="187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88" t="s">
        <v>244</v>
      </c>
      <c r="AT813" s="188" t="s">
        <v>140</v>
      </c>
      <c r="AU813" s="188" t="s">
        <v>82</v>
      </c>
      <c r="AY813" s="19" t="s">
        <v>137</v>
      </c>
      <c r="BE813" s="189">
        <f>IF(N813="základní",J813,0)</f>
        <v>0</v>
      </c>
      <c r="BF813" s="189">
        <f>IF(N813="snížená",J813,0)</f>
        <v>0</v>
      </c>
      <c r="BG813" s="189">
        <f>IF(N813="zákl. přenesená",J813,0)</f>
        <v>0</v>
      </c>
      <c r="BH813" s="189">
        <f>IF(N813="sníž. přenesená",J813,0)</f>
        <v>0</v>
      </c>
      <c r="BI813" s="189">
        <f>IF(N813="nulová",J813,0)</f>
        <v>0</v>
      </c>
      <c r="BJ813" s="19" t="s">
        <v>80</v>
      </c>
      <c r="BK813" s="189">
        <f>ROUND(I813*H813,2)</f>
        <v>0</v>
      </c>
      <c r="BL813" s="19" t="s">
        <v>244</v>
      </c>
      <c r="BM813" s="188" t="s">
        <v>964</v>
      </c>
    </row>
    <row r="814" spans="1:65" s="2" customFormat="1" ht="11.25" x14ac:dyDescent="0.2">
      <c r="A814" s="36"/>
      <c r="B814" s="37"/>
      <c r="C814" s="38"/>
      <c r="D814" s="190" t="s">
        <v>146</v>
      </c>
      <c r="E814" s="38"/>
      <c r="F814" s="191" t="s">
        <v>965</v>
      </c>
      <c r="G814" s="38"/>
      <c r="H814" s="38"/>
      <c r="I814" s="192"/>
      <c r="J814" s="38"/>
      <c r="K814" s="38"/>
      <c r="L814" s="41"/>
      <c r="M814" s="193"/>
      <c r="N814" s="194"/>
      <c r="O814" s="66"/>
      <c r="P814" s="66"/>
      <c r="Q814" s="66"/>
      <c r="R814" s="66"/>
      <c r="S814" s="66"/>
      <c r="T814" s="67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T814" s="19" t="s">
        <v>146</v>
      </c>
      <c r="AU814" s="19" t="s">
        <v>82</v>
      </c>
    </row>
    <row r="815" spans="1:65" s="13" customFormat="1" ht="11.25" x14ac:dyDescent="0.2">
      <c r="B815" s="195"/>
      <c r="C815" s="196"/>
      <c r="D815" s="197" t="s">
        <v>148</v>
      </c>
      <c r="E815" s="198" t="s">
        <v>19</v>
      </c>
      <c r="F815" s="199" t="s">
        <v>966</v>
      </c>
      <c r="G815" s="196"/>
      <c r="H815" s="200">
        <v>1.47</v>
      </c>
      <c r="I815" s="201"/>
      <c r="J815" s="196"/>
      <c r="K815" s="196"/>
      <c r="L815" s="202"/>
      <c r="M815" s="203"/>
      <c r="N815" s="204"/>
      <c r="O815" s="204"/>
      <c r="P815" s="204"/>
      <c r="Q815" s="204"/>
      <c r="R815" s="204"/>
      <c r="S815" s="204"/>
      <c r="T815" s="205"/>
      <c r="AT815" s="206" t="s">
        <v>148</v>
      </c>
      <c r="AU815" s="206" t="s">
        <v>82</v>
      </c>
      <c r="AV815" s="13" t="s">
        <v>82</v>
      </c>
      <c r="AW815" s="13" t="s">
        <v>33</v>
      </c>
      <c r="AX815" s="13" t="s">
        <v>80</v>
      </c>
      <c r="AY815" s="206" t="s">
        <v>137</v>
      </c>
    </row>
    <row r="816" spans="1:65" s="2" customFormat="1" ht="16.5" customHeight="1" x14ac:dyDescent="0.2">
      <c r="A816" s="36"/>
      <c r="B816" s="37"/>
      <c r="C816" s="239" t="s">
        <v>967</v>
      </c>
      <c r="D816" s="239" t="s">
        <v>434</v>
      </c>
      <c r="E816" s="240" t="s">
        <v>968</v>
      </c>
      <c r="F816" s="241" t="s">
        <v>969</v>
      </c>
      <c r="G816" s="242" t="s">
        <v>970</v>
      </c>
      <c r="H816" s="243">
        <v>0.7</v>
      </c>
      <c r="I816" s="244"/>
      <c r="J816" s="245">
        <f>ROUND(I816*H816,2)</f>
        <v>0</v>
      </c>
      <c r="K816" s="246"/>
      <c r="L816" s="247"/>
      <c r="M816" s="248" t="s">
        <v>19</v>
      </c>
      <c r="N816" s="249" t="s">
        <v>43</v>
      </c>
      <c r="O816" s="66"/>
      <c r="P816" s="186">
        <f>O816*H816</f>
        <v>0</v>
      </c>
      <c r="Q816" s="186">
        <v>2.5000000000000001E-2</v>
      </c>
      <c r="R816" s="186">
        <f>Q816*H816</f>
        <v>1.7499999999999998E-2</v>
      </c>
      <c r="S816" s="186">
        <v>0</v>
      </c>
      <c r="T816" s="187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8" t="s">
        <v>459</v>
      </c>
      <c r="AT816" s="188" t="s">
        <v>434</v>
      </c>
      <c r="AU816" s="188" t="s">
        <v>82</v>
      </c>
      <c r="AY816" s="19" t="s">
        <v>137</v>
      </c>
      <c r="BE816" s="189">
        <f>IF(N816="základní",J816,0)</f>
        <v>0</v>
      </c>
      <c r="BF816" s="189">
        <f>IF(N816="snížená",J816,0)</f>
        <v>0</v>
      </c>
      <c r="BG816" s="189">
        <f>IF(N816="zákl. přenesená",J816,0)</f>
        <v>0</v>
      </c>
      <c r="BH816" s="189">
        <f>IF(N816="sníž. přenesená",J816,0)</f>
        <v>0</v>
      </c>
      <c r="BI816" s="189">
        <f>IF(N816="nulová",J816,0)</f>
        <v>0</v>
      </c>
      <c r="BJ816" s="19" t="s">
        <v>80</v>
      </c>
      <c r="BK816" s="189">
        <f>ROUND(I816*H816,2)</f>
        <v>0</v>
      </c>
      <c r="BL816" s="19" t="s">
        <v>244</v>
      </c>
      <c r="BM816" s="188" t="s">
        <v>971</v>
      </c>
    </row>
    <row r="817" spans="1:65" s="2" customFormat="1" ht="16.5" customHeight="1" x14ac:dyDescent="0.2">
      <c r="A817" s="36"/>
      <c r="B817" s="37"/>
      <c r="C817" s="176" t="s">
        <v>972</v>
      </c>
      <c r="D817" s="176" t="s">
        <v>140</v>
      </c>
      <c r="E817" s="177" t="s">
        <v>973</v>
      </c>
      <c r="F817" s="178" t="s">
        <v>974</v>
      </c>
      <c r="G817" s="179" t="s">
        <v>152</v>
      </c>
      <c r="H817" s="180">
        <v>1</v>
      </c>
      <c r="I817" s="181"/>
      <c r="J817" s="182">
        <f>ROUND(I817*H817,2)</f>
        <v>0</v>
      </c>
      <c r="K817" s="183"/>
      <c r="L817" s="41"/>
      <c r="M817" s="184" t="s">
        <v>19</v>
      </c>
      <c r="N817" s="185" t="s">
        <v>43</v>
      </c>
      <c r="O817" s="66"/>
      <c r="P817" s="186">
        <f>O817*H817</f>
        <v>0</v>
      </c>
      <c r="Q817" s="186">
        <v>4.4000000000000002E-4</v>
      </c>
      <c r="R817" s="186">
        <f>Q817*H817</f>
        <v>4.4000000000000002E-4</v>
      </c>
      <c r="S817" s="186">
        <v>0</v>
      </c>
      <c r="T817" s="187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88" t="s">
        <v>244</v>
      </c>
      <c r="AT817" s="188" t="s">
        <v>140</v>
      </c>
      <c r="AU817" s="188" t="s">
        <v>82</v>
      </c>
      <c r="AY817" s="19" t="s">
        <v>137</v>
      </c>
      <c r="BE817" s="189">
        <f>IF(N817="základní",J817,0)</f>
        <v>0</v>
      </c>
      <c r="BF817" s="189">
        <f>IF(N817="snížená",J817,0)</f>
        <v>0</v>
      </c>
      <c r="BG817" s="189">
        <f>IF(N817="zákl. přenesená",J817,0)</f>
        <v>0</v>
      </c>
      <c r="BH817" s="189">
        <f>IF(N817="sníž. přenesená",J817,0)</f>
        <v>0</v>
      </c>
      <c r="BI817" s="189">
        <f>IF(N817="nulová",J817,0)</f>
        <v>0</v>
      </c>
      <c r="BJ817" s="19" t="s">
        <v>80</v>
      </c>
      <c r="BK817" s="189">
        <f>ROUND(I817*H817,2)</f>
        <v>0</v>
      </c>
      <c r="BL817" s="19" t="s">
        <v>244</v>
      </c>
      <c r="BM817" s="188" t="s">
        <v>975</v>
      </c>
    </row>
    <row r="818" spans="1:65" s="2" customFormat="1" ht="11.25" x14ac:dyDescent="0.2">
      <c r="A818" s="36"/>
      <c r="B818" s="37"/>
      <c r="C818" s="38"/>
      <c r="D818" s="190" t="s">
        <v>146</v>
      </c>
      <c r="E818" s="38"/>
      <c r="F818" s="191" t="s">
        <v>976</v>
      </c>
      <c r="G818" s="38"/>
      <c r="H818" s="38"/>
      <c r="I818" s="192"/>
      <c r="J818" s="38"/>
      <c r="K818" s="38"/>
      <c r="L818" s="41"/>
      <c r="M818" s="193"/>
      <c r="N818" s="194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9" t="s">
        <v>146</v>
      </c>
      <c r="AU818" s="19" t="s">
        <v>82</v>
      </c>
    </row>
    <row r="819" spans="1:65" s="2" customFormat="1" ht="24.2" customHeight="1" x14ac:dyDescent="0.2">
      <c r="A819" s="36"/>
      <c r="B819" s="37"/>
      <c r="C819" s="239" t="s">
        <v>977</v>
      </c>
      <c r="D819" s="239" t="s">
        <v>434</v>
      </c>
      <c r="E819" s="240" t="s">
        <v>978</v>
      </c>
      <c r="F819" s="241" t="s">
        <v>979</v>
      </c>
      <c r="G819" s="242" t="s">
        <v>152</v>
      </c>
      <c r="H819" s="243">
        <v>1</v>
      </c>
      <c r="I819" s="244"/>
      <c r="J819" s="245">
        <f>ROUND(I819*H819,2)</f>
        <v>0</v>
      </c>
      <c r="K819" s="246"/>
      <c r="L819" s="247"/>
      <c r="M819" s="248" t="s">
        <v>19</v>
      </c>
      <c r="N819" s="249" t="s">
        <v>43</v>
      </c>
      <c r="O819" s="66"/>
      <c r="P819" s="186">
        <f>O819*H819</f>
        <v>0</v>
      </c>
      <c r="Q819" s="186">
        <v>0.03</v>
      </c>
      <c r="R819" s="186">
        <f>Q819*H819</f>
        <v>0.03</v>
      </c>
      <c r="S819" s="186">
        <v>0</v>
      </c>
      <c r="T819" s="187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88" t="s">
        <v>459</v>
      </c>
      <c r="AT819" s="188" t="s">
        <v>434</v>
      </c>
      <c r="AU819" s="188" t="s">
        <v>82</v>
      </c>
      <c r="AY819" s="19" t="s">
        <v>137</v>
      </c>
      <c r="BE819" s="189">
        <f>IF(N819="základní",J819,0)</f>
        <v>0</v>
      </c>
      <c r="BF819" s="189">
        <f>IF(N819="snížená",J819,0)</f>
        <v>0</v>
      </c>
      <c r="BG819" s="189">
        <f>IF(N819="zákl. přenesená",J819,0)</f>
        <v>0</v>
      </c>
      <c r="BH819" s="189">
        <f>IF(N819="sníž. přenesená",J819,0)</f>
        <v>0</v>
      </c>
      <c r="BI819" s="189">
        <f>IF(N819="nulová",J819,0)</f>
        <v>0</v>
      </c>
      <c r="BJ819" s="19" t="s">
        <v>80</v>
      </c>
      <c r="BK819" s="189">
        <f>ROUND(I819*H819,2)</f>
        <v>0</v>
      </c>
      <c r="BL819" s="19" t="s">
        <v>244</v>
      </c>
      <c r="BM819" s="188" t="s">
        <v>980</v>
      </c>
    </row>
    <row r="820" spans="1:65" s="2" customFormat="1" ht="16.5" customHeight="1" x14ac:dyDescent="0.2">
      <c r="A820" s="36"/>
      <c r="B820" s="37"/>
      <c r="C820" s="176" t="s">
        <v>981</v>
      </c>
      <c r="D820" s="176" t="s">
        <v>140</v>
      </c>
      <c r="E820" s="177" t="s">
        <v>982</v>
      </c>
      <c r="F820" s="178" t="s">
        <v>983</v>
      </c>
      <c r="G820" s="179" t="s">
        <v>152</v>
      </c>
      <c r="H820" s="180">
        <v>1</v>
      </c>
      <c r="I820" s="181"/>
      <c r="J820" s="182">
        <f>ROUND(I820*H820,2)</f>
        <v>0</v>
      </c>
      <c r="K820" s="183"/>
      <c r="L820" s="41"/>
      <c r="M820" s="184" t="s">
        <v>19</v>
      </c>
      <c r="N820" s="185" t="s">
        <v>43</v>
      </c>
      <c r="O820" s="66"/>
      <c r="P820" s="186">
        <f>O820*H820</f>
        <v>0</v>
      </c>
      <c r="Q820" s="186">
        <v>0</v>
      </c>
      <c r="R820" s="186">
        <f>Q820*H820</f>
        <v>0</v>
      </c>
      <c r="S820" s="186">
        <v>4.4999999999999998E-2</v>
      </c>
      <c r="T820" s="187">
        <f>S820*H820</f>
        <v>4.4999999999999998E-2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88" t="s">
        <v>244</v>
      </c>
      <c r="AT820" s="188" t="s">
        <v>140</v>
      </c>
      <c r="AU820" s="188" t="s">
        <v>82</v>
      </c>
      <c r="AY820" s="19" t="s">
        <v>137</v>
      </c>
      <c r="BE820" s="189">
        <f>IF(N820="základní",J820,0)</f>
        <v>0</v>
      </c>
      <c r="BF820" s="189">
        <f>IF(N820="snížená",J820,0)</f>
        <v>0</v>
      </c>
      <c r="BG820" s="189">
        <f>IF(N820="zákl. přenesená",J820,0)</f>
        <v>0</v>
      </c>
      <c r="BH820" s="189">
        <f>IF(N820="sníž. přenesená",J820,0)</f>
        <v>0</v>
      </c>
      <c r="BI820" s="189">
        <f>IF(N820="nulová",J820,0)</f>
        <v>0</v>
      </c>
      <c r="BJ820" s="19" t="s">
        <v>80</v>
      </c>
      <c r="BK820" s="189">
        <f>ROUND(I820*H820,2)</f>
        <v>0</v>
      </c>
      <c r="BL820" s="19" t="s">
        <v>244</v>
      </c>
      <c r="BM820" s="188" t="s">
        <v>984</v>
      </c>
    </row>
    <row r="821" spans="1:65" s="2" customFormat="1" ht="11.25" x14ac:dyDescent="0.2">
      <c r="A821" s="36"/>
      <c r="B821" s="37"/>
      <c r="C821" s="38"/>
      <c r="D821" s="190" t="s">
        <v>146</v>
      </c>
      <c r="E821" s="38"/>
      <c r="F821" s="191" t="s">
        <v>985</v>
      </c>
      <c r="G821" s="38"/>
      <c r="H821" s="38"/>
      <c r="I821" s="192"/>
      <c r="J821" s="38"/>
      <c r="K821" s="38"/>
      <c r="L821" s="41"/>
      <c r="M821" s="193"/>
      <c r="N821" s="194"/>
      <c r="O821" s="66"/>
      <c r="P821" s="66"/>
      <c r="Q821" s="66"/>
      <c r="R821" s="66"/>
      <c r="S821" s="66"/>
      <c r="T821" s="67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T821" s="19" t="s">
        <v>146</v>
      </c>
      <c r="AU821" s="19" t="s">
        <v>82</v>
      </c>
    </row>
    <row r="822" spans="1:65" s="2" customFormat="1" ht="24.2" customHeight="1" x14ac:dyDescent="0.2">
      <c r="A822" s="36"/>
      <c r="B822" s="37"/>
      <c r="C822" s="176" t="s">
        <v>986</v>
      </c>
      <c r="D822" s="176" t="s">
        <v>140</v>
      </c>
      <c r="E822" s="177" t="s">
        <v>987</v>
      </c>
      <c r="F822" s="178" t="s">
        <v>988</v>
      </c>
      <c r="G822" s="179" t="s">
        <v>152</v>
      </c>
      <c r="H822" s="180">
        <v>11</v>
      </c>
      <c r="I822" s="181"/>
      <c r="J822" s="182">
        <f>ROUND(I822*H822,2)</f>
        <v>0</v>
      </c>
      <c r="K822" s="183"/>
      <c r="L822" s="41"/>
      <c r="M822" s="184" t="s">
        <v>19</v>
      </c>
      <c r="N822" s="185" t="s">
        <v>43</v>
      </c>
      <c r="O822" s="66"/>
      <c r="P822" s="186">
        <f>O822*H822</f>
        <v>0</v>
      </c>
      <c r="Q822" s="186">
        <v>0</v>
      </c>
      <c r="R822" s="186">
        <f>Q822*H822</f>
        <v>0</v>
      </c>
      <c r="S822" s="186">
        <v>0</v>
      </c>
      <c r="T822" s="187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88" t="s">
        <v>244</v>
      </c>
      <c r="AT822" s="188" t="s">
        <v>140</v>
      </c>
      <c r="AU822" s="188" t="s">
        <v>82</v>
      </c>
      <c r="AY822" s="19" t="s">
        <v>137</v>
      </c>
      <c r="BE822" s="189">
        <f>IF(N822="základní",J822,0)</f>
        <v>0</v>
      </c>
      <c r="BF822" s="189">
        <f>IF(N822="snížená",J822,0)</f>
        <v>0</v>
      </c>
      <c r="BG822" s="189">
        <f>IF(N822="zákl. přenesená",J822,0)</f>
        <v>0</v>
      </c>
      <c r="BH822" s="189">
        <f>IF(N822="sníž. přenesená",J822,0)</f>
        <v>0</v>
      </c>
      <c r="BI822" s="189">
        <f>IF(N822="nulová",J822,0)</f>
        <v>0</v>
      </c>
      <c r="BJ822" s="19" t="s">
        <v>80</v>
      </c>
      <c r="BK822" s="189">
        <f>ROUND(I822*H822,2)</f>
        <v>0</v>
      </c>
      <c r="BL822" s="19" t="s">
        <v>244</v>
      </c>
      <c r="BM822" s="188" t="s">
        <v>989</v>
      </c>
    </row>
    <row r="823" spans="1:65" s="2" customFormat="1" ht="11.25" x14ac:dyDescent="0.2">
      <c r="A823" s="36"/>
      <c r="B823" s="37"/>
      <c r="C823" s="38"/>
      <c r="D823" s="190" t="s">
        <v>146</v>
      </c>
      <c r="E823" s="38"/>
      <c r="F823" s="191" t="s">
        <v>990</v>
      </c>
      <c r="G823" s="38"/>
      <c r="H823" s="38"/>
      <c r="I823" s="192"/>
      <c r="J823" s="38"/>
      <c r="K823" s="38"/>
      <c r="L823" s="41"/>
      <c r="M823" s="193"/>
      <c r="N823" s="194"/>
      <c r="O823" s="66"/>
      <c r="P823" s="66"/>
      <c r="Q823" s="66"/>
      <c r="R823" s="66"/>
      <c r="S823" s="66"/>
      <c r="T823" s="67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T823" s="19" t="s">
        <v>146</v>
      </c>
      <c r="AU823" s="19" t="s">
        <v>82</v>
      </c>
    </row>
    <row r="824" spans="1:65" s="13" customFormat="1" ht="11.25" x14ac:dyDescent="0.2">
      <c r="B824" s="195"/>
      <c r="C824" s="196"/>
      <c r="D824" s="197" t="s">
        <v>148</v>
      </c>
      <c r="E824" s="198" t="s">
        <v>19</v>
      </c>
      <c r="F824" s="199" t="s">
        <v>991</v>
      </c>
      <c r="G824" s="196"/>
      <c r="H824" s="200">
        <v>11</v>
      </c>
      <c r="I824" s="201"/>
      <c r="J824" s="196"/>
      <c r="K824" s="196"/>
      <c r="L824" s="202"/>
      <c r="M824" s="203"/>
      <c r="N824" s="204"/>
      <c r="O824" s="204"/>
      <c r="P824" s="204"/>
      <c r="Q824" s="204"/>
      <c r="R824" s="204"/>
      <c r="S824" s="204"/>
      <c r="T824" s="205"/>
      <c r="AT824" s="206" t="s">
        <v>148</v>
      </c>
      <c r="AU824" s="206" t="s">
        <v>82</v>
      </c>
      <c r="AV824" s="13" t="s">
        <v>82</v>
      </c>
      <c r="AW824" s="13" t="s">
        <v>33</v>
      </c>
      <c r="AX824" s="13" t="s">
        <v>80</v>
      </c>
      <c r="AY824" s="206" t="s">
        <v>137</v>
      </c>
    </row>
    <row r="825" spans="1:65" s="2" customFormat="1" ht="16.5" customHeight="1" x14ac:dyDescent="0.2">
      <c r="A825" s="36"/>
      <c r="B825" s="37"/>
      <c r="C825" s="239" t="s">
        <v>992</v>
      </c>
      <c r="D825" s="239" t="s">
        <v>434</v>
      </c>
      <c r="E825" s="240" t="s">
        <v>993</v>
      </c>
      <c r="F825" s="241" t="s">
        <v>994</v>
      </c>
      <c r="G825" s="242" t="s">
        <v>152</v>
      </c>
      <c r="H825" s="243">
        <v>3</v>
      </c>
      <c r="I825" s="244"/>
      <c r="J825" s="245">
        <f>ROUND(I825*H825,2)</f>
        <v>0</v>
      </c>
      <c r="K825" s="246"/>
      <c r="L825" s="247"/>
      <c r="M825" s="248" t="s">
        <v>19</v>
      </c>
      <c r="N825" s="249" t="s">
        <v>43</v>
      </c>
      <c r="O825" s="66"/>
      <c r="P825" s="186">
        <f>O825*H825</f>
        <v>0</v>
      </c>
      <c r="Q825" s="186">
        <v>1.7500000000000002E-2</v>
      </c>
      <c r="R825" s="186">
        <f>Q825*H825</f>
        <v>5.2500000000000005E-2</v>
      </c>
      <c r="S825" s="186">
        <v>0</v>
      </c>
      <c r="T825" s="187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88" t="s">
        <v>459</v>
      </c>
      <c r="AT825" s="188" t="s">
        <v>434</v>
      </c>
      <c r="AU825" s="188" t="s">
        <v>82</v>
      </c>
      <c r="AY825" s="19" t="s">
        <v>137</v>
      </c>
      <c r="BE825" s="189">
        <f>IF(N825="základní",J825,0)</f>
        <v>0</v>
      </c>
      <c r="BF825" s="189">
        <f>IF(N825="snížená",J825,0)</f>
        <v>0</v>
      </c>
      <c r="BG825" s="189">
        <f>IF(N825="zákl. přenesená",J825,0)</f>
        <v>0</v>
      </c>
      <c r="BH825" s="189">
        <f>IF(N825="sníž. přenesená",J825,0)</f>
        <v>0</v>
      </c>
      <c r="BI825" s="189">
        <f>IF(N825="nulová",J825,0)</f>
        <v>0</v>
      </c>
      <c r="BJ825" s="19" t="s">
        <v>80</v>
      </c>
      <c r="BK825" s="189">
        <f>ROUND(I825*H825,2)</f>
        <v>0</v>
      </c>
      <c r="BL825" s="19" t="s">
        <v>244</v>
      </c>
      <c r="BM825" s="188" t="s">
        <v>995</v>
      </c>
    </row>
    <row r="826" spans="1:65" s="2" customFormat="1" ht="16.5" customHeight="1" x14ac:dyDescent="0.2">
      <c r="A826" s="36"/>
      <c r="B826" s="37"/>
      <c r="C826" s="239" t="s">
        <v>996</v>
      </c>
      <c r="D826" s="239" t="s">
        <v>434</v>
      </c>
      <c r="E826" s="240" t="s">
        <v>997</v>
      </c>
      <c r="F826" s="241" t="s">
        <v>998</v>
      </c>
      <c r="G826" s="242" t="s">
        <v>152</v>
      </c>
      <c r="H826" s="243">
        <v>8</v>
      </c>
      <c r="I826" s="244"/>
      <c r="J826" s="245">
        <f>ROUND(I826*H826,2)</f>
        <v>0</v>
      </c>
      <c r="K826" s="246"/>
      <c r="L826" s="247"/>
      <c r="M826" s="248" t="s">
        <v>19</v>
      </c>
      <c r="N826" s="249" t="s">
        <v>43</v>
      </c>
      <c r="O826" s="66"/>
      <c r="P826" s="186">
        <f>O826*H826</f>
        <v>0</v>
      </c>
      <c r="Q826" s="186">
        <v>1.95E-2</v>
      </c>
      <c r="R826" s="186">
        <f>Q826*H826</f>
        <v>0.156</v>
      </c>
      <c r="S826" s="186">
        <v>0</v>
      </c>
      <c r="T826" s="187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88" t="s">
        <v>459</v>
      </c>
      <c r="AT826" s="188" t="s">
        <v>434</v>
      </c>
      <c r="AU826" s="188" t="s">
        <v>82</v>
      </c>
      <c r="AY826" s="19" t="s">
        <v>137</v>
      </c>
      <c r="BE826" s="189">
        <f>IF(N826="základní",J826,0)</f>
        <v>0</v>
      </c>
      <c r="BF826" s="189">
        <f>IF(N826="snížená",J826,0)</f>
        <v>0</v>
      </c>
      <c r="BG826" s="189">
        <f>IF(N826="zákl. přenesená",J826,0)</f>
        <v>0</v>
      </c>
      <c r="BH826" s="189">
        <f>IF(N826="sníž. přenesená",J826,0)</f>
        <v>0</v>
      </c>
      <c r="BI826" s="189">
        <f>IF(N826="nulová",J826,0)</f>
        <v>0</v>
      </c>
      <c r="BJ826" s="19" t="s">
        <v>80</v>
      </c>
      <c r="BK826" s="189">
        <f>ROUND(I826*H826,2)</f>
        <v>0</v>
      </c>
      <c r="BL826" s="19" t="s">
        <v>244</v>
      </c>
      <c r="BM826" s="188" t="s">
        <v>999</v>
      </c>
    </row>
    <row r="827" spans="1:65" s="2" customFormat="1" ht="24.2" customHeight="1" x14ac:dyDescent="0.2">
      <c r="A827" s="36"/>
      <c r="B827" s="37"/>
      <c r="C827" s="176" t="s">
        <v>1000</v>
      </c>
      <c r="D827" s="176" t="s">
        <v>140</v>
      </c>
      <c r="E827" s="177" t="s">
        <v>1001</v>
      </c>
      <c r="F827" s="178" t="s">
        <v>1002</v>
      </c>
      <c r="G827" s="179" t="s">
        <v>152</v>
      </c>
      <c r="H827" s="180">
        <v>7</v>
      </c>
      <c r="I827" s="181"/>
      <c r="J827" s="182">
        <f>ROUND(I827*H827,2)</f>
        <v>0</v>
      </c>
      <c r="K827" s="183"/>
      <c r="L827" s="41"/>
      <c r="M827" s="184" t="s">
        <v>19</v>
      </c>
      <c r="N827" s="185" t="s">
        <v>43</v>
      </c>
      <c r="O827" s="66"/>
      <c r="P827" s="186">
        <f>O827*H827</f>
        <v>0</v>
      </c>
      <c r="Q827" s="186">
        <v>0</v>
      </c>
      <c r="R827" s="186">
        <f>Q827*H827</f>
        <v>0</v>
      </c>
      <c r="S827" s="186">
        <v>0</v>
      </c>
      <c r="T827" s="187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88" t="s">
        <v>244</v>
      </c>
      <c r="AT827" s="188" t="s">
        <v>140</v>
      </c>
      <c r="AU827" s="188" t="s">
        <v>82</v>
      </c>
      <c r="AY827" s="19" t="s">
        <v>137</v>
      </c>
      <c r="BE827" s="189">
        <f>IF(N827="základní",J827,0)</f>
        <v>0</v>
      </c>
      <c r="BF827" s="189">
        <f>IF(N827="snížená",J827,0)</f>
        <v>0</v>
      </c>
      <c r="BG827" s="189">
        <f>IF(N827="zákl. přenesená",J827,0)</f>
        <v>0</v>
      </c>
      <c r="BH827" s="189">
        <f>IF(N827="sníž. přenesená",J827,0)</f>
        <v>0</v>
      </c>
      <c r="BI827" s="189">
        <f>IF(N827="nulová",J827,0)</f>
        <v>0</v>
      </c>
      <c r="BJ827" s="19" t="s">
        <v>80</v>
      </c>
      <c r="BK827" s="189">
        <f>ROUND(I827*H827,2)</f>
        <v>0</v>
      </c>
      <c r="BL827" s="19" t="s">
        <v>244</v>
      </c>
      <c r="BM827" s="188" t="s">
        <v>1003</v>
      </c>
    </row>
    <row r="828" spans="1:65" s="2" customFormat="1" ht="11.25" x14ac:dyDescent="0.2">
      <c r="A828" s="36"/>
      <c r="B828" s="37"/>
      <c r="C828" s="38"/>
      <c r="D828" s="190" t="s">
        <v>146</v>
      </c>
      <c r="E828" s="38"/>
      <c r="F828" s="191" t="s">
        <v>1004</v>
      </c>
      <c r="G828" s="38"/>
      <c r="H828" s="38"/>
      <c r="I828" s="192"/>
      <c r="J828" s="38"/>
      <c r="K828" s="38"/>
      <c r="L828" s="41"/>
      <c r="M828" s="193"/>
      <c r="N828" s="194"/>
      <c r="O828" s="66"/>
      <c r="P828" s="66"/>
      <c r="Q828" s="66"/>
      <c r="R828" s="66"/>
      <c r="S828" s="66"/>
      <c r="T828" s="67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T828" s="19" t="s">
        <v>146</v>
      </c>
      <c r="AU828" s="19" t="s">
        <v>82</v>
      </c>
    </row>
    <row r="829" spans="1:65" s="13" customFormat="1" ht="11.25" x14ac:dyDescent="0.2">
      <c r="B829" s="195"/>
      <c r="C829" s="196"/>
      <c r="D829" s="197" t="s">
        <v>148</v>
      </c>
      <c r="E829" s="198" t="s">
        <v>19</v>
      </c>
      <c r="F829" s="199" t="s">
        <v>1005</v>
      </c>
      <c r="G829" s="196"/>
      <c r="H829" s="200">
        <v>7</v>
      </c>
      <c r="I829" s="201"/>
      <c r="J829" s="196"/>
      <c r="K829" s="196"/>
      <c r="L829" s="202"/>
      <c r="M829" s="203"/>
      <c r="N829" s="204"/>
      <c r="O829" s="204"/>
      <c r="P829" s="204"/>
      <c r="Q829" s="204"/>
      <c r="R829" s="204"/>
      <c r="S829" s="204"/>
      <c r="T829" s="205"/>
      <c r="AT829" s="206" t="s">
        <v>148</v>
      </c>
      <c r="AU829" s="206" t="s">
        <v>82</v>
      </c>
      <c r="AV829" s="13" t="s">
        <v>82</v>
      </c>
      <c r="AW829" s="13" t="s">
        <v>33</v>
      </c>
      <c r="AX829" s="13" t="s">
        <v>80</v>
      </c>
      <c r="AY829" s="206" t="s">
        <v>137</v>
      </c>
    </row>
    <row r="830" spans="1:65" s="2" customFormat="1" ht="16.5" customHeight="1" x14ac:dyDescent="0.2">
      <c r="A830" s="36"/>
      <c r="B830" s="37"/>
      <c r="C830" s="239" t="s">
        <v>1006</v>
      </c>
      <c r="D830" s="239" t="s">
        <v>434</v>
      </c>
      <c r="E830" s="240" t="s">
        <v>1007</v>
      </c>
      <c r="F830" s="241" t="s">
        <v>1008</v>
      </c>
      <c r="G830" s="242" t="s">
        <v>152</v>
      </c>
      <c r="H830" s="243">
        <v>1</v>
      </c>
      <c r="I830" s="244"/>
      <c r="J830" s="245">
        <f>ROUND(I830*H830,2)</f>
        <v>0</v>
      </c>
      <c r="K830" s="246"/>
      <c r="L830" s="247"/>
      <c r="M830" s="248" t="s">
        <v>19</v>
      </c>
      <c r="N830" s="249" t="s">
        <v>43</v>
      </c>
      <c r="O830" s="66"/>
      <c r="P830" s="186">
        <f>O830*H830</f>
        <v>0</v>
      </c>
      <c r="Q830" s="186">
        <v>1.7500000000000002E-2</v>
      </c>
      <c r="R830" s="186">
        <f>Q830*H830</f>
        <v>1.7500000000000002E-2</v>
      </c>
      <c r="S830" s="186">
        <v>0</v>
      </c>
      <c r="T830" s="187">
        <f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188" t="s">
        <v>459</v>
      </c>
      <c r="AT830" s="188" t="s">
        <v>434</v>
      </c>
      <c r="AU830" s="188" t="s">
        <v>82</v>
      </c>
      <c r="AY830" s="19" t="s">
        <v>137</v>
      </c>
      <c r="BE830" s="189">
        <f>IF(N830="základní",J830,0)</f>
        <v>0</v>
      </c>
      <c r="BF830" s="189">
        <f>IF(N830="snížená",J830,0)</f>
        <v>0</v>
      </c>
      <c r="BG830" s="189">
        <f>IF(N830="zákl. přenesená",J830,0)</f>
        <v>0</v>
      </c>
      <c r="BH830" s="189">
        <f>IF(N830="sníž. přenesená",J830,0)</f>
        <v>0</v>
      </c>
      <c r="BI830" s="189">
        <f>IF(N830="nulová",J830,0)</f>
        <v>0</v>
      </c>
      <c r="BJ830" s="19" t="s">
        <v>80</v>
      </c>
      <c r="BK830" s="189">
        <f>ROUND(I830*H830,2)</f>
        <v>0</v>
      </c>
      <c r="BL830" s="19" t="s">
        <v>244</v>
      </c>
      <c r="BM830" s="188" t="s">
        <v>1009</v>
      </c>
    </row>
    <row r="831" spans="1:65" s="2" customFormat="1" ht="16.5" customHeight="1" x14ac:dyDescent="0.2">
      <c r="A831" s="36"/>
      <c r="B831" s="37"/>
      <c r="C831" s="239" t="s">
        <v>1010</v>
      </c>
      <c r="D831" s="239" t="s">
        <v>434</v>
      </c>
      <c r="E831" s="240" t="s">
        <v>1011</v>
      </c>
      <c r="F831" s="241" t="s">
        <v>1012</v>
      </c>
      <c r="G831" s="242" t="s">
        <v>152</v>
      </c>
      <c r="H831" s="243">
        <v>6</v>
      </c>
      <c r="I831" s="244"/>
      <c r="J831" s="245">
        <f>ROUND(I831*H831,2)</f>
        <v>0</v>
      </c>
      <c r="K831" s="246"/>
      <c r="L831" s="247"/>
      <c r="M831" s="248" t="s">
        <v>19</v>
      </c>
      <c r="N831" s="249" t="s">
        <v>43</v>
      </c>
      <c r="O831" s="66"/>
      <c r="P831" s="186">
        <f>O831*H831</f>
        <v>0</v>
      </c>
      <c r="Q831" s="186">
        <v>1.95E-2</v>
      </c>
      <c r="R831" s="186">
        <f>Q831*H831</f>
        <v>0.11699999999999999</v>
      </c>
      <c r="S831" s="186">
        <v>0</v>
      </c>
      <c r="T831" s="187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88" t="s">
        <v>459</v>
      </c>
      <c r="AT831" s="188" t="s">
        <v>434</v>
      </c>
      <c r="AU831" s="188" t="s">
        <v>82</v>
      </c>
      <c r="AY831" s="19" t="s">
        <v>137</v>
      </c>
      <c r="BE831" s="189">
        <f>IF(N831="základní",J831,0)</f>
        <v>0</v>
      </c>
      <c r="BF831" s="189">
        <f>IF(N831="snížená",J831,0)</f>
        <v>0</v>
      </c>
      <c r="BG831" s="189">
        <f>IF(N831="zákl. přenesená",J831,0)</f>
        <v>0</v>
      </c>
      <c r="BH831" s="189">
        <f>IF(N831="sníž. přenesená",J831,0)</f>
        <v>0</v>
      </c>
      <c r="BI831" s="189">
        <f>IF(N831="nulová",J831,0)</f>
        <v>0</v>
      </c>
      <c r="BJ831" s="19" t="s">
        <v>80</v>
      </c>
      <c r="BK831" s="189">
        <f>ROUND(I831*H831,2)</f>
        <v>0</v>
      </c>
      <c r="BL831" s="19" t="s">
        <v>244</v>
      </c>
      <c r="BM831" s="188" t="s">
        <v>1013</v>
      </c>
    </row>
    <row r="832" spans="1:65" s="2" customFormat="1" ht="24.2" customHeight="1" x14ac:dyDescent="0.2">
      <c r="A832" s="36"/>
      <c r="B832" s="37"/>
      <c r="C832" s="176" t="s">
        <v>1014</v>
      </c>
      <c r="D832" s="176" t="s">
        <v>140</v>
      </c>
      <c r="E832" s="177" t="s">
        <v>1015</v>
      </c>
      <c r="F832" s="178" t="s">
        <v>1016</v>
      </c>
      <c r="G832" s="179" t="s">
        <v>152</v>
      </c>
      <c r="H832" s="180">
        <v>1</v>
      </c>
      <c r="I832" s="181"/>
      <c r="J832" s="182">
        <f>ROUND(I832*H832,2)</f>
        <v>0</v>
      </c>
      <c r="K832" s="183"/>
      <c r="L832" s="41"/>
      <c r="M832" s="184" t="s">
        <v>19</v>
      </c>
      <c r="N832" s="185" t="s">
        <v>43</v>
      </c>
      <c r="O832" s="66"/>
      <c r="P832" s="186">
        <f>O832*H832</f>
        <v>0</v>
      </c>
      <c r="Q832" s="186">
        <v>1.8799999999999999E-3</v>
      </c>
      <c r="R832" s="186">
        <f>Q832*H832</f>
        <v>1.8799999999999999E-3</v>
      </c>
      <c r="S832" s="186">
        <v>0</v>
      </c>
      <c r="T832" s="187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88" t="s">
        <v>244</v>
      </c>
      <c r="AT832" s="188" t="s">
        <v>140</v>
      </c>
      <c r="AU832" s="188" t="s">
        <v>82</v>
      </c>
      <c r="AY832" s="19" t="s">
        <v>137</v>
      </c>
      <c r="BE832" s="189">
        <f>IF(N832="základní",J832,0)</f>
        <v>0</v>
      </c>
      <c r="BF832" s="189">
        <f>IF(N832="snížená",J832,0)</f>
        <v>0</v>
      </c>
      <c r="BG832" s="189">
        <f>IF(N832="zákl. přenesená",J832,0)</f>
        <v>0</v>
      </c>
      <c r="BH832" s="189">
        <f>IF(N832="sníž. přenesená",J832,0)</f>
        <v>0</v>
      </c>
      <c r="BI832" s="189">
        <f>IF(N832="nulová",J832,0)</f>
        <v>0</v>
      </c>
      <c r="BJ832" s="19" t="s">
        <v>80</v>
      </c>
      <c r="BK832" s="189">
        <f>ROUND(I832*H832,2)</f>
        <v>0</v>
      </c>
      <c r="BL832" s="19" t="s">
        <v>244</v>
      </c>
      <c r="BM832" s="188" t="s">
        <v>1017</v>
      </c>
    </row>
    <row r="833" spans="1:65" s="2" customFormat="1" ht="11.25" x14ac:dyDescent="0.2">
      <c r="A833" s="36"/>
      <c r="B833" s="37"/>
      <c r="C833" s="38"/>
      <c r="D833" s="190" t="s">
        <v>146</v>
      </c>
      <c r="E833" s="38"/>
      <c r="F833" s="191" t="s">
        <v>1018</v>
      </c>
      <c r="G833" s="38"/>
      <c r="H833" s="38"/>
      <c r="I833" s="192"/>
      <c r="J833" s="38"/>
      <c r="K833" s="38"/>
      <c r="L833" s="41"/>
      <c r="M833" s="193"/>
      <c r="N833" s="194"/>
      <c r="O833" s="66"/>
      <c r="P833" s="66"/>
      <c r="Q833" s="66"/>
      <c r="R833" s="66"/>
      <c r="S833" s="66"/>
      <c r="T833" s="67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T833" s="19" t="s">
        <v>146</v>
      </c>
      <c r="AU833" s="19" t="s">
        <v>82</v>
      </c>
    </row>
    <row r="834" spans="1:65" s="2" customFormat="1" ht="24.2" customHeight="1" x14ac:dyDescent="0.2">
      <c r="A834" s="36"/>
      <c r="B834" s="37"/>
      <c r="C834" s="239" t="s">
        <v>1019</v>
      </c>
      <c r="D834" s="239" t="s">
        <v>434</v>
      </c>
      <c r="E834" s="240" t="s">
        <v>1020</v>
      </c>
      <c r="F834" s="241" t="s">
        <v>1021</v>
      </c>
      <c r="G834" s="242" t="s">
        <v>152</v>
      </c>
      <c r="H834" s="243">
        <v>1</v>
      </c>
      <c r="I834" s="244"/>
      <c r="J834" s="245">
        <f>ROUND(I834*H834,2)</f>
        <v>0</v>
      </c>
      <c r="K834" s="246"/>
      <c r="L834" s="247"/>
      <c r="M834" s="248" t="s">
        <v>19</v>
      </c>
      <c r="N834" s="249" t="s">
        <v>43</v>
      </c>
      <c r="O834" s="66"/>
      <c r="P834" s="186">
        <f>O834*H834</f>
        <v>0</v>
      </c>
      <c r="Q834" s="186">
        <v>0.20499999999999999</v>
      </c>
      <c r="R834" s="186">
        <f>Q834*H834</f>
        <v>0.20499999999999999</v>
      </c>
      <c r="S834" s="186">
        <v>0</v>
      </c>
      <c r="T834" s="187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88" t="s">
        <v>459</v>
      </c>
      <c r="AT834" s="188" t="s">
        <v>434</v>
      </c>
      <c r="AU834" s="188" t="s">
        <v>82</v>
      </c>
      <c r="AY834" s="19" t="s">
        <v>137</v>
      </c>
      <c r="BE834" s="189">
        <f>IF(N834="základní",J834,0)</f>
        <v>0</v>
      </c>
      <c r="BF834" s="189">
        <f>IF(N834="snížená",J834,0)</f>
        <v>0</v>
      </c>
      <c r="BG834" s="189">
        <f>IF(N834="zákl. přenesená",J834,0)</f>
        <v>0</v>
      </c>
      <c r="BH834" s="189">
        <f>IF(N834="sníž. přenesená",J834,0)</f>
        <v>0</v>
      </c>
      <c r="BI834" s="189">
        <f>IF(N834="nulová",J834,0)</f>
        <v>0</v>
      </c>
      <c r="BJ834" s="19" t="s">
        <v>80</v>
      </c>
      <c r="BK834" s="189">
        <f>ROUND(I834*H834,2)</f>
        <v>0</v>
      </c>
      <c r="BL834" s="19" t="s">
        <v>244</v>
      </c>
      <c r="BM834" s="188" t="s">
        <v>1022</v>
      </c>
    </row>
    <row r="835" spans="1:65" s="2" customFormat="1" ht="16.5" customHeight="1" x14ac:dyDescent="0.2">
      <c r="A835" s="36"/>
      <c r="B835" s="37"/>
      <c r="C835" s="176" t="s">
        <v>1023</v>
      </c>
      <c r="D835" s="176" t="s">
        <v>140</v>
      </c>
      <c r="E835" s="177" t="s">
        <v>1024</v>
      </c>
      <c r="F835" s="178" t="s">
        <v>1025</v>
      </c>
      <c r="G835" s="179" t="s">
        <v>152</v>
      </c>
      <c r="H835" s="180">
        <v>18</v>
      </c>
      <c r="I835" s="181"/>
      <c r="J835" s="182">
        <f>ROUND(I835*H835,2)</f>
        <v>0</v>
      </c>
      <c r="K835" s="183"/>
      <c r="L835" s="41"/>
      <c r="M835" s="184" t="s">
        <v>19</v>
      </c>
      <c r="N835" s="185" t="s">
        <v>43</v>
      </c>
      <c r="O835" s="66"/>
      <c r="P835" s="186">
        <f>O835*H835</f>
        <v>0</v>
      </c>
      <c r="Q835" s="186">
        <v>0</v>
      </c>
      <c r="R835" s="186">
        <f>Q835*H835</f>
        <v>0</v>
      </c>
      <c r="S835" s="186">
        <v>0</v>
      </c>
      <c r="T835" s="187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88" t="s">
        <v>244</v>
      </c>
      <c r="AT835" s="188" t="s">
        <v>140</v>
      </c>
      <c r="AU835" s="188" t="s">
        <v>82</v>
      </c>
      <c r="AY835" s="19" t="s">
        <v>137</v>
      </c>
      <c r="BE835" s="189">
        <f>IF(N835="základní",J835,0)</f>
        <v>0</v>
      </c>
      <c r="BF835" s="189">
        <f>IF(N835="snížená",J835,0)</f>
        <v>0</v>
      </c>
      <c r="BG835" s="189">
        <f>IF(N835="zákl. přenesená",J835,0)</f>
        <v>0</v>
      </c>
      <c r="BH835" s="189">
        <f>IF(N835="sníž. přenesená",J835,0)</f>
        <v>0</v>
      </c>
      <c r="BI835" s="189">
        <f>IF(N835="nulová",J835,0)</f>
        <v>0</v>
      </c>
      <c r="BJ835" s="19" t="s">
        <v>80</v>
      </c>
      <c r="BK835" s="189">
        <f>ROUND(I835*H835,2)</f>
        <v>0</v>
      </c>
      <c r="BL835" s="19" t="s">
        <v>244</v>
      </c>
      <c r="BM835" s="188" t="s">
        <v>1026</v>
      </c>
    </row>
    <row r="836" spans="1:65" s="2" customFormat="1" ht="11.25" x14ac:dyDescent="0.2">
      <c r="A836" s="36"/>
      <c r="B836" s="37"/>
      <c r="C836" s="38"/>
      <c r="D836" s="190" t="s">
        <v>146</v>
      </c>
      <c r="E836" s="38"/>
      <c r="F836" s="191" t="s">
        <v>1027</v>
      </c>
      <c r="G836" s="38"/>
      <c r="H836" s="38"/>
      <c r="I836" s="192"/>
      <c r="J836" s="38"/>
      <c r="K836" s="38"/>
      <c r="L836" s="41"/>
      <c r="M836" s="193"/>
      <c r="N836" s="194"/>
      <c r="O836" s="66"/>
      <c r="P836" s="66"/>
      <c r="Q836" s="66"/>
      <c r="R836" s="66"/>
      <c r="S836" s="66"/>
      <c r="T836" s="67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T836" s="19" t="s">
        <v>146</v>
      </c>
      <c r="AU836" s="19" t="s">
        <v>82</v>
      </c>
    </row>
    <row r="837" spans="1:65" s="2" customFormat="1" ht="16.5" customHeight="1" x14ac:dyDescent="0.2">
      <c r="A837" s="36"/>
      <c r="B837" s="37"/>
      <c r="C837" s="239" t="s">
        <v>1028</v>
      </c>
      <c r="D837" s="239" t="s">
        <v>434</v>
      </c>
      <c r="E837" s="240" t="s">
        <v>1029</v>
      </c>
      <c r="F837" s="241" t="s">
        <v>1030</v>
      </c>
      <c r="G837" s="242" t="s">
        <v>152</v>
      </c>
      <c r="H837" s="243">
        <v>18</v>
      </c>
      <c r="I837" s="244"/>
      <c r="J837" s="245">
        <f>ROUND(I837*H837,2)</f>
        <v>0</v>
      </c>
      <c r="K837" s="246"/>
      <c r="L837" s="247"/>
      <c r="M837" s="248" t="s">
        <v>19</v>
      </c>
      <c r="N837" s="249" t="s">
        <v>43</v>
      </c>
      <c r="O837" s="66"/>
      <c r="P837" s="186">
        <f>O837*H837</f>
        <v>0</v>
      </c>
      <c r="Q837" s="186">
        <v>1.1999999999999999E-3</v>
      </c>
      <c r="R837" s="186">
        <f>Q837*H837</f>
        <v>2.1599999999999998E-2</v>
      </c>
      <c r="S837" s="186">
        <v>0</v>
      </c>
      <c r="T837" s="187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8" t="s">
        <v>459</v>
      </c>
      <c r="AT837" s="188" t="s">
        <v>434</v>
      </c>
      <c r="AU837" s="188" t="s">
        <v>82</v>
      </c>
      <c r="AY837" s="19" t="s">
        <v>137</v>
      </c>
      <c r="BE837" s="189">
        <f>IF(N837="základní",J837,0)</f>
        <v>0</v>
      </c>
      <c r="BF837" s="189">
        <f>IF(N837="snížená",J837,0)</f>
        <v>0</v>
      </c>
      <c r="BG837" s="189">
        <f>IF(N837="zákl. přenesená",J837,0)</f>
        <v>0</v>
      </c>
      <c r="BH837" s="189">
        <f>IF(N837="sníž. přenesená",J837,0)</f>
        <v>0</v>
      </c>
      <c r="BI837" s="189">
        <f>IF(N837="nulová",J837,0)</f>
        <v>0</v>
      </c>
      <c r="BJ837" s="19" t="s">
        <v>80</v>
      </c>
      <c r="BK837" s="189">
        <f>ROUND(I837*H837,2)</f>
        <v>0</v>
      </c>
      <c r="BL837" s="19" t="s">
        <v>244</v>
      </c>
      <c r="BM837" s="188" t="s">
        <v>1031</v>
      </c>
    </row>
    <row r="838" spans="1:65" s="2" customFormat="1" ht="24.2" customHeight="1" x14ac:dyDescent="0.2">
      <c r="A838" s="36"/>
      <c r="B838" s="37"/>
      <c r="C838" s="176" t="s">
        <v>1032</v>
      </c>
      <c r="D838" s="176" t="s">
        <v>140</v>
      </c>
      <c r="E838" s="177" t="s">
        <v>1033</v>
      </c>
      <c r="F838" s="178" t="s">
        <v>1034</v>
      </c>
      <c r="G838" s="179" t="s">
        <v>170</v>
      </c>
      <c r="H838" s="180">
        <v>0.61899999999999999</v>
      </c>
      <c r="I838" s="181"/>
      <c r="J838" s="182">
        <f>ROUND(I838*H838,2)</f>
        <v>0</v>
      </c>
      <c r="K838" s="183"/>
      <c r="L838" s="41"/>
      <c r="M838" s="184" t="s">
        <v>19</v>
      </c>
      <c r="N838" s="185" t="s">
        <v>43</v>
      </c>
      <c r="O838" s="66"/>
      <c r="P838" s="186">
        <f>O838*H838</f>
        <v>0</v>
      </c>
      <c r="Q838" s="186">
        <v>0</v>
      </c>
      <c r="R838" s="186">
        <f>Q838*H838</f>
        <v>0</v>
      </c>
      <c r="S838" s="186">
        <v>0</v>
      </c>
      <c r="T838" s="187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88" t="s">
        <v>244</v>
      </c>
      <c r="AT838" s="188" t="s">
        <v>140</v>
      </c>
      <c r="AU838" s="188" t="s">
        <v>82</v>
      </c>
      <c r="AY838" s="19" t="s">
        <v>137</v>
      </c>
      <c r="BE838" s="189">
        <f>IF(N838="základní",J838,0)</f>
        <v>0</v>
      </c>
      <c r="BF838" s="189">
        <f>IF(N838="snížená",J838,0)</f>
        <v>0</v>
      </c>
      <c r="BG838" s="189">
        <f>IF(N838="zákl. přenesená",J838,0)</f>
        <v>0</v>
      </c>
      <c r="BH838" s="189">
        <f>IF(N838="sníž. přenesená",J838,0)</f>
        <v>0</v>
      </c>
      <c r="BI838" s="189">
        <f>IF(N838="nulová",J838,0)</f>
        <v>0</v>
      </c>
      <c r="BJ838" s="19" t="s">
        <v>80</v>
      </c>
      <c r="BK838" s="189">
        <f>ROUND(I838*H838,2)</f>
        <v>0</v>
      </c>
      <c r="BL838" s="19" t="s">
        <v>244</v>
      </c>
      <c r="BM838" s="188" t="s">
        <v>1035</v>
      </c>
    </row>
    <row r="839" spans="1:65" s="2" customFormat="1" ht="11.25" x14ac:dyDescent="0.2">
      <c r="A839" s="36"/>
      <c r="B839" s="37"/>
      <c r="C839" s="38"/>
      <c r="D839" s="190" t="s">
        <v>146</v>
      </c>
      <c r="E839" s="38"/>
      <c r="F839" s="191" t="s">
        <v>1036</v>
      </c>
      <c r="G839" s="38"/>
      <c r="H839" s="38"/>
      <c r="I839" s="192"/>
      <c r="J839" s="38"/>
      <c r="K839" s="38"/>
      <c r="L839" s="41"/>
      <c r="M839" s="193"/>
      <c r="N839" s="194"/>
      <c r="O839" s="66"/>
      <c r="P839" s="66"/>
      <c r="Q839" s="66"/>
      <c r="R839" s="66"/>
      <c r="S839" s="66"/>
      <c r="T839" s="67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T839" s="19" t="s">
        <v>146</v>
      </c>
      <c r="AU839" s="19" t="s">
        <v>82</v>
      </c>
    </row>
    <row r="840" spans="1:65" s="12" customFormat="1" ht="22.9" customHeight="1" x14ac:dyDescent="0.2">
      <c r="B840" s="160"/>
      <c r="C840" s="161"/>
      <c r="D840" s="162" t="s">
        <v>71</v>
      </c>
      <c r="E840" s="174" t="s">
        <v>1037</v>
      </c>
      <c r="F840" s="174" t="s">
        <v>1038</v>
      </c>
      <c r="G840" s="161"/>
      <c r="H840" s="161"/>
      <c r="I840" s="164"/>
      <c r="J840" s="175">
        <f>BK840</f>
        <v>0</v>
      </c>
      <c r="K840" s="161"/>
      <c r="L840" s="166"/>
      <c r="M840" s="167"/>
      <c r="N840" s="168"/>
      <c r="O840" s="168"/>
      <c r="P840" s="169">
        <f>SUM(P841:P896)</f>
        <v>0</v>
      </c>
      <c r="Q840" s="168"/>
      <c r="R840" s="169">
        <f>SUM(R841:R896)</f>
        <v>1.3958228500000001</v>
      </c>
      <c r="S840" s="168"/>
      <c r="T840" s="170">
        <f>SUM(T841:T896)</f>
        <v>0</v>
      </c>
      <c r="AR840" s="171" t="s">
        <v>82</v>
      </c>
      <c r="AT840" s="172" t="s">
        <v>71</v>
      </c>
      <c r="AU840" s="172" t="s">
        <v>80</v>
      </c>
      <c r="AY840" s="171" t="s">
        <v>137</v>
      </c>
      <c r="BK840" s="173">
        <f>SUM(BK841:BK896)</f>
        <v>0</v>
      </c>
    </row>
    <row r="841" spans="1:65" s="2" customFormat="1" ht="16.5" customHeight="1" x14ac:dyDescent="0.2">
      <c r="A841" s="36"/>
      <c r="B841" s="37"/>
      <c r="C841" s="176" t="s">
        <v>1039</v>
      </c>
      <c r="D841" s="176" t="s">
        <v>140</v>
      </c>
      <c r="E841" s="177" t="s">
        <v>1040</v>
      </c>
      <c r="F841" s="178" t="s">
        <v>1041</v>
      </c>
      <c r="G841" s="179" t="s">
        <v>143</v>
      </c>
      <c r="H841" s="180">
        <v>48.965000000000003</v>
      </c>
      <c r="I841" s="181"/>
      <c r="J841" s="182">
        <f>ROUND(I841*H841,2)</f>
        <v>0</v>
      </c>
      <c r="K841" s="183"/>
      <c r="L841" s="41"/>
      <c r="M841" s="184" t="s">
        <v>19</v>
      </c>
      <c r="N841" s="185" t="s">
        <v>43</v>
      </c>
      <c r="O841" s="66"/>
      <c r="P841" s="186">
        <f>O841*H841</f>
        <v>0</v>
      </c>
      <c r="Q841" s="186">
        <v>2.9999999999999997E-4</v>
      </c>
      <c r="R841" s="186">
        <f>Q841*H841</f>
        <v>1.4689499999999999E-2</v>
      </c>
      <c r="S841" s="186">
        <v>0</v>
      </c>
      <c r="T841" s="187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8" t="s">
        <v>244</v>
      </c>
      <c r="AT841" s="188" t="s">
        <v>140</v>
      </c>
      <c r="AU841" s="188" t="s">
        <v>82</v>
      </c>
      <c r="AY841" s="19" t="s">
        <v>137</v>
      </c>
      <c r="BE841" s="189">
        <f>IF(N841="základní",J841,0)</f>
        <v>0</v>
      </c>
      <c r="BF841" s="189">
        <f>IF(N841="snížená",J841,0)</f>
        <v>0</v>
      </c>
      <c r="BG841" s="189">
        <f>IF(N841="zákl. přenesená",J841,0)</f>
        <v>0</v>
      </c>
      <c r="BH841" s="189">
        <f>IF(N841="sníž. přenesená",J841,0)</f>
        <v>0</v>
      </c>
      <c r="BI841" s="189">
        <f>IF(N841="nulová",J841,0)</f>
        <v>0</v>
      </c>
      <c r="BJ841" s="19" t="s">
        <v>80</v>
      </c>
      <c r="BK841" s="189">
        <f>ROUND(I841*H841,2)</f>
        <v>0</v>
      </c>
      <c r="BL841" s="19" t="s">
        <v>244</v>
      </c>
      <c r="BM841" s="188" t="s">
        <v>1042</v>
      </c>
    </row>
    <row r="842" spans="1:65" s="2" customFormat="1" ht="11.25" x14ac:dyDescent="0.2">
      <c r="A842" s="36"/>
      <c r="B842" s="37"/>
      <c r="C842" s="38"/>
      <c r="D842" s="190" t="s">
        <v>146</v>
      </c>
      <c r="E842" s="38"/>
      <c r="F842" s="191" t="s">
        <v>1043</v>
      </c>
      <c r="G842" s="38"/>
      <c r="H842" s="38"/>
      <c r="I842" s="192"/>
      <c r="J842" s="38"/>
      <c r="K842" s="38"/>
      <c r="L842" s="41"/>
      <c r="M842" s="193"/>
      <c r="N842" s="194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9" t="s">
        <v>146</v>
      </c>
      <c r="AU842" s="19" t="s">
        <v>82</v>
      </c>
    </row>
    <row r="843" spans="1:65" s="14" customFormat="1" ht="11.25" x14ac:dyDescent="0.2">
      <c r="B843" s="207"/>
      <c r="C843" s="208"/>
      <c r="D843" s="197" t="s">
        <v>148</v>
      </c>
      <c r="E843" s="209" t="s">
        <v>19</v>
      </c>
      <c r="F843" s="210" t="s">
        <v>1044</v>
      </c>
      <c r="G843" s="208"/>
      <c r="H843" s="209" t="s">
        <v>19</v>
      </c>
      <c r="I843" s="211"/>
      <c r="J843" s="208"/>
      <c r="K843" s="208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148</v>
      </c>
      <c r="AU843" s="216" t="s">
        <v>82</v>
      </c>
      <c r="AV843" s="14" t="s">
        <v>80</v>
      </c>
      <c r="AW843" s="14" t="s">
        <v>33</v>
      </c>
      <c r="AX843" s="14" t="s">
        <v>72</v>
      </c>
      <c r="AY843" s="216" t="s">
        <v>137</v>
      </c>
    </row>
    <row r="844" spans="1:65" s="14" customFormat="1" ht="11.25" x14ac:dyDescent="0.2">
      <c r="B844" s="207"/>
      <c r="C844" s="208"/>
      <c r="D844" s="197" t="s">
        <v>148</v>
      </c>
      <c r="E844" s="209" t="s">
        <v>19</v>
      </c>
      <c r="F844" s="210" t="s">
        <v>1045</v>
      </c>
      <c r="G844" s="208"/>
      <c r="H844" s="209" t="s">
        <v>19</v>
      </c>
      <c r="I844" s="211"/>
      <c r="J844" s="208"/>
      <c r="K844" s="208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148</v>
      </c>
      <c r="AU844" s="216" t="s">
        <v>82</v>
      </c>
      <c r="AV844" s="14" t="s">
        <v>80</v>
      </c>
      <c r="AW844" s="14" t="s">
        <v>33</v>
      </c>
      <c r="AX844" s="14" t="s">
        <v>72</v>
      </c>
      <c r="AY844" s="216" t="s">
        <v>137</v>
      </c>
    </row>
    <row r="845" spans="1:65" s="13" customFormat="1" ht="11.25" x14ac:dyDescent="0.2">
      <c r="B845" s="195"/>
      <c r="C845" s="196"/>
      <c r="D845" s="197" t="s">
        <v>148</v>
      </c>
      <c r="E845" s="198" t="s">
        <v>19</v>
      </c>
      <c r="F845" s="199" t="s">
        <v>1046</v>
      </c>
      <c r="G845" s="196"/>
      <c r="H845" s="200">
        <v>23.977</v>
      </c>
      <c r="I845" s="201"/>
      <c r="J845" s="196"/>
      <c r="K845" s="196"/>
      <c r="L845" s="202"/>
      <c r="M845" s="203"/>
      <c r="N845" s="204"/>
      <c r="O845" s="204"/>
      <c r="P845" s="204"/>
      <c r="Q845" s="204"/>
      <c r="R845" s="204"/>
      <c r="S845" s="204"/>
      <c r="T845" s="205"/>
      <c r="AT845" s="206" t="s">
        <v>148</v>
      </c>
      <c r="AU845" s="206" t="s">
        <v>82</v>
      </c>
      <c r="AV845" s="13" t="s">
        <v>82</v>
      </c>
      <c r="AW845" s="13" t="s">
        <v>33</v>
      </c>
      <c r="AX845" s="13" t="s">
        <v>72</v>
      </c>
      <c r="AY845" s="206" t="s">
        <v>137</v>
      </c>
    </row>
    <row r="846" spans="1:65" s="14" customFormat="1" ht="11.25" x14ac:dyDescent="0.2">
      <c r="B846" s="207"/>
      <c r="C846" s="208"/>
      <c r="D846" s="197" t="s">
        <v>148</v>
      </c>
      <c r="E846" s="209" t="s">
        <v>19</v>
      </c>
      <c r="F846" s="210" t="s">
        <v>1047</v>
      </c>
      <c r="G846" s="208"/>
      <c r="H846" s="209" t="s">
        <v>19</v>
      </c>
      <c r="I846" s="211"/>
      <c r="J846" s="208"/>
      <c r="K846" s="208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148</v>
      </c>
      <c r="AU846" s="216" t="s">
        <v>82</v>
      </c>
      <c r="AV846" s="14" t="s">
        <v>80</v>
      </c>
      <c r="AW846" s="14" t="s">
        <v>33</v>
      </c>
      <c r="AX846" s="14" t="s">
        <v>72</v>
      </c>
      <c r="AY846" s="216" t="s">
        <v>137</v>
      </c>
    </row>
    <row r="847" spans="1:65" s="14" customFormat="1" ht="11.25" x14ac:dyDescent="0.2">
      <c r="B847" s="207"/>
      <c r="C847" s="208"/>
      <c r="D847" s="197" t="s">
        <v>148</v>
      </c>
      <c r="E847" s="209" t="s">
        <v>19</v>
      </c>
      <c r="F847" s="210" t="s">
        <v>377</v>
      </c>
      <c r="G847" s="208"/>
      <c r="H847" s="209" t="s">
        <v>19</v>
      </c>
      <c r="I847" s="211"/>
      <c r="J847" s="208"/>
      <c r="K847" s="208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148</v>
      </c>
      <c r="AU847" s="216" t="s">
        <v>82</v>
      </c>
      <c r="AV847" s="14" t="s">
        <v>80</v>
      </c>
      <c r="AW847" s="14" t="s">
        <v>33</v>
      </c>
      <c r="AX847" s="14" t="s">
        <v>72</v>
      </c>
      <c r="AY847" s="216" t="s">
        <v>137</v>
      </c>
    </row>
    <row r="848" spans="1:65" s="13" customFormat="1" ht="11.25" x14ac:dyDescent="0.2">
      <c r="B848" s="195"/>
      <c r="C848" s="196"/>
      <c r="D848" s="197" t="s">
        <v>148</v>
      </c>
      <c r="E848" s="198" t="s">
        <v>19</v>
      </c>
      <c r="F848" s="199" t="s">
        <v>1048</v>
      </c>
      <c r="G848" s="196"/>
      <c r="H848" s="200">
        <v>22.625</v>
      </c>
      <c r="I848" s="201"/>
      <c r="J848" s="196"/>
      <c r="K848" s="196"/>
      <c r="L848" s="202"/>
      <c r="M848" s="203"/>
      <c r="N848" s="204"/>
      <c r="O848" s="204"/>
      <c r="P848" s="204"/>
      <c r="Q848" s="204"/>
      <c r="R848" s="204"/>
      <c r="S848" s="204"/>
      <c r="T848" s="205"/>
      <c r="AT848" s="206" t="s">
        <v>148</v>
      </c>
      <c r="AU848" s="206" t="s">
        <v>82</v>
      </c>
      <c r="AV848" s="13" t="s">
        <v>82</v>
      </c>
      <c r="AW848" s="13" t="s">
        <v>33</v>
      </c>
      <c r="AX848" s="13" t="s">
        <v>72</v>
      </c>
      <c r="AY848" s="206" t="s">
        <v>137</v>
      </c>
    </row>
    <row r="849" spans="1:65" s="14" customFormat="1" ht="11.25" x14ac:dyDescent="0.2">
      <c r="B849" s="207"/>
      <c r="C849" s="208"/>
      <c r="D849" s="197" t="s">
        <v>148</v>
      </c>
      <c r="E849" s="209" t="s">
        <v>19</v>
      </c>
      <c r="F849" s="210" t="s">
        <v>1049</v>
      </c>
      <c r="G849" s="208"/>
      <c r="H849" s="209" t="s">
        <v>19</v>
      </c>
      <c r="I849" s="211"/>
      <c r="J849" s="208"/>
      <c r="K849" s="208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148</v>
      </c>
      <c r="AU849" s="216" t="s">
        <v>82</v>
      </c>
      <c r="AV849" s="14" t="s">
        <v>80</v>
      </c>
      <c r="AW849" s="14" t="s">
        <v>33</v>
      </c>
      <c r="AX849" s="14" t="s">
        <v>72</v>
      </c>
      <c r="AY849" s="216" t="s">
        <v>137</v>
      </c>
    </row>
    <row r="850" spans="1:65" s="13" customFormat="1" ht="11.25" x14ac:dyDescent="0.2">
      <c r="B850" s="195"/>
      <c r="C850" s="196"/>
      <c r="D850" s="197" t="s">
        <v>148</v>
      </c>
      <c r="E850" s="198" t="s">
        <v>19</v>
      </c>
      <c r="F850" s="199" t="s">
        <v>1050</v>
      </c>
      <c r="G850" s="196"/>
      <c r="H850" s="200">
        <v>2.363</v>
      </c>
      <c r="I850" s="201"/>
      <c r="J850" s="196"/>
      <c r="K850" s="196"/>
      <c r="L850" s="202"/>
      <c r="M850" s="203"/>
      <c r="N850" s="204"/>
      <c r="O850" s="204"/>
      <c r="P850" s="204"/>
      <c r="Q850" s="204"/>
      <c r="R850" s="204"/>
      <c r="S850" s="204"/>
      <c r="T850" s="205"/>
      <c r="AT850" s="206" t="s">
        <v>148</v>
      </c>
      <c r="AU850" s="206" t="s">
        <v>82</v>
      </c>
      <c r="AV850" s="13" t="s">
        <v>82</v>
      </c>
      <c r="AW850" s="13" t="s">
        <v>33</v>
      </c>
      <c r="AX850" s="13" t="s">
        <v>72</v>
      </c>
      <c r="AY850" s="206" t="s">
        <v>137</v>
      </c>
    </row>
    <row r="851" spans="1:65" s="15" customFormat="1" ht="11.25" x14ac:dyDescent="0.2">
      <c r="B851" s="217"/>
      <c r="C851" s="218"/>
      <c r="D851" s="197" t="s">
        <v>148</v>
      </c>
      <c r="E851" s="219" t="s">
        <v>19</v>
      </c>
      <c r="F851" s="220" t="s">
        <v>189</v>
      </c>
      <c r="G851" s="218"/>
      <c r="H851" s="221">
        <v>48.965000000000003</v>
      </c>
      <c r="I851" s="222"/>
      <c r="J851" s="218"/>
      <c r="K851" s="218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148</v>
      </c>
      <c r="AU851" s="227" t="s">
        <v>82</v>
      </c>
      <c r="AV851" s="15" t="s">
        <v>144</v>
      </c>
      <c r="AW851" s="15" t="s">
        <v>33</v>
      </c>
      <c r="AX851" s="15" t="s">
        <v>80</v>
      </c>
      <c r="AY851" s="227" t="s">
        <v>137</v>
      </c>
    </row>
    <row r="852" spans="1:65" s="2" customFormat="1" ht="21.75" customHeight="1" x14ac:dyDescent="0.2">
      <c r="A852" s="36"/>
      <c r="B852" s="37"/>
      <c r="C852" s="176" t="s">
        <v>1051</v>
      </c>
      <c r="D852" s="176" t="s">
        <v>140</v>
      </c>
      <c r="E852" s="177" t="s">
        <v>1052</v>
      </c>
      <c r="F852" s="178" t="s">
        <v>1053</v>
      </c>
      <c r="G852" s="179" t="s">
        <v>200</v>
      </c>
      <c r="H852" s="180">
        <v>37.39</v>
      </c>
      <c r="I852" s="181"/>
      <c r="J852" s="182">
        <f>ROUND(I852*H852,2)</f>
        <v>0</v>
      </c>
      <c r="K852" s="183"/>
      <c r="L852" s="41"/>
      <c r="M852" s="184" t="s">
        <v>19</v>
      </c>
      <c r="N852" s="185" t="s">
        <v>43</v>
      </c>
      <c r="O852" s="66"/>
      <c r="P852" s="186">
        <f>O852*H852</f>
        <v>0</v>
      </c>
      <c r="Q852" s="186">
        <v>4.2999999999999999E-4</v>
      </c>
      <c r="R852" s="186">
        <f>Q852*H852</f>
        <v>1.60777E-2</v>
      </c>
      <c r="S852" s="186">
        <v>0</v>
      </c>
      <c r="T852" s="187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8" t="s">
        <v>244</v>
      </c>
      <c r="AT852" s="188" t="s">
        <v>140</v>
      </c>
      <c r="AU852" s="188" t="s">
        <v>82</v>
      </c>
      <c r="AY852" s="19" t="s">
        <v>137</v>
      </c>
      <c r="BE852" s="189">
        <f>IF(N852="základní",J852,0)</f>
        <v>0</v>
      </c>
      <c r="BF852" s="189">
        <f>IF(N852="snížená",J852,0)</f>
        <v>0</v>
      </c>
      <c r="BG852" s="189">
        <f>IF(N852="zákl. přenesená",J852,0)</f>
        <v>0</v>
      </c>
      <c r="BH852" s="189">
        <f>IF(N852="sníž. přenesená",J852,0)</f>
        <v>0</v>
      </c>
      <c r="BI852" s="189">
        <f>IF(N852="nulová",J852,0)</f>
        <v>0</v>
      </c>
      <c r="BJ852" s="19" t="s">
        <v>80</v>
      </c>
      <c r="BK852" s="189">
        <f>ROUND(I852*H852,2)</f>
        <v>0</v>
      </c>
      <c r="BL852" s="19" t="s">
        <v>244</v>
      </c>
      <c r="BM852" s="188" t="s">
        <v>1054</v>
      </c>
    </row>
    <row r="853" spans="1:65" s="2" customFormat="1" ht="11.25" x14ac:dyDescent="0.2">
      <c r="A853" s="36"/>
      <c r="B853" s="37"/>
      <c r="C853" s="38"/>
      <c r="D853" s="190" t="s">
        <v>146</v>
      </c>
      <c r="E853" s="38"/>
      <c r="F853" s="191" t="s">
        <v>1055</v>
      </c>
      <c r="G853" s="38"/>
      <c r="H853" s="38"/>
      <c r="I853" s="192"/>
      <c r="J853" s="38"/>
      <c r="K853" s="38"/>
      <c r="L853" s="41"/>
      <c r="M853" s="193"/>
      <c r="N853" s="194"/>
      <c r="O853" s="66"/>
      <c r="P853" s="66"/>
      <c r="Q853" s="66"/>
      <c r="R853" s="66"/>
      <c r="S853" s="66"/>
      <c r="T853" s="67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T853" s="19" t="s">
        <v>146</v>
      </c>
      <c r="AU853" s="19" t="s">
        <v>82</v>
      </c>
    </row>
    <row r="854" spans="1:65" s="14" customFormat="1" ht="11.25" x14ac:dyDescent="0.2">
      <c r="B854" s="207"/>
      <c r="C854" s="208"/>
      <c r="D854" s="197" t="s">
        <v>148</v>
      </c>
      <c r="E854" s="209" t="s">
        <v>19</v>
      </c>
      <c r="F854" s="210" t="s">
        <v>266</v>
      </c>
      <c r="G854" s="208"/>
      <c r="H854" s="209" t="s">
        <v>19</v>
      </c>
      <c r="I854" s="211"/>
      <c r="J854" s="208"/>
      <c r="K854" s="208"/>
      <c r="L854" s="212"/>
      <c r="M854" s="213"/>
      <c r="N854" s="214"/>
      <c r="O854" s="214"/>
      <c r="P854" s="214"/>
      <c r="Q854" s="214"/>
      <c r="R854" s="214"/>
      <c r="S854" s="214"/>
      <c r="T854" s="215"/>
      <c r="AT854" s="216" t="s">
        <v>148</v>
      </c>
      <c r="AU854" s="216" t="s">
        <v>82</v>
      </c>
      <c r="AV854" s="14" t="s">
        <v>80</v>
      </c>
      <c r="AW854" s="14" t="s">
        <v>33</v>
      </c>
      <c r="AX854" s="14" t="s">
        <v>72</v>
      </c>
      <c r="AY854" s="216" t="s">
        <v>137</v>
      </c>
    </row>
    <row r="855" spans="1:65" s="13" customFormat="1" ht="11.25" x14ac:dyDescent="0.2">
      <c r="B855" s="195"/>
      <c r="C855" s="196"/>
      <c r="D855" s="197" t="s">
        <v>148</v>
      </c>
      <c r="E855" s="198" t="s">
        <v>19</v>
      </c>
      <c r="F855" s="199" t="s">
        <v>1056</v>
      </c>
      <c r="G855" s="196"/>
      <c r="H855" s="200">
        <v>7.6</v>
      </c>
      <c r="I855" s="201"/>
      <c r="J855" s="196"/>
      <c r="K855" s="196"/>
      <c r="L855" s="202"/>
      <c r="M855" s="203"/>
      <c r="N855" s="204"/>
      <c r="O855" s="204"/>
      <c r="P855" s="204"/>
      <c r="Q855" s="204"/>
      <c r="R855" s="204"/>
      <c r="S855" s="204"/>
      <c r="T855" s="205"/>
      <c r="AT855" s="206" t="s">
        <v>148</v>
      </c>
      <c r="AU855" s="206" t="s">
        <v>82</v>
      </c>
      <c r="AV855" s="13" t="s">
        <v>82</v>
      </c>
      <c r="AW855" s="13" t="s">
        <v>33</v>
      </c>
      <c r="AX855" s="13" t="s">
        <v>72</v>
      </c>
      <c r="AY855" s="206" t="s">
        <v>137</v>
      </c>
    </row>
    <row r="856" spans="1:65" s="13" customFormat="1" ht="11.25" x14ac:dyDescent="0.2">
      <c r="B856" s="195"/>
      <c r="C856" s="196"/>
      <c r="D856" s="197" t="s">
        <v>148</v>
      </c>
      <c r="E856" s="198" t="s">
        <v>19</v>
      </c>
      <c r="F856" s="199" t="s">
        <v>1057</v>
      </c>
      <c r="G856" s="196"/>
      <c r="H856" s="200">
        <v>-0.75</v>
      </c>
      <c r="I856" s="201"/>
      <c r="J856" s="196"/>
      <c r="K856" s="196"/>
      <c r="L856" s="202"/>
      <c r="M856" s="203"/>
      <c r="N856" s="204"/>
      <c r="O856" s="204"/>
      <c r="P856" s="204"/>
      <c r="Q856" s="204"/>
      <c r="R856" s="204"/>
      <c r="S856" s="204"/>
      <c r="T856" s="205"/>
      <c r="AT856" s="206" t="s">
        <v>148</v>
      </c>
      <c r="AU856" s="206" t="s">
        <v>82</v>
      </c>
      <c r="AV856" s="13" t="s">
        <v>82</v>
      </c>
      <c r="AW856" s="13" t="s">
        <v>33</v>
      </c>
      <c r="AX856" s="13" t="s">
        <v>72</v>
      </c>
      <c r="AY856" s="206" t="s">
        <v>137</v>
      </c>
    </row>
    <row r="857" spans="1:65" s="13" customFormat="1" ht="11.25" x14ac:dyDescent="0.2">
      <c r="B857" s="195"/>
      <c r="C857" s="196"/>
      <c r="D857" s="197" t="s">
        <v>148</v>
      </c>
      <c r="E857" s="198" t="s">
        <v>19</v>
      </c>
      <c r="F857" s="199" t="s">
        <v>1058</v>
      </c>
      <c r="G857" s="196"/>
      <c r="H857" s="200">
        <v>15.56</v>
      </c>
      <c r="I857" s="201"/>
      <c r="J857" s="196"/>
      <c r="K857" s="196"/>
      <c r="L857" s="202"/>
      <c r="M857" s="203"/>
      <c r="N857" s="204"/>
      <c r="O857" s="204"/>
      <c r="P857" s="204"/>
      <c r="Q857" s="204"/>
      <c r="R857" s="204"/>
      <c r="S857" s="204"/>
      <c r="T857" s="205"/>
      <c r="AT857" s="206" t="s">
        <v>148</v>
      </c>
      <c r="AU857" s="206" t="s">
        <v>82</v>
      </c>
      <c r="AV857" s="13" t="s">
        <v>82</v>
      </c>
      <c r="AW857" s="13" t="s">
        <v>33</v>
      </c>
      <c r="AX857" s="13" t="s">
        <v>72</v>
      </c>
      <c r="AY857" s="206" t="s">
        <v>137</v>
      </c>
    </row>
    <row r="858" spans="1:65" s="13" customFormat="1" ht="11.25" x14ac:dyDescent="0.2">
      <c r="B858" s="195"/>
      <c r="C858" s="196"/>
      <c r="D858" s="197" t="s">
        <v>148</v>
      </c>
      <c r="E858" s="198" t="s">
        <v>19</v>
      </c>
      <c r="F858" s="199" t="s">
        <v>1059</v>
      </c>
      <c r="G858" s="196"/>
      <c r="H858" s="200">
        <v>5.66</v>
      </c>
      <c r="I858" s="201"/>
      <c r="J858" s="196"/>
      <c r="K858" s="196"/>
      <c r="L858" s="202"/>
      <c r="M858" s="203"/>
      <c r="N858" s="204"/>
      <c r="O858" s="204"/>
      <c r="P858" s="204"/>
      <c r="Q858" s="204"/>
      <c r="R858" s="204"/>
      <c r="S858" s="204"/>
      <c r="T858" s="205"/>
      <c r="AT858" s="206" t="s">
        <v>148</v>
      </c>
      <c r="AU858" s="206" t="s">
        <v>82</v>
      </c>
      <c r="AV858" s="13" t="s">
        <v>82</v>
      </c>
      <c r="AW858" s="13" t="s">
        <v>33</v>
      </c>
      <c r="AX858" s="13" t="s">
        <v>72</v>
      </c>
      <c r="AY858" s="206" t="s">
        <v>137</v>
      </c>
    </row>
    <row r="859" spans="1:65" s="14" customFormat="1" ht="11.25" x14ac:dyDescent="0.2">
      <c r="B859" s="207"/>
      <c r="C859" s="208"/>
      <c r="D859" s="197" t="s">
        <v>148</v>
      </c>
      <c r="E859" s="209" t="s">
        <v>19</v>
      </c>
      <c r="F859" s="210" t="s">
        <v>173</v>
      </c>
      <c r="G859" s="208"/>
      <c r="H859" s="209" t="s">
        <v>19</v>
      </c>
      <c r="I859" s="211"/>
      <c r="J859" s="208"/>
      <c r="K859" s="208"/>
      <c r="L859" s="212"/>
      <c r="M859" s="213"/>
      <c r="N859" s="214"/>
      <c r="O859" s="214"/>
      <c r="P859" s="214"/>
      <c r="Q859" s="214"/>
      <c r="R859" s="214"/>
      <c r="S859" s="214"/>
      <c r="T859" s="215"/>
      <c r="AT859" s="216" t="s">
        <v>148</v>
      </c>
      <c r="AU859" s="216" t="s">
        <v>82</v>
      </c>
      <c r="AV859" s="14" t="s">
        <v>80</v>
      </c>
      <c r="AW859" s="14" t="s">
        <v>33</v>
      </c>
      <c r="AX859" s="14" t="s">
        <v>72</v>
      </c>
      <c r="AY859" s="216" t="s">
        <v>137</v>
      </c>
    </row>
    <row r="860" spans="1:65" s="13" customFormat="1" ht="11.25" x14ac:dyDescent="0.2">
      <c r="B860" s="195"/>
      <c r="C860" s="196"/>
      <c r="D860" s="197" t="s">
        <v>148</v>
      </c>
      <c r="E860" s="198" t="s">
        <v>19</v>
      </c>
      <c r="F860" s="199" t="s">
        <v>1060</v>
      </c>
      <c r="G860" s="196"/>
      <c r="H860" s="200">
        <v>6.95</v>
      </c>
      <c r="I860" s="201"/>
      <c r="J860" s="196"/>
      <c r="K860" s="196"/>
      <c r="L860" s="202"/>
      <c r="M860" s="203"/>
      <c r="N860" s="204"/>
      <c r="O860" s="204"/>
      <c r="P860" s="204"/>
      <c r="Q860" s="204"/>
      <c r="R860" s="204"/>
      <c r="S860" s="204"/>
      <c r="T860" s="205"/>
      <c r="AT860" s="206" t="s">
        <v>148</v>
      </c>
      <c r="AU860" s="206" t="s">
        <v>82</v>
      </c>
      <c r="AV860" s="13" t="s">
        <v>82</v>
      </c>
      <c r="AW860" s="13" t="s">
        <v>33</v>
      </c>
      <c r="AX860" s="13" t="s">
        <v>72</v>
      </c>
      <c r="AY860" s="206" t="s">
        <v>137</v>
      </c>
    </row>
    <row r="861" spans="1:65" s="13" customFormat="1" ht="11.25" x14ac:dyDescent="0.2">
      <c r="B861" s="195"/>
      <c r="C861" s="196"/>
      <c r="D861" s="197" t="s">
        <v>148</v>
      </c>
      <c r="E861" s="198" t="s">
        <v>19</v>
      </c>
      <c r="F861" s="199" t="s">
        <v>1061</v>
      </c>
      <c r="G861" s="196"/>
      <c r="H861" s="200">
        <v>2.37</v>
      </c>
      <c r="I861" s="201"/>
      <c r="J861" s="196"/>
      <c r="K861" s="196"/>
      <c r="L861" s="202"/>
      <c r="M861" s="203"/>
      <c r="N861" s="204"/>
      <c r="O861" s="204"/>
      <c r="P861" s="204"/>
      <c r="Q861" s="204"/>
      <c r="R861" s="204"/>
      <c r="S861" s="204"/>
      <c r="T861" s="205"/>
      <c r="AT861" s="206" t="s">
        <v>148</v>
      </c>
      <c r="AU861" s="206" t="s">
        <v>82</v>
      </c>
      <c r="AV861" s="13" t="s">
        <v>82</v>
      </c>
      <c r="AW861" s="13" t="s">
        <v>33</v>
      </c>
      <c r="AX861" s="13" t="s">
        <v>72</v>
      </c>
      <c r="AY861" s="206" t="s">
        <v>137</v>
      </c>
    </row>
    <row r="862" spans="1:65" s="15" customFormat="1" ht="11.25" x14ac:dyDescent="0.2">
      <c r="B862" s="217"/>
      <c r="C862" s="218"/>
      <c r="D862" s="197" t="s">
        <v>148</v>
      </c>
      <c r="E862" s="219" t="s">
        <v>19</v>
      </c>
      <c r="F862" s="220" t="s">
        <v>189</v>
      </c>
      <c r="G862" s="218"/>
      <c r="H862" s="221">
        <v>37.39</v>
      </c>
      <c r="I862" s="222"/>
      <c r="J862" s="218"/>
      <c r="K862" s="218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148</v>
      </c>
      <c r="AU862" s="227" t="s">
        <v>82</v>
      </c>
      <c r="AV862" s="15" t="s">
        <v>144</v>
      </c>
      <c r="AW862" s="15" t="s">
        <v>33</v>
      </c>
      <c r="AX862" s="15" t="s">
        <v>80</v>
      </c>
      <c r="AY862" s="227" t="s">
        <v>137</v>
      </c>
    </row>
    <row r="863" spans="1:65" s="2" customFormat="1" ht="16.5" customHeight="1" x14ac:dyDescent="0.2">
      <c r="A863" s="36"/>
      <c r="B863" s="37"/>
      <c r="C863" s="239" t="s">
        <v>1062</v>
      </c>
      <c r="D863" s="239" t="s">
        <v>434</v>
      </c>
      <c r="E863" s="240" t="s">
        <v>1063</v>
      </c>
      <c r="F863" s="241" t="s">
        <v>1064</v>
      </c>
      <c r="G863" s="242" t="s">
        <v>152</v>
      </c>
      <c r="H863" s="243">
        <v>137.09700000000001</v>
      </c>
      <c r="I863" s="244"/>
      <c r="J863" s="245">
        <f>ROUND(I863*H863,2)</f>
        <v>0</v>
      </c>
      <c r="K863" s="246"/>
      <c r="L863" s="247"/>
      <c r="M863" s="248" t="s">
        <v>19</v>
      </c>
      <c r="N863" s="249" t="s">
        <v>43</v>
      </c>
      <c r="O863" s="66"/>
      <c r="P863" s="186">
        <f>O863*H863</f>
        <v>0</v>
      </c>
      <c r="Q863" s="186">
        <v>4.4999999999999999E-4</v>
      </c>
      <c r="R863" s="186">
        <f>Q863*H863</f>
        <v>6.1693650000000003E-2</v>
      </c>
      <c r="S863" s="186">
        <v>0</v>
      </c>
      <c r="T863" s="187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88" t="s">
        <v>459</v>
      </c>
      <c r="AT863" s="188" t="s">
        <v>434</v>
      </c>
      <c r="AU863" s="188" t="s">
        <v>82</v>
      </c>
      <c r="AY863" s="19" t="s">
        <v>137</v>
      </c>
      <c r="BE863" s="189">
        <f>IF(N863="základní",J863,0)</f>
        <v>0</v>
      </c>
      <c r="BF863" s="189">
        <f>IF(N863="snížená",J863,0)</f>
        <v>0</v>
      </c>
      <c r="BG863" s="189">
        <f>IF(N863="zákl. přenesená",J863,0)</f>
        <v>0</v>
      </c>
      <c r="BH863" s="189">
        <f>IF(N863="sníž. přenesená",J863,0)</f>
        <v>0</v>
      </c>
      <c r="BI863" s="189">
        <f>IF(N863="nulová",J863,0)</f>
        <v>0</v>
      </c>
      <c r="BJ863" s="19" t="s">
        <v>80</v>
      </c>
      <c r="BK863" s="189">
        <f>ROUND(I863*H863,2)</f>
        <v>0</v>
      </c>
      <c r="BL863" s="19" t="s">
        <v>244</v>
      </c>
      <c r="BM863" s="188" t="s">
        <v>1065</v>
      </c>
    </row>
    <row r="864" spans="1:65" s="13" customFormat="1" ht="11.25" x14ac:dyDescent="0.2">
      <c r="B864" s="195"/>
      <c r="C864" s="196"/>
      <c r="D864" s="197" t="s">
        <v>148</v>
      </c>
      <c r="E864" s="198" t="s">
        <v>19</v>
      </c>
      <c r="F864" s="199" t="s">
        <v>1066</v>
      </c>
      <c r="G864" s="196"/>
      <c r="H864" s="200">
        <v>137.09700000000001</v>
      </c>
      <c r="I864" s="201"/>
      <c r="J864" s="196"/>
      <c r="K864" s="196"/>
      <c r="L864" s="202"/>
      <c r="M864" s="203"/>
      <c r="N864" s="204"/>
      <c r="O864" s="204"/>
      <c r="P864" s="204"/>
      <c r="Q864" s="204"/>
      <c r="R864" s="204"/>
      <c r="S864" s="204"/>
      <c r="T864" s="205"/>
      <c r="AT864" s="206" t="s">
        <v>148</v>
      </c>
      <c r="AU864" s="206" t="s">
        <v>82</v>
      </c>
      <c r="AV864" s="13" t="s">
        <v>82</v>
      </c>
      <c r="AW864" s="13" t="s">
        <v>33</v>
      </c>
      <c r="AX864" s="13" t="s">
        <v>80</v>
      </c>
      <c r="AY864" s="206" t="s">
        <v>137</v>
      </c>
    </row>
    <row r="865" spans="1:65" s="2" customFormat="1" ht="24.2" customHeight="1" x14ac:dyDescent="0.2">
      <c r="A865" s="36"/>
      <c r="B865" s="37"/>
      <c r="C865" s="176" t="s">
        <v>1067</v>
      </c>
      <c r="D865" s="176" t="s">
        <v>140</v>
      </c>
      <c r="E865" s="177" t="s">
        <v>1068</v>
      </c>
      <c r="F865" s="178" t="s">
        <v>1069</v>
      </c>
      <c r="G865" s="179" t="s">
        <v>143</v>
      </c>
      <c r="H865" s="180">
        <v>48.965000000000003</v>
      </c>
      <c r="I865" s="181"/>
      <c r="J865" s="182">
        <f>ROUND(I865*H865,2)</f>
        <v>0</v>
      </c>
      <c r="K865" s="183"/>
      <c r="L865" s="41"/>
      <c r="M865" s="184" t="s">
        <v>19</v>
      </c>
      <c r="N865" s="185" t="s">
        <v>43</v>
      </c>
      <c r="O865" s="66"/>
      <c r="P865" s="186">
        <f>O865*H865</f>
        <v>0</v>
      </c>
      <c r="Q865" s="186">
        <v>6.3E-3</v>
      </c>
      <c r="R865" s="186">
        <f>Q865*H865</f>
        <v>0.30847950000000002</v>
      </c>
      <c r="S865" s="186">
        <v>0</v>
      </c>
      <c r="T865" s="187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88" t="s">
        <v>244</v>
      </c>
      <c r="AT865" s="188" t="s">
        <v>140</v>
      </c>
      <c r="AU865" s="188" t="s">
        <v>82</v>
      </c>
      <c r="AY865" s="19" t="s">
        <v>137</v>
      </c>
      <c r="BE865" s="189">
        <f>IF(N865="základní",J865,0)</f>
        <v>0</v>
      </c>
      <c r="BF865" s="189">
        <f>IF(N865="snížená",J865,0)</f>
        <v>0</v>
      </c>
      <c r="BG865" s="189">
        <f>IF(N865="zákl. přenesená",J865,0)</f>
        <v>0</v>
      </c>
      <c r="BH865" s="189">
        <f>IF(N865="sníž. přenesená",J865,0)</f>
        <v>0</v>
      </c>
      <c r="BI865" s="189">
        <f>IF(N865="nulová",J865,0)</f>
        <v>0</v>
      </c>
      <c r="BJ865" s="19" t="s">
        <v>80</v>
      </c>
      <c r="BK865" s="189">
        <f>ROUND(I865*H865,2)</f>
        <v>0</v>
      </c>
      <c r="BL865" s="19" t="s">
        <v>244</v>
      </c>
      <c r="BM865" s="188" t="s">
        <v>1070</v>
      </c>
    </row>
    <row r="866" spans="1:65" s="2" customFormat="1" ht="11.25" x14ac:dyDescent="0.2">
      <c r="A866" s="36"/>
      <c r="B866" s="37"/>
      <c r="C866" s="38"/>
      <c r="D866" s="190" t="s">
        <v>146</v>
      </c>
      <c r="E866" s="38"/>
      <c r="F866" s="191" t="s">
        <v>1071</v>
      </c>
      <c r="G866" s="38"/>
      <c r="H866" s="38"/>
      <c r="I866" s="192"/>
      <c r="J866" s="38"/>
      <c r="K866" s="38"/>
      <c r="L866" s="41"/>
      <c r="M866" s="193"/>
      <c r="N866" s="194"/>
      <c r="O866" s="66"/>
      <c r="P866" s="66"/>
      <c r="Q866" s="66"/>
      <c r="R866" s="66"/>
      <c r="S866" s="66"/>
      <c r="T866" s="67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T866" s="19" t="s">
        <v>146</v>
      </c>
      <c r="AU866" s="19" t="s">
        <v>82</v>
      </c>
    </row>
    <row r="867" spans="1:65" s="14" customFormat="1" ht="11.25" x14ac:dyDescent="0.2">
      <c r="B867" s="207"/>
      <c r="C867" s="208"/>
      <c r="D867" s="197" t="s">
        <v>148</v>
      </c>
      <c r="E867" s="209" t="s">
        <v>19</v>
      </c>
      <c r="F867" s="210" t="s">
        <v>1044</v>
      </c>
      <c r="G867" s="208"/>
      <c r="H867" s="209" t="s">
        <v>19</v>
      </c>
      <c r="I867" s="211"/>
      <c r="J867" s="208"/>
      <c r="K867" s="208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148</v>
      </c>
      <c r="AU867" s="216" t="s">
        <v>82</v>
      </c>
      <c r="AV867" s="14" t="s">
        <v>80</v>
      </c>
      <c r="AW867" s="14" t="s">
        <v>33</v>
      </c>
      <c r="AX867" s="14" t="s">
        <v>72</v>
      </c>
      <c r="AY867" s="216" t="s">
        <v>137</v>
      </c>
    </row>
    <row r="868" spans="1:65" s="14" customFormat="1" ht="11.25" x14ac:dyDescent="0.2">
      <c r="B868" s="207"/>
      <c r="C868" s="208"/>
      <c r="D868" s="197" t="s">
        <v>148</v>
      </c>
      <c r="E868" s="209" t="s">
        <v>19</v>
      </c>
      <c r="F868" s="210" t="s">
        <v>1045</v>
      </c>
      <c r="G868" s="208"/>
      <c r="H868" s="209" t="s">
        <v>19</v>
      </c>
      <c r="I868" s="211"/>
      <c r="J868" s="208"/>
      <c r="K868" s="208"/>
      <c r="L868" s="212"/>
      <c r="M868" s="213"/>
      <c r="N868" s="214"/>
      <c r="O868" s="214"/>
      <c r="P868" s="214"/>
      <c r="Q868" s="214"/>
      <c r="R868" s="214"/>
      <c r="S868" s="214"/>
      <c r="T868" s="215"/>
      <c r="AT868" s="216" t="s">
        <v>148</v>
      </c>
      <c r="AU868" s="216" t="s">
        <v>82</v>
      </c>
      <c r="AV868" s="14" t="s">
        <v>80</v>
      </c>
      <c r="AW868" s="14" t="s">
        <v>33</v>
      </c>
      <c r="AX868" s="14" t="s">
        <v>72</v>
      </c>
      <c r="AY868" s="216" t="s">
        <v>137</v>
      </c>
    </row>
    <row r="869" spans="1:65" s="13" customFormat="1" ht="11.25" x14ac:dyDescent="0.2">
      <c r="B869" s="195"/>
      <c r="C869" s="196"/>
      <c r="D869" s="197" t="s">
        <v>148</v>
      </c>
      <c r="E869" s="198" t="s">
        <v>19</v>
      </c>
      <c r="F869" s="199" t="s">
        <v>1046</v>
      </c>
      <c r="G869" s="196"/>
      <c r="H869" s="200">
        <v>23.977</v>
      </c>
      <c r="I869" s="201"/>
      <c r="J869" s="196"/>
      <c r="K869" s="196"/>
      <c r="L869" s="202"/>
      <c r="M869" s="203"/>
      <c r="N869" s="204"/>
      <c r="O869" s="204"/>
      <c r="P869" s="204"/>
      <c r="Q869" s="204"/>
      <c r="R869" s="204"/>
      <c r="S869" s="204"/>
      <c r="T869" s="205"/>
      <c r="AT869" s="206" t="s">
        <v>148</v>
      </c>
      <c r="AU869" s="206" t="s">
        <v>82</v>
      </c>
      <c r="AV869" s="13" t="s">
        <v>82</v>
      </c>
      <c r="AW869" s="13" t="s">
        <v>33</v>
      </c>
      <c r="AX869" s="13" t="s">
        <v>72</v>
      </c>
      <c r="AY869" s="206" t="s">
        <v>137</v>
      </c>
    </row>
    <row r="870" spans="1:65" s="14" customFormat="1" ht="11.25" x14ac:dyDescent="0.2">
      <c r="B870" s="207"/>
      <c r="C870" s="208"/>
      <c r="D870" s="197" t="s">
        <v>148</v>
      </c>
      <c r="E870" s="209" t="s">
        <v>19</v>
      </c>
      <c r="F870" s="210" t="s">
        <v>1047</v>
      </c>
      <c r="G870" s="208"/>
      <c r="H870" s="209" t="s">
        <v>19</v>
      </c>
      <c r="I870" s="211"/>
      <c r="J870" s="208"/>
      <c r="K870" s="208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148</v>
      </c>
      <c r="AU870" s="216" t="s">
        <v>82</v>
      </c>
      <c r="AV870" s="14" t="s">
        <v>80</v>
      </c>
      <c r="AW870" s="14" t="s">
        <v>33</v>
      </c>
      <c r="AX870" s="14" t="s">
        <v>72</v>
      </c>
      <c r="AY870" s="216" t="s">
        <v>137</v>
      </c>
    </row>
    <row r="871" spans="1:65" s="14" customFormat="1" ht="11.25" x14ac:dyDescent="0.2">
      <c r="B871" s="207"/>
      <c r="C871" s="208"/>
      <c r="D871" s="197" t="s">
        <v>148</v>
      </c>
      <c r="E871" s="209" t="s">
        <v>19</v>
      </c>
      <c r="F871" s="210" t="s">
        <v>377</v>
      </c>
      <c r="G871" s="208"/>
      <c r="H871" s="209" t="s">
        <v>19</v>
      </c>
      <c r="I871" s="211"/>
      <c r="J871" s="208"/>
      <c r="K871" s="208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148</v>
      </c>
      <c r="AU871" s="216" t="s">
        <v>82</v>
      </c>
      <c r="AV871" s="14" t="s">
        <v>80</v>
      </c>
      <c r="AW871" s="14" t="s">
        <v>33</v>
      </c>
      <c r="AX871" s="14" t="s">
        <v>72</v>
      </c>
      <c r="AY871" s="216" t="s">
        <v>137</v>
      </c>
    </row>
    <row r="872" spans="1:65" s="13" customFormat="1" ht="11.25" x14ac:dyDescent="0.2">
      <c r="B872" s="195"/>
      <c r="C872" s="196"/>
      <c r="D872" s="197" t="s">
        <v>148</v>
      </c>
      <c r="E872" s="198" t="s">
        <v>19</v>
      </c>
      <c r="F872" s="199" t="s">
        <v>1048</v>
      </c>
      <c r="G872" s="196"/>
      <c r="H872" s="200">
        <v>22.625</v>
      </c>
      <c r="I872" s="201"/>
      <c r="J872" s="196"/>
      <c r="K872" s="196"/>
      <c r="L872" s="202"/>
      <c r="M872" s="203"/>
      <c r="N872" s="204"/>
      <c r="O872" s="204"/>
      <c r="P872" s="204"/>
      <c r="Q872" s="204"/>
      <c r="R872" s="204"/>
      <c r="S872" s="204"/>
      <c r="T872" s="205"/>
      <c r="AT872" s="206" t="s">
        <v>148</v>
      </c>
      <c r="AU872" s="206" t="s">
        <v>82</v>
      </c>
      <c r="AV872" s="13" t="s">
        <v>82</v>
      </c>
      <c r="AW872" s="13" t="s">
        <v>33</v>
      </c>
      <c r="AX872" s="13" t="s">
        <v>72</v>
      </c>
      <c r="AY872" s="206" t="s">
        <v>137</v>
      </c>
    </row>
    <row r="873" spans="1:65" s="14" customFormat="1" ht="11.25" x14ac:dyDescent="0.2">
      <c r="B873" s="207"/>
      <c r="C873" s="208"/>
      <c r="D873" s="197" t="s">
        <v>148</v>
      </c>
      <c r="E873" s="209" t="s">
        <v>19</v>
      </c>
      <c r="F873" s="210" t="s">
        <v>1049</v>
      </c>
      <c r="G873" s="208"/>
      <c r="H873" s="209" t="s">
        <v>19</v>
      </c>
      <c r="I873" s="211"/>
      <c r="J873" s="208"/>
      <c r="K873" s="208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148</v>
      </c>
      <c r="AU873" s="216" t="s">
        <v>82</v>
      </c>
      <c r="AV873" s="14" t="s">
        <v>80</v>
      </c>
      <c r="AW873" s="14" t="s">
        <v>33</v>
      </c>
      <c r="AX873" s="14" t="s">
        <v>72</v>
      </c>
      <c r="AY873" s="216" t="s">
        <v>137</v>
      </c>
    </row>
    <row r="874" spans="1:65" s="13" customFormat="1" ht="11.25" x14ac:dyDescent="0.2">
      <c r="B874" s="195"/>
      <c r="C874" s="196"/>
      <c r="D874" s="197" t="s">
        <v>148</v>
      </c>
      <c r="E874" s="198" t="s">
        <v>19</v>
      </c>
      <c r="F874" s="199" t="s">
        <v>1050</v>
      </c>
      <c r="G874" s="196"/>
      <c r="H874" s="200">
        <v>2.363</v>
      </c>
      <c r="I874" s="201"/>
      <c r="J874" s="196"/>
      <c r="K874" s="196"/>
      <c r="L874" s="202"/>
      <c r="M874" s="203"/>
      <c r="N874" s="204"/>
      <c r="O874" s="204"/>
      <c r="P874" s="204"/>
      <c r="Q874" s="204"/>
      <c r="R874" s="204"/>
      <c r="S874" s="204"/>
      <c r="T874" s="205"/>
      <c r="AT874" s="206" t="s">
        <v>148</v>
      </c>
      <c r="AU874" s="206" t="s">
        <v>82</v>
      </c>
      <c r="AV874" s="13" t="s">
        <v>82</v>
      </c>
      <c r="AW874" s="13" t="s">
        <v>33</v>
      </c>
      <c r="AX874" s="13" t="s">
        <v>72</v>
      </c>
      <c r="AY874" s="206" t="s">
        <v>137</v>
      </c>
    </row>
    <row r="875" spans="1:65" s="15" customFormat="1" ht="11.25" x14ac:dyDescent="0.2">
      <c r="B875" s="217"/>
      <c r="C875" s="218"/>
      <c r="D875" s="197" t="s">
        <v>148</v>
      </c>
      <c r="E875" s="219" t="s">
        <v>19</v>
      </c>
      <c r="F875" s="220" t="s">
        <v>189</v>
      </c>
      <c r="G875" s="218"/>
      <c r="H875" s="221">
        <v>48.965000000000003</v>
      </c>
      <c r="I875" s="222"/>
      <c r="J875" s="218"/>
      <c r="K875" s="218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148</v>
      </c>
      <c r="AU875" s="227" t="s">
        <v>82</v>
      </c>
      <c r="AV875" s="15" t="s">
        <v>144</v>
      </c>
      <c r="AW875" s="15" t="s">
        <v>33</v>
      </c>
      <c r="AX875" s="15" t="s">
        <v>80</v>
      </c>
      <c r="AY875" s="227" t="s">
        <v>137</v>
      </c>
    </row>
    <row r="876" spans="1:65" s="2" customFormat="1" ht="16.5" customHeight="1" x14ac:dyDescent="0.2">
      <c r="A876" s="36"/>
      <c r="B876" s="37"/>
      <c r="C876" s="239" t="s">
        <v>1072</v>
      </c>
      <c r="D876" s="239" t="s">
        <v>434</v>
      </c>
      <c r="E876" s="240" t="s">
        <v>1073</v>
      </c>
      <c r="F876" s="241" t="s">
        <v>1074</v>
      </c>
      <c r="G876" s="242" t="s">
        <v>143</v>
      </c>
      <c r="H876" s="243">
        <v>53.862000000000002</v>
      </c>
      <c r="I876" s="244"/>
      <c r="J876" s="245">
        <f>ROUND(I876*H876,2)</f>
        <v>0</v>
      </c>
      <c r="K876" s="246"/>
      <c r="L876" s="247"/>
      <c r="M876" s="248" t="s">
        <v>19</v>
      </c>
      <c r="N876" s="249" t="s">
        <v>43</v>
      </c>
      <c r="O876" s="66"/>
      <c r="P876" s="186">
        <f>O876*H876</f>
        <v>0</v>
      </c>
      <c r="Q876" s="186">
        <v>1.7999999999999999E-2</v>
      </c>
      <c r="R876" s="186">
        <f>Q876*H876</f>
        <v>0.96951599999999993</v>
      </c>
      <c r="S876" s="186">
        <v>0</v>
      </c>
      <c r="T876" s="187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88" t="s">
        <v>459</v>
      </c>
      <c r="AT876" s="188" t="s">
        <v>434</v>
      </c>
      <c r="AU876" s="188" t="s">
        <v>82</v>
      </c>
      <c r="AY876" s="19" t="s">
        <v>137</v>
      </c>
      <c r="BE876" s="189">
        <f>IF(N876="základní",J876,0)</f>
        <v>0</v>
      </c>
      <c r="BF876" s="189">
        <f>IF(N876="snížená",J876,0)</f>
        <v>0</v>
      </c>
      <c r="BG876" s="189">
        <f>IF(N876="zákl. přenesená",J876,0)</f>
        <v>0</v>
      </c>
      <c r="BH876" s="189">
        <f>IF(N876="sníž. přenesená",J876,0)</f>
        <v>0</v>
      </c>
      <c r="BI876" s="189">
        <f>IF(N876="nulová",J876,0)</f>
        <v>0</v>
      </c>
      <c r="BJ876" s="19" t="s">
        <v>80</v>
      </c>
      <c r="BK876" s="189">
        <f>ROUND(I876*H876,2)</f>
        <v>0</v>
      </c>
      <c r="BL876" s="19" t="s">
        <v>244</v>
      </c>
      <c r="BM876" s="188" t="s">
        <v>1075</v>
      </c>
    </row>
    <row r="877" spans="1:65" s="13" customFormat="1" ht="11.25" x14ac:dyDescent="0.2">
      <c r="B877" s="195"/>
      <c r="C877" s="196"/>
      <c r="D877" s="197" t="s">
        <v>148</v>
      </c>
      <c r="E877" s="196"/>
      <c r="F877" s="199" t="s">
        <v>1076</v>
      </c>
      <c r="G877" s="196"/>
      <c r="H877" s="200">
        <v>53.862000000000002</v>
      </c>
      <c r="I877" s="201"/>
      <c r="J877" s="196"/>
      <c r="K877" s="196"/>
      <c r="L877" s="202"/>
      <c r="M877" s="203"/>
      <c r="N877" s="204"/>
      <c r="O877" s="204"/>
      <c r="P877" s="204"/>
      <c r="Q877" s="204"/>
      <c r="R877" s="204"/>
      <c r="S877" s="204"/>
      <c r="T877" s="205"/>
      <c r="AT877" s="206" t="s">
        <v>148</v>
      </c>
      <c r="AU877" s="206" t="s">
        <v>82</v>
      </c>
      <c r="AV877" s="13" t="s">
        <v>82</v>
      </c>
      <c r="AW877" s="13" t="s">
        <v>4</v>
      </c>
      <c r="AX877" s="13" t="s">
        <v>80</v>
      </c>
      <c r="AY877" s="206" t="s">
        <v>137</v>
      </c>
    </row>
    <row r="878" spans="1:65" s="2" customFormat="1" ht="16.5" customHeight="1" x14ac:dyDescent="0.2">
      <c r="A878" s="36"/>
      <c r="B878" s="37"/>
      <c r="C878" s="176" t="s">
        <v>1077</v>
      </c>
      <c r="D878" s="176" t="s">
        <v>140</v>
      </c>
      <c r="E878" s="177" t="s">
        <v>1078</v>
      </c>
      <c r="F878" s="178" t="s">
        <v>1079</v>
      </c>
      <c r="G878" s="179" t="s">
        <v>143</v>
      </c>
      <c r="H878" s="180">
        <v>12.38</v>
      </c>
      <c r="I878" s="181"/>
      <c r="J878" s="182">
        <f>ROUND(I878*H878,2)</f>
        <v>0</v>
      </c>
      <c r="K878" s="183"/>
      <c r="L878" s="41"/>
      <c r="M878" s="184" t="s">
        <v>19</v>
      </c>
      <c r="N878" s="185" t="s">
        <v>43</v>
      </c>
      <c r="O878" s="66"/>
      <c r="P878" s="186">
        <f>O878*H878</f>
        <v>0</v>
      </c>
      <c r="Q878" s="186">
        <v>0</v>
      </c>
      <c r="R878" s="186">
        <f>Q878*H878</f>
        <v>0</v>
      </c>
      <c r="S878" s="186">
        <v>0</v>
      </c>
      <c r="T878" s="187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88" t="s">
        <v>244</v>
      </c>
      <c r="AT878" s="188" t="s">
        <v>140</v>
      </c>
      <c r="AU878" s="188" t="s">
        <v>82</v>
      </c>
      <c r="AY878" s="19" t="s">
        <v>137</v>
      </c>
      <c r="BE878" s="189">
        <f>IF(N878="základní",J878,0)</f>
        <v>0</v>
      </c>
      <c r="BF878" s="189">
        <f>IF(N878="snížená",J878,0)</f>
        <v>0</v>
      </c>
      <c r="BG878" s="189">
        <f>IF(N878="zákl. přenesená",J878,0)</f>
        <v>0</v>
      </c>
      <c r="BH878" s="189">
        <f>IF(N878="sníž. přenesená",J878,0)</f>
        <v>0</v>
      </c>
      <c r="BI878" s="189">
        <f>IF(N878="nulová",J878,0)</f>
        <v>0</v>
      </c>
      <c r="BJ878" s="19" t="s">
        <v>80</v>
      </c>
      <c r="BK878" s="189">
        <f>ROUND(I878*H878,2)</f>
        <v>0</v>
      </c>
      <c r="BL878" s="19" t="s">
        <v>244</v>
      </c>
      <c r="BM878" s="188" t="s">
        <v>1080</v>
      </c>
    </row>
    <row r="879" spans="1:65" s="2" customFormat="1" ht="11.25" x14ac:dyDescent="0.2">
      <c r="A879" s="36"/>
      <c r="B879" s="37"/>
      <c r="C879" s="38"/>
      <c r="D879" s="190" t="s">
        <v>146</v>
      </c>
      <c r="E879" s="38"/>
      <c r="F879" s="191" t="s">
        <v>1081</v>
      </c>
      <c r="G879" s="38"/>
      <c r="H879" s="38"/>
      <c r="I879" s="192"/>
      <c r="J879" s="38"/>
      <c r="K879" s="38"/>
      <c r="L879" s="41"/>
      <c r="M879" s="193"/>
      <c r="N879" s="194"/>
      <c r="O879" s="66"/>
      <c r="P879" s="66"/>
      <c r="Q879" s="66"/>
      <c r="R879" s="66"/>
      <c r="S879" s="66"/>
      <c r="T879" s="67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T879" s="19" t="s">
        <v>146</v>
      </c>
      <c r="AU879" s="19" t="s">
        <v>82</v>
      </c>
    </row>
    <row r="880" spans="1:65" s="13" customFormat="1" ht="11.25" x14ac:dyDescent="0.2">
      <c r="B880" s="195"/>
      <c r="C880" s="196"/>
      <c r="D880" s="197" t="s">
        <v>148</v>
      </c>
      <c r="E880" s="198" t="s">
        <v>19</v>
      </c>
      <c r="F880" s="199" t="s">
        <v>1082</v>
      </c>
      <c r="G880" s="196"/>
      <c r="H880" s="200">
        <v>7.38</v>
      </c>
      <c r="I880" s="201"/>
      <c r="J880" s="196"/>
      <c r="K880" s="196"/>
      <c r="L880" s="202"/>
      <c r="M880" s="203"/>
      <c r="N880" s="204"/>
      <c r="O880" s="204"/>
      <c r="P880" s="204"/>
      <c r="Q880" s="204"/>
      <c r="R880" s="204"/>
      <c r="S880" s="204"/>
      <c r="T880" s="205"/>
      <c r="AT880" s="206" t="s">
        <v>148</v>
      </c>
      <c r="AU880" s="206" t="s">
        <v>82</v>
      </c>
      <c r="AV880" s="13" t="s">
        <v>82</v>
      </c>
      <c r="AW880" s="13" t="s">
        <v>33</v>
      </c>
      <c r="AX880" s="13" t="s">
        <v>72</v>
      </c>
      <c r="AY880" s="206" t="s">
        <v>137</v>
      </c>
    </row>
    <row r="881" spans="1:65" s="13" customFormat="1" ht="11.25" x14ac:dyDescent="0.2">
      <c r="B881" s="195"/>
      <c r="C881" s="196"/>
      <c r="D881" s="197" t="s">
        <v>148</v>
      </c>
      <c r="E881" s="198" t="s">
        <v>19</v>
      </c>
      <c r="F881" s="199" t="s">
        <v>1083</v>
      </c>
      <c r="G881" s="196"/>
      <c r="H881" s="200">
        <v>2.9</v>
      </c>
      <c r="I881" s="201"/>
      <c r="J881" s="196"/>
      <c r="K881" s="196"/>
      <c r="L881" s="202"/>
      <c r="M881" s="203"/>
      <c r="N881" s="204"/>
      <c r="O881" s="204"/>
      <c r="P881" s="204"/>
      <c r="Q881" s="204"/>
      <c r="R881" s="204"/>
      <c r="S881" s="204"/>
      <c r="T881" s="205"/>
      <c r="AT881" s="206" t="s">
        <v>148</v>
      </c>
      <c r="AU881" s="206" t="s">
        <v>82</v>
      </c>
      <c r="AV881" s="13" t="s">
        <v>82</v>
      </c>
      <c r="AW881" s="13" t="s">
        <v>33</v>
      </c>
      <c r="AX881" s="13" t="s">
        <v>72</v>
      </c>
      <c r="AY881" s="206" t="s">
        <v>137</v>
      </c>
    </row>
    <row r="882" spans="1:65" s="13" customFormat="1" ht="11.25" x14ac:dyDescent="0.2">
      <c r="B882" s="195"/>
      <c r="C882" s="196"/>
      <c r="D882" s="197" t="s">
        <v>148</v>
      </c>
      <c r="E882" s="198" t="s">
        <v>19</v>
      </c>
      <c r="F882" s="199" t="s">
        <v>1084</v>
      </c>
      <c r="G882" s="196"/>
      <c r="H882" s="200">
        <v>2.1</v>
      </c>
      <c r="I882" s="201"/>
      <c r="J882" s="196"/>
      <c r="K882" s="196"/>
      <c r="L882" s="202"/>
      <c r="M882" s="203"/>
      <c r="N882" s="204"/>
      <c r="O882" s="204"/>
      <c r="P882" s="204"/>
      <c r="Q882" s="204"/>
      <c r="R882" s="204"/>
      <c r="S882" s="204"/>
      <c r="T882" s="205"/>
      <c r="AT882" s="206" t="s">
        <v>148</v>
      </c>
      <c r="AU882" s="206" t="s">
        <v>82</v>
      </c>
      <c r="AV882" s="13" t="s">
        <v>82</v>
      </c>
      <c r="AW882" s="13" t="s">
        <v>33</v>
      </c>
      <c r="AX882" s="13" t="s">
        <v>72</v>
      </c>
      <c r="AY882" s="206" t="s">
        <v>137</v>
      </c>
    </row>
    <row r="883" spans="1:65" s="15" customFormat="1" ht="11.25" x14ac:dyDescent="0.2">
      <c r="B883" s="217"/>
      <c r="C883" s="218"/>
      <c r="D883" s="197" t="s">
        <v>148</v>
      </c>
      <c r="E883" s="219" t="s">
        <v>19</v>
      </c>
      <c r="F883" s="220" t="s">
        <v>189</v>
      </c>
      <c r="G883" s="218"/>
      <c r="H883" s="221">
        <v>12.38</v>
      </c>
      <c r="I883" s="222"/>
      <c r="J883" s="218"/>
      <c r="K883" s="218"/>
      <c r="L883" s="223"/>
      <c r="M883" s="224"/>
      <c r="N883" s="225"/>
      <c r="O883" s="225"/>
      <c r="P883" s="225"/>
      <c r="Q883" s="225"/>
      <c r="R883" s="225"/>
      <c r="S883" s="225"/>
      <c r="T883" s="226"/>
      <c r="AT883" s="227" t="s">
        <v>148</v>
      </c>
      <c r="AU883" s="227" t="s">
        <v>82</v>
      </c>
      <c r="AV883" s="15" t="s">
        <v>144</v>
      </c>
      <c r="AW883" s="15" t="s">
        <v>33</v>
      </c>
      <c r="AX883" s="15" t="s">
        <v>80</v>
      </c>
      <c r="AY883" s="227" t="s">
        <v>137</v>
      </c>
    </row>
    <row r="884" spans="1:65" s="2" customFormat="1" ht="16.5" customHeight="1" x14ac:dyDescent="0.2">
      <c r="A884" s="36"/>
      <c r="B884" s="37"/>
      <c r="C884" s="176" t="s">
        <v>1085</v>
      </c>
      <c r="D884" s="176" t="s">
        <v>140</v>
      </c>
      <c r="E884" s="177" t="s">
        <v>1086</v>
      </c>
      <c r="F884" s="178" t="s">
        <v>1087</v>
      </c>
      <c r="G884" s="179" t="s">
        <v>143</v>
      </c>
      <c r="H884" s="180">
        <v>16.911000000000001</v>
      </c>
      <c r="I884" s="181"/>
      <c r="J884" s="182">
        <f>ROUND(I884*H884,2)</f>
        <v>0</v>
      </c>
      <c r="K884" s="183"/>
      <c r="L884" s="41"/>
      <c r="M884" s="184" t="s">
        <v>19</v>
      </c>
      <c r="N884" s="185" t="s">
        <v>43</v>
      </c>
      <c r="O884" s="66"/>
      <c r="P884" s="186">
        <f>O884*H884</f>
        <v>0</v>
      </c>
      <c r="Q884" s="186">
        <v>1.5E-3</v>
      </c>
      <c r="R884" s="186">
        <f>Q884*H884</f>
        <v>2.5366500000000004E-2</v>
      </c>
      <c r="S884" s="186">
        <v>0</v>
      </c>
      <c r="T884" s="187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88" t="s">
        <v>244</v>
      </c>
      <c r="AT884" s="188" t="s">
        <v>140</v>
      </c>
      <c r="AU884" s="188" t="s">
        <v>82</v>
      </c>
      <c r="AY884" s="19" t="s">
        <v>137</v>
      </c>
      <c r="BE884" s="189">
        <f>IF(N884="základní",J884,0)</f>
        <v>0</v>
      </c>
      <c r="BF884" s="189">
        <f>IF(N884="snížená",J884,0)</f>
        <v>0</v>
      </c>
      <c r="BG884" s="189">
        <f>IF(N884="zákl. přenesená",J884,0)</f>
        <v>0</v>
      </c>
      <c r="BH884" s="189">
        <f>IF(N884="sníž. přenesená",J884,0)</f>
        <v>0</v>
      </c>
      <c r="BI884" s="189">
        <f>IF(N884="nulová",J884,0)</f>
        <v>0</v>
      </c>
      <c r="BJ884" s="19" t="s">
        <v>80</v>
      </c>
      <c r="BK884" s="189">
        <f>ROUND(I884*H884,2)</f>
        <v>0</v>
      </c>
      <c r="BL884" s="19" t="s">
        <v>244</v>
      </c>
      <c r="BM884" s="188" t="s">
        <v>1088</v>
      </c>
    </row>
    <row r="885" spans="1:65" s="2" customFormat="1" ht="11.25" x14ac:dyDescent="0.2">
      <c r="A885" s="36"/>
      <c r="B885" s="37"/>
      <c r="C885" s="38"/>
      <c r="D885" s="190" t="s">
        <v>146</v>
      </c>
      <c r="E885" s="38"/>
      <c r="F885" s="191" t="s">
        <v>1089</v>
      </c>
      <c r="G885" s="38"/>
      <c r="H885" s="38"/>
      <c r="I885" s="192"/>
      <c r="J885" s="38"/>
      <c r="K885" s="38"/>
      <c r="L885" s="41"/>
      <c r="M885" s="193"/>
      <c r="N885" s="194"/>
      <c r="O885" s="66"/>
      <c r="P885" s="66"/>
      <c r="Q885" s="66"/>
      <c r="R885" s="66"/>
      <c r="S885" s="66"/>
      <c r="T885" s="67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T885" s="19" t="s">
        <v>146</v>
      </c>
      <c r="AU885" s="19" t="s">
        <v>82</v>
      </c>
    </row>
    <row r="886" spans="1:65" s="14" customFormat="1" ht="11.25" x14ac:dyDescent="0.2">
      <c r="B886" s="207"/>
      <c r="C886" s="208"/>
      <c r="D886" s="197" t="s">
        <v>148</v>
      </c>
      <c r="E886" s="209" t="s">
        <v>19</v>
      </c>
      <c r="F886" s="210" t="s">
        <v>1090</v>
      </c>
      <c r="G886" s="208"/>
      <c r="H886" s="209" t="s">
        <v>19</v>
      </c>
      <c r="I886" s="211"/>
      <c r="J886" s="208"/>
      <c r="K886" s="208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148</v>
      </c>
      <c r="AU886" s="216" t="s">
        <v>82</v>
      </c>
      <c r="AV886" s="14" t="s">
        <v>80</v>
      </c>
      <c r="AW886" s="14" t="s">
        <v>33</v>
      </c>
      <c r="AX886" s="14" t="s">
        <v>72</v>
      </c>
      <c r="AY886" s="216" t="s">
        <v>137</v>
      </c>
    </row>
    <row r="887" spans="1:65" s="13" customFormat="1" ht="11.25" x14ac:dyDescent="0.2">
      <c r="B887" s="195"/>
      <c r="C887" s="196"/>
      <c r="D887" s="197" t="s">
        <v>148</v>
      </c>
      <c r="E887" s="198" t="s">
        <v>19</v>
      </c>
      <c r="F887" s="199" t="s">
        <v>1091</v>
      </c>
      <c r="G887" s="196"/>
      <c r="H887" s="200">
        <v>8.7769999999999992</v>
      </c>
      <c r="I887" s="201"/>
      <c r="J887" s="196"/>
      <c r="K887" s="196"/>
      <c r="L887" s="202"/>
      <c r="M887" s="203"/>
      <c r="N887" s="204"/>
      <c r="O887" s="204"/>
      <c r="P887" s="204"/>
      <c r="Q887" s="204"/>
      <c r="R887" s="204"/>
      <c r="S887" s="204"/>
      <c r="T887" s="205"/>
      <c r="AT887" s="206" t="s">
        <v>148</v>
      </c>
      <c r="AU887" s="206" t="s">
        <v>82</v>
      </c>
      <c r="AV887" s="13" t="s">
        <v>82</v>
      </c>
      <c r="AW887" s="13" t="s">
        <v>33</v>
      </c>
      <c r="AX887" s="13" t="s">
        <v>72</v>
      </c>
      <c r="AY887" s="206" t="s">
        <v>137</v>
      </c>
    </row>
    <row r="888" spans="1:65" s="13" customFormat="1" ht="11.25" x14ac:dyDescent="0.2">
      <c r="B888" s="195"/>
      <c r="C888" s="196"/>
      <c r="D888" s="197" t="s">
        <v>148</v>
      </c>
      <c r="E888" s="198" t="s">
        <v>19</v>
      </c>
      <c r="F888" s="199" t="s">
        <v>1092</v>
      </c>
      <c r="G888" s="196"/>
      <c r="H888" s="200">
        <v>1.9990000000000001</v>
      </c>
      <c r="I888" s="201"/>
      <c r="J888" s="196"/>
      <c r="K888" s="196"/>
      <c r="L888" s="202"/>
      <c r="M888" s="203"/>
      <c r="N888" s="204"/>
      <c r="O888" s="204"/>
      <c r="P888" s="204"/>
      <c r="Q888" s="204"/>
      <c r="R888" s="204"/>
      <c r="S888" s="204"/>
      <c r="T888" s="205"/>
      <c r="AT888" s="206" t="s">
        <v>148</v>
      </c>
      <c r="AU888" s="206" t="s">
        <v>82</v>
      </c>
      <c r="AV888" s="13" t="s">
        <v>82</v>
      </c>
      <c r="AW888" s="13" t="s">
        <v>33</v>
      </c>
      <c r="AX888" s="13" t="s">
        <v>72</v>
      </c>
      <c r="AY888" s="206" t="s">
        <v>137</v>
      </c>
    </row>
    <row r="889" spans="1:65" s="13" customFormat="1" ht="11.25" x14ac:dyDescent="0.2">
      <c r="B889" s="195"/>
      <c r="C889" s="196"/>
      <c r="D889" s="197" t="s">
        <v>148</v>
      </c>
      <c r="E889" s="198" t="s">
        <v>19</v>
      </c>
      <c r="F889" s="199" t="s">
        <v>1093</v>
      </c>
      <c r="G889" s="196"/>
      <c r="H889" s="200">
        <v>2.371</v>
      </c>
      <c r="I889" s="201"/>
      <c r="J889" s="196"/>
      <c r="K889" s="196"/>
      <c r="L889" s="202"/>
      <c r="M889" s="203"/>
      <c r="N889" s="204"/>
      <c r="O889" s="204"/>
      <c r="P889" s="204"/>
      <c r="Q889" s="204"/>
      <c r="R889" s="204"/>
      <c r="S889" s="204"/>
      <c r="T889" s="205"/>
      <c r="AT889" s="206" t="s">
        <v>148</v>
      </c>
      <c r="AU889" s="206" t="s">
        <v>82</v>
      </c>
      <c r="AV889" s="13" t="s">
        <v>82</v>
      </c>
      <c r="AW889" s="13" t="s">
        <v>33</v>
      </c>
      <c r="AX889" s="13" t="s">
        <v>72</v>
      </c>
      <c r="AY889" s="206" t="s">
        <v>137</v>
      </c>
    </row>
    <row r="890" spans="1:65" s="13" customFormat="1" ht="11.25" x14ac:dyDescent="0.2">
      <c r="B890" s="195"/>
      <c r="C890" s="196"/>
      <c r="D890" s="197" t="s">
        <v>148</v>
      </c>
      <c r="E890" s="198" t="s">
        <v>19</v>
      </c>
      <c r="F890" s="199" t="s">
        <v>1094</v>
      </c>
      <c r="G890" s="196"/>
      <c r="H890" s="200">
        <v>0.52500000000000002</v>
      </c>
      <c r="I890" s="201"/>
      <c r="J890" s="196"/>
      <c r="K890" s="196"/>
      <c r="L890" s="202"/>
      <c r="M890" s="203"/>
      <c r="N890" s="204"/>
      <c r="O890" s="204"/>
      <c r="P890" s="204"/>
      <c r="Q890" s="204"/>
      <c r="R890" s="204"/>
      <c r="S890" s="204"/>
      <c r="T890" s="205"/>
      <c r="AT890" s="206" t="s">
        <v>148</v>
      </c>
      <c r="AU890" s="206" t="s">
        <v>82</v>
      </c>
      <c r="AV890" s="13" t="s">
        <v>82</v>
      </c>
      <c r="AW890" s="13" t="s">
        <v>33</v>
      </c>
      <c r="AX890" s="13" t="s">
        <v>72</v>
      </c>
      <c r="AY890" s="206" t="s">
        <v>137</v>
      </c>
    </row>
    <row r="891" spans="1:65" s="14" customFormat="1" ht="11.25" x14ac:dyDescent="0.2">
      <c r="B891" s="207"/>
      <c r="C891" s="208"/>
      <c r="D891" s="197" t="s">
        <v>148</v>
      </c>
      <c r="E891" s="209" t="s">
        <v>19</v>
      </c>
      <c r="F891" s="210" t="s">
        <v>1049</v>
      </c>
      <c r="G891" s="208"/>
      <c r="H891" s="209" t="s">
        <v>19</v>
      </c>
      <c r="I891" s="211"/>
      <c r="J891" s="208"/>
      <c r="K891" s="208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148</v>
      </c>
      <c r="AU891" s="216" t="s">
        <v>82</v>
      </c>
      <c r="AV891" s="14" t="s">
        <v>80</v>
      </c>
      <c r="AW891" s="14" t="s">
        <v>33</v>
      </c>
      <c r="AX891" s="14" t="s">
        <v>72</v>
      </c>
      <c r="AY891" s="216" t="s">
        <v>137</v>
      </c>
    </row>
    <row r="892" spans="1:65" s="13" customFormat="1" ht="11.25" x14ac:dyDescent="0.2">
      <c r="B892" s="195"/>
      <c r="C892" s="196"/>
      <c r="D892" s="197" t="s">
        <v>148</v>
      </c>
      <c r="E892" s="198" t="s">
        <v>19</v>
      </c>
      <c r="F892" s="199" t="s">
        <v>1095</v>
      </c>
      <c r="G892" s="196"/>
      <c r="H892" s="200">
        <v>2.976</v>
      </c>
      <c r="I892" s="201"/>
      <c r="J892" s="196"/>
      <c r="K892" s="196"/>
      <c r="L892" s="202"/>
      <c r="M892" s="203"/>
      <c r="N892" s="204"/>
      <c r="O892" s="204"/>
      <c r="P892" s="204"/>
      <c r="Q892" s="204"/>
      <c r="R892" s="204"/>
      <c r="S892" s="204"/>
      <c r="T892" s="205"/>
      <c r="AT892" s="206" t="s">
        <v>148</v>
      </c>
      <c r="AU892" s="206" t="s">
        <v>82</v>
      </c>
      <c r="AV892" s="13" t="s">
        <v>82</v>
      </c>
      <c r="AW892" s="13" t="s">
        <v>33</v>
      </c>
      <c r="AX892" s="13" t="s">
        <v>72</v>
      </c>
      <c r="AY892" s="206" t="s">
        <v>137</v>
      </c>
    </row>
    <row r="893" spans="1:65" s="13" customFormat="1" ht="11.25" x14ac:dyDescent="0.2">
      <c r="B893" s="195"/>
      <c r="C893" s="196"/>
      <c r="D893" s="197" t="s">
        <v>148</v>
      </c>
      <c r="E893" s="198" t="s">
        <v>19</v>
      </c>
      <c r="F893" s="199" t="s">
        <v>1096</v>
      </c>
      <c r="G893" s="196"/>
      <c r="H893" s="200">
        <v>0.26300000000000001</v>
      </c>
      <c r="I893" s="201"/>
      <c r="J893" s="196"/>
      <c r="K893" s="196"/>
      <c r="L893" s="202"/>
      <c r="M893" s="203"/>
      <c r="N893" s="204"/>
      <c r="O893" s="204"/>
      <c r="P893" s="204"/>
      <c r="Q893" s="204"/>
      <c r="R893" s="204"/>
      <c r="S893" s="204"/>
      <c r="T893" s="205"/>
      <c r="AT893" s="206" t="s">
        <v>148</v>
      </c>
      <c r="AU893" s="206" t="s">
        <v>82</v>
      </c>
      <c r="AV893" s="13" t="s">
        <v>82</v>
      </c>
      <c r="AW893" s="13" t="s">
        <v>33</v>
      </c>
      <c r="AX893" s="13" t="s">
        <v>72</v>
      </c>
      <c r="AY893" s="206" t="s">
        <v>137</v>
      </c>
    </row>
    <row r="894" spans="1:65" s="15" customFormat="1" ht="11.25" x14ac:dyDescent="0.2">
      <c r="B894" s="217"/>
      <c r="C894" s="218"/>
      <c r="D894" s="197" t="s">
        <v>148</v>
      </c>
      <c r="E894" s="219" t="s">
        <v>19</v>
      </c>
      <c r="F894" s="220" t="s">
        <v>189</v>
      </c>
      <c r="G894" s="218"/>
      <c r="H894" s="221">
        <v>16.911000000000001</v>
      </c>
      <c r="I894" s="222"/>
      <c r="J894" s="218"/>
      <c r="K894" s="218"/>
      <c r="L894" s="223"/>
      <c r="M894" s="224"/>
      <c r="N894" s="225"/>
      <c r="O894" s="225"/>
      <c r="P894" s="225"/>
      <c r="Q894" s="225"/>
      <c r="R894" s="225"/>
      <c r="S894" s="225"/>
      <c r="T894" s="226"/>
      <c r="AT894" s="227" t="s">
        <v>148</v>
      </c>
      <c r="AU894" s="227" t="s">
        <v>82</v>
      </c>
      <c r="AV894" s="15" t="s">
        <v>144</v>
      </c>
      <c r="AW894" s="15" t="s">
        <v>33</v>
      </c>
      <c r="AX894" s="15" t="s">
        <v>80</v>
      </c>
      <c r="AY894" s="227" t="s">
        <v>137</v>
      </c>
    </row>
    <row r="895" spans="1:65" s="2" customFormat="1" ht="24.2" customHeight="1" x14ac:dyDescent="0.2">
      <c r="A895" s="36"/>
      <c r="B895" s="37"/>
      <c r="C895" s="176" t="s">
        <v>1097</v>
      </c>
      <c r="D895" s="176" t="s">
        <v>140</v>
      </c>
      <c r="E895" s="177" t="s">
        <v>1098</v>
      </c>
      <c r="F895" s="178" t="s">
        <v>1099</v>
      </c>
      <c r="G895" s="179" t="s">
        <v>170</v>
      </c>
      <c r="H895" s="180">
        <v>1.3959999999999999</v>
      </c>
      <c r="I895" s="181"/>
      <c r="J895" s="182">
        <f>ROUND(I895*H895,2)</f>
        <v>0</v>
      </c>
      <c r="K895" s="183"/>
      <c r="L895" s="41"/>
      <c r="M895" s="184" t="s">
        <v>19</v>
      </c>
      <c r="N895" s="185" t="s">
        <v>43</v>
      </c>
      <c r="O895" s="66"/>
      <c r="P895" s="186">
        <f>O895*H895</f>
        <v>0</v>
      </c>
      <c r="Q895" s="186">
        <v>0</v>
      </c>
      <c r="R895" s="186">
        <f>Q895*H895</f>
        <v>0</v>
      </c>
      <c r="S895" s="186">
        <v>0</v>
      </c>
      <c r="T895" s="187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88" t="s">
        <v>244</v>
      </c>
      <c r="AT895" s="188" t="s">
        <v>140</v>
      </c>
      <c r="AU895" s="188" t="s">
        <v>82</v>
      </c>
      <c r="AY895" s="19" t="s">
        <v>137</v>
      </c>
      <c r="BE895" s="189">
        <f>IF(N895="základní",J895,0)</f>
        <v>0</v>
      </c>
      <c r="BF895" s="189">
        <f>IF(N895="snížená",J895,0)</f>
        <v>0</v>
      </c>
      <c r="BG895" s="189">
        <f>IF(N895="zákl. přenesená",J895,0)</f>
        <v>0</v>
      </c>
      <c r="BH895" s="189">
        <f>IF(N895="sníž. přenesená",J895,0)</f>
        <v>0</v>
      </c>
      <c r="BI895" s="189">
        <f>IF(N895="nulová",J895,0)</f>
        <v>0</v>
      </c>
      <c r="BJ895" s="19" t="s">
        <v>80</v>
      </c>
      <c r="BK895" s="189">
        <f>ROUND(I895*H895,2)</f>
        <v>0</v>
      </c>
      <c r="BL895" s="19" t="s">
        <v>244</v>
      </c>
      <c r="BM895" s="188" t="s">
        <v>1100</v>
      </c>
    </row>
    <row r="896" spans="1:65" s="2" customFormat="1" ht="11.25" x14ac:dyDescent="0.2">
      <c r="A896" s="36"/>
      <c r="B896" s="37"/>
      <c r="C896" s="38"/>
      <c r="D896" s="190" t="s">
        <v>146</v>
      </c>
      <c r="E896" s="38"/>
      <c r="F896" s="191" t="s">
        <v>1101</v>
      </c>
      <c r="G896" s="38"/>
      <c r="H896" s="38"/>
      <c r="I896" s="192"/>
      <c r="J896" s="38"/>
      <c r="K896" s="38"/>
      <c r="L896" s="41"/>
      <c r="M896" s="193"/>
      <c r="N896" s="194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146</v>
      </c>
      <c r="AU896" s="19" t="s">
        <v>82</v>
      </c>
    </row>
    <row r="897" spans="1:65" s="12" customFormat="1" ht="22.9" customHeight="1" x14ac:dyDescent="0.2">
      <c r="B897" s="160"/>
      <c r="C897" s="161"/>
      <c r="D897" s="162" t="s">
        <v>71</v>
      </c>
      <c r="E897" s="174" t="s">
        <v>1102</v>
      </c>
      <c r="F897" s="174" t="s">
        <v>1103</v>
      </c>
      <c r="G897" s="161"/>
      <c r="H897" s="161"/>
      <c r="I897" s="164"/>
      <c r="J897" s="175">
        <f>BK897</f>
        <v>0</v>
      </c>
      <c r="K897" s="161"/>
      <c r="L897" s="166"/>
      <c r="M897" s="167"/>
      <c r="N897" s="168"/>
      <c r="O897" s="168"/>
      <c r="P897" s="169">
        <f>SUM(P898:P945)</f>
        <v>0</v>
      </c>
      <c r="Q897" s="168"/>
      <c r="R897" s="169">
        <f>SUM(R898:R945)</f>
        <v>0.93709819000000005</v>
      </c>
      <c r="S897" s="168"/>
      <c r="T897" s="170">
        <f>SUM(T898:T945)</f>
        <v>0</v>
      </c>
      <c r="AR897" s="171" t="s">
        <v>82</v>
      </c>
      <c r="AT897" s="172" t="s">
        <v>71</v>
      </c>
      <c r="AU897" s="172" t="s">
        <v>80</v>
      </c>
      <c r="AY897" s="171" t="s">
        <v>137</v>
      </c>
      <c r="BK897" s="173">
        <f>SUM(BK898:BK945)</f>
        <v>0</v>
      </c>
    </row>
    <row r="898" spans="1:65" s="2" customFormat="1" ht="21.75" customHeight="1" x14ac:dyDescent="0.2">
      <c r="A898" s="36"/>
      <c r="B898" s="37"/>
      <c r="C898" s="176" t="s">
        <v>1104</v>
      </c>
      <c r="D898" s="176" t="s">
        <v>140</v>
      </c>
      <c r="E898" s="177" t="s">
        <v>1105</v>
      </c>
      <c r="F898" s="178" t="s">
        <v>1106</v>
      </c>
      <c r="G898" s="179" t="s">
        <v>143</v>
      </c>
      <c r="H898" s="180">
        <v>184.56299999999999</v>
      </c>
      <c r="I898" s="181"/>
      <c r="J898" s="182">
        <f>ROUND(I898*H898,2)</f>
        <v>0</v>
      </c>
      <c r="K898" s="183"/>
      <c r="L898" s="41"/>
      <c r="M898" s="184" t="s">
        <v>19</v>
      </c>
      <c r="N898" s="185" t="s">
        <v>43</v>
      </c>
      <c r="O898" s="66"/>
      <c r="P898" s="186">
        <f>O898*H898</f>
        <v>0</v>
      </c>
      <c r="Q898" s="186">
        <v>3.0000000000000001E-5</v>
      </c>
      <c r="R898" s="186">
        <f>Q898*H898</f>
        <v>5.53689E-3</v>
      </c>
      <c r="S898" s="186">
        <v>0</v>
      </c>
      <c r="T898" s="187">
        <f>S898*H898</f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88" t="s">
        <v>244</v>
      </c>
      <c r="AT898" s="188" t="s">
        <v>140</v>
      </c>
      <c r="AU898" s="188" t="s">
        <v>82</v>
      </c>
      <c r="AY898" s="19" t="s">
        <v>137</v>
      </c>
      <c r="BE898" s="189">
        <f>IF(N898="základní",J898,0)</f>
        <v>0</v>
      </c>
      <c r="BF898" s="189">
        <f>IF(N898="snížená",J898,0)</f>
        <v>0</v>
      </c>
      <c r="BG898" s="189">
        <f>IF(N898="zákl. přenesená",J898,0)</f>
        <v>0</v>
      </c>
      <c r="BH898" s="189">
        <f>IF(N898="sníž. přenesená",J898,0)</f>
        <v>0</v>
      </c>
      <c r="BI898" s="189">
        <f>IF(N898="nulová",J898,0)</f>
        <v>0</v>
      </c>
      <c r="BJ898" s="19" t="s">
        <v>80</v>
      </c>
      <c r="BK898" s="189">
        <f>ROUND(I898*H898,2)</f>
        <v>0</v>
      </c>
      <c r="BL898" s="19" t="s">
        <v>244</v>
      </c>
      <c r="BM898" s="188" t="s">
        <v>1107</v>
      </c>
    </row>
    <row r="899" spans="1:65" s="2" customFormat="1" ht="11.25" x14ac:dyDescent="0.2">
      <c r="A899" s="36"/>
      <c r="B899" s="37"/>
      <c r="C899" s="38"/>
      <c r="D899" s="190" t="s">
        <v>146</v>
      </c>
      <c r="E899" s="38"/>
      <c r="F899" s="191" t="s">
        <v>1108</v>
      </c>
      <c r="G899" s="38"/>
      <c r="H899" s="38"/>
      <c r="I899" s="192"/>
      <c r="J899" s="38"/>
      <c r="K899" s="38"/>
      <c r="L899" s="41"/>
      <c r="M899" s="193"/>
      <c r="N899" s="194"/>
      <c r="O899" s="66"/>
      <c r="P899" s="66"/>
      <c r="Q899" s="66"/>
      <c r="R899" s="66"/>
      <c r="S899" s="66"/>
      <c r="T899" s="67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T899" s="19" t="s">
        <v>146</v>
      </c>
      <c r="AU899" s="19" t="s">
        <v>82</v>
      </c>
    </row>
    <row r="900" spans="1:65" s="14" customFormat="1" ht="11.25" x14ac:dyDescent="0.2">
      <c r="B900" s="207"/>
      <c r="C900" s="208"/>
      <c r="D900" s="197" t="s">
        <v>148</v>
      </c>
      <c r="E900" s="209" t="s">
        <v>19</v>
      </c>
      <c r="F900" s="210" t="s">
        <v>1109</v>
      </c>
      <c r="G900" s="208"/>
      <c r="H900" s="209" t="s">
        <v>19</v>
      </c>
      <c r="I900" s="211"/>
      <c r="J900" s="208"/>
      <c r="K900" s="208"/>
      <c r="L900" s="212"/>
      <c r="M900" s="213"/>
      <c r="N900" s="214"/>
      <c r="O900" s="214"/>
      <c r="P900" s="214"/>
      <c r="Q900" s="214"/>
      <c r="R900" s="214"/>
      <c r="S900" s="214"/>
      <c r="T900" s="215"/>
      <c r="AT900" s="216" t="s">
        <v>148</v>
      </c>
      <c r="AU900" s="216" t="s">
        <v>82</v>
      </c>
      <c r="AV900" s="14" t="s">
        <v>80</v>
      </c>
      <c r="AW900" s="14" t="s">
        <v>33</v>
      </c>
      <c r="AX900" s="14" t="s">
        <v>72</v>
      </c>
      <c r="AY900" s="216" t="s">
        <v>137</v>
      </c>
    </row>
    <row r="901" spans="1:65" s="14" customFormat="1" ht="11.25" x14ac:dyDescent="0.2">
      <c r="B901" s="207"/>
      <c r="C901" s="208"/>
      <c r="D901" s="197" t="s">
        <v>148</v>
      </c>
      <c r="E901" s="209" t="s">
        <v>19</v>
      </c>
      <c r="F901" s="210" t="s">
        <v>359</v>
      </c>
      <c r="G901" s="208"/>
      <c r="H901" s="209" t="s">
        <v>19</v>
      </c>
      <c r="I901" s="211"/>
      <c r="J901" s="208"/>
      <c r="K901" s="208"/>
      <c r="L901" s="212"/>
      <c r="M901" s="213"/>
      <c r="N901" s="214"/>
      <c r="O901" s="214"/>
      <c r="P901" s="214"/>
      <c r="Q901" s="214"/>
      <c r="R901" s="214"/>
      <c r="S901" s="214"/>
      <c r="T901" s="215"/>
      <c r="AT901" s="216" t="s">
        <v>148</v>
      </c>
      <c r="AU901" s="216" t="s">
        <v>82</v>
      </c>
      <c r="AV901" s="14" t="s">
        <v>80</v>
      </c>
      <c r="AW901" s="14" t="s">
        <v>33</v>
      </c>
      <c r="AX901" s="14" t="s">
        <v>72</v>
      </c>
      <c r="AY901" s="216" t="s">
        <v>137</v>
      </c>
    </row>
    <row r="902" spans="1:65" s="13" customFormat="1" ht="11.25" x14ac:dyDescent="0.2">
      <c r="B902" s="195"/>
      <c r="C902" s="196"/>
      <c r="D902" s="197" t="s">
        <v>148</v>
      </c>
      <c r="E902" s="198" t="s">
        <v>19</v>
      </c>
      <c r="F902" s="199" t="s">
        <v>624</v>
      </c>
      <c r="G902" s="196"/>
      <c r="H902" s="200">
        <v>111.075</v>
      </c>
      <c r="I902" s="201"/>
      <c r="J902" s="196"/>
      <c r="K902" s="196"/>
      <c r="L902" s="202"/>
      <c r="M902" s="203"/>
      <c r="N902" s="204"/>
      <c r="O902" s="204"/>
      <c r="P902" s="204"/>
      <c r="Q902" s="204"/>
      <c r="R902" s="204"/>
      <c r="S902" s="204"/>
      <c r="T902" s="205"/>
      <c r="AT902" s="206" t="s">
        <v>148</v>
      </c>
      <c r="AU902" s="206" t="s">
        <v>82</v>
      </c>
      <c r="AV902" s="13" t="s">
        <v>82</v>
      </c>
      <c r="AW902" s="13" t="s">
        <v>33</v>
      </c>
      <c r="AX902" s="13" t="s">
        <v>72</v>
      </c>
      <c r="AY902" s="206" t="s">
        <v>137</v>
      </c>
    </row>
    <row r="903" spans="1:65" s="14" customFormat="1" ht="11.25" x14ac:dyDescent="0.2">
      <c r="B903" s="207"/>
      <c r="C903" s="208"/>
      <c r="D903" s="197" t="s">
        <v>148</v>
      </c>
      <c r="E903" s="209" t="s">
        <v>19</v>
      </c>
      <c r="F903" s="210" t="s">
        <v>1110</v>
      </c>
      <c r="G903" s="208"/>
      <c r="H903" s="209" t="s">
        <v>19</v>
      </c>
      <c r="I903" s="211"/>
      <c r="J903" s="208"/>
      <c r="K903" s="208"/>
      <c r="L903" s="212"/>
      <c r="M903" s="213"/>
      <c r="N903" s="214"/>
      <c r="O903" s="214"/>
      <c r="P903" s="214"/>
      <c r="Q903" s="214"/>
      <c r="R903" s="214"/>
      <c r="S903" s="214"/>
      <c r="T903" s="215"/>
      <c r="AT903" s="216" t="s">
        <v>148</v>
      </c>
      <c r="AU903" s="216" t="s">
        <v>82</v>
      </c>
      <c r="AV903" s="14" t="s">
        <v>80</v>
      </c>
      <c r="AW903" s="14" t="s">
        <v>33</v>
      </c>
      <c r="AX903" s="14" t="s">
        <v>72</v>
      </c>
      <c r="AY903" s="216" t="s">
        <v>137</v>
      </c>
    </row>
    <row r="904" spans="1:65" s="14" customFormat="1" ht="11.25" x14ac:dyDescent="0.2">
      <c r="B904" s="207"/>
      <c r="C904" s="208"/>
      <c r="D904" s="197" t="s">
        <v>148</v>
      </c>
      <c r="E904" s="209" t="s">
        <v>19</v>
      </c>
      <c r="F904" s="210" t="s">
        <v>1111</v>
      </c>
      <c r="G904" s="208"/>
      <c r="H904" s="209" t="s">
        <v>19</v>
      </c>
      <c r="I904" s="211"/>
      <c r="J904" s="208"/>
      <c r="K904" s="208"/>
      <c r="L904" s="212"/>
      <c r="M904" s="213"/>
      <c r="N904" s="214"/>
      <c r="O904" s="214"/>
      <c r="P904" s="214"/>
      <c r="Q904" s="214"/>
      <c r="R904" s="214"/>
      <c r="S904" s="214"/>
      <c r="T904" s="215"/>
      <c r="AT904" s="216" t="s">
        <v>148</v>
      </c>
      <c r="AU904" s="216" t="s">
        <v>82</v>
      </c>
      <c r="AV904" s="14" t="s">
        <v>80</v>
      </c>
      <c r="AW904" s="14" t="s">
        <v>33</v>
      </c>
      <c r="AX904" s="14" t="s">
        <v>72</v>
      </c>
      <c r="AY904" s="216" t="s">
        <v>137</v>
      </c>
    </row>
    <row r="905" spans="1:65" s="13" customFormat="1" ht="11.25" x14ac:dyDescent="0.2">
      <c r="B905" s="195"/>
      <c r="C905" s="196"/>
      <c r="D905" s="197" t="s">
        <v>148</v>
      </c>
      <c r="E905" s="198" t="s">
        <v>19</v>
      </c>
      <c r="F905" s="199" t="s">
        <v>1112</v>
      </c>
      <c r="G905" s="196"/>
      <c r="H905" s="200">
        <v>72.7</v>
      </c>
      <c r="I905" s="201"/>
      <c r="J905" s="196"/>
      <c r="K905" s="196"/>
      <c r="L905" s="202"/>
      <c r="M905" s="203"/>
      <c r="N905" s="204"/>
      <c r="O905" s="204"/>
      <c r="P905" s="204"/>
      <c r="Q905" s="204"/>
      <c r="R905" s="204"/>
      <c r="S905" s="204"/>
      <c r="T905" s="205"/>
      <c r="AT905" s="206" t="s">
        <v>148</v>
      </c>
      <c r="AU905" s="206" t="s">
        <v>82</v>
      </c>
      <c r="AV905" s="13" t="s">
        <v>82</v>
      </c>
      <c r="AW905" s="13" t="s">
        <v>33</v>
      </c>
      <c r="AX905" s="13" t="s">
        <v>72</v>
      </c>
      <c r="AY905" s="206" t="s">
        <v>137</v>
      </c>
    </row>
    <row r="906" spans="1:65" s="13" customFormat="1" ht="11.25" x14ac:dyDescent="0.2">
      <c r="B906" s="195"/>
      <c r="C906" s="196"/>
      <c r="D906" s="197" t="s">
        <v>148</v>
      </c>
      <c r="E906" s="198" t="s">
        <v>19</v>
      </c>
      <c r="F906" s="199" t="s">
        <v>1113</v>
      </c>
      <c r="G906" s="196"/>
      <c r="H906" s="200">
        <v>0.78800000000000003</v>
      </c>
      <c r="I906" s="201"/>
      <c r="J906" s="196"/>
      <c r="K906" s="196"/>
      <c r="L906" s="202"/>
      <c r="M906" s="203"/>
      <c r="N906" s="204"/>
      <c r="O906" s="204"/>
      <c r="P906" s="204"/>
      <c r="Q906" s="204"/>
      <c r="R906" s="204"/>
      <c r="S906" s="204"/>
      <c r="T906" s="205"/>
      <c r="AT906" s="206" t="s">
        <v>148</v>
      </c>
      <c r="AU906" s="206" t="s">
        <v>82</v>
      </c>
      <c r="AV906" s="13" t="s">
        <v>82</v>
      </c>
      <c r="AW906" s="13" t="s">
        <v>33</v>
      </c>
      <c r="AX906" s="13" t="s">
        <v>72</v>
      </c>
      <c r="AY906" s="206" t="s">
        <v>137</v>
      </c>
    </row>
    <row r="907" spans="1:65" s="15" customFormat="1" ht="11.25" x14ac:dyDescent="0.2">
      <c r="B907" s="217"/>
      <c r="C907" s="218"/>
      <c r="D907" s="197" t="s">
        <v>148</v>
      </c>
      <c r="E907" s="219" t="s">
        <v>19</v>
      </c>
      <c r="F907" s="220" t="s">
        <v>189</v>
      </c>
      <c r="G907" s="218"/>
      <c r="H907" s="221">
        <v>184.56299999999999</v>
      </c>
      <c r="I907" s="222"/>
      <c r="J907" s="218"/>
      <c r="K907" s="218"/>
      <c r="L907" s="223"/>
      <c r="M907" s="224"/>
      <c r="N907" s="225"/>
      <c r="O907" s="225"/>
      <c r="P907" s="225"/>
      <c r="Q907" s="225"/>
      <c r="R907" s="225"/>
      <c r="S907" s="225"/>
      <c r="T907" s="226"/>
      <c r="AT907" s="227" t="s">
        <v>148</v>
      </c>
      <c r="AU907" s="227" t="s">
        <v>82</v>
      </c>
      <c r="AV907" s="15" t="s">
        <v>144</v>
      </c>
      <c r="AW907" s="15" t="s">
        <v>33</v>
      </c>
      <c r="AX907" s="15" t="s">
        <v>80</v>
      </c>
      <c r="AY907" s="227" t="s">
        <v>137</v>
      </c>
    </row>
    <row r="908" spans="1:65" s="2" customFormat="1" ht="16.5" customHeight="1" x14ac:dyDescent="0.2">
      <c r="A908" s="36"/>
      <c r="B908" s="37"/>
      <c r="C908" s="176" t="s">
        <v>1114</v>
      </c>
      <c r="D908" s="176" t="s">
        <v>140</v>
      </c>
      <c r="E908" s="177" t="s">
        <v>1115</v>
      </c>
      <c r="F908" s="178" t="s">
        <v>1116</v>
      </c>
      <c r="G908" s="179" t="s">
        <v>143</v>
      </c>
      <c r="H908" s="180">
        <v>73.488</v>
      </c>
      <c r="I908" s="181"/>
      <c r="J908" s="182">
        <f>ROUND(I908*H908,2)</f>
        <v>0</v>
      </c>
      <c r="K908" s="183"/>
      <c r="L908" s="41"/>
      <c r="M908" s="184" t="s">
        <v>19</v>
      </c>
      <c r="N908" s="185" t="s">
        <v>43</v>
      </c>
      <c r="O908" s="66"/>
      <c r="P908" s="186">
        <f>O908*H908</f>
        <v>0</v>
      </c>
      <c r="Q908" s="186">
        <v>2.9999999999999997E-4</v>
      </c>
      <c r="R908" s="186">
        <f>Q908*H908</f>
        <v>2.2046399999999997E-2</v>
      </c>
      <c r="S908" s="186">
        <v>0</v>
      </c>
      <c r="T908" s="187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88" t="s">
        <v>244</v>
      </c>
      <c r="AT908" s="188" t="s">
        <v>140</v>
      </c>
      <c r="AU908" s="188" t="s">
        <v>82</v>
      </c>
      <c r="AY908" s="19" t="s">
        <v>137</v>
      </c>
      <c r="BE908" s="189">
        <f>IF(N908="základní",J908,0)</f>
        <v>0</v>
      </c>
      <c r="BF908" s="189">
        <f>IF(N908="snížená",J908,0)</f>
        <v>0</v>
      </c>
      <c r="BG908" s="189">
        <f>IF(N908="zákl. přenesená",J908,0)</f>
        <v>0</v>
      </c>
      <c r="BH908" s="189">
        <f>IF(N908="sníž. přenesená",J908,0)</f>
        <v>0</v>
      </c>
      <c r="BI908" s="189">
        <f>IF(N908="nulová",J908,0)</f>
        <v>0</v>
      </c>
      <c r="BJ908" s="19" t="s">
        <v>80</v>
      </c>
      <c r="BK908" s="189">
        <f>ROUND(I908*H908,2)</f>
        <v>0</v>
      </c>
      <c r="BL908" s="19" t="s">
        <v>244</v>
      </c>
      <c r="BM908" s="188" t="s">
        <v>1117</v>
      </c>
    </row>
    <row r="909" spans="1:65" s="2" customFormat="1" ht="11.25" x14ac:dyDescent="0.2">
      <c r="A909" s="36"/>
      <c r="B909" s="37"/>
      <c r="C909" s="38"/>
      <c r="D909" s="190" t="s">
        <v>146</v>
      </c>
      <c r="E909" s="38"/>
      <c r="F909" s="191" t="s">
        <v>1118</v>
      </c>
      <c r="G909" s="38"/>
      <c r="H909" s="38"/>
      <c r="I909" s="192"/>
      <c r="J909" s="38"/>
      <c r="K909" s="38"/>
      <c r="L909" s="41"/>
      <c r="M909" s="193"/>
      <c r="N909" s="194"/>
      <c r="O909" s="66"/>
      <c r="P909" s="66"/>
      <c r="Q909" s="66"/>
      <c r="R909" s="66"/>
      <c r="S909" s="66"/>
      <c r="T909" s="67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T909" s="19" t="s">
        <v>146</v>
      </c>
      <c r="AU909" s="19" t="s">
        <v>82</v>
      </c>
    </row>
    <row r="910" spans="1:65" s="14" customFormat="1" ht="11.25" x14ac:dyDescent="0.2">
      <c r="B910" s="207"/>
      <c r="C910" s="208"/>
      <c r="D910" s="197" t="s">
        <v>148</v>
      </c>
      <c r="E910" s="209" t="s">
        <v>19</v>
      </c>
      <c r="F910" s="210" t="s">
        <v>1110</v>
      </c>
      <c r="G910" s="208"/>
      <c r="H910" s="209" t="s">
        <v>19</v>
      </c>
      <c r="I910" s="211"/>
      <c r="J910" s="208"/>
      <c r="K910" s="208"/>
      <c r="L910" s="212"/>
      <c r="M910" s="213"/>
      <c r="N910" s="214"/>
      <c r="O910" s="214"/>
      <c r="P910" s="214"/>
      <c r="Q910" s="214"/>
      <c r="R910" s="214"/>
      <c r="S910" s="214"/>
      <c r="T910" s="215"/>
      <c r="AT910" s="216" t="s">
        <v>148</v>
      </c>
      <c r="AU910" s="216" t="s">
        <v>82</v>
      </c>
      <c r="AV910" s="14" t="s">
        <v>80</v>
      </c>
      <c r="AW910" s="14" t="s">
        <v>33</v>
      </c>
      <c r="AX910" s="14" t="s">
        <v>72</v>
      </c>
      <c r="AY910" s="216" t="s">
        <v>137</v>
      </c>
    </row>
    <row r="911" spans="1:65" s="14" customFormat="1" ht="11.25" x14ac:dyDescent="0.2">
      <c r="B911" s="207"/>
      <c r="C911" s="208"/>
      <c r="D911" s="197" t="s">
        <v>148</v>
      </c>
      <c r="E911" s="209" t="s">
        <v>19</v>
      </c>
      <c r="F911" s="210" t="s">
        <v>1111</v>
      </c>
      <c r="G911" s="208"/>
      <c r="H911" s="209" t="s">
        <v>19</v>
      </c>
      <c r="I911" s="211"/>
      <c r="J911" s="208"/>
      <c r="K911" s="208"/>
      <c r="L911" s="212"/>
      <c r="M911" s="213"/>
      <c r="N911" s="214"/>
      <c r="O911" s="214"/>
      <c r="P911" s="214"/>
      <c r="Q911" s="214"/>
      <c r="R911" s="214"/>
      <c r="S911" s="214"/>
      <c r="T911" s="215"/>
      <c r="AT911" s="216" t="s">
        <v>148</v>
      </c>
      <c r="AU911" s="216" t="s">
        <v>82</v>
      </c>
      <c r="AV911" s="14" t="s">
        <v>80</v>
      </c>
      <c r="AW911" s="14" t="s">
        <v>33</v>
      </c>
      <c r="AX911" s="14" t="s">
        <v>72</v>
      </c>
      <c r="AY911" s="216" t="s">
        <v>137</v>
      </c>
    </row>
    <row r="912" spans="1:65" s="13" customFormat="1" ht="11.25" x14ac:dyDescent="0.2">
      <c r="B912" s="195"/>
      <c r="C912" s="196"/>
      <c r="D912" s="197" t="s">
        <v>148</v>
      </c>
      <c r="E912" s="198" t="s">
        <v>19</v>
      </c>
      <c r="F912" s="199" t="s">
        <v>1112</v>
      </c>
      <c r="G912" s="196"/>
      <c r="H912" s="200">
        <v>72.7</v>
      </c>
      <c r="I912" s="201"/>
      <c r="J912" s="196"/>
      <c r="K912" s="196"/>
      <c r="L912" s="202"/>
      <c r="M912" s="203"/>
      <c r="N912" s="204"/>
      <c r="O912" s="204"/>
      <c r="P912" s="204"/>
      <c r="Q912" s="204"/>
      <c r="R912" s="204"/>
      <c r="S912" s="204"/>
      <c r="T912" s="205"/>
      <c r="AT912" s="206" t="s">
        <v>148</v>
      </c>
      <c r="AU912" s="206" t="s">
        <v>82</v>
      </c>
      <c r="AV912" s="13" t="s">
        <v>82</v>
      </c>
      <c r="AW912" s="13" t="s">
        <v>33</v>
      </c>
      <c r="AX912" s="13" t="s">
        <v>72</v>
      </c>
      <c r="AY912" s="206" t="s">
        <v>137</v>
      </c>
    </row>
    <row r="913" spans="1:65" s="13" customFormat="1" ht="11.25" x14ac:dyDescent="0.2">
      <c r="B913" s="195"/>
      <c r="C913" s="196"/>
      <c r="D913" s="197" t="s">
        <v>148</v>
      </c>
      <c r="E913" s="198" t="s">
        <v>19</v>
      </c>
      <c r="F913" s="199" t="s">
        <v>1113</v>
      </c>
      <c r="G913" s="196"/>
      <c r="H913" s="200">
        <v>0.78800000000000003</v>
      </c>
      <c r="I913" s="201"/>
      <c r="J913" s="196"/>
      <c r="K913" s="196"/>
      <c r="L913" s="202"/>
      <c r="M913" s="203"/>
      <c r="N913" s="204"/>
      <c r="O913" s="204"/>
      <c r="P913" s="204"/>
      <c r="Q913" s="204"/>
      <c r="R913" s="204"/>
      <c r="S913" s="204"/>
      <c r="T913" s="205"/>
      <c r="AT913" s="206" t="s">
        <v>148</v>
      </c>
      <c r="AU913" s="206" t="s">
        <v>82</v>
      </c>
      <c r="AV913" s="13" t="s">
        <v>82</v>
      </c>
      <c r="AW913" s="13" t="s">
        <v>33</v>
      </c>
      <c r="AX913" s="13" t="s">
        <v>72</v>
      </c>
      <c r="AY913" s="206" t="s">
        <v>137</v>
      </c>
    </row>
    <row r="914" spans="1:65" s="15" customFormat="1" ht="11.25" x14ac:dyDescent="0.2">
      <c r="B914" s="217"/>
      <c r="C914" s="218"/>
      <c r="D914" s="197" t="s">
        <v>148</v>
      </c>
      <c r="E914" s="219" t="s">
        <v>19</v>
      </c>
      <c r="F914" s="220" t="s">
        <v>189</v>
      </c>
      <c r="G914" s="218"/>
      <c r="H914" s="221">
        <v>73.488</v>
      </c>
      <c r="I914" s="222"/>
      <c r="J914" s="218"/>
      <c r="K914" s="218"/>
      <c r="L914" s="223"/>
      <c r="M914" s="224"/>
      <c r="N914" s="225"/>
      <c r="O914" s="225"/>
      <c r="P914" s="225"/>
      <c r="Q914" s="225"/>
      <c r="R914" s="225"/>
      <c r="S914" s="225"/>
      <c r="T914" s="226"/>
      <c r="AT914" s="227" t="s">
        <v>148</v>
      </c>
      <c r="AU914" s="227" t="s">
        <v>82</v>
      </c>
      <c r="AV914" s="15" t="s">
        <v>144</v>
      </c>
      <c r="AW914" s="15" t="s">
        <v>33</v>
      </c>
      <c r="AX914" s="15" t="s">
        <v>80</v>
      </c>
      <c r="AY914" s="227" t="s">
        <v>137</v>
      </c>
    </row>
    <row r="915" spans="1:65" s="2" customFormat="1" ht="24.2" customHeight="1" x14ac:dyDescent="0.2">
      <c r="A915" s="36"/>
      <c r="B915" s="37"/>
      <c r="C915" s="239" t="s">
        <v>1119</v>
      </c>
      <c r="D915" s="239" t="s">
        <v>434</v>
      </c>
      <c r="E915" s="240" t="s">
        <v>1120</v>
      </c>
      <c r="F915" s="241" t="s">
        <v>1121</v>
      </c>
      <c r="G915" s="242" t="s">
        <v>143</v>
      </c>
      <c r="H915" s="243">
        <v>80.837000000000003</v>
      </c>
      <c r="I915" s="244"/>
      <c r="J915" s="245">
        <f>ROUND(I915*H915,2)</f>
        <v>0</v>
      </c>
      <c r="K915" s="246"/>
      <c r="L915" s="247"/>
      <c r="M915" s="248" t="s">
        <v>19</v>
      </c>
      <c r="N915" s="249" t="s">
        <v>43</v>
      </c>
      <c r="O915" s="66"/>
      <c r="P915" s="186">
        <f>O915*H915</f>
        <v>0</v>
      </c>
      <c r="Q915" s="186">
        <v>2.3999999999999998E-3</v>
      </c>
      <c r="R915" s="186">
        <f>Q915*H915</f>
        <v>0.19400879999999998</v>
      </c>
      <c r="S915" s="186">
        <v>0</v>
      </c>
      <c r="T915" s="187">
        <f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88" t="s">
        <v>459</v>
      </c>
      <c r="AT915" s="188" t="s">
        <v>434</v>
      </c>
      <c r="AU915" s="188" t="s">
        <v>82</v>
      </c>
      <c r="AY915" s="19" t="s">
        <v>137</v>
      </c>
      <c r="BE915" s="189">
        <f>IF(N915="základní",J915,0)</f>
        <v>0</v>
      </c>
      <c r="BF915" s="189">
        <f>IF(N915="snížená",J915,0)</f>
        <v>0</v>
      </c>
      <c r="BG915" s="189">
        <f>IF(N915="zákl. přenesená",J915,0)</f>
        <v>0</v>
      </c>
      <c r="BH915" s="189">
        <f>IF(N915="sníž. přenesená",J915,0)</f>
        <v>0</v>
      </c>
      <c r="BI915" s="189">
        <f>IF(N915="nulová",J915,0)</f>
        <v>0</v>
      </c>
      <c r="BJ915" s="19" t="s">
        <v>80</v>
      </c>
      <c r="BK915" s="189">
        <f>ROUND(I915*H915,2)</f>
        <v>0</v>
      </c>
      <c r="BL915" s="19" t="s">
        <v>244</v>
      </c>
      <c r="BM915" s="188" t="s">
        <v>1122</v>
      </c>
    </row>
    <row r="916" spans="1:65" s="13" customFormat="1" ht="11.25" x14ac:dyDescent="0.2">
      <c r="B916" s="195"/>
      <c r="C916" s="196"/>
      <c r="D916" s="197" t="s">
        <v>148</v>
      </c>
      <c r="E916" s="196"/>
      <c r="F916" s="199" t="s">
        <v>1123</v>
      </c>
      <c r="G916" s="196"/>
      <c r="H916" s="200">
        <v>80.837000000000003</v>
      </c>
      <c r="I916" s="201"/>
      <c r="J916" s="196"/>
      <c r="K916" s="196"/>
      <c r="L916" s="202"/>
      <c r="M916" s="203"/>
      <c r="N916" s="204"/>
      <c r="O916" s="204"/>
      <c r="P916" s="204"/>
      <c r="Q916" s="204"/>
      <c r="R916" s="204"/>
      <c r="S916" s="204"/>
      <c r="T916" s="205"/>
      <c r="AT916" s="206" t="s">
        <v>148</v>
      </c>
      <c r="AU916" s="206" t="s">
        <v>82</v>
      </c>
      <c r="AV916" s="13" t="s">
        <v>82</v>
      </c>
      <c r="AW916" s="13" t="s">
        <v>4</v>
      </c>
      <c r="AX916" s="13" t="s">
        <v>80</v>
      </c>
      <c r="AY916" s="206" t="s">
        <v>137</v>
      </c>
    </row>
    <row r="917" spans="1:65" s="2" customFormat="1" ht="16.5" customHeight="1" x14ac:dyDescent="0.2">
      <c r="A917" s="36"/>
      <c r="B917" s="37"/>
      <c r="C917" s="176" t="s">
        <v>1124</v>
      </c>
      <c r="D917" s="176" t="s">
        <v>140</v>
      </c>
      <c r="E917" s="177" t="s">
        <v>1125</v>
      </c>
      <c r="F917" s="178" t="s">
        <v>1126</v>
      </c>
      <c r="G917" s="179" t="s">
        <v>143</v>
      </c>
      <c r="H917" s="180">
        <v>111.075</v>
      </c>
      <c r="I917" s="181"/>
      <c r="J917" s="182">
        <f>ROUND(I917*H917,2)</f>
        <v>0</v>
      </c>
      <c r="K917" s="183"/>
      <c r="L917" s="41"/>
      <c r="M917" s="184" t="s">
        <v>19</v>
      </c>
      <c r="N917" s="185" t="s">
        <v>43</v>
      </c>
      <c r="O917" s="66"/>
      <c r="P917" s="186">
        <f>O917*H917</f>
        <v>0</v>
      </c>
      <c r="Q917" s="186">
        <v>2.9999999999999997E-4</v>
      </c>
      <c r="R917" s="186">
        <f>Q917*H917</f>
        <v>3.3322499999999998E-2</v>
      </c>
      <c r="S917" s="186">
        <v>0</v>
      </c>
      <c r="T917" s="187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88" t="s">
        <v>244</v>
      </c>
      <c r="AT917" s="188" t="s">
        <v>140</v>
      </c>
      <c r="AU917" s="188" t="s">
        <v>82</v>
      </c>
      <c r="AY917" s="19" t="s">
        <v>137</v>
      </c>
      <c r="BE917" s="189">
        <f>IF(N917="základní",J917,0)</f>
        <v>0</v>
      </c>
      <c r="BF917" s="189">
        <f>IF(N917="snížená",J917,0)</f>
        <v>0</v>
      </c>
      <c r="BG917" s="189">
        <f>IF(N917="zákl. přenesená",J917,0)</f>
        <v>0</v>
      </c>
      <c r="BH917" s="189">
        <f>IF(N917="sníž. přenesená",J917,0)</f>
        <v>0</v>
      </c>
      <c r="BI917" s="189">
        <f>IF(N917="nulová",J917,0)</f>
        <v>0</v>
      </c>
      <c r="BJ917" s="19" t="s">
        <v>80</v>
      </c>
      <c r="BK917" s="189">
        <f>ROUND(I917*H917,2)</f>
        <v>0</v>
      </c>
      <c r="BL917" s="19" t="s">
        <v>244</v>
      </c>
      <c r="BM917" s="188" t="s">
        <v>1127</v>
      </c>
    </row>
    <row r="918" spans="1:65" s="2" customFormat="1" ht="11.25" x14ac:dyDescent="0.2">
      <c r="A918" s="36"/>
      <c r="B918" s="37"/>
      <c r="C918" s="38"/>
      <c r="D918" s="190" t="s">
        <v>146</v>
      </c>
      <c r="E918" s="38"/>
      <c r="F918" s="191" t="s">
        <v>1128</v>
      </c>
      <c r="G918" s="38"/>
      <c r="H918" s="38"/>
      <c r="I918" s="192"/>
      <c r="J918" s="38"/>
      <c r="K918" s="38"/>
      <c r="L918" s="41"/>
      <c r="M918" s="193"/>
      <c r="N918" s="194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146</v>
      </c>
      <c r="AU918" s="19" t="s">
        <v>82</v>
      </c>
    </row>
    <row r="919" spans="1:65" s="14" customFormat="1" ht="11.25" x14ac:dyDescent="0.2">
      <c r="B919" s="207"/>
      <c r="C919" s="208"/>
      <c r="D919" s="197" t="s">
        <v>148</v>
      </c>
      <c r="E919" s="209" t="s">
        <v>19</v>
      </c>
      <c r="F919" s="210" t="s">
        <v>1109</v>
      </c>
      <c r="G919" s="208"/>
      <c r="H919" s="209" t="s">
        <v>19</v>
      </c>
      <c r="I919" s="211"/>
      <c r="J919" s="208"/>
      <c r="K919" s="208"/>
      <c r="L919" s="212"/>
      <c r="M919" s="213"/>
      <c r="N919" s="214"/>
      <c r="O919" s="214"/>
      <c r="P919" s="214"/>
      <c r="Q919" s="214"/>
      <c r="R919" s="214"/>
      <c r="S919" s="214"/>
      <c r="T919" s="215"/>
      <c r="AT919" s="216" t="s">
        <v>148</v>
      </c>
      <c r="AU919" s="216" t="s">
        <v>82</v>
      </c>
      <c r="AV919" s="14" t="s">
        <v>80</v>
      </c>
      <c r="AW919" s="14" t="s">
        <v>33</v>
      </c>
      <c r="AX919" s="14" t="s">
        <v>72</v>
      </c>
      <c r="AY919" s="216" t="s">
        <v>137</v>
      </c>
    </row>
    <row r="920" spans="1:65" s="14" customFormat="1" ht="11.25" x14ac:dyDescent="0.2">
      <c r="B920" s="207"/>
      <c r="C920" s="208"/>
      <c r="D920" s="197" t="s">
        <v>148</v>
      </c>
      <c r="E920" s="209" t="s">
        <v>19</v>
      </c>
      <c r="F920" s="210" t="s">
        <v>359</v>
      </c>
      <c r="G920" s="208"/>
      <c r="H920" s="209" t="s">
        <v>19</v>
      </c>
      <c r="I920" s="211"/>
      <c r="J920" s="208"/>
      <c r="K920" s="208"/>
      <c r="L920" s="212"/>
      <c r="M920" s="213"/>
      <c r="N920" s="214"/>
      <c r="O920" s="214"/>
      <c r="P920" s="214"/>
      <c r="Q920" s="214"/>
      <c r="R920" s="214"/>
      <c r="S920" s="214"/>
      <c r="T920" s="215"/>
      <c r="AT920" s="216" t="s">
        <v>148</v>
      </c>
      <c r="AU920" s="216" t="s">
        <v>82</v>
      </c>
      <c r="AV920" s="14" t="s">
        <v>80</v>
      </c>
      <c r="AW920" s="14" t="s">
        <v>33</v>
      </c>
      <c r="AX920" s="14" t="s">
        <v>72</v>
      </c>
      <c r="AY920" s="216" t="s">
        <v>137</v>
      </c>
    </row>
    <row r="921" spans="1:65" s="13" customFormat="1" ht="11.25" x14ac:dyDescent="0.2">
      <c r="B921" s="195"/>
      <c r="C921" s="196"/>
      <c r="D921" s="197" t="s">
        <v>148</v>
      </c>
      <c r="E921" s="198" t="s">
        <v>19</v>
      </c>
      <c r="F921" s="199" t="s">
        <v>624</v>
      </c>
      <c r="G921" s="196"/>
      <c r="H921" s="200">
        <v>111.075</v>
      </c>
      <c r="I921" s="201"/>
      <c r="J921" s="196"/>
      <c r="K921" s="196"/>
      <c r="L921" s="202"/>
      <c r="M921" s="203"/>
      <c r="N921" s="204"/>
      <c r="O921" s="204"/>
      <c r="P921" s="204"/>
      <c r="Q921" s="204"/>
      <c r="R921" s="204"/>
      <c r="S921" s="204"/>
      <c r="T921" s="205"/>
      <c r="AT921" s="206" t="s">
        <v>148</v>
      </c>
      <c r="AU921" s="206" t="s">
        <v>82</v>
      </c>
      <c r="AV921" s="13" t="s">
        <v>82</v>
      </c>
      <c r="AW921" s="13" t="s">
        <v>33</v>
      </c>
      <c r="AX921" s="13" t="s">
        <v>80</v>
      </c>
      <c r="AY921" s="206" t="s">
        <v>137</v>
      </c>
    </row>
    <row r="922" spans="1:65" s="2" customFormat="1" ht="24.2" customHeight="1" x14ac:dyDescent="0.2">
      <c r="A922" s="36"/>
      <c r="B922" s="37"/>
      <c r="C922" s="239" t="s">
        <v>1129</v>
      </c>
      <c r="D922" s="239" t="s">
        <v>434</v>
      </c>
      <c r="E922" s="240" t="s">
        <v>1130</v>
      </c>
      <c r="F922" s="241" t="s">
        <v>1131</v>
      </c>
      <c r="G922" s="242" t="s">
        <v>143</v>
      </c>
      <c r="H922" s="243">
        <v>122.18300000000001</v>
      </c>
      <c r="I922" s="244"/>
      <c r="J922" s="245">
        <f>ROUND(I922*H922,2)</f>
        <v>0</v>
      </c>
      <c r="K922" s="246"/>
      <c r="L922" s="247"/>
      <c r="M922" s="248" t="s">
        <v>19</v>
      </c>
      <c r="N922" s="249" t="s">
        <v>43</v>
      </c>
      <c r="O922" s="66"/>
      <c r="P922" s="186">
        <f>O922*H922</f>
        <v>0</v>
      </c>
      <c r="Q922" s="186">
        <v>5.1000000000000004E-3</v>
      </c>
      <c r="R922" s="186">
        <f>Q922*H922</f>
        <v>0.62313330000000011</v>
      </c>
      <c r="S922" s="186">
        <v>0</v>
      </c>
      <c r="T922" s="187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8" t="s">
        <v>459</v>
      </c>
      <c r="AT922" s="188" t="s">
        <v>434</v>
      </c>
      <c r="AU922" s="188" t="s">
        <v>82</v>
      </c>
      <c r="AY922" s="19" t="s">
        <v>137</v>
      </c>
      <c r="BE922" s="189">
        <f>IF(N922="základní",J922,0)</f>
        <v>0</v>
      </c>
      <c r="BF922" s="189">
        <f>IF(N922="snížená",J922,0)</f>
        <v>0</v>
      </c>
      <c r="BG922" s="189">
        <f>IF(N922="zákl. přenesená",J922,0)</f>
        <v>0</v>
      </c>
      <c r="BH922" s="189">
        <f>IF(N922="sníž. přenesená",J922,0)</f>
        <v>0</v>
      </c>
      <c r="BI922" s="189">
        <f>IF(N922="nulová",J922,0)</f>
        <v>0</v>
      </c>
      <c r="BJ922" s="19" t="s">
        <v>80</v>
      </c>
      <c r="BK922" s="189">
        <f>ROUND(I922*H922,2)</f>
        <v>0</v>
      </c>
      <c r="BL922" s="19" t="s">
        <v>244</v>
      </c>
      <c r="BM922" s="188" t="s">
        <v>1132</v>
      </c>
    </row>
    <row r="923" spans="1:65" s="13" customFormat="1" ht="11.25" x14ac:dyDescent="0.2">
      <c r="B923" s="195"/>
      <c r="C923" s="196"/>
      <c r="D923" s="197" t="s">
        <v>148</v>
      </c>
      <c r="E923" s="196"/>
      <c r="F923" s="199" t="s">
        <v>1133</v>
      </c>
      <c r="G923" s="196"/>
      <c r="H923" s="200">
        <v>122.18300000000001</v>
      </c>
      <c r="I923" s="201"/>
      <c r="J923" s="196"/>
      <c r="K923" s="196"/>
      <c r="L923" s="202"/>
      <c r="M923" s="203"/>
      <c r="N923" s="204"/>
      <c r="O923" s="204"/>
      <c r="P923" s="204"/>
      <c r="Q923" s="204"/>
      <c r="R923" s="204"/>
      <c r="S923" s="204"/>
      <c r="T923" s="205"/>
      <c r="AT923" s="206" t="s">
        <v>148</v>
      </c>
      <c r="AU923" s="206" t="s">
        <v>82</v>
      </c>
      <c r="AV923" s="13" t="s">
        <v>82</v>
      </c>
      <c r="AW923" s="13" t="s">
        <v>4</v>
      </c>
      <c r="AX923" s="13" t="s">
        <v>80</v>
      </c>
      <c r="AY923" s="206" t="s">
        <v>137</v>
      </c>
    </row>
    <row r="924" spans="1:65" s="2" customFormat="1" ht="16.5" customHeight="1" x14ac:dyDescent="0.2">
      <c r="A924" s="36"/>
      <c r="B924" s="37"/>
      <c r="C924" s="176" t="s">
        <v>1134</v>
      </c>
      <c r="D924" s="176" t="s">
        <v>140</v>
      </c>
      <c r="E924" s="177" t="s">
        <v>1135</v>
      </c>
      <c r="F924" s="178" t="s">
        <v>1136</v>
      </c>
      <c r="G924" s="179" t="s">
        <v>200</v>
      </c>
      <c r="H924" s="180">
        <v>160.9</v>
      </c>
      <c r="I924" s="181"/>
      <c r="J924" s="182">
        <f>ROUND(I924*H924,2)</f>
        <v>0</v>
      </c>
      <c r="K924" s="183"/>
      <c r="L924" s="41"/>
      <c r="M924" s="184" t="s">
        <v>19</v>
      </c>
      <c r="N924" s="185" t="s">
        <v>43</v>
      </c>
      <c r="O924" s="66"/>
      <c r="P924" s="186">
        <f>O924*H924</f>
        <v>0</v>
      </c>
      <c r="Q924" s="186">
        <v>1.0000000000000001E-5</v>
      </c>
      <c r="R924" s="186">
        <f>Q924*H924</f>
        <v>1.6090000000000002E-3</v>
      </c>
      <c r="S924" s="186">
        <v>0</v>
      </c>
      <c r="T924" s="187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8" t="s">
        <v>244</v>
      </c>
      <c r="AT924" s="188" t="s">
        <v>140</v>
      </c>
      <c r="AU924" s="188" t="s">
        <v>82</v>
      </c>
      <c r="AY924" s="19" t="s">
        <v>137</v>
      </c>
      <c r="BE924" s="189">
        <f>IF(N924="základní",J924,0)</f>
        <v>0</v>
      </c>
      <c r="BF924" s="189">
        <f>IF(N924="snížená",J924,0)</f>
        <v>0</v>
      </c>
      <c r="BG924" s="189">
        <f>IF(N924="zákl. přenesená",J924,0)</f>
        <v>0</v>
      </c>
      <c r="BH924" s="189">
        <f>IF(N924="sníž. přenesená",J924,0)</f>
        <v>0</v>
      </c>
      <c r="BI924" s="189">
        <f>IF(N924="nulová",J924,0)</f>
        <v>0</v>
      </c>
      <c r="BJ924" s="19" t="s">
        <v>80</v>
      </c>
      <c r="BK924" s="189">
        <f>ROUND(I924*H924,2)</f>
        <v>0</v>
      </c>
      <c r="BL924" s="19" t="s">
        <v>244</v>
      </c>
      <c r="BM924" s="188" t="s">
        <v>1137</v>
      </c>
    </row>
    <row r="925" spans="1:65" s="2" customFormat="1" ht="11.25" x14ac:dyDescent="0.2">
      <c r="A925" s="36"/>
      <c r="B925" s="37"/>
      <c r="C925" s="38"/>
      <c r="D925" s="190" t="s">
        <v>146</v>
      </c>
      <c r="E925" s="38"/>
      <c r="F925" s="191" t="s">
        <v>1138</v>
      </c>
      <c r="G925" s="38"/>
      <c r="H925" s="38"/>
      <c r="I925" s="192"/>
      <c r="J925" s="38"/>
      <c r="K925" s="38"/>
      <c r="L925" s="41"/>
      <c r="M925" s="193"/>
      <c r="N925" s="194"/>
      <c r="O925" s="66"/>
      <c r="P925" s="66"/>
      <c r="Q925" s="66"/>
      <c r="R925" s="66"/>
      <c r="S925" s="66"/>
      <c r="T925" s="67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T925" s="19" t="s">
        <v>146</v>
      </c>
      <c r="AU925" s="19" t="s">
        <v>82</v>
      </c>
    </row>
    <row r="926" spans="1:65" s="14" customFormat="1" ht="11.25" x14ac:dyDescent="0.2">
      <c r="B926" s="207"/>
      <c r="C926" s="208"/>
      <c r="D926" s="197" t="s">
        <v>148</v>
      </c>
      <c r="E926" s="209" t="s">
        <v>19</v>
      </c>
      <c r="F926" s="210" t="s">
        <v>173</v>
      </c>
      <c r="G926" s="208"/>
      <c r="H926" s="209" t="s">
        <v>19</v>
      </c>
      <c r="I926" s="211"/>
      <c r="J926" s="208"/>
      <c r="K926" s="208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148</v>
      </c>
      <c r="AU926" s="216" t="s">
        <v>82</v>
      </c>
      <c r="AV926" s="14" t="s">
        <v>80</v>
      </c>
      <c r="AW926" s="14" t="s">
        <v>33</v>
      </c>
      <c r="AX926" s="14" t="s">
        <v>72</v>
      </c>
      <c r="AY926" s="216" t="s">
        <v>137</v>
      </c>
    </row>
    <row r="927" spans="1:65" s="13" customFormat="1" ht="11.25" x14ac:dyDescent="0.2">
      <c r="B927" s="195"/>
      <c r="C927" s="196"/>
      <c r="D927" s="197" t="s">
        <v>148</v>
      </c>
      <c r="E927" s="198" t="s">
        <v>19</v>
      </c>
      <c r="F927" s="199" t="s">
        <v>414</v>
      </c>
      <c r="G927" s="196"/>
      <c r="H927" s="200">
        <v>31.95</v>
      </c>
      <c r="I927" s="201"/>
      <c r="J927" s="196"/>
      <c r="K927" s="196"/>
      <c r="L927" s="202"/>
      <c r="M927" s="203"/>
      <c r="N927" s="204"/>
      <c r="O927" s="204"/>
      <c r="P927" s="204"/>
      <c r="Q927" s="204"/>
      <c r="R927" s="204"/>
      <c r="S927" s="204"/>
      <c r="T927" s="205"/>
      <c r="AT927" s="206" t="s">
        <v>148</v>
      </c>
      <c r="AU927" s="206" t="s">
        <v>82</v>
      </c>
      <c r="AV927" s="13" t="s">
        <v>82</v>
      </c>
      <c r="AW927" s="13" t="s">
        <v>33</v>
      </c>
      <c r="AX927" s="13" t="s">
        <v>72</v>
      </c>
      <c r="AY927" s="206" t="s">
        <v>137</v>
      </c>
    </row>
    <row r="928" spans="1:65" s="13" customFormat="1" ht="11.25" x14ac:dyDescent="0.2">
      <c r="B928" s="195"/>
      <c r="C928" s="196"/>
      <c r="D928" s="197" t="s">
        <v>148</v>
      </c>
      <c r="E928" s="198" t="s">
        <v>19</v>
      </c>
      <c r="F928" s="199" t="s">
        <v>1139</v>
      </c>
      <c r="G928" s="196"/>
      <c r="H928" s="200">
        <v>-0.6</v>
      </c>
      <c r="I928" s="201"/>
      <c r="J928" s="196"/>
      <c r="K928" s="196"/>
      <c r="L928" s="202"/>
      <c r="M928" s="203"/>
      <c r="N928" s="204"/>
      <c r="O928" s="204"/>
      <c r="P928" s="204"/>
      <c r="Q928" s="204"/>
      <c r="R928" s="204"/>
      <c r="S928" s="204"/>
      <c r="T928" s="205"/>
      <c r="AT928" s="206" t="s">
        <v>148</v>
      </c>
      <c r="AU928" s="206" t="s">
        <v>82</v>
      </c>
      <c r="AV928" s="13" t="s">
        <v>82</v>
      </c>
      <c r="AW928" s="13" t="s">
        <v>33</v>
      </c>
      <c r="AX928" s="13" t="s">
        <v>72</v>
      </c>
      <c r="AY928" s="206" t="s">
        <v>137</v>
      </c>
    </row>
    <row r="929" spans="1:65" s="13" customFormat="1" ht="11.25" x14ac:dyDescent="0.2">
      <c r="B929" s="195"/>
      <c r="C929" s="196"/>
      <c r="D929" s="197" t="s">
        <v>148</v>
      </c>
      <c r="E929" s="198" t="s">
        <v>19</v>
      </c>
      <c r="F929" s="199" t="s">
        <v>1140</v>
      </c>
      <c r="G929" s="196"/>
      <c r="H929" s="200">
        <v>11.18</v>
      </c>
      <c r="I929" s="201"/>
      <c r="J929" s="196"/>
      <c r="K929" s="196"/>
      <c r="L929" s="202"/>
      <c r="M929" s="203"/>
      <c r="N929" s="204"/>
      <c r="O929" s="204"/>
      <c r="P929" s="204"/>
      <c r="Q929" s="204"/>
      <c r="R929" s="204"/>
      <c r="S929" s="204"/>
      <c r="T929" s="205"/>
      <c r="AT929" s="206" t="s">
        <v>148</v>
      </c>
      <c r="AU929" s="206" t="s">
        <v>82</v>
      </c>
      <c r="AV929" s="13" t="s">
        <v>82</v>
      </c>
      <c r="AW929" s="13" t="s">
        <v>33</v>
      </c>
      <c r="AX929" s="13" t="s">
        <v>72</v>
      </c>
      <c r="AY929" s="206" t="s">
        <v>137</v>
      </c>
    </row>
    <row r="930" spans="1:65" s="13" customFormat="1" ht="11.25" x14ac:dyDescent="0.2">
      <c r="B930" s="195"/>
      <c r="C930" s="196"/>
      <c r="D930" s="197" t="s">
        <v>148</v>
      </c>
      <c r="E930" s="198" t="s">
        <v>19</v>
      </c>
      <c r="F930" s="199" t="s">
        <v>1141</v>
      </c>
      <c r="G930" s="196"/>
      <c r="H930" s="200">
        <v>-0.93</v>
      </c>
      <c r="I930" s="201"/>
      <c r="J930" s="196"/>
      <c r="K930" s="196"/>
      <c r="L930" s="202"/>
      <c r="M930" s="203"/>
      <c r="N930" s="204"/>
      <c r="O930" s="204"/>
      <c r="P930" s="204"/>
      <c r="Q930" s="204"/>
      <c r="R930" s="204"/>
      <c r="S930" s="204"/>
      <c r="T930" s="205"/>
      <c r="AT930" s="206" t="s">
        <v>148</v>
      </c>
      <c r="AU930" s="206" t="s">
        <v>82</v>
      </c>
      <c r="AV930" s="13" t="s">
        <v>82</v>
      </c>
      <c r="AW930" s="13" t="s">
        <v>33</v>
      </c>
      <c r="AX930" s="13" t="s">
        <v>72</v>
      </c>
      <c r="AY930" s="206" t="s">
        <v>137</v>
      </c>
    </row>
    <row r="931" spans="1:65" s="13" customFormat="1" ht="11.25" x14ac:dyDescent="0.2">
      <c r="B931" s="195"/>
      <c r="C931" s="196"/>
      <c r="D931" s="197" t="s">
        <v>148</v>
      </c>
      <c r="E931" s="198" t="s">
        <v>19</v>
      </c>
      <c r="F931" s="199" t="s">
        <v>1142</v>
      </c>
      <c r="G931" s="196"/>
      <c r="H931" s="200">
        <v>12.72</v>
      </c>
      <c r="I931" s="201"/>
      <c r="J931" s="196"/>
      <c r="K931" s="196"/>
      <c r="L931" s="202"/>
      <c r="M931" s="203"/>
      <c r="N931" s="204"/>
      <c r="O931" s="204"/>
      <c r="P931" s="204"/>
      <c r="Q931" s="204"/>
      <c r="R931" s="204"/>
      <c r="S931" s="204"/>
      <c r="T931" s="205"/>
      <c r="AT931" s="206" t="s">
        <v>148</v>
      </c>
      <c r="AU931" s="206" t="s">
        <v>82</v>
      </c>
      <c r="AV931" s="13" t="s">
        <v>82</v>
      </c>
      <c r="AW931" s="13" t="s">
        <v>33</v>
      </c>
      <c r="AX931" s="13" t="s">
        <v>72</v>
      </c>
      <c r="AY931" s="206" t="s">
        <v>137</v>
      </c>
    </row>
    <row r="932" spans="1:65" s="13" customFormat="1" ht="11.25" x14ac:dyDescent="0.2">
      <c r="B932" s="195"/>
      <c r="C932" s="196"/>
      <c r="D932" s="197" t="s">
        <v>148</v>
      </c>
      <c r="E932" s="198" t="s">
        <v>19</v>
      </c>
      <c r="F932" s="199" t="s">
        <v>417</v>
      </c>
      <c r="G932" s="196"/>
      <c r="H932" s="200">
        <v>31.8</v>
      </c>
      <c r="I932" s="201"/>
      <c r="J932" s="196"/>
      <c r="K932" s="196"/>
      <c r="L932" s="202"/>
      <c r="M932" s="203"/>
      <c r="N932" s="204"/>
      <c r="O932" s="204"/>
      <c r="P932" s="204"/>
      <c r="Q932" s="204"/>
      <c r="R932" s="204"/>
      <c r="S932" s="204"/>
      <c r="T932" s="205"/>
      <c r="AT932" s="206" t="s">
        <v>148</v>
      </c>
      <c r="AU932" s="206" t="s">
        <v>82</v>
      </c>
      <c r="AV932" s="13" t="s">
        <v>82</v>
      </c>
      <c r="AW932" s="13" t="s">
        <v>33</v>
      </c>
      <c r="AX932" s="13" t="s">
        <v>72</v>
      </c>
      <c r="AY932" s="206" t="s">
        <v>137</v>
      </c>
    </row>
    <row r="933" spans="1:65" s="13" customFormat="1" ht="11.25" x14ac:dyDescent="0.2">
      <c r="B933" s="195"/>
      <c r="C933" s="196"/>
      <c r="D933" s="197" t="s">
        <v>148</v>
      </c>
      <c r="E933" s="198" t="s">
        <v>19</v>
      </c>
      <c r="F933" s="199" t="s">
        <v>1139</v>
      </c>
      <c r="G933" s="196"/>
      <c r="H933" s="200">
        <v>-0.6</v>
      </c>
      <c r="I933" s="201"/>
      <c r="J933" s="196"/>
      <c r="K933" s="196"/>
      <c r="L933" s="202"/>
      <c r="M933" s="203"/>
      <c r="N933" s="204"/>
      <c r="O933" s="204"/>
      <c r="P933" s="204"/>
      <c r="Q933" s="204"/>
      <c r="R933" s="204"/>
      <c r="S933" s="204"/>
      <c r="T933" s="205"/>
      <c r="AT933" s="206" t="s">
        <v>148</v>
      </c>
      <c r="AU933" s="206" t="s">
        <v>82</v>
      </c>
      <c r="AV933" s="13" t="s">
        <v>82</v>
      </c>
      <c r="AW933" s="13" t="s">
        <v>33</v>
      </c>
      <c r="AX933" s="13" t="s">
        <v>72</v>
      </c>
      <c r="AY933" s="206" t="s">
        <v>137</v>
      </c>
    </row>
    <row r="934" spans="1:65" s="14" customFormat="1" ht="11.25" x14ac:dyDescent="0.2">
      <c r="B934" s="207"/>
      <c r="C934" s="208"/>
      <c r="D934" s="197" t="s">
        <v>148</v>
      </c>
      <c r="E934" s="209" t="s">
        <v>19</v>
      </c>
      <c r="F934" s="210" t="s">
        <v>217</v>
      </c>
      <c r="G934" s="208"/>
      <c r="H934" s="209" t="s">
        <v>19</v>
      </c>
      <c r="I934" s="211"/>
      <c r="J934" s="208"/>
      <c r="K934" s="208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148</v>
      </c>
      <c r="AU934" s="216" t="s">
        <v>82</v>
      </c>
      <c r="AV934" s="14" t="s">
        <v>80</v>
      </c>
      <c r="AW934" s="14" t="s">
        <v>33</v>
      </c>
      <c r="AX934" s="14" t="s">
        <v>72</v>
      </c>
      <c r="AY934" s="216" t="s">
        <v>137</v>
      </c>
    </row>
    <row r="935" spans="1:65" s="13" customFormat="1" ht="11.25" x14ac:dyDescent="0.2">
      <c r="B935" s="195"/>
      <c r="C935" s="196"/>
      <c r="D935" s="197" t="s">
        <v>148</v>
      </c>
      <c r="E935" s="198" t="s">
        <v>19</v>
      </c>
      <c r="F935" s="199" t="s">
        <v>1143</v>
      </c>
      <c r="G935" s="196"/>
      <c r="H935" s="200">
        <v>7.05</v>
      </c>
      <c r="I935" s="201"/>
      <c r="J935" s="196"/>
      <c r="K935" s="196"/>
      <c r="L935" s="202"/>
      <c r="M935" s="203"/>
      <c r="N935" s="204"/>
      <c r="O935" s="204"/>
      <c r="P935" s="204"/>
      <c r="Q935" s="204"/>
      <c r="R935" s="204"/>
      <c r="S935" s="204"/>
      <c r="T935" s="205"/>
      <c r="AT935" s="206" t="s">
        <v>148</v>
      </c>
      <c r="AU935" s="206" t="s">
        <v>82</v>
      </c>
      <c r="AV935" s="13" t="s">
        <v>82</v>
      </c>
      <c r="AW935" s="13" t="s">
        <v>33</v>
      </c>
      <c r="AX935" s="13" t="s">
        <v>72</v>
      </c>
      <c r="AY935" s="206" t="s">
        <v>137</v>
      </c>
    </row>
    <row r="936" spans="1:65" s="13" customFormat="1" ht="11.25" x14ac:dyDescent="0.2">
      <c r="B936" s="195"/>
      <c r="C936" s="196"/>
      <c r="D936" s="197" t="s">
        <v>148</v>
      </c>
      <c r="E936" s="198" t="s">
        <v>19</v>
      </c>
      <c r="F936" s="199" t="s">
        <v>1144</v>
      </c>
      <c r="G936" s="196"/>
      <c r="H936" s="200">
        <v>15.67</v>
      </c>
      <c r="I936" s="201"/>
      <c r="J936" s="196"/>
      <c r="K936" s="196"/>
      <c r="L936" s="202"/>
      <c r="M936" s="203"/>
      <c r="N936" s="204"/>
      <c r="O936" s="204"/>
      <c r="P936" s="204"/>
      <c r="Q936" s="204"/>
      <c r="R936" s="204"/>
      <c r="S936" s="204"/>
      <c r="T936" s="205"/>
      <c r="AT936" s="206" t="s">
        <v>148</v>
      </c>
      <c r="AU936" s="206" t="s">
        <v>82</v>
      </c>
      <c r="AV936" s="13" t="s">
        <v>82</v>
      </c>
      <c r="AW936" s="13" t="s">
        <v>33</v>
      </c>
      <c r="AX936" s="13" t="s">
        <v>72</v>
      </c>
      <c r="AY936" s="206" t="s">
        <v>137</v>
      </c>
    </row>
    <row r="937" spans="1:65" s="13" customFormat="1" ht="11.25" x14ac:dyDescent="0.2">
      <c r="B937" s="195"/>
      <c r="C937" s="196"/>
      <c r="D937" s="197" t="s">
        <v>148</v>
      </c>
      <c r="E937" s="198" t="s">
        <v>19</v>
      </c>
      <c r="F937" s="199" t="s">
        <v>1145</v>
      </c>
      <c r="G937" s="196"/>
      <c r="H937" s="200">
        <v>6.74</v>
      </c>
      <c r="I937" s="201"/>
      <c r="J937" s="196"/>
      <c r="K937" s="196"/>
      <c r="L937" s="202"/>
      <c r="M937" s="203"/>
      <c r="N937" s="204"/>
      <c r="O937" s="204"/>
      <c r="P937" s="204"/>
      <c r="Q937" s="204"/>
      <c r="R937" s="204"/>
      <c r="S937" s="204"/>
      <c r="T937" s="205"/>
      <c r="AT937" s="206" t="s">
        <v>148</v>
      </c>
      <c r="AU937" s="206" t="s">
        <v>82</v>
      </c>
      <c r="AV937" s="13" t="s">
        <v>82</v>
      </c>
      <c r="AW937" s="13" t="s">
        <v>33</v>
      </c>
      <c r="AX937" s="13" t="s">
        <v>72</v>
      </c>
      <c r="AY937" s="206" t="s">
        <v>137</v>
      </c>
    </row>
    <row r="938" spans="1:65" s="13" customFormat="1" ht="11.25" x14ac:dyDescent="0.2">
      <c r="B938" s="195"/>
      <c r="C938" s="196"/>
      <c r="D938" s="197" t="s">
        <v>148</v>
      </c>
      <c r="E938" s="198" t="s">
        <v>19</v>
      </c>
      <c r="F938" s="199" t="s">
        <v>1146</v>
      </c>
      <c r="G938" s="196"/>
      <c r="H938" s="200">
        <v>14.6</v>
      </c>
      <c r="I938" s="201"/>
      <c r="J938" s="196"/>
      <c r="K938" s="196"/>
      <c r="L938" s="202"/>
      <c r="M938" s="203"/>
      <c r="N938" s="204"/>
      <c r="O938" s="204"/>
      <c r="P938" s="204"/>
      <c r="Q938" s="204"/>
      <c r="R938" s="204"/>
      <c r="S938" s="204"/>
      <c r="T938" s="205"/>
      <c r="AT938" s="206" t="s">
        <v>148</v>
      </c>
      <c r="AU938" s="206" t="s">
        <v>82</v>
      </c>
      <c r="AV938" s="13" t="s">
        <v>82</v>
      </c>
      <c r="AW938" s="13" t="s">
        <v>33</v>
      </c>
      <c r="AX938" s="13" t="s">
        <v>72</v>
      </c>
      <c r="AY938" s="206" t="s">
        <v>137</v>
      </c>
    </row>
    <row r="939" spans="1:65" s="13" customFormat="1" ht="11.25" x14ac:dyDescent="0.2">
      <c r="B939" s="195"/>
      <c r="C939" s="196"/>
      <c r="D939" s="197" t="s">
        <v>148</v>
      </c>
      <c r="E939" s="198" t="s">
        <v>19</v>
      </c>
      <c r="F939" s="199" t="s">
        <v>1147</v>
      </c>
      <c r="G939" s="196"/>
      <c r="H939" s="200">
        <v>15.68</v>
      </c>
      <c r="I939" s="201"/>
      <c r="J939" s="196"/>
      <c r="K939" s="196"/>
      <c r="L939" s="202"/>
      <c r="M939" s="203"/>
      <c r="N939" s="204"/>
      <c r="O939" s="204"/>
      <c r="P939" s="204"/>
      <c r="Q939" s="204"/>
      <c r="R939" s="204"/>
      <c r="S939" s="204"/>
      <c r="T939" s="205"/>
      <c r="AT939" s="206" t="s">
        <v>148</v>
      </c>
      <c r="AU939" s="206" t="s">
        <v>82</v>
      </c>
      <c r="AV939" s="13" t="s">
        <v>82</v>
      </c>
      <c r="AW939" s="13" t="s">
        <v>33</v>
      </c>
      <c r="AX939" s="13" t="s">
        <v>72</v>
      </c>
      <c r="AY939" s="206" t="s">
        <v>137</v>
      </c>
    </row>
    <row r="940" spans="1:65" s="13" customFormat="1" ht="11.25" x14ac:dyDescent="0.2">
      <c r="B940" s="195"/>
      <c r="C940" s="196"/>
      <c r="D940" s="197" t="s">
        <v>148</v>
      </c>
      <c r="E940" s="198" t="s">
        <v>19</v>
      </c>
      <c r="F940" s="199" t="s">
        <v>1148</v>
      </c>
      <c r="G940" s="196"/>
      <c r="H940" s="200">
        <v>15.64</v>
      </c>
      <c r="I940" s="201"/>
      <c r="J940" s="196"/>
      <c r="K940" s="196"/>
      <c r="L940" s="202"/>
      <c r="M940" s="203"/>
      <c r="N940" s="204"/>
      <c r="O940" s="204"/>
      <c r="P940" s="204"/>
      <c r="Q940" s="204"/>
      <c r="R940" s="204"/>
      <c r="S940" s="204"/>
      <c r="T940" s="205"/>
      <c r="AT940" s="206" t="s">
        <v>148</v>
      </c>
      <c r="AU940" s="206" t="s">
        <v>82</v>
      </c>
      <c r="AV940" s="13" t="s">
        <v>82</v>
      </c>
      <c r="AW940" s="13" t="s">
        <v>33</v>
      </c>
      <c r="AX940" s="13" t="s">
        <v>72</v>
      </c>
      <c r="AY940" s="206" t="s">
        <v>137</v>
      </c>
    </row>
    <row r="941" spans="1:65" s="15" customFormat="1" ht="11.25" x14ac:dyDescent="0.2">
      <c r="B941" s="217"/>
      <c r="C941" s="218"/>
      <c r="D941" s="197" t="s">
        <v>148</v>
      </c>
      <c r="E941" s="219" t="s">
        <v>19</v>
      </c>
      <c r="F941" s="220" t="s">
        <v>189</v>
      </c>
      <c r="G941" s="218"/>
      <c r="H941" s="221">
        <v>160.9</v>
      </c>
      <c r="I941" s="222"/>
      <c r="J941" s="218"/>
      <c r="K941" s="218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148</v>
      </c>
      <c r="AU941" s="227" t="s">
        <v>82</v>
      </c>
      <c r="AV941" s="15" t="s">
        <v>144</v>
      </c>
      <c r="AW941" s="15" t="s">
        <v>33</v>
      </c>
      <c r="AX941" s="15" t="s">
        <v>80</v>
      </c>
      <c r="AY941" s="227" t="s">
        <v>137</v>
      </c>
    </row>
    <row r="942" spans="1:65" s="2" customFormat="1" ht="16.5" customHeight="1" x14ac:dyDescent="0.2">
      <c r="A942" s="36"/>
      <c r="B942" s="37"/>
      <c r="C942" s="239" t="s">
        <v>1149</v>
      </c>
      <c r="D942" s="239" t="s">
        <v>434</v>
      </c>
      <c r="E942" s="240" t="s">
        <v>1150</v>
      </c>
      <c r="F942" s="241" t="s">
        <v>1151</v>
      </c>
      <c r="G942" s="242" t="s">
        <v>200</v>
      </c>
      <c r="H942" s="243">
        <v>164.11799999999999</v>
      </c>
      <c r="I942" s="244"/>
      <c r="J942" s="245">
        <f>ROUND(I942*H942,2)</f>
        <v>0</v>
      </c>
      <c r="K942" s="246"/>
      <c r="L942" s="247"/>
      <c r="M942" s="248" t="s">
        <v>19</v>
      </c>
      <c r="N942" s="249" t="s">
        <v>43</v>
      </c>
      <c r="O942" s="66"/>
      <c r="P942" s="186">
        <f>O942*H942</f>
        <v>0</v>
      </c>
      <c r="Q942" s="186">
        <v>3.5E-4</v>
      </c>
      <c r="R942" s="186">
        <f>Q942*H942</f>
        <v>5.7441300000000001E-2</v>
      </c>
      <c r="S942" s="186">
        <v>0</v>
      </c>
      <c r="T942" s="187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88" t="s">
        <v>459</v>
      </c>
      <c r="AT942" s="188" t="s">
        <v>434</v>
      </c>
      <c r="AU942" s="188" t="s">
        <v>82</v>
      </c>
      <c r="AY942" s="19" t="s">
        <v>137</v>
      </c>
      <c r="BE942" s="189">
        <f>IF(N942="základní",J942,0)</f>
        <v>0</v>
      </c>
      <c r="BF942" s="189">
        <f>IF(N942="snížená",J942,0)</f>
        <v>0</v>
      </c>
      <c r="BG942" s="189">
        <f>IF(N942="zákl. přenesená",J942,0)</f>
        <v>0</v>
      </c>
      <c r="BH942" s="189">
        <f>IF(N942="sníž. přenesená",J942,0)</f>
        <v>0</v>
      </c>
      <c r="BI942" s="189">
        <f>IF(N942="nulová",J942,0)</f>
        <v>0</v>
      </c>
      <c r="BJ942" s="19" t="s">
        <v>80</v>
      </c>
      <c r="BK942" s="189">
        <f>ROUND(I942*H942,2)</f>
        <v>0</v>
      </c>
      <c r="BL942" s="19" t="s">
        <v>244</v>
      </c>
      <c r="BM942" s="188" t="s">
        <v>1152</v>
      </c>
    </row>
    <row r="943" spans="1:65" s="13" customFormat="1" ht="11.25" x14ac:dyDescent="0.2">
      <c r="B943" s="195"/>
      <c r="C943" s="196"/>
      <c r="D943" s="197" t="s">
        <v>148</v>
      </c>
      <c r="E943" s="196"/>
      <c r="F943" s="199" t="s">
        <v>1153</v>
      </c>
      <c r="G943" s="196"/>
      <c r="H943" s="200">
        <v>164.11799999999999</v>
      </c>
      <c r="I943" s="201"/>
      <c r="J943" s="196"/>
      <c r="K943" s="196"/>
      <c r="L943" s="202"/>
      <c r="M943" s="203"/>
      <c r="N943" s="204"/>
      <c r="O943" s="204"/>
      <c r="P943" s="204"/>
      <c r="Q943" s="204"/>
      <c r="R943" s="204"/>
      <c r="S943" s="204"/>
      <c r="T943" s="205"/>
      <c r="AT943" s="206" t="s">
        <v>148</v>
      </c>
      <c r="AU943" s="206" t="s">
        <v>82</v>
      </c>
      <c r="AV943" s="13" t="s">
        <v>82</v>
      </c>
      <c r="AW943" s="13" t="s">
        <v>4</v>
      </c>
      <c r="AX943" s="13" t="s">
        <v>80</v>
      </c>
      <c r="AY943" s="206" t="s">
        <v>137</v>
      </c>
    </row>
    <row r="944" spans="1:65" s="2" customFormat="1" ht="24.2" customHeight="1" x14ac:dyDescent="0.2">
      <c r="A944" s="36"/>
      <c r="B944" s="37"/>
      <c r="C944" s="176" t="s">
        <v>1154</v>
      </c>
      <c r="D944" s="176" t="s">
        <v>140</v>
      </c>
      <c r="E944" s="177" t="s">
        <v>1155</v>
      </c>
      <c r="F944" s="178" t="s">
        <v>1156</v>
      </c>
      <c r="G944" s="179" t="s">
        <v>170</v>
      </c>
      <c r="H944" s="180">
        <v>0.93700000000000006</v>
      </c>
      <c r="I944" s="181"/>
      <c r="J944" s="182">
        <f>ROUND(I944*H944,2)</f>
        <v>0</v>
      </c>
      <c r="K944" s="183"/>
      <c r="L944" s="41"/>
      <c r="M944" s="184" t="s">
        <v>19</v>
      </c>
      <c r="N944" s="185" t="s">
        <v>43</v>
      </c>
      <c r="O944" s="66"/>
      <c r="P944" s="186">
        <f>O944*H944</f>
        <v>0</v>
      </c>
      <c r="Q944" s="186">
        <v>0</v>
      </c>
      <c r="R944" s="186">
        <f>Q944*H944</f>
        <v>0</v>
      </c>
      <c r="S944" s="186">
        <v>0</v>
      </c>
      <c r="T944" s="187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88" t="s">
        <v>244</v>
      </c>
      <c r="AT944" s="188" t="s">
        <v>140</v>
      </c>
      <c r="AU944" s="188" t="s">
        <v>82</v>
      </c>
      <c r="AY944" s="19" t="s">
        <v>137</v>
      </c>
      <c r="BE944" s="189">
        <f>IF(N944="základní",J944,0)</f>
        <v>0</v>
      </c>
      <c r="BF944" s="189">
        <f>IF(N944="snížená",J944,0)</f>
        <v>0</v>
      </c>
      <c r="BG944" s="189">
        <f>IF(N944="zákl. přenesená",J944,0)</f>
        <v>0</v>
      </c>
      <c r="BH944" s="189">
        <f>IF(N944="sníž. přenesená",J944,0)</f>
        <v>0</v>
      </c>
      <c r="BI944" s="189">
        <f>IF(N944="nulová",J944,0)</f>
        <v>0</v>
      </c>
      <c r="BJ944" s="19" t="s">
        <v>80</v>
      </c>
      <c r="BK944" s="189">
        <f>ROUND(I944*H944,2)</f>
        <v>0</v>
      </c>
      <c r="BL944" s="19" t="s">
        <v>244</v>
      </c>
      <c r="BM944" s="188" t="s">
        <v>1157</v>
      </c>
    </row>
    <row r="945" spans="1:65" s="2" customFormat="1" ht="11.25" x14ac:dyDescent="0.2">
      <c r="A945" s="36"/>
      <c r="B945" s="37"/>
      <c r="C945" s="38"/>
      <c r="D945" s="190" t="s">
        <v>146</v>
      </c>
      <c r="E945" s="38"/>
      <c r="F945" s="191" t="s">
        <v>1158</v>
      </c>
      <c r="G945" s="38"/>
      <c r="H945" s="38"/>
      <c r="I945" s="192"/>
      <c r="J945" s="38"/>
      <c r="K945" s="38"/>
      <c r="L945" s="41"/>
      <c r="M945" s="193"/>
      <c r="N945" s="194"/>
      <c r="O945" s="66"/>
      <c r="P945" s="66"/>
      <c r="Q945" s="66"/>
      <c r="R945" s="66"/>
      <c r="S945" s="66"/>
      <c r="T945" s="67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T945" s="19" t="s">
        <v>146</v>
      </c>
      <c r="AU945" s="19" t="s">
        <v>82</v>
      </c>
    </row>
    <row r="946" spans="1:65" s="12" customFormat="1" ht="22.9" customHeight="1" x14ac:dyDescent="0.2">
      <c r="B946" s="160"/>
      <c r="C946" s="161"/>
      <c r="D946" s="162" t="s">
        <v>71</v>
      </c>
      <c r="E946" s="174" t="s">
        <v>1159</v>
      </c>
      <c r="F946" s="174" t="s">
        <v>1160</v>
      </c>
      <c r="G946" s="161"/>
      <c r="H946" s="161"/>
      <c r="I946" s="164"/>
      <c r="J946" s="175">
        <f>BK946</f>
        <v>0</v>
      </c>
      <c r="K946" s="161"/>
      <c r="L946" s="166"/>
      <c r="M946" s="167"/>
      <c r="N946" s="168"/>
      <c r="O946" s="168"/>
      <c r="P946" s="169">
        <f>SUM(P947:P960)</f>
        <v>0</v>
      </c>
      <c r="Q946" s="168"/>
      <c r="R946" s="169">
        <f>SUM(R947:R960)</f>
        <v>0.10167941999999999</v>
      </c>
      <c r="S946" s="168"/>
      <c r="T946" s="170">
        <f>SUM(T947:T960)</f>
        <v>0</v>
      </c>
      <c r="AR946" s="171" t="s">
        <v>82</v>
      </c>
      <c r="AT946" s="172" t="s">
        <v>71</v>
      </c>
      <c r="AU946" s="172" t="s">
        <v>80</v>
      </c>
      <c r="AY946" s="171" t="s">
        <v>137</v>
      </c>
      <c r="BK946" s="173">
        <f>SUM(BK947:BK960)</f>
        <v>0</v>
      </c>
    </row>
    <row r="947" spans="1:65" s="2" customFormat="1" ht="16.5" customHeight="1" x14ac:dyDescent="0.2">
      <c r="A947" s="36"/>
      <c r="B947" s="37"/>
      <c r="C947" s="176" t="s">
        <v>1161</v>
      </c>
      <c r="D947" s="176" t="s">
        <v>140</v>
      </c>
      <c r="E947" s="177" t="s">
        <v>1162</v>
      </c>
      <c r="F947" s="178" t="s">
        <v>1163</v>
      </c>
      <c r="G947" s="179" t="s">
        <v>143</v>
      </c>
      <c r="H947" s="180">
        <v>10.363</v>
      </c>
      <c r="I947" s="181"/>
      <c r="J947" s="182">
        <f>ROUND(I947*H947,2)</f>
        <v>0</v>
      </c>
      <c r="K947" s="183"/>
      <c r="L947" s="41"/>
      <c r="M947" s="184" t="s">
        <v>19</v>
      </c>
      <c r="N947" s="185" t="s">
        <v>43</v>
      </c>
      <c r="O947" s="66"/>
      <c r="P947" s="186">
        <f>O947*H947</f>
        <v>0</v>
      </c>
      <c r="Q947" s="186">
        <v>5.4000000000000001E-4</v>
      </c>
      <c r="R947" s="186">
        <f>Q947*H947</f>
        <v>5.5960200000000002E-3</v>
      </c>
      <c r="S947" s="186">
        <v>0</v>
      </c>
      <c r="T947" s="187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188" t="s">
        <v>244</v>
      </c>
      <c r="AT947" s="188" t="s">
        <v>140</v>
      </c>
      <c r="AU947" s="188" t="s">
        <v>82</v>
      </c>
      <c r="AY947" s="19" t="s">
        <v>137</v>
      </c>
      <c r="BE947" s="189">
        <f>IF(N947="základní",J947,0)</f>
        <v>0</v>
      </c>
      <c r="BF947" s="189">
        <f>IF(N947="snížená",J947,0)</f>
        <v>0</v>
      </c>
      <c r="BG947" s="189">
        <f>IF(N947="zákl. přenesená",J947,0)</f>
        <v>0</v>
      </c>
      <c r="BH947" s="189">
        <f>IF(N947="sníž. přenesená",J947,0)</f>
        <v>0</v>
      </c>
      <c r="BI947" s="189">
        <f>IF(N947="nulová",J947,0)</f>
        <v>0</v>
      </c>
      <c r="BJ947" s="19" t="s">
        <v>80</v>
      </c>
      <c r="BK947" s="189">
        <f>ROUND(I947*H947,2)</f>
        <v>0</v>
      </c>
      <c r="BL947" s="19" t="s">
        <v>244</v>
      </c>
      <c r="BM947" s="188" t="s">
        <v>1164</v>
      </c>
    </row>
    <row r="948" spans="1:65" s="2" customFormat="1" ht="11.25" x14ac:dyDescent="0.2">
      <c r="A948" s="36"/>
      <c r="B948" s="37"/>
      <c r="C948" s="38"/>
      <c r="D948" s="190" t="s">
        <v>146</v>
      </c>
      <c r="E948" s="38"/>
      <c r="F948" s="191" t="s">
        <v>1165</v>
      </c>
      <c r="G948" s="38"/>
      <c r="H948" s="38"/>
      <c r="I948" s="192"/>
      <c r="J948" s="38"/>
      <c r="K948" s="38"/>
      <c r="L948" s="41"/>
      <c r="M948" s="193"/>
      <c r="N948" s="194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9" t="s">
        <v>146</v>
      </c>
      <c r="AU948" s="19" t="s">
        <v>82</v>
      </c>
    </row>
    <row r="949" spans="1:65" s="14" customFormat="1" ht="11.25" x14ac:dyDescent="0.2">
      <c r="B949" s="207"/>
      <c r="C949" s="208"/>
      <c r="D949" s="197" t="s">
        <v>148</v>
      </c>
      <c r="E949" s="209" t="s">
        <v>19</v>
      </c>
      <c r="F949" s="210" t="s">
        <v>1166</v>
      </c>
      <c r="G949" s="208"/>
      <c r="H949" s="209" t="s">
        <v>19</v>
      </c>
      <c r="I949" s="211"/>
      <c r="J949" s="208"/>
      <c r="K949" s="208"/>
      <c r="L949" s="212"/>
      <c r="M949" s="213"/>
      <c r="N949" s="214"/>
      <c r="O949" s="214"/>
      <c r="P949" s="214"/>
      <c r="Q949" s="214"/>
      <c r="R949" s="214"/>
      <c r="S949" s="214"/>
      <c r="T949" s="215"/>
      <c r="AT949" s="216" t="s">
        <v>148</v>
      </c>
      <c r="AU949" s="216" t="s">
        <v>82</v>
      </c>
      <c r="AV949" s="14" t="s">
        <v>80</v>
      </c>
      <c r="AW949" s="14" t="s">
        <v>33</v>
      </c>
      <c r="AX949" s="14" t="s">
        <v>72</v>
      </c>
      <c r="AY949" s="216" t="s">
        <v>137</v>
      </c>
    </row>
    <row r="950" spans="1:65" s="13" customFormat="1" ht="11.25" x14ac:dyDescent="0.2">
      <c r="B950" s="195"/>
      <c r="C950" s="196"/>
      <c r="D950" s="197" t="s">
        <v>148</v>
      </c>
      <c r="E950" s="198" t="s">
        <v>19</v>
      </c>
      <c r="F950" s="199" t="s">
        <v>1167</v>
      </c>
      <c r="G950" s="196"/>
      <c r="H950" s="200">
        <v>10.363</v>
      </c>
      <c r="I950" s="201"/>
      <c r="J950" s="196"/>
      <c r="K950" s="196"/>
      <c r="L950" s="202"/>
      <c r="M950" s="203"/>
      <c r="N950" s="204"/>
      <c r="O950" s="204"/>
      <c r="P950" s="204"/>
      <c r="Q950" s="204"/>
      <c r="R950" s="204"/>
      <c r="S950" s="204"/>
      <c r="T950" s="205"/>
      <c r="AT950" s="206" t="s">
        <v>148</v>
      </c>
      <c r="AU950" s="206" t="s">
        <v>82</v>
      </c>
      <c r="AV950" s="13" t="s">
        <v>82</v>
      </c>
      <c r="AW950" s="13" t="s">
        <v>33</v>
      </c>
      <c r="AX950" s="13" t="s">
        <v>80</v>
      </c>
      <c r="AY950" s="206" t="s">
        <v>137</v>
      </c>
    </row>
    <row r="951" spans="1:65" s="2" customFormat="1" ht="16.5" customHeight="1" x14ac:dyDescent="0.2">
      <c r="A951" s="36"/>
      <c r="B951" s="37"/>
      <c r="C951" s="176" t="s">
        <v>1168</v>
      </c>
      <c r="D951" s="176" t="s">
        <v>140</v>
      </c>
      <c r="E951" s="177" t="s">
        <v>1169</v>
      </c>
      <c r="F951" s="178" t="s">
        <v>1170</v>
      </c>
      <c r="G951" s="179" t="s">
        <v>143</v>
      </c>
      <c r="H951" s="180">
        <v>10.363</v>
      </c>
      <c r="I951" s="181"/>
      <c r="J951" s="182">
        <f>ROUND(I951*H951,2)</f>
        <v>0</v>
      </c>
      <c r="K951" s="183"/>
      <c r="L951" s="41"/>
      <c r="M951" s="184" t="s">
        <v>19</v>
      </c>
      <c r="N951" s="185" t="s">
        <v>43</v>
      </c>
      <c r="O951" s="66"/>
      <c r="P951" s="186">
        <f>O951*H951</f>
        <v>0</v>
      </c>
      <c r="Q951" s="186">
        <v>5.4000000000000003E-3</v>
      </c>
      <c r="R951" s="186">
        <f>Q951*H951</f>
        <v>5.5960200000000002E-2</v>
      </c>
      <c r="S951" s="186">
        <v>0</v>
      </c>
      <c r="T951" s="187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88" t="s">
        <v>244</v>
      </c>
      <c r="AT951" s="188" t="s">
        <v>140</v>
      </c>
      <c r="AU951" s="188" t="s">
        <v>82</v>
      </c>
      <c r="AY951" s="19" t="s">
        <v>137</v>
      </c>
      <c r="BE951" s="189">
        <f>IF(N951="základní",J951,0)</f>
        <v>0</v>
      </c>
      <c r="BF951" s="189">
        <f>IF(N951="snížená",J951,0)</f>
        <v>0</v>
      </c>
      <c r="BG951" s="189">
        <f>IF(N951="zákl. přenesená",J951,0)</f>
        <v>0</v>
      </c>
      <c r="BH951" s="189">
        <f>IF(N951="sníž. přenesená",J951,0)</f>
        <v>0</v>
      </c>
      <c r="BI951" s="189">
        <f>IF(N951="nulová",J951,0)</f>
        <v>0</v>
      </c>
      <c r="BJ951" s="19" t="s">
        <v>80</v>
      </c>
      <c r="BK951" s="189">
        <f>ROUND(I951*H951,2)</f>
        <v>0</v>
      </c>
      <c r="BL951" s="19" t="s">
        <v>244</v>
      </c>
      <c r="BM951" s="188" t="s">
        <v>1171</v>
      </c>
    </row>
    <row r="952" spans="1:65" s="2" customFormat="1" ht="11.25" x14ac:dyDescent="0.2">
      <c r="A952" s="36"/>
      <c r="B952" s="37"/>
      <c r="C952" s="38"/>
      <c r="D952" s="190" t="s">
        <v>146</v>
      </c>
      <c r="E952" s="38"/>
      <c r="F952" s="191" t="s">
        <v>1172</v>
      </c>
      <c r="G952" s="38"/>
      <c r="H952" s="38"/>
      <c r="I952" s="192"/>
      <c r="J952" s="38"/>
      <c r="K952" s="38"/>
      <c r="L952" s="41"/>
      <c r="M952" s="193"/>
      <c r="N952" s="194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146</v>
      </c>
      <c r="AU952" s="19" t="s">
        <v>82</v>
      </c>
    </row>
    <row r="953" spans="1:65" s="14" customFormat="1" ht="11.25" x14ac:dyDescent="0.2">
      <c r="B953" s="207"/>
      <c r="C953" s="208"/>
      <c r="D953" s="197" t="s">
        <v>148</v>
      </c>
      <c r="E953" s="209" t="s">
        <v>19</v>
      </c>
      <c r="F953" s="210" t="s">
        <v>1166</v>
      </c>
      <c r="G953" s="208"/>
      <c r="H953" s="209" t="s">
        <v>19</v>
      </c>
      <c r="I953" s="211"/>
      <c r="J953" s="208"/>
      <c r="K953" s="208"/>
      <c r="L953" s="212"/>
      <c r="M953" s="213"/>
      <c r="N953" s="214"/>
      <c r="O953" s="214"/>
      <c r="P953" s="214"/>
      <c r="Q953" s="214"/>
      <c r="R953" s="214"/>
      <c r="S953" s="214"/>
      <c r="T953" s="215"/>
      <c r="AT953" s="216" t="s">
        <v>148</v>
      </c>
      <c r="AU953" s="216" t="s">
        <v>82</v>
      </c>
      <c r="AV953" s="14" t="s">
        <v>80</v>
      </c>
      <c r="AW953" s="14" t="s">
        <v>33</v>
      </c>
      <c r="AX953" s="14" t="s">
        <v>72</v>
      </c>
      <c r="AY953" s="216" t="s">
        <v>137</v>
      </c>
    </row>
    <row r="954" spans="1:65" s="13" customFormat="1" ht="11.25" x14ac:dyDescent="0.2">
      <c r="B954" s="195"/>
      <c r="C954" s="196"/>
      <c r="D954" s="197" t="s">
        <v>148</v>
      </c>
      <c r="E954" s="198" t="s">
        <v>19</v>
      </c>
      <c r="F954" s="199" t="s">
        <v>1167</v>
      </c>
      <c r="G954" s="196"/>
      <c r="H954" s="200">
        <v>10.363</v>
      </c>
      <c r="I954" s="201"/>
      <c r="J954" s="196"/>
      <c r="K954" s="196"/>
      <c r="L954" s="202"/>
      <c r="M954" s="203"/>
      <c r="N954" s="204"/>
      <c r="O954" s="204"/>
      <c r="P954" s="204"/>
      <c r="Q954" s="204"/>
      <c r="R954" s="204"/>
      <c r="S954" s="204"/>
      <c r="T954" s="205"/>
      <c r="AT954" s="206" t="s">
        <v>148</v>
      </c>
      <c r="AU954" s="206" t="s">
        <v>82</v>
      </c>
      <c r="AV954" s="13" t="s">
        <v>82</v>
      </c>
      <c r="AW954" s="13" t="s">
        <v>33</v>
      </c>
      <c r="AX954" s="13" t="s">
        <v>80</v>
      </c>
      <c r="AY954" s="206" t="s">
        <v>137</v>
      </c>
    </row>
    <row r="955" spans="1:65" s="2" customFormat="1" ht="16.5" customHeight="1" x14ac:dyDescent="0.2">
      <c r="A955" s="36"/>
      <c r="B955" s="37"/>
      <c r="C955" s="176" t="s">
        <v>1173</v>
      </c>
      <c r="D955" s="176" t="s">
        <v>140</v>
      </c>
      <c r="E955" s="177" t="s">
        <v>1174</v>
      </c>
      <c r="F955" s="178" t="s">
        <v>1175</v>
      </c>
      <c r="G955" s="179" t="s">
        <v>200</v>
      </c>
      <c r="H955" s="180">
        <v>12.86</v>
      </c>
      <c r="I955" s="181"/>
      <c r="J955" s="182">
        <f>ROUND(I955*H955,2)</f>
        <v>0</v>
      </c>
      <c r="K955" s="183"/>
      <c r="L955" s="41"/>
      <c r="M955" s="184" t="s">
        <v>19</v>
      </c>
      <c r="N955" s="185" t="s">
        <v>43</v>
      </c>
      <c r="O955" s="66"/>
      <c r="P955" s="186">
        <f>O955*H955</f>
        <v>0</v>
      </c>
      <c r="Q955" s="186">
        <v>3.1199999999999999E-3</v>
      </c>
      <c r="R955" s="186">
        <f>Q955*H955</f>
        <v>4.0123199999999998E-2</v>
      </c>
      <c r="S955" s="186">
        <v>0</v>
      </c>
      <c r="T955" s="187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88" t="s">
        <v>244</v>
      </c>
      <c r="AT955" s="188" t="s">
        <v>140</v>
      </c>
      <c r="AU955" s="188" t="s">
        <v>82</v>
      </c>
      <c r="AY955" s="19" t="s">
        <v>137</v>
      </c>
      <c r="BE955" s="189">
        <f>IF(N955="základní",J955,0)</f>
        <v>0</v>
      </c>
      <c r="BF955" s="189">
        <f>IF(N955="snížená",J955,0)</f>
        <v>0</v>
      </c>
      <c r="BG955" s="189">
        <f>IF(N955="zákl. přenesená",J955,0)</f>
        <v>0</v>
      </c>
      <c r="BH955" s="189">
        <f>IF(N955="sníž. přenesená",J955,0)</f>
        <v>0</v>
      </c>
      <c r="BI955" s="189">
        <f>IF(N955="nulová",J955,0)</f>
        <v>0</v>
      </c>
      <c r="BJ955" s="19" t="s">
        <v>80</v>
      </c>
      <c r="BK955" s="189">
        <f>ROUND(I955*H955,2)</f>
        <v>0</v>
      </c>
      <c r="BL955" s="19" t="s">
        <v>244</v>
      </c>
      <c r="BM955" s="188" t="s">
        <v>1176</v>
      </c>
    </row>
    <row r="956" spans="1:65" s="2" customFormat="1" ht="11.25" x14ac:dyDescent="0.2">
      <c r="A956" s="36"/>
      <c r="B956" s="37"/>
      <c r="C956" s="38"/>
      <c r="D956" s="190" t="s">
        <v>146</v>
      </c>
      <c r="E956" s="38"/>
      <c r="F956" s="191" t="s">
        <v>1177</v>
      </c>
      <c r="G956" s="38"/>
      <c r="H956" s="38"/>
      <c r="I956" s="192"/>
      <c r="J956" s="38"/>
      <c r="K956" s="38"/>
      <c r="L956" s="41"/>
      <c r="M956" s="193"/>
      <c r="N956" s="194"/>
      <c r="O956" s="66"/>
      <c r="P956" s="66"/>
      <c r="Q956" s="66"/>
      <c r="R956" s="66"/>
      <c r="S956" s="66"/>
      <c r="T956" s="67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T956" s="19" t="s">
        <v>146</v>
      </c>
      <c r="AU956" s="19" t="s">
        <v>82</v>
      </c>
    </row>
    <row r="957" spans="1:65" s="14" customFormat="1" ht="11.25" x14ac:dyDescent="0.2">
      <c r="B957" s="207"/>
      <c r="C957" s="208"/>
      <c r="D957" s="197" t="s">
        <v>148</v>
      </c>
      <c r="E957" s="209" t="s">
        <v>19</v>
      </c>
      <c r="F957" s="210" t="s">
        <v>1178</v>
      </c>
      <c r="G957" s="208"/>
      <c r="H957" s="209" t="s">
        <v>19</v>
      </c>
      <c r="I957" s="211"/>
      <c r="J957" s="208"/>
      <c r="K957" s="208"/>
      <c r="L957" s="212"/>
      <c r="M957" s="213"/>
      <c r="N957" s="214"/>
      <c r="O957" s="214"/>
      <c r="P957" s="214"/>
      <c r="Q957" s="214"/>
      <c r="R957" s="214"/>
      <c r="S957" s="214"/>
      <c r="T957" s="215"/>
      <c r="AT957" s="216" t="s">
        <v>148</v>
      </c>
      <c r="AU957" s="216" t="s">
        <v>82</v>
      </c>
      <c r="AV957" s="14" t="s">
        <v>80</v>
      </c>
      <c r="AW957" s="14" t="s">
        <v>33</v>
      </c>
      <c r="AX957" s="14" t="s">
        <v>72</v>
      </c>
      <c r="AY957" s="216" t="s">
        <v>137</v>
      </c>
    </row>
    <row r="958" spans="1:65" s="13" customFormat="1" ht="11.25" x14ac:dyDescent="0.2">
      <c r="B958" s="195"/>
      <c r="C958" s="196"/>
      <c r="D958" s="197" t="s">
        <v>148</v>
      </c>
      <c r="E958" s="198" t="s">
        <v>19</v>
      </c>
      <c r="F958" s="199" t="s">
        <v>1179</v>
      </c>
      <c r="G958" s="196"/>
      <c r="H958" s="200">
        <v>12.86</v>
      </c>
      <c r="I958" s="201"/>
      <c r="J958" s="196"/>
      <c r="K958" s="196"/>
      <c r="L958" s="202"/>
      <c r="M958" s="203"/>
      <c r="N958" s="204"/>
      <c r="O958" s="204"/>
      <c r="P958" s="204"/>
      <c r="Q958" s="204"/>
      <c r="R958" s="204"/>
      <c r="S958" s="204"/>
      <c r="T958" s="205"/>
      <c r="AT958" s="206" t="s">
        <v>148</v>
      </c>
      <c r="AU958" s="206" t="s">
        <v>82</v>
      </c>
      <c r="AV958" s="13" t="s">
        <v>82</v>
      </c>
      <c r="AW958" s="13" t="s">
        <v>33</v>
      </c>
      <c r="AX958" s="13" t="s">
        <v>80</v>
      </c>
      <c r="AY958" s="206" t="s">
        <v>137</v>
      </c>
    </row>
    <row r="959" spans="1:65" s="2" customFormat="1" ht="24.2" customHeight="1" x14ac:dyDescent="0.2">
      <c r="A959" s="36"/>
      <c r="B959" s="37"/>
      <c r="C959" s="176" t="s">
        <v>1180</v>
      </c>
      <c r="D959" s="176" t="s">
        <v>140</v>
      </c>
      <c r="E959" s="177" t="s">
        <v>1181</v>
      </c>
      <c r="F959" s="178" t="s">
        <v>1182</v>
      </c>
      <c r="G959" s="179" t="s">
        <v>170</v>
      </c>
      <c r="H959" s="180">
        <v>0.10199999999999999</v>
      </c>
      <c r="I959" s="181"/>
      <c r="J959" s="182">
        <f>ROUND(I959*H959,2)</f>
        <v>0</v>
      </c>
      <c r="K959" s="183"/>
      <c r="L959" s="41"/>
      <c r="M959" s="184" t="s">
        <v>19</v>
      </c>
      <c r="N959" s="185" t="s">
        <v>43</v>
      </c>
      <c r="O959" s="66"/>
      <c r="P959" s="186">
        <f>O959*H959</f>
        <v>0</v>
      </c>
      <c r="Q959" s="186">
        <v>0</v>
      </c>
      <c r="R959" s="186">
        <f>Q959*H959</f>
        <v>0</v>
      </c>
      <c r="S959" s="186">
        <v>0</v>
      </c>
      <c r="T959" s="187">
        <f>S959*H959</f>
        <v>0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188" t="s">
        <v>244</v>
      </c>
      <c r="AT959" s="188" t="s">
        <v>140</v>
      </c>
      <c r="AU959" s="188" t="s">
        <v>82</v>
      </c>
      <c r="AY959" s="19" t="s">
        <v>137</v>
      </c>
      <c r="BE959" s="189">
        <f>IF(N959="základní",J959,0)</f>
        <v>0</v>
      </c>
      <c r="BF959" s="189">
        <f>IF(N959="snížená",J959,0)</f>
        <v>0</v>
      </c>
      <c r="BG959" s="189">
        <f>IF(N959="zákl. přenesená",J959,0)</f>
        <v>0</v>
      </c>
      <c r="BH959" s="189">
        <f>IF(N959="sníž. přenesená",J959,0)</f>
        <v>0</v>
      </c>
      <c r="BI959" s="189">
        <f>IF(N959="nulová",J959,0)</f>
        <v>0</v>
      </c>
      <c r="BJ959" s="19" t="s">
        <v>80</v>
      </c>
      <c r="BK959" s="189">
        <f>ROUND(I959*H959,2)</f>
        <v>0</v>
      </c>
      <c r="BL959" s="19" t="s">
        <v>244</v>
      </c>
      <c r="BM959" s="188" t="s">
        <v>1183</v>
      </c>
    </row>
    <row r="960" spans="1:65" s="2" customFormat="1" ht="11.25" x14ac:dyDescent="0.2">
      <c r="A960" s="36"/>
      <c r="B960" s="37"/>
      <c r="C960" s="38"/>
      <c r="D960" s="190" t="s">
        <v>146</v>
      </c>
      <c r="E960" s="38"/>
      <c r="F960" s="191" t="s">
        <v>1184</v>
      </c>
      <c r="G960" s="38"/>
      <c r="H960" s="38"/>
      <c r="I960" s="192"/>
      <c r="J960" s="38"/>
      <c r="K960" s="38"/>
      <c r="L960" s="41"/>
      <c r="M960" s="193"/>
      <c r="N960" s="194"/>
      <c r="O960" s="66"/>
      <c r="P960" s="66"/>
      <c r="Q960" s="66"/>
      <c r="R960" s="66"/>
      <c r="S960" s="66"/>
      <c r="T960" s="67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T960" s="19" t="s">
        <v>146</v>
      </c>
      <c r="AU960" s="19" t="s">
        <v>82</v>
      </c>
    </row>
    <row r="961" spans="1:65" s="12" customFormat="1" ht="22.9" customHeight="1" x14ac:dyDescent="0.2">
      <c r="B961" s="160"/>
      <c r="C961" s="161"/>
      <c r="D961" s="162" t="s">
        <v>71</v>
      </c>
      <c r="E961" s="174" t="s">
        <v>1185</v>
      </c>
      <c r="F961" s="174" t="s">
        <v>1186</v>
      </c>
      <c r="G961" s="161"/>
      <c r="H961" s="161"/>
      <c r="I961" s="164"/>
      <c r="J961" s="175">
        <f>BK961</f>
        <v>0</v>
      </c>
      <c r="K961" s="161"/>
      <c r="L961" s="166"/>
      <c r="M961" s="167"/>
      <c r="N961" s="168"/>
      <c r="O961" s="168"/>
      <c r="P961" s="169">
        <f>SUM(P962:P1054)</f>
        <v>0</v>
      </c>
      <c r="Q961" s="168"/>
      <c r="R961" s="169">
        <f>SUM(R962:R1054)</f>
        <v>1.3299385000000001</v>
      </c>
      <c r="S961" s="168"/>
      <c r="T961" s="170">
        <f>SUM(T962:T1054)</f>
        <v>0</v>
      </c>
      <c r="AR961" s="171" t="s">
        <v>82</v>
      </c>
      <c r="AT961" s="172" t="s">
        <v>71</v>
      </c>
      <c r="AU961" s="172" t="s">
        <v>80</v>
      </c>
      <c r="AY961" s="171" t="s">
        <v>137</v>
      </c>
      <c r="BK961" s="173">
        <f>SUM(BK962:BK1054)</f>
        <v>0</v>
      </c>
    </row>
    <row r="962" spans="1:65" s="2" customFormat="1" ht="16.5" customHeight="1" x14ac:dyDescent="0.2">
      <c r="A962" s="36"/>
      <c r="B962" s="37"/>
      <c r="C962" s="176" t="s">
        <v>1187</v>
      </c>
      <c r="D962" s="176" t="s">
        <v>140</v>
      </c>
      <c r="E962" s="177" t="s">
        <v>1188</v>
      </c>
      <c r="F962" s="178" t="s">
        <v>1189</v>
      </c>
      <c r="G962" s="179" t="s">
        <v>143</v>
      </c>
      <c r="H962" s="180">
        <v>65.992999999999995</v>
      </c>
      <c r="I962" s="181"/>
      <c r="J962" s="182">
        <f>ROUND(I962*H962,2)</f>
        <v>0</v>
      </c>
      <c r="K962" s="183"/>
      <c r="L962" s="41"/>
      <c r="M962" s="184" t="s">
        <v>19</v>
      </c>
      <c r="N962" s="185" t="s">
        <v>43</v>
      </c>
      <c r="O962" s="66"/>
      <c r="P962" s="186">
        <f>O962*H962</f>
        <v>0</v>
      </c>
      <c r="Q962" s="186">
        <v>2.9999999999999997E-4</v>
      </c>
      <c r="R962" s="186">
        <f>Q962*H962</f>
        <v>1.9797899999999997E-2</v>
      </c>
      <c r="S962" s="186">
        <v>0</v>
      </c>
      <c r="T962" s="187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88" t="s">
        <v>244</v>
      </c>
      <c r="AT962" s="188" t="s">
        <v>140</v>
      </c>
      <c r="AU962" s="188" t="s">
        <v>82</v>
      </c>
      <c r="AY962" s="19" t="s">
        <v>137</v>
      </c>
      <c r="BE962" s="189">
        <f>IF(N962="základní",J962,0)</f>
        <v>0</v>
      </c>
      <c r="BF962" s="189">
        <f>IF(N962="snížená",J962,0)</f>
        <v>0</v>
      </c>
      <c r="BG962" s="189">
        <f>IF(N962="zákl. přenesená",J962,0)</f>
        <v>0</v>
      </c>
      <c r="BH962" s="189">
        <f>IF(N962="sníž. přenesená",J962,0)</f>
        <v>0</v>
      </c>
      <c r="BI962" s="189">
        <f>IF(N962="nulová",J962,0)</f>
        <v>0</v>
      </c>
      <c r="BJ962" s="19" t="s">
        <v>80</v>
      </c>
      <c r="BK962" s="189">
        <f>ROUND(I962*H962,2)</f>
        <v>0</v>
      </c>
      <c r="BL962" s="19" t="s">
        <v>244</v>
      </c>
      <c r="BM962" s="188" t="s">
        <v>1190</v>
      </c>
    </row>
    <row r="963" spans="1:65" s="2" customFormat="1" ht="11.25" x14ac:dyDescent="0.2">
      <c r="A963" s="36"/>
      <c r="B963" s="37"/>
      <c r="C963" s="38"/>
      <c r="D963" s="190" t="s">
        <v>146</v>
      </c>
      <c r="E963" s="38"/>
      <c r="F963" s="191" t="s">
        <v>1191</v>
      </c>
      <c r="G963" s="38"/>
      <c r="H963" s="38"/>
      <c r="I963" s="192"/>
      <c r="J963" s="38"/>
      <c r="K963" s="38"/>
      <c r="L963" s="41"/>
      <c r="M963" s="193"/>
      <c r="N963" s="194"/>
      <c r="O963" s="66"/>
      <c r="P963" s="66"/>
      <c r="Q963" s="66"/>
      <c r="R963" s="66"/>
      <c r="S963" s="66"/>
      <c r="T963" s="67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T963" s="19" t="s">
        <v>146</v>
      </c>
      <c r="AU963" s="19" t="s">
        <v>82</v>
      </c>
    </row>
    <row r="964" spans="1:65" s="14" customFormat="1" ht="11.25" x14ac:dyDescent="0.2">
      <c r="B964" s="207"/>
      <c r="C964" s="208"/>
      <c r="D964" s="197" t="s">
        <v>148</v>
      </c>
      <c r="E964" s="209" t="s">
        <v>19</v>
      </c>
      <c r="F964" s="210" t="s">
        <v>266</v>
      </c>
      <c r="G964" s="208"/>
      <c r="H964" s="209" t="s">
        <v>19</v>
      </c>
      <c r="I964" s="211"/>
      <c r="J964" s="208"/>
      <c r="K964" s="208"/>
      <c r="L964" s="212"/>
      <c r="M964" s="213"/>
      <c r="N964" s="214"/>
      <c r="O964" s="214"/>
      <c r="P964" s="214"/>
      <c r="Q964" s="214"/>
      <c r="R964" s="214"/>
      <c r="S964" s="214"/>
      <c r="T964" s="215"/>
      <c r="AT964" s="216" t="s">
        <v>148</v>
      </c>
      <c r="AU964" s="216" t="s">
        <v>82</v>
      </c>
      <c r="AV964" s="14" t="s">
        <v>80</v>
      </c>
      <c r="AW964" s="14" t="s">
        <v>33</v>
      </c>
      <c r="AX964" s="14" t="s">
        <v>72</v>
      </c>
      <c r="AY964" s="216" t="s">
        <v>137</v>
      </c>
    </row>
    <row r="965" spans="1:65" s="13" customFormat="1" ht="11.25" x14ac:dyDescent="0.2">
      <c r="B965" s="195"/>
      <c r="C965" s="196"/>
      <c r="D965" s="197" t="s">
        <v>148</v>
      </c>
      <c r="E965" s="198" t="s">
        <v>19</v>
      </c>
      <c r="F965" s="199" t="s">
        <v>333</v>
      </c>
      <c r="G965" s="196"/>
      <c r="H965" s="200">
        <v>2.7</v>
      </c>
      <c r="I965" s="201"/>
      <c r="J965" s="196"/>
      <c r="K965" s="196"/>
      <c r="L965" s="202"/>
      <c r="M965" s="203"/>
      <c r="N965" s="204"/>
      <c r="O965" s="204"/>
      <c r="P965" s="204"/>
      <c r="Q965" s="204"/>
      <c r="R965" s="204"/>
      <c r="S965" s="204"/>
      <c r="T965" s="205"/>
      <c r="AT965" s="206" t="s">
        <v>148</v>
      </c>
      <c r="AU965" s="206" t="s">
        <v>82</v>
      </c>
      <c r="AV965" s="13" t="s">
        <v>82</v>
      </c>
      <c r="AW965" s="13" t="s">
        <v>33</v>
      </c>
      <c r="AX965" s="13" t="s">
        <v>72</v>
      </c>
      <c r="AY965" s="206" t="s">
        <v>137</v>
      </c>
    </row>
    <row r="966" spans="1:65" s="14" customFormat="1" ht="11.25" x14ac:dyDescent="0.2">
      <c r="B966" s="207"/>
      <c r="C966" s="208"/>
      <c r="D966" s="197" t="s">
        <v>148</v>
      </c>
      <c r="E966" s="209" t="s">
        <v>19</v>
      </c>
      <c r="F966" s="210" t="s">
        <v>173</v>
      </c>
      <c r="G966" s="208"/>
      <c r="H966" s="209" t="s">
        <v>19</v>
      </c>
      <c r="I966" s="211"/>
      <c r="J966" s="208"/>
      <c r="K966" s="208"/>
      <c r="L966" s="212"/>
      <c r="M966" s="213"/>
      <c r="N966" s="214"/>
      <c r="O966" s="214"/>
      <c r="P966" s="214"/>
      <c r="Q966" s="214"/>
      <c r="R966" s="214"/>
      <c r="S966" s="214"/>
      <c r="T966" s="215"/>
      <c r="AT966" s="216" t="s">
        <v>148</v>
      </c>
      <c r="AU966" s="216" t="s">
        <v>82</v>
      </c>
      <c r="AV966" s="14" t="s">
        <v>80</v>
      </c>
      <c r="AW966" s="14" t="s">
        <v>33</v>
      </c>
      <c r="AX966" s="14" t="s">
        <v>72</v>
      </c>
      <c r="AY966" s="216" t="s">
        <v>137</v>
      </c>
    </row>
    <row r="967" spans="1:65" s="14" customFormat="1" ht="11.25" x14ac:dyDescent="0.2">
      <c r="B967" s="207"/>
      <c r="C967" s="208"/>
      <c r="D967" s="197" t="s">
        <v>148</v>
      </c>
      <c r="E967" s="209" t="s">
        <v>19</v>
      </c>
      <c r="F967" s="210" t="s">
        <v>334</v>
      </c>
      <c r="G967" s="208"/>
      <c r="H967" s="209" t="s">
        <v>19</v>
      </c>
      <c r="I967" s="211"/>
      <c r="J967" s="208"/>
      <c r="K967" s="208"/>
      <c r="L967" s="212"/>
      <c r="M967" s="213"/>
      <c r="N967" s="214"/>
      <c r="O967" s="214"/>
      <c r="P967" s="214"/>
      <c r="Q967" s="214"/>
      <c r="R967" s="214"/>
      <c r="S967" s="214"/>
      <c r="T967" s="215"/>
      <c r="AT967" s="216" t="s">
        <v>148</v>
      </c>
      <c r="AU967" s="216" t="s">
        <v>82</v>
      </c>
      <c r="AV967" s="14" t="s">
        <v>80</v>
      </c>
      <c r="AW967" s="14" t="s">
        <v>33</v>
      </c>
      <c r="AX967" s="14" t="s">
        <v>72</v>
      </c>
      <c r="AY967" s="216" t="s">
        <v>137</v>
      </c>
    </row>
    <row r="968" spans="1:65" s="13" customFormat="1" ht="11.25" x14ac:dyDescent="0.2">
      <c r="B968" s="195"/>
      <c r="C968" s="196"/>
      <c r="D968" s="197" t="s">
        <v>148</v>
      </c>
      <c r="E968" s="198" t="s">
        <v>19</v>
      </c>
      <c r="F968" s="199" t="s">
        <v>335</v>
      </c>
      <c r="G968" s="196"/>
      <c r="H968" s="200">
        <v>27.635999999999999</v>
      </c>
      <c r="I968" s="201"/>
      <c r="J968" s="196"/>
      <c r="K968" s="196"/>
      <c r="L968" s="202"/>
      <c r="M968" s="203"/>
      <c r="N968" s="204"/>
      <c r="O968" s="204"/>
      <c r="P968" s="204"/>
      <c r="Q968" s="204"/>
      <c r="R968" s="204"/>
      <c r="S968" s="204"/>
      <c r="T968" s="205"/>
      <c r="AT968" s="206" t="s">
        <v>148</v>
      </c>
      <c r="AU968" s="206" t="s">
        <v>82</v>
      </c>
      <c r="AV968" s="13" t="s">
        <v>82</v>
      </c>
      <c r="AW968" s="13" t="s">
        <v>33</v>
      </c>
      <c r="AX968" s="13" t="s">
        <v>72</v>
      </c>
      <c r="AY968" s="206" t="s">
        <v>137</v>
      </c>
    </row>
    <row r="969" spans="1:65" s="13" customFormat="1" ht="11.25" x14ac:dyDescent="0.2">
      <c r="B969" s="195"/>
      <c r="C969" s="196"/>
      <c r="D969" s="197" t="s">
        <v>148</v>
      </c>
      <c r="E969" s="198" t="s">
        <v>19</v>
      </c>
      <c r="F969" s="199" t="s">
        <v>336</v>
      </c>
      <c r="G969" s="196"/>
      <c r="H969" s="200">
        <v>9.8279999999999994</v>
      </c>
      <c r="I969" s="201"/>
      <c r="J969" s="196"/>
      <c r="K969" s="196"/>
      <c r="L969" s="202"/>
      <c r="M969" s="203"/>
      <c r="N969" s="204"/>
      <c r="O969" s="204"/>
      <c r="P969" s="204"/>
      <c r="Q969" s="204"/>
      <c r="R969" s="204"/>
      <c r="S969" s="204"/>
      <c r="T969" s="205"/>
      <c r="AT969" s="206" t="s">
        <v>148</v>
      </c>
      <c r="AU969" s="206" t="s">
        <v>82</v>
      </c>
      <c r="AV969" s="13" t="s">
        <v>82</v>
      </c>
      <c r="AW969" s="13" t="s">
        <v>33</v>
      </c>
      <c r="AX969" s="13" t="s">
        <v>72</v>
      </c>
      <c r="AY969" s="206" t="s">
        <v>137</v>
      </c>
    </row>
    <row r="970" spans="1:65" s="13" customFormat="1" ht="11.25" x14ac:dyDescent="0.2">
      <c r="B970" s="195"/>
      <c r="C970" s="196"/>
      <c r="D970" s="197" t="s">
        <v>148</v>
      </c>
      <c r="E970" s="198" t="s">
        <v>19</v>
      </c>
      <c r="F970" s="199" t="s">
        <v>337</v>
      </c>
      <c r="G970" s="196"/>
      <c r="H970" s="200">
        <v>10.794</v>
      </c>
      <c r="I970" s="201"/>
      <c r="J970" s="196"/>
      <c r="K970" s="196"/>
      <c r="L970" s="202"/>
      <c r="M970" s="203"/>
      <c r="N970" s="204"/>
      <c r="O970" s="204"/>
      <c r="P970" s="204"/>
      <c r="Q970" s="204"/>
      <c r="R970" s="204"/>
      <c r="S970" s="204"/>
      <c r="T970" s="205"/>
      <c r="AT970" s="206" t="s">
        <v>148</v>
      </c>
      <c r="AU970" s="206" t="s">
        <v>82</v>
      </c>
      <c r="AV970" s="13" t="s">
        <v>82</v>
      </c>
      <c r="AW970" s="13" t="s">
        <v>33</v>
      </c>
      <c r="AX970" s="13" t="s">
        <v>72</v>
      </c>
      <c r="AY970" s="206" t="s">
        <v>137</v>
      </c>
    </row>
    <row r="971" spans="1:65" s="13" customFormat="1" ht="11.25" x14ac:dyDescent="0.2">
      <c r="B971" s="195"/>
      <c r="C971" s="196"/>
      <c r="D971" s="197" t="s">
        <v>148</v>
      </c>
      <c r="E971" s="198" t="s">
        <v>19</v>
      </c>
      <c r="F971" s="199" t="s">
        <v>338</v>
      </c>
      <c r="G971" s="196"/>
      <c r="H971" s="200">
        <v>3.7650000000000001</v>
      </c>
      <c r="I971" s="201"/>
      <c r="J971" s="196"/>
      <c r="K971" s="196"/>
      <c r="L971" s="202"/>
      <c r="M971" s="203"/>
      <c r="N971" s="204"/>
      <c r="O971" s="204"/>
      <c r="P971" s="204"/>
      <c r="Q971" s="204"/>
      <c r="R971" s="204"/>
      <c r="S971" s="204"/>
      <c r="T971" s="205"/>
      <c r="AT971" s="206" t="s">
        <v>148</v>
      </c>
      <c r="AU971" s="206" t="s">
        <v>82</v>
      </c>
      <c r="AV971" s="13" t="s">
        <v>82</v>
      </c>
      <c r="AW971" s="13" t="s">
        <v>33</v>
      </c>
      <c r="AX971" s="13" t="s">
        <v>72</v>
      </c>
      <c r="AY971" s="206" t="s">
        <v>137</v>
      </c>
    </row>
    <row r="972" spans="1:65" s="13" customFormat="1" ht="11.25" x14ac:dyDescent="0.2">
      <c r="B972" s="195"/>
      <c r="C972" s="196"/>
      <c r="D972" s="197" t="s">
        <v>148</v>
      </c>
      <c r="E972" s="198" t="s">
        <v>19</v>
      </c>
      <c r="F972" s="199" t="s">
        <v>339</v>
      </c>
      <c r="G972" s="196"/>
      <c r="H972" s="200">
        <v>3.3149999999999999</v>
      </c>
      <c r="I972" s="201"/>
      <c r="J972" s="196"/>
      <c r="K972" s="196"/>
      <c r="L972" s="202"/>
      <c r="M972" s="203"/>
      <c r="N972" s="204"/>
      <c r="O972" s="204"/>
      <c r="P972" s="204"/>
      <c r="Q972" s="204"/>
      <c r="R972" s="204"/>
      <c r="S972" s="204"/>
      <c r="T972" s="205"/>
      <c r="AT972" s="206" t="s">
        <v>148</v>
      </c>
      <c r="AU972" s="206" t="s">
        <v>82</v>
      </c>
      <c r="AV972" s="13" t="s">
        <v>82</v>
      </c>
      <c r="AW972" s="13" t="s">
        <v>33</v>
      </c>
      <c r="AX972" s="13" t="s">
        <v>72</v>
      </c>
      <c r="AY972" s="206" t="s">
        <v>137</v>
      </c>
    </row>
    <row r="973" spans="1:65" s="14" customFormat="1" ht="11.25" x14ac:dyDescent="0.2">
      <c r="B973" s="207"/>
      <c r="C973" s="208"/>
      <c r="D973" s="197" t="s">
        <v>148</v>
      </c>
      <c r="E973" s="209" t="s">
        <v>19</v>
      </c>
      <c r="F973" s="210" t="s">
        <v>187</v>
      </c>
      <c r="G973" s="208"/>
      <c r="H973" s="209" t="s">
        <v>19</v>
      </c>
      <c r="I973" s="211"/>
      <c r="J973" s="208"/>
      <c r="K973" s="208"/>
      <c r="L973" s="212"/>
      <c r="M973" s="213"/>
      <c r="N973" s="214"/>
      <c r="O973" s="214"/>
      <c r="P973" s="214"/>
      <c r="Q973" s="214"/>
      <c r="R973" s="214"/>
      <c r="S973" s="214"/>
      <c r="T973" s="215"/>
      <c r="AT973" s="216" t="s">
        <v>148</v>
      </c>
      <c r="AU973" s="216" t="s">
        <v>82</v>
      </c>
      <c r="AV973" s="14" t="s">
        <v>80</v>
      </c>
      <c r="AW973" s="14" t="s">
        <v>33</v>
      </c>
      <c r="AX973" s="14" t="s">
        <v>72</v>
      </c>
      <c r="AY973" s="216" t="s">
        <v>137</v>
      </c>
    </row>
    <row r="974" spans="1:65" s="13" customFormat="1" ht="11.25" x14ac:dyDescent="0.2">
      <c r="B974" s="195"/>
      <c r="C974" s="196"/>
      <c r="D974" s="197" t="s">
        <v>148</v>
      </c>
      <c r="E974" s="198" t="s">
        <v>19</v>
      </c>
      <c r="F974" s="199" t="s">
        <v>340</v>
      </c>
      <c r="G974" s="196"/>
      <c r="H974" s="200">
        <v>-5.516</v>
      </c>
      <c r="I974" s="201"/>
      <c r="J974" s="196"/>
      <c r="K974" s="196"/>
      <c r="L974" s="202"/>
      <c r="M974" s="203"/>
      <c r="N974" s="204"/>
      <c r="O974" s="204"/>
      <c r="P974" s="204"/>
      <c r="Q974" s="204"/>
      <c r="R974" s="204"/>
      <c r="S974" s="204"/>
      <c r="T974" s="205"/>
      <c r="AT974" s="206" t="s">
        <v>148</v>
      </c>
      <c r="AU974" s="206" t="s">
        <v>82</v>
      </c>
      <c r="AV974" s="13" t="s">
        <v>82</v>
      </c>
      <c r="AW974" s="13" t="s">
        <v>33</v>
      </c>
      <c r="AX974" s="13" t="s">
        <v>72</v>
      </c>
      <c r="AY974" s="206" t="s">
        <v>137</v>
      </c>
    </row>
    <row r="975" spans="1:65" s="13" customFormat="1" ht="11.25" x14ac:dyDescent="0.2">
      <c r="B975" s="195"/>
      <c r="C975" s="196"/>
      <c r="D975" s="197" t="s">
        <v>148</v>
      </c>
      <c r="E975" s="198" t="s">
        <v>19</v>
      </c>
      <c r="F975" s="199" t="s">
        <v>341</v>
      </c>
      <c r="G975" s="196"/>
      <c r="H975" s="200">
        <v>-1.0469999999999999</v>
      </c>
      <c r="I975" s="201"/>
      <c r="J975" s="196"/>
      <c r="K975" s="196"/>
      <c r="L975" s="202"/>
      <c r="M975" s="203"/>
      <c r="N975" s="204"/>
      <c r="O975" s="204"/>
      <c r="P975" s="204"/>
      <c r="Q975" s="204"/>
      <c r="R975" s="204"/>
      <c r="S975" s="204"/>
      <c r="T975" s="205"/>
      <c r="AT975" s="206" t="s">
        <v>148</v>
      </c>
      <c r="AU975" s="206" t="s">
        <v>82</v>
      </c>
      <c r="AV975" s="13" t="s">
        <v>82</v>
      </c>
      <c r="AW975" s="13" t="s">
        <v>33</v>
      </c>
      <c r="AX975" s="13" t="s">
        <v>72</v>
      </c>
      <c r="AY975" s="206" t="s">
        <v>137</v>
      </c>
    </row>
    <row r="976" spans="1:65" s="13" customFormat="1" ht="11.25" x14ac:dyDescent="0.2">
      <c r="B976" s="195"/>
      <c r="C976" s="196"/>
      <c r="D976" s="197" t="s">
        <v>148</v>
      </c>
      <c r="E976" s="198" t="s">
        <v>19</v>
      </c>
      <c r="F976" s="199" t="s">
        <v>342</v>
      </c>
      <c r="G976" s="196"/>
      <c r="H976" s="200">
        <v>-0.70199999999999996</v>
      </c>
      <c r="I976" s="201"/>
      <c r="J976" s="196"/>
      <c r="K976" s="196"/>
      <c r="L976" s="202"/>
      <c r="M976" s="203"/>
      <c r="N976" s="204"/>
      <c r="O976" s="204"/>
      <c r="P976" s="204"/>
      <c r="Q976" s="204"/>
      <c r="R976" s="204"/>
      <c r="S976" s="204"/>
      <c r="T976" s="205"/>
      <c r="AT976" s="206" t="s">
        <v>148</v>
      </c>
      <c r="AU976" s="206" t="s">
        <v>82</v>
      </c>
      <c r="AV976" s="13" t="s">
        <v>82</v>
      </c>
      <c r="AW976" s="13" t="s">
        <v>33</v>
      </c>
      <c r="AX976" s="13" t="s">
        <v>72</v>
      </c>
      <c r="AY976" s="206" t="s">
        <v>137</v>
      </c>
    </row>
    <row r="977" spans="1:65" s="14" customFormat="1" ht="11.25" x14ac:dyDescent="0.2">
      <c r="B977" s="207"/>
      <c r="C977" s="208"/>
      <c r="D977" s="197" t="s">
        <v>148</v>
      </c>
      <c r="E977" s="209" t="s">
        <v>19</v>
      </c>
      <c r="F977" s="210" t="s">
        <v>279</v>
      </c>
      <c r="G977" s="208"/>
      <c r="H977" s="209" t="s">
        <v>19</v>
      </c>
      <c r="I977" s="211"/>
      <c r="J977" s="208"/>
      <c r="K977" s="208"/>
      <c r="L977" s="212"/>
      <c r="M977" s="213"/>
      <c r="N977" s="214"/>
      <c r="O977" s="214"/>
      <c r="P977" s="214"/>
      <c r="Q977" s="214"/>
      <c r="R977" s="214"/>
      <c r="S977" s="214"/>
      <c r="T977" s="215"/>
      <c r="AT977" s="216" t="s">
        <v>148</v>
      </c>
      <c r="AU977" s="216" t="s">
        <v>82</v>
      </c>
      <c r="AV977" s="14" t="s">
        <v>80</v>
      </c>
      <c r="AW977" s="14" t="s">
        <v>33</v>
      </c>
      <c r="AX977" s="14" t="s">
        <v>72</v>
      </c>
      <c r="AY977" s="216" t="s">
        <v>137</v>
      </c>
    </row>
    <row r="978" spans="1:65" s="13" customFormat="1" ht="11.25" x14ac:dyDescent="0.2">
      <c r="B978" s="195"/>
      <c r="C978" s="196"/>
      <c r="D978" s="197" t="s">
        <v>148</v>
      </c>
      <c r="E978" s="198" t="s">
        <v>19</v>
      </c>
      <c r="F978" s="199" t="s">
        <v>343</v>
      </c>
      <c r="G978" s="196"/>
      <c r="H978" s="200">
        <v>2.5750000000000002</v>
      </c>
      <c r="I978" s="201"/>
      <c r="J978" s="196"/>
      <c r="K978" s="196"/>
      <c r="L978" s="202"/>
      <c r="M978" s="203"/>
      <c r="N978" s="204"/>
      <c r="O978" s="204"/>
      <c r="P978" s="204"/>
      <c r="Q978" s="204"/>
      <c r="R978" s="204"/>
      <c r="S978" s="204"/>
      <c r="T978" s="205"/>
      <c r="AT978" s="206" t="s">
        <v>148</v>
      </c>
      <c r="AU978" s="206" t="s">
        <v>82</v>
      </c>
      <c r="AV978" s="13" t="s">
        <v>82</v>
      </c>
      <c r="AW978" s="13" t="s">
        <v>33</v>
      </c>
      <c r="AX978" s="13" t="s">
        <v>72</v>
      </c>
      <c r="AY978" s="206" t="s">
        <v>137</v>
      </c>
    </row>
    <row r="979" spans="1:65" s="13" customFormat="1" ht="11.25" x14ac:dyDescent="0.2">
      <c r="B979" s="195"/>
      <c r="C979" s="196"/>
      <c r="D979" s="197" t="s">
        <v>148</v>
      </c>
      <c r="E979" s="198" t="s">
        <v>19</v>
      </c>
      <c r="F979" s="199" t="s">
        <v>1192</v>
      </c>
      <c r="G979" s="196"/>
      <c r="H979" s="200">
        <v>0.59</v>
      </c>
      <c r="I979" s="201"/>
      <c r="J979" s="196"/>
      <c r="K979" s="196"/>
      <c r="L979" s="202"/>
      <c r="M979" s="203"/>
      <c r="N979" s="204"/>
      <c r="O979" s="204"/>
      <c r="P979" s="204"/>
      <c r="Q979" s="204"/>
      <c r="R979" s="204"/>
      <c r="S979" s="204"/>
      <c r="T979" s="205"/>
      <c r="AT979" s="206" t="s">
        <v>148</v>
      </c>
      <c r="AU979" s="206" t="s">
        <v>82</v>
      </c>
      <c r="AV979" s="13" t="s">
        <v>82</v>
      </c>
      <c r="AW979" s="13" t="s">
        <v>33</v>
      </c>
      <c r="AX979" s="13" t="s">
        <v>72</v>
      </c>
      <c r="AY979" s="206" t="s">
        <v>137</v>
      </c>
    </row>
    <row r="980" spans="1:65" s="13" customFormat="1" ht="11.25" x14ac:dyDescent="0.2">
      <c r="B980" s="195"/>
      <c r="C980" s="196"/>
      <c r="D980" s="197" t="s">
        <v>148</v>
      </c>
      <c r="E980" s="198" t="s">
        <v>19</v>
      </c>
      <c r="F980" s="199" t="s">
        <v>1193</v>
      </c>
      <c r="G980" s="196"/>
      <c r="H980" s="200">
        <v>0.47399999999999998</v>
      </c>
      <c r="I980" s="201"/>
      <c r="J980" s="196"/>
      <c r="K980" s="196"/>
      <c r="L980" s="202"/>
      <c r="M980" s="203"/>
      <c r="N980" s="204"/>
      <c r="O980" s="204"/>
      <c r="P980" s="204"/>
      <c r="Q980" s="204"/>
      <c r="R980" s="204"/>
      <c r="S980" s="204"/>
      <c r="T980" s="205"/>
      <c r="AT980" s="206" t="s">
        <v>148</v>
      </c>
      <c r="AU980" s="206" t="s">
        <v>82</v>
      </c>
      <c r="AV980" s="13" t="s">
        <v>82</v>
      </c>
      <c r="AW980" s="13" t="s">
        <v>33</v>
      </c>
      <c r="AX980" s="13" t="s">
        <v>72</v>
      </c>
      <c r="AY980" s="206" t="s">
        <v>137</v>
      </c>
    </row>
    <row r="981" spans="1:65" s="14" customFormat="1" ht="11.25" x14ac:dyDescent="0.2">
      <c r="B981" s="207"/>
      <c r="C981" s="208"/>
      <c r="D981" s="197" t="s">
        <v>148</v>
      </c>
      <c r="E981" s="209" t="s">
        <v>19</v>
      </c>
      <c r="F981" s="210" t="s">
        <v>217</v>
      </c>
      <c r="G981" s="208"/>
      <c r="H981" s="209" t="s">
        <v>19</v>
      </c>
      <c r="I981" s="211"/>
      <c r="J981" s="208"/>
      <c r="K981" s="208"/>
      <c r="L981" s="212"/>
      <c r="M981" s="213"/>
      <c r="N981" s="214"/>
      <c r="O981" s="214"/>
      <c r="P981" s="214"/>
      <c r="Q981" s="214"/>
      <c r="R981" s="214"/>
      <c r="S981" s="214"/>
      <c r="T981" s="215"/>
      <c r="AT981" s="216" t="s">
        <v>148</v>
      </c>
      <c r="AU981" s="216" t="s">
        <v>82</v>
      </c>
      <c r="AV981" s="14" t="s">
        <v>80</v>
      </c>
      <c r="AW981" s="14" t="s">
        <v>33</v>
      </c>
      <c r="AX981" s="14" t="s">
        <v>72</v>
      </c>
      <c r="AY981" s="216" t="s">
        <v>137</v>
      </c>
    </row>
    <row r="982" spans="1:65" s="13" customFormat="1" ht="11.25" x14ac:dyDescent="0.2">
      <c r="B982" s="195"/>
      <c r="C982" s="196"/>
      <c r="D982" s="197" t="s">
        <v>148</v>
      </c>
      <c r="E982" s="198" t="s">
        <v>19</v>
      </c>
      <c r="F982" s="199" t="s">
        <v>346</v>
      </c>
      <c r="G982" s="196"/>
      <c r="H982" s="200">
        <v>12.263999999999999</v>
      </c>
      <c r="I982" s="201"/>
      <c r="J982" s="196"/>
      <c r="K982" s="196"/>
      <c r="L982" s="202"/>
      <c r="M982" s="203"/>
      <c r="N982" s="204"/>
      <c r="O982" s="204"/>
      <c r="P982" s="204"/>
      <c r="Q982" s="204"/>
      <c r="R982" s="204"/>
      <c r="S982" s="204"/>
      <c r="T982" s="205"/>
      <c r="AT982" s="206" t="s">
        <v>148</v>
      </c>
      <c r="AU982" s="206" t="s">
        <v>82</v>
      </c>
      <c r="AV982" s="13" t="s">
        <v>82</v>
      </c>
      <c r="AW982" s="13" t="s">
        <v>33</v>
      </c>
      <c r="AX982" s="13" t="s">
        <v>72</v>
      </c>
      <c r="AY982" s="206" t="s">
        <v>137</v>
      </c>
    </row>
    <row r="983" spans="1:65" s="14" customFormat="1" ht="11.25" x14ac:dyDescent="0.2">
      <c r="B983" s="207"/>
      <c r="C983" s="208"/>
      <c r="D983" s="197" t="s">
        <v>148</v>
      </c>
      <c r="E983" s="209" t="s">
        <v>19</v>
      </c>
      <c r="F983" s="210" t="s">
        <v>187</v>
      </c>
      <c r="G983" s="208"/>
      <c r="H983" s="209" t="s">
        <v>19</v>
      </c>
      <c r="I983" s="211"/>
      <c r="J983" s="208"/>
      <c r="K983" s="208"/>
      <c r="L983" s="212"/>
      <c r="M983" s="213"/>
      <c r="N983" s="214"/>
      <c r="O983" s="214"/>
      <c r="P983" s="214"/>
      <c r="Q983" s="214"/>
      <c r="R983" s="214"/>
      <c r="S983" s="214"/>
      <c r="T983" s="215"/>
      <c r="AT983" s="216" t="s">
        <v>148</v>
      </c>
      <c r="AU983" s="216" t="s">
        <v>82</v>
      </c>
      <c r="AV983" s="14" t="s">
        <v>80</v>
      </c>
      <c r="AW983" s="14" t="s">
        <v>33</v>
      </c>
      <c r="AX983" s="14" t="s">
        <v>72</v>
      </c>
      <c r="AY983" s="216" t="s">
        <v>137</v>
      </c>
    </row>
    <row r="984" spans="1:65" s="13" customFormat="1" ht="11.25" x14ac:dyDescent="0.2">
      <c r="B984" s="195"/>
      <c r="C984" s="196"/>
      <c r="D984" s="197" t="s">
        <v>148</v>
      </c>
      <c r="E984" s="198" t="s">
        <v>19</v>
      </c>
      <c r="F984" s="199" t="s">
        <v>347</v>
      </c>
      <c r="G984" s="196"/>
      <c r="H984" s="200">
        <v>-1.25</v>
      </c>
      <c r="I984" s="201"/>
      <c r="J984" s="196"/>
      <c r="K984" s="196"/>
      <c r="L984" s="202"/>
      <c r="M984" s="203"/>
      <c r="N984" s="204"/>
      <c r="O984" s="204"/>
      <c r="P984" s="204"/>
      <c r="Q984" s="204"/>
      <c r="R984" s="204"/>
      <c r="S984" s="204"/>
      <c r="T984" s="205"/>
      <c r="AT984" s="206" t="s">
        <v>148</v>
      </c>
      <c r="AU984" s="206" t="s">
        <v>82</v>
      </c>
      <c r="AV984" s="13" t="s">
        <v>82</v>
      </c>
      <c r="AW984" s="13" t="s">
        <v>33</v>
      </c>
      <c r="AX984" s="13" t="s">
        <v>72</v>
      </c>
      <c r="AY984" s="206" t="s">
        <v>137</v>
      </c>
    </row>
    <row r="985" spans="1:65" s="13" customFormat="1" ht="11.25" x14ac:dyDescent="0.2">
      <c r="B985" s="195"/>
      <c r="C985" s="196"/>
      <c r="D985" s="197" t="s">
        <v>148</v>
      </c>
      <c r="E985" s="198" t="s">
        <v>19</v>
      </c>
      <c r="F985" s="199" t="s">
        <v>188</v>
      </c>
      <c r="G985" s="196"/>
      <c r="H985" s="200">
        <v>-1.379</v>
      </c>
      <c r="I985" s="201"/>
      <c r="J985" s="196"/>
      <c r="K985" s="196"/>
      <c r="L985" s="202"/>
      <c r="M985" s="203"/>
      <c r="N985" s="204"/>
      <c r="O985" s="204"/>
      <c r="P985" s="204"/>
      <c r="Q985" s="204"/>
      <c r="R985" s="204"/>
      <c r="S985" s="204"/>
      <c r="T985" s="205"/>
      <c r="AT985" s="206" t="s">
        <v>148</v>
      </c>
      <c r="AU985" s="206" t="s">
        <v>82</v>
      </c>
      <c r="AV985" s="13" t="s">
        <v>82</v>
      </c>
      <c r="AW985" s="13" t="s">
        <v>33</v>
      </c>
      <c r="AX985" s="13" t="s">
        <v>72</v>
      </c>
      <c r="AY985" s="206" t="s">
        <v>137</v>
      </c>
    </row>
    <row r="986" spans="1:65" s="14" customFormat="1" ht="11.25" x14ac:dyDescent="0.2">
      <c r="B986" s="207"/>
      <c r="C986" s="208"/>
      <c r="D986" s="197" t="s">
        <v>148</v>
      </c>
      <c r="E986" s="209" t="s">
        <v>19</v>
      </c>
      <c r="F986" s="210" t="s">
        <v>279</v>
      </c>
      <c r="G986" s="208"/>
      <c r="H986" s="209" t="s">
        <v>19</v>
      </c>
      <c r="I986" s="211"/>
      <c r="J986" s="208"/>
      <c r="K986" s="208"/>
      <c r="L986" s="212"/>
      <c r="M986" s="213"/>
      <c r="N986" s="214"/>
      <c r="O986" s="214"/>
      <c r="P986" s="214"/>
      <c r="Q986" s="214"/>
      <c r="R986" s="214"/>
      <c r="S986" s="214"/>
      <c r="T986" s="215"/>
      <c r="AT986" s="216" t="s">
        <v>148</v>
      </c>
      <c r="AU986" s="216" t="s">
        <v>82</v>
      </c>
      <c r="AV986" s="14" t="s">
        <v>80</v>
      </c>
      <c r="AW986" s="14" t="s">
        <v>33</v>
      </c>
      <c r="AX986" s="14" t="s">
        <v>72</v>
      </c>
      <c r="AY986" s="216" t="s">
        <v>137</v>
      </c>
    </row>
    <row r="987" spans="1:65" s="13" customFormat="1" ht="11.25" x14ac:dyDescent="0.2">
      <c r="B987" s="195"/>
      <c r="C987" s="196"/>
      <c r="D987" s="197" t="s">
        <v>148</v>
      </c>
      <c r="E987" s="198" t="s">
        <v>19</v>
      </c>
      <c r="F987" s="199" t="s">
        <v>1194</v>
      </c>
      <c r="G987" s="196"/>
      <c r="H987" s="200">
        <v>0.65800000000000003</v>
      </c>
      <c r="I987" s="201"/>
      <c r="J987" s="196"/>
      <c r="K987" s="196"/>
      <c r="L987" s="202"/>
      <c r="M987" s="203"/>
      <c r="N987" s="204"/>
      <c r="O987" s="204"/>
      <c r="P987" s="204"/>
      <c r="Q987" s="204"/>
      <c r="R987" s="204"/>
      <c r="S987" s="204"/>
      <c r="T987" s="205"/>
      <c r="AT987" s="206" t="s">
        <v>148</v>
      </c>
      <c r="AU987" s="206" t="s">
        <v>82</v>
      </c>
      <c r="AV987" s="13" t="s">
        <v>82</v>
      </c>
      <c r="AW987" s="13" t="s">
        <v>33</v>
      </c>
      <c r="AX987" s="13" t="s">
        <v>72</v>
      </c>
      <c r="AY987" s="206" t="s">
        <v>137</v>
      </c>
    </row>
    <row r="988" spans="1:65" s="13" customFormat="1" ht="11.25" x14ac:dyDescent="0.2">
      <c r="B988" s="195"/>
      <c r="C988" s="196"/>
      <c r="D988" s="197" t="s">
        <v>148</v>
      </c>
      <c r="E988" s="198" t="s">
        <v>19</v>
      </c>
      <c r="F988" s="199" t="s">
        <v>349</v>
      </c>
      <c r="G988" s="196"/>
      <c r="H988" s="200">
        <v>1.288</v>
      </c>
      <c r="I988" s="201"/>
      <c r="J988" s="196"/>
      <c r="K988" s="196"/>
      <c r="L988" s="202"/>
      <c r="M988" s="203"/>
      <c r="N988" s="204"/>
      <c r="O988" s="204"/>
      <c r="P988" s="204"/>
      <c r="Q988" s="204"/>
      <c r="R988" s="204"/>
      <c r="S988" s="204"/>
      <c r="T988" s="205"/>
      <c r="AT988" s="206" t="s">
        <v>148</v>
      </c>
      <c r="AU988" s="206" t="s">
        <v>82</v>
      </c>
      <c r="AV988" s="13" t="s">
        <v>82</v>
      </c>
      <c r="AW988" s="13" t="s">
        <v>33</v>
      </c>
      <c r="AX988" s="13" t="s">
        <v>72</v>
      </c>
      <c r="AY988" s="206" t="s">
        <v>137</v>
      </c>
    </row>
    <row r="989" spans="1:65" s="15" customFormat="1" ht="11.25" x14ac:dyDescent="0.2">
      <c r="B989" s="217"/>
      <c r="C989" s="218"/>
      <c r="D989" s="197" t="s">
        <v>148</v>
      </c>
      <c r="E989" s="219" t="s">
        <v>19</v>
      </c>
      <c r="F989" s="220" t="s">
        <v>189</v>
      </c>
      <c r="G989" s="218"/>
      <c r="H989" s="221">
        <v>65.992999999999995</v>
      </c>
      <c r="I989" s="222"/>
      <c r="J989" s="218"/>
      <c r="K989" s="218"/>
      <c r="L989" s="223"/>
      <c r="M989" s="224"/>
      <c r="N989" s="225"/>
      <c r="O989" s="225"/>
      <c r="P989" s="225"/>
      <c r="Q989" s="225"/>
      <c r="R989" s="225"/>
      <c r="S989" s="225"/>
      <c r="T989" s="226"/>
      <c r="AT989" s="227" t="s">
        <v>148</v>
      </c>
      <c r="AU989" s="227" t="s">
        <v>82</v>
      </c>
      <c r="AV989" s="15" t="s">
        <v>144</v>
      </c>
      <c r="AW989" s="15" t="s">
        <v>33</v>
      </c>
      <c r="AX989" s="15" t="s">
        <v>80</v>
      </c>
      <c r="AY989" s="227" t="s">
        <v>137</v>
      </c>
    </row>
    <row r="990" spans="1:65" s="2" customFormat="1" ht="16.5" customHeight="1" x14ac:dyDescent="0.2">
      <c r="A990" s="36"/>
      <c r="B990" s="37"/>
      <c r="C990" s="176" t="s">
        <v>1195</v>
      </c>
      <c r="D990" s="176" t="s">
        <v>140</v>
      </c>
      <c r="E990" s="177" t="s">
        <v>1196</v>
      </c>
      <c r="F990" s="178" t="s">
        <v>1197</v>
      </c>
      <c r="G990" s="179" t="s">
        <v>143</v>
      </c>
      <c r="H990" s="180">
        <v>8.3580000000000005</v>
      </c>
      <c r="I990" s="181"/>
      <c r="J990" s="182">
        <f>ROUND(I990*H990,2)</f>
        <v>0</v>
      </c>
      <c r="K990" s="183"/>
      <c r="L990" s="41"/>
      <c r="M990" s="184" t="s">
        <v>19</v>
      </c>
      <c r="N990" s="185" t="s">
        <v>43</v>
      </c>
      <c r="O990" s="66"/>
      <c r="P990" s="186">
        <f>O990*H990</f>
        <v>0</v>
      </c>
      <c r="Q990" s="186">
        <v>1.5E-3</v>
      </c>
      <c r="R990" s="186">
        <f>Q990*H990</f>
        <v>1.2537000000000001E-2</v>
      </c>
      <c r="S990" s="186">
        <v>0</v>
      </c>
      <c r="T990" s="187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88" t="s">
        <v>244</v>
      </c>
      <c r="AT990" s="188" t="s">
        <v>140</v>
      </c>
      <c r="AU990" s="188" t="s">
        <v>82</v>
      </c>
      <c r="AY990" s="19" t="s">
        <v>137</v>
      </c>
      <c r="BE990" s="189">
        <f>IF(N990="základní",J990,0)</f>
        <v>0</v>
      </c>
      <c r="BF990" s="189">
        <f>IF(N990="snížená",J990,0)</f>
        <v>0</v>
      </c>
      <c r="BG990" s="189">
        <f>IF(N990="zákl. přenesená",J990,0)</f>
        <v>0</v>
      </c>
      <c r="BH990" s="189">
        <f>IF(N990="sníž. přenesená",J990,0)</f>
        <v>0</v>
      </c>
      <c r="BI990" s="189">
        <f>IF(N990="nulová",J990,0)</f>
        <v>0</v>
      </c>
      <c r="BJ990" s="19" t="s">
        <v>80</v>
      </c>
      <c r="BK990" s="189">
        <f>ROUND(I990*H990,2)</f>
        <v>0</v>
      </c>
      <c r="BL990" s="19" t="s">
        <v>244</v>
      </c>
      <c r="BM990" s="188" t="s">
        <v>1198</v>
      </c>
    </row>
    <row r="991" spans="1:65" s="2" customFormat="1" ht="11.25" x14ac:dyDescent="0.2">
      <c r="A991" s="36"/>
      <c r="B991" s="37"/>
      <c r="C991" s="38"/>
      <c r="D991" s="190" t="s">
        <v>146</v>
      </c>
      <c r="E991" s="38"/>
      <c r="F991" s="191" t="s">
        <v>1199</v>
      </c>
      <c r="G991" s="38"/>
      <c r="H991" s="38"/>
      <c r="I991" s="192"/>
      <c r="J991" s="38"/>
      <c r="K991" s="38"/>
      <c r="L991" s="41"/>
      <c r="M991" s="193"/>
      <c r="N991" s="194"/>
      <c r="O991" s="66"/>
      <c r="P991" s="66"/>
      <c r="Q991" s="66"/>
      <c r="R991" s="66"/>
      <c r="S991" s="66"/>
      <c r="T991" s="67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T991" s="19" t="s">
        <v>146</v>
      </c>
      <c r="AU991" s="19" t="s">
        <v>82</v>
      </c>
    </row>
    <row r="992" spans="1:65" s="14" customFormat="1" ht="11.25" x14ac:dyDescent="0.2">
      <c r="B992" s="207"/>
      <c r="C992" s="208"/>
      <c r="D992" s="197" t="s">
        <v>148</v>
      </c>
      <c r="E992" s="209" t="s">
        <v>19</v>
      </c>
      <c r="F992" s="210" t="s">
        <v>173</v>
      </c>
      <c r="G992" s="208"/>
      <c r="H992" s="209" t="s">
        <v>19</v>
      </c>
      <c r="I992" s="211"/>
      <c r="J992" s="208"/>
      <c r="K992" s="208"/>
      <c r="L992" s="212"/>
      <c r="M992" s="213"/>
      <c r="N992" s="214"/>
      <c r="O992" s="214"/>
      <c r="P992" s="214"/>
      <c r="Q992" s="214"/>
      <c r="R992" s="214"/>
      <c r="S992" s="214"/>
      <c r="T992" s="215"/>
      <c r="AT992" s="216" t="s">
        <v>148</v>
      </c>
      <c r="AU992" s="216" t="s">
        <v>82</v>
      </c>
      <c r="AV992" s="14" t="s">
        <v>80</v>
      </c>
      <c r="AW992" s="14" t="s">
        <v>33</v>
      </c>
      <c r="AX992" s="14" t="s">
        <v>72</v>
      </c>
      <c r="AY992" s="216" t="s">
        <v>137</v>
      </c>
    </row>
    <row r="993" spans="1:65" s="13" customFormat="1" ht="11.25" x14ac:dyDescent="0.2">
      <c r="B993" s="195"/>
      <c r="C993" s="196"/>
      <c r="D993" s="197" t="s">
        <v>148</v>
      </c>
      <c r="E993" s="198" t="s">
        <v>19</v>
      </c>
      <c r="F993" s="199" t="s">
        <v>1200</v>
      </c>
      <c r="G993" s="196"/>
      <c r="H993" s="200">
        <v>8.3580000000000005</v>
      </c>
      <c r="I993" s="201"/>
      <c r="J993" s="196"/>
      <c r="K993" s="196"/>
      <c r="L993" s="202"/>
      <c r="M993" s="203"/>
      <c r="N993" s="204"/>
      <c r="O993" s="204"/>
      <c r="P993" s="204"/>
      <c r="Q993" s="204"/>
      <c r="R993" s="204"/>
      <c r="S993" s="204"/>
      <c r="T993" s="205"/>
      <c r="AT993" s="206" t="s">
        <v>148</v>
      </c>
      <c r="AU993" s="206" t="s">
        <v>82</v>
      </c>
      <c r="AV993" s="13" t="s">
        <v>82</v>
      </c>
      <c r="AW993" s="13" t="s">
        <v>33</v>
      </c>
      <c r="AX993" s="13" t="s">
        <v>80</v>
      </c>
      <c r="AY993" s="206" t="s">
        <v>137</v>
      </c>
    </row>
    <row r="994" spans="1:65" s="2" customFormat="1" ht="24.2" customHeight="1" x14ac:dyDescent="0.2">
      <c r="A994" s="36"/>
      <c r="B994" s="37"/>
      <c r="C994" s="176" t="s">
        <v>1201</v>
      </c>
      <c r="D994" s="176" t="s">
        <v>140</v>
      </c>
      <c r="E994" s="177" t="s">
        <v>1202</v>
      </c>
      <c r="F994" s="178" t="s">
        <v>1203</v>
      </c>
      <c r="G994" s="179" t="s">
        <v>143</v>
      </c>
      <c r="H994" s="180">
        <v>65.992999999999995</v>
      </c>
      <c r="I994" s="181"/>
      <c r="J994" s="182">
        <f>ROUND(I994*H994,2)</f>
        <v>0</v>
      </c>
      <c r="K994" s="183"/>
      <c r="L994" s="41"/>
      <c r="M994" s="184" t="s">
        <v>19</v>
      </c>
      <c r="N994" s="185" t="s">
        <v>43</v>
      </c>
      <c r="O994" s="66"/>
      <c r="P994" s="186">
        <f>O994*H994</f>
        <v>0</v>
      </c>
      <c r="Q994" s="186">
        <v>6.0000000000000001E-3</v>
      </c>
      <c r="R994" s="186">
        <f>Q994*H994</f>
        <v>0.39595799999999998</v>
      </c>
      <c r="S994" s="186">
        <v>0</v>
      </c>
      <c r="T994" s="187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8" t="s">
        <v>244</v>
      </c>
      <c r="AT994" s="188" t="s">
        <v>140</v>
      </c>
      <c r="AU994" s="188" t="s">
        <v>82</v>
      </c>
      <c r="AY994" s="19" t="s">
        <v>137</v>
      </c>
      <c r="BE994" s="189">
        <f>IF(N994="základní",J994,0)</f>
        <v>0</v>
      </c>
      <c r="BF994" s="189">
        <f>IF(N994="snížená",J994,0)</f>
        <v>0</v>
      </c>
      <c r="BG994" s="189">
        <f>IF(N994="zákl. přenesená",J994,0)</f>
        <v>0</v>
      </c>
      <c r="BH994" s="189">
        <f>IF(N994="sníž. přenesená",J994,0)</f>
        <v>0</v>
      </c>
      <c r="BI994" s="189">
        <f>IF(N994="nulová",J994,0)</f>
        <v>0</v>
      </c>
      <c r="BJ994" s="19" t="s">
        <v>80</v>
      </c>
      <c r="BK994" s="189">
        <f>ROUND(I994*H994,2)</f>
        <v>0</v>
      </c>
      <c r="BL994" s="19" t="s">
        <v>244</v>
      </c>
      <c r="BM994" s="188" t="s">
        <v>1204</v>
      </c>
    </row>
    <row r="995" spans="1:65" s="2" customFormat="1" ht="11.25" x14ac:dyDescent="0.2">
      <c r="A995" s="36"/>
      <c r="B995" s="37"/>
      <c r="C995" s="38"/>
      <c r="D995" s="190" t="s">
        <v>146</v>
      </c>
      <c r="E995" s="38"/>
      <c r="F995" s="191" t="s">
        <v>1205</v>
      </c>
      <c r="G995" s="38"/>
      <c r="H995" s="38"/>
      <c r="I995" s="192"/>
      <c r="J995" s="38"/>
      <c r="K995" s="38"/>
      <c r="L995" s="41"/>
      <c r="M995" s="193"/>
      <c r="N995" s="194"/>
      <c r="O995" s="66"/>
      <c r="P995" s="66"/>
      <c r="Q995" s="66"/>
      <c r="R995" s="66"/>
      <c r="S995" s="66"/>
      <c r="T995" s="67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T995" s="19" t="s">
        <v>146</v>
      </c>
      <c r="AU995" s="19" t="s">
        <v>82</v>
      </c>
    </row>
    <row r="996" spans="1:65" s="14" customFormat="1" ht="11.25" x14ac:dyDescent="0.2">
      <c r="B996" s="207"/>
      <c r="C996" s="208"/>
      <c r="D996" s="197" t="s">
        <v>148</v>
      </c>
      <c r="E996" s="209" t="s">
        <v>19</v>
      </c>
      <c r="F996" s="210" t="s">
        <v>266</v>
      </c>
      <c r="G996" s="208"/>
      <c r="H996" s="209" t="s">
        <v>19</v>
      </c>
      <c r="I996" s="211"/>
      <c r="J996" s="208"/>
      <c r="K996" s="208"/>
      <c r="L996" s="212"/>
      <c r="M996" s="213"/>
      <c r="N996" s="214"/>
      <c r="O996" s="214"/>
      <c r="P996" s="214"/>
      <c r="Q996" s="214"/>
      <c r="R996" s="214"/>
      <c r="S996" s="214"/>
      <c r="T996" s="215"/>
      <c r="AT996" s="216" t="s">
        <v>148</v>
      </c>
      <c r="AU996" s="216" t="s">
        <v>82</v>
      </c>
      <c r="AV996" s="14" t="s">
        <v>80</v>
      </c>
      <c r="AW996" s="14" t="s">
        <v>33</v>
      </c>
      <c r="AX996" s="14" t="s">
        <v>72</v>
      </c>
      <c r="AY996" s="216" t="s">
        <v>137</v>
      </c>
    </row>
    <row r="997" spans="1:65" s="13" customFormat="1" ht="11.25" x14ac:dyDescent="0.2">
      <c r="B997" s="195"/>
      <c r="C997" s="196"/>
      <c r="D997" s="197" t="s">
        <v>148</v>
      </c>
      <c r="E997" s="198" t="s">
        <v>19</v>
      </c>
      <c r="F997" s="199" t="s">
        <v>333</v>
      </c>
      <c r="G997" s="196"/>
      <c r="H997" s="200">
        <v>2.7</v>
      </c>
      <c r="I997" s="201"/>
      <c r="J997" s="196"/>
      <c r="K997" s="196"/>
      <c r="L997" s="202"/>
      <c r="M997" s="203"/>
      <c r="N997" s="204"/>
      <c r="O997" s="204"/>
      <c r="P997" s="204"/>
      <c r="Q997" s="204"/>
      <c r="R997" s="204"/>
      <c r="S997" s="204"/>
      <c r="T997" s="205"/>
      <c r="AT997" s="206" t="s">
        <v>148</v>
      </c>
      <c r="AU997" s="206" t="s">
        <v>82</v>
      </c>
      <c r="AV997" s="13" t="s">
        <v>82</v>
      </c>
      <c r="AW997" s="13" t="s">
        <v>33</v>
      </c>
      <c r="AX997" s="13" t="s">
        <v>72</v>
      </c>
      <c r="AY997" s="206" t="s">
        <v>137</v>
      </c>
    </row>
    <row r="998" spans="1:65" s="14" customFormat="1" ht="11.25" x14ac:dyDescent="0.2">
      <c r="B998" s="207"/>
      <c r="C998" s="208"/>
      <c r="D998" s="197" t="s">
        <v>148</v>
      </c>
      <c r="E998" s="209" t="s">
        <v>19</v>
      </c>
      <c r="F998" s="210" t="s">
        <v>173</v>
      </c>
      <c r="G998" s="208"/>
      <c r="H998" s="209" t="s">
        <v>19</v>
      </c>
      <c r="I998" s="211"/>
      <c r="J998" s="208"/>
      <c r="K998" s="208"/>
      <c r="L998" s="212"/>
      <c r="M998" s="213"/>
      <c r="N998" s="214"/>
      <c r="O998" s="214"/>
      <c r="P998" s="214"/>
      <c r="Q998" s="214"/>
      <c r="R998" s="214"/>
      <c r="S998" s="214"/>
      <c r="T998" s="215"/>
      <c r="AT998" s="216" t="s">
        <v>148</v>
      </c>
      <c r="AU998" s="216" t="s">
        <v>82</v>
      </c>
      <c r="AV998" s="14" t="s">
        <v>80</v>
      </c>
      <c r="AW998" s="14" t="s">
        <v>33</v>
      </c>
      <c r="AX998" s="14" t="s">
        <v>72</v>
      </c>
      <c r="AY998" s="216" t="s">
        <v>137</v>
      </c>
    </row>
    <row r="999" spans="1:65" s="14" customFormat="1" ht="11.25" x14ac:dyDescent="0.2">
      <c r="B999" s="207"/>
      <c r="C999" s="208"/>
      <c r="D999" s="197" t="s">
        <v>148</v>
      </c>
      <c r="E999" s="209" t="s">
        <v>19</v>
      </c>
      <c r="F999" s="210" t="s">
        <v>334</v>
      </c>
      <c r="G999" s="208"/>
      <c r="H999" s="209" t="s">
        <v>19</v>
      </c>
      <c r="I999" s="211"/>
      <c r="J999" s="208"/>
      <c r="K999" s="208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148</v>
      </c>
      <c r="AU999" s="216" t="s">
        <v>82</v>
      </c>
      <c r="AV999" s="14" t="s">
        <v>80</v>
      </c>
      <c r="AW999" s="14" t="s">
        <v>33</v>
      </c>
      <c r="AX999" s="14" t="s">
        <v>72</v>
      </c>
      <c r="AY999" s="216" t="s">
        <v>137</v>
      </c>
    </row>
    <row r="1000" spans="1:65" s="13" customFormat="1" ht="11.25" x14ac:dyDescent="0.2">
      <c r="B1000" s="195"/>
      <c r="C1000" s="196"/>
      <c r="D1000" s="197" t="s">
        <v>148</v>
      </c>
      <c r="E1000" s="198" t="s">
        <v>19</v>
      </c>
      <c r="F1000" s="199" t="s">
        <v>335</v>
      </c>
      <c r="G1000" s="196"/>
      <c r="H1000" s="200">
        <v>27.635999999999999</v>
      </c>
      <c r="I1000" s="201"/>
      <c r="J1000" s="196"/>
      <c r="K1000" s="196"/>
      <c r="L1000" s="202"/>
      <c r="M1000" s="203"/>
      <c r="N1000" s="204"/>
      <c r="O1000" s="204"/>
      <c r="P1000" s="204"/>
      <c r="Q1000" s="204"/>
      <c r="R1000" s="204"/>
      <c r="S1000" s="204"/>
      <c r="T1000" s="205"/>
      <c r="AT1000" s="206" t="s">
        <v>148</v>
      </c>
      <c r="AU1000" s="206" t="s">
        <v>82</v>
      </c>
      <c r="AV1000" s="13" t="s">
        <v>82</v>
      </c>
      <c r="AW1000" s="13" t="s">
        <v>33</v>
      </c>
      <c r="AX1000" s="13" t="s">
        <v>72</v>
      </c>
      <c r="AY1000" s="206" t="s">
        <v>137</v>
      </c>
    </row>
    <row r="1001" spans="1:65" s="13" customFormat="1" ht="11.25" x14ac:dyDescent="0.2">
      <c r="B1001" s="195"/>
      <c r="C1001" s="196"/>
      <c r="D1001" s="197" t="s">
        <v>148</v>
      </c>
      <c r="E1001" s="198" t="s">
        <v>19</v>
      </c>
      <c r="F1001" s="199" t="s">
        <v>336</v>
      </c>
      <c r="G1001" s="196"/>
      <c r="H1001" s="200">
        <v>9.8279999999999994</v>
      </c>
      <c r="I1001" s="201"/>
      <c r="J1001" s="196"/>
      <c r="K1001" s="196"/>
      <c r="L1001" s="202"/>
      <c r="M1001" s="203"/>
      <c r="N1001" s="204"/>
      <c r="O1001" s="204"/>
      <c r="P1001" s="204"/>
      <c r="Q1001" s="204"/>
      <c r="R1001" s="204"/>
      <c r="S1001" s="204"/>
      <c r="T1001" s="205"/>
      <c r="AT1001" s="206" t="s">
        <v>148</v>
      </c>
      <c r="AU1001" s="206" t="s">
        <v>82</v>
      </c>
      <c r="AV1001" s="13" t="s">
        <v>82</v>
      </c>
      <c r="AW1001" s="13" t="s">
        <v>33</v>
      </c>
      <c r="AX1001" s="13" t="s">
        <v>72</v>
      </c>
      <c r="AY1001" s="206" t="s">
        <v>137</v>
      </c>
    </row>
    <row r="1002" spans="1:65" s="13" customFormat="1" ht="11.25" x14ac:dyDescent="0.2">
      <c r="B1002" s="195"/>
      <c r="C1002" s="196"/>
      <c r="D1002" s="197" t="s">
        <v>148</v>
      </c>
      <c r="E1002" s="198" t="s">
        <v>19</v>
      </c>
      <c r="F1002" s="199" t="s">
        <v>337</v>
      </c>
      <c r="G1002" s="196"/>
      <c r="H1002" s="200">
        <v>10.794</v>
      </c>
      <c r="I1002" s="201"/>
      <c r="J1002" s="196"/>
      <c r="K1002" s="196"/>
      <c r="L1002" s="202"/>
      <c r="M1002" s="203"/>
      <c r="N1002" s="204"/>
      <c r="O1002" s="204"/>
      <c r="P1002" s="204"/>
      <c r="Q1002" s="204"/>
      <c r="R1002" s="204"/>
      <c r="S1002" s="204"/>
      <c r="T1002" s="205"/>
      <c r="AT1002" s="206" t="s">
        <v>148</v>
      </c>
      <c r="AU1002" s="206" t="s">
        <v>82</v>
      </c>
      <c r="AV1002" s="13" t="s">
        <v>82</v>
      </c>
      <c r="AW1002" s="13" t="s">
        <v>33</v>
      </c>
      <c r="AX1002" s="13" t="s">
        <v>72</v>
      </c>
      <c r="AY1002" s="206" t="s">
        <v>137</v>
      </c>
    </row>
    <row r="1003" spans="1:65" s="13" customFormat="1" ht="11.25" x14ac:dyDescent="0.2">
      <c r="B1003" s="195"/>
      <c r="C1003" s="196"/>
      <c r="D1003" s="197" t="s">
        <v>148</v>
      </c>
      <c r="E1003" s="198" t="s">
        <v>19</v>
      </c>
      <c r="F1003" s="199" t="s">
        <v>338</v>
      </c>
      <c r="G1003" s="196"/>
      <c r="H1003" s="200">
        <v>3.7650000000000001</v>
      </c>
      <c r="I1003" s="201"/>
      <c r="J1003" s="196"/>
      <c r="K1003" s="196"/>
      <c r="L1003" s="202"/>
      <c r="M1003" s="203"/>
      <c r="N1003" s="204"/>
      <c r="O1003" s="204"/>
      <c r="P1003" s="204"/>
      <c r="Q1003" s="204"/>
      <c r="R1003" s="204"/>
      <c r="S1003" s="204"/>
      <c r="T1003" s="205"/>
      <c r="AT1003" s="206" t="s">
        <v>148</v>
      </c>
      <c r="AU1003" s="206" t="s">
        <v>82</v>
      </c>
      <c r="AV1003" s="13" t="s">
        <v>82</v>
      </c>
      <c r="AW1003" s="13" t="s">
        <v>33</v>
      </c>
      <c r="AX1003" s="13" t="s">
        <v>72</v>
      </c>
      <c r="AY1003" s="206" t="s">
        <v>137</v>
      </c>
    </row>
    <row r="1004" spans="1:65" s="13" customFormat="1" ht="11.25" x14ac:dyDescent="0.2">
      <c r="B1004" s="195"/>
      <c r="C1004" s="196"/>
      <c r="D1004" s="197" t="s">
        <v>148</v>
      </c>
      <c r="E1004" s="198" t="s">
        <v>19</v>
      </c>
      <c r="F1004" s="199" t="s">
        <v>339</v>
      </c>
      <c r="G1004" s="196"/>
      <c r="H1004" s="200">
        <v>3.3149999999999999</v>
      </c>
      <c r="I1004" s="201"/>
      <c r="J1004" s="196"/>
      <c r="K1004" s="196"/>
      <c r="L1004" s="202"/>
      <c r="M1004" s="203"/>
      <c r="N1004" s="204"/>
      <c r="O1004" s="204"/>
      <c r="P1004" s="204"/>
      <c r="Q1004" s="204"/>
      <c r="R1004" s="204"/>
      <c r="S1004" s="204"/>
      <c r="T1004" s="205"/>
      <c r="AT1004" s="206" t="s">
        <v>148</v>
      </c>
      <c r="AU1004" s="206" t="s">
        <v>82</v>
      </c>
      <c r="AV1004" s="13" t="s">
        <v>82</v>
      </c>
      <c r="AW1004" s="13" t="s">
        <v>33</v>
      </c>
      <c r="AX1004" s="13" t="s">
        <v>72</v>
      </c>
      <c r="AY1004" s="206" t="s">
        <v>137</v>
      </c>
    </row>
    <row r="1005" spans="1:65" s="14" customFormat="1" ht="11.25" x14ac:dyDescent="0.2">
      <c r="B1005" s="207"/>
      <c r="C1005" s="208"/>
      <c r="D1005" s="197" t="s">
        <v>148</v>
      </c>
      <c r="E1005" s="209" t="s">
        <v>19</v>
      </c>
      <c r="F1005" s="210" t="s">
        <v>187</v>
      </c>
      <c r="G1005" s="208"/>
      <c r="H1005" s="209" t="s">
        <v>19</v>
      </c>
      <c r="I1005" s="211"/>
      <c r="J1005" s="208"/>
      <c r="K1005" s="208"/>
      <c r="L1005" s="212"/>
      <c r="M1005" s="213"/>
      <c r="N1005" s="214"/>
      <c r="O1005" s="214"/>
      <c r="P1005" s="214"/>
      <c r="Q1005" s="214"/>
      <c r="R1005" s="214"/>
      <c r="S1005" s="214"/>
      <c r="T1005" s="215"/>
      <c r="AT1005" s="216" t="s">
        <v>148</v>
      </c>
      <c r="AU1005" s="216" t="s">
        <v>82</v>
      </c>
      <c r="AV1005" s="14" t="s">
        <v>80</v>
      </c>
      <c r="AW1005" s="14" t="s">
        <v>33</v>
      </c>
      <c r="AX1005" s="14" t="s">
        <v>72</v>
      </c>
      <c r="AY1005" s="216" t="s">
        <v>137</v>
      </c>
    </row>
    <row r="1006" spans="1:65" s="13" customFormat="1" ht="11.25" x14ac:dyDescent="0.2">
      <c r="B1006" s="195"/>
      <c r="C1006" s="196"/>
      <c r="D1006" s="197" t="s">
        <v>148</v>
      </c>
      <c r="E1006" s="198" t="s">
        <v>19</v>
      </c>
      <c r="F1006" s="199" t="s">
        <v>340</v>
      </c>
      <c r="G1006" s="196"/>
      <c r="H1006" s="200">
        <v>-5.516</v>
      </c>
      <c r="I1006" s="201"/>
      <c r="J1006" s="196"/>
      <c r="K1006" s="196"/>
      <c r="L1006" s="202"/>
      <c r="M1006" s="203"/>
      <c r="N1006" s="204"/>
      <c r="O1006" s="204"/>
      <c r="P1006" s="204"/>
      <c r="Q1006" s="204"/>
      <c r="R1006" s="204"/>
      <c r="S1006" s="204"/>
      <c r="T1006" s="205"/>
      <c r="AT1006" s="206" t="s">
        <v>148</v>
      </c>
      <c r="AU1006" s="206" t="s">
        <v>82</v>
      </c>
      <c r="AV1006" s="13" t="s">
        <v>82</v>
      </c>
      <c r="AW1006" s="13" t="s">
        <v>33</v>
      </c>
      <c r="AX1006" s="13" t="s">
        <v>72</v>
      </c>
      <c r="AY1006" s="206" t="s">
        <v>137</v>
      </c>
    </row>
    <row r="1007" spans="1:65" s="13" customFormat="1" ht="11.25" x14ac:dyDescent="0.2">
      <c r="B1007" s="195"/>
      <c r="C1007" s="196"/>
      <c r="D1007" s="197" t="s">
        <v>148</v>
      </c>
      <c r="E1007" s="198" t="s">
        <v>19</v>
      </c>
      <c r="F1007" s="199" t="s">
        <v>341</v>
      </c>
      <c r="G1007" s="196"/>
      <c r="H1007" s="200">
        <v>-1.0469999999999999</v>
      </c>
      <c r="I1007" s="201"/>
      <c r="J1007" s="196"/>
      <c r="K1007" s="196"/>
      <c r="L1007" s="202"/>
      <c r="M1007" s="203"/>
      <c r="N1007" s="204"/>
      <c r="O1007" s="204"/>
      <c r="P1007" s="204"/>
      <c r="Q1007" s="204"/>
      <c r="R1007" s="204"/>
      <c r="S1007" s="204"/>
      <c r="T1007" s="205"/>
      <c r="AT1007" s="206" t="s">
        <v>148</v>
      </c>
      <c r="AU1007" s="206" t="s">
        <v>82</v>
      </c>
      <c r="AV1007" s="13" t="s">
        <v>82</v>
      </c>
      <c r="AW1007" s="13" t="s">
        <v>33</v>
      </c>
      <c r="AX1007" s="13" t="s">
        <v>72</v>
      </c>
      <c r="AY1007" s="206" t="s">
        <v>137</v>
      </c>
    </row>
    <row r="1008" spans="1:65" s="13" customFormat="1" ht="11.25" x14ac:dyDescent="0.2">
      <c r="B1008" s="195"/>
      <c r="C1008" s="196"/>
      <c r="D1008" s="197" t="s">
        <v>148</v>
      </c>
      <c r="E1008" s="198" t="s">
        <v>19</v>
      </c>
      <c r="F1008" s="199" t="s">
        <v>342</v>
      </c>
      <c r="G1008" s="196"/>
      <c r="H1008" s="200">
        <v>-0.70199999999999996</v>
      </c>
      <c r="I1008" s="201"/>
      <c r="J1008" s="196"/>
      <c r="K1008" s="196"/>
      <c r="L1008" s="202"/>
      <c r="M1008" s="203"/>
      <c r="N1008" s="204"/>
      <c r="O1008" s="204"/>
      <c r="P1008" s="204"/>
      <c r="Q1008" s="204"/>
      <c r="R1008" s="204"/>
      <c r="S1008" s="204"/>
      <c r="T1008" s="205"/>
      <c r="AT1008" s="206" t="s">
        <v>148</v>
      </c>
      <c r="AU1008" s="206" t="s">
        <v>82</v>
      </c>
      <c r="AV1008" s="13" t="s">
        <v>82</v>
      </c>
      <c r="AW1008" s="13" t="s">
        <v>33</v>
      </c>
      <c r="AX1008" s="13" t="s">
        <v>72</v>
      </c>
      <c r="AY1008" s="206" t="s">
        <v>137</v>
      </c>
    </row>
    <row r="1009" spans="1:65" s="14" customFormat="1" ht="11.25" x14ac:dyDescent="0.2">
      <c r="B1009" s="207"/>
      <c r="C1009" s="208"/>
      <c r="D1009" s="197" t="s">
        <v>148</v>
      </c>
      <c r="E1009" s="209" t="s">
        <v>19</v>
      </c>
      <c r="F1009" s="210" t="s">
        <v>279</v>
      </c>
      <c r="G1009" s="208"/>
      <c r="H1009" s="209" t="s">
        <v>19</v>
      </c>
      <c r="I1009" s="211"/>
      <c r="J1009" s="208"/>
      <c r="K1009" s="208"/>
      <c r="L1009" s="212"/>
      <c r="M1009" s="213"/>
      <c r="N1009" s="214"/>
      <c r="O1009" s="214"/>
      <c r="P1009" s="214"/>
      <c r="Q1009" s="214"/>
      <c r="R1009" s="214"/>
      <c r="S1009" s="214"/>
      <c r="T1009" s="215"/>
      <c r="AT1009" s="216" t="s">
        <v>148</v>
      </c>
      <c r="AU1009" s="216" t="s">
        <v>82</v>
      </c>
      <c r="AV1009" s="14" t="s">
        <v>80</v>
      </c>
      <c r="AW1009" s="14" t="s">
        <v>33</v>
      </c>
      <c r="AX1009" s="14" t="s">
        <v>72</v>
      </c>
      <c r="AY1009" s="216" t="s">
        <v>137</v>
      </c>
    </row>
    <row r="1010" spans="1:65" s="13" customFormat="1" ht="11.25" x14ac:dyDescent="0.2">
      <c r="B1010" s="195"/>
      <c r="C1010" s="196"/>
      <c r="D1010" s="197" t="s">
        <v>148</v>
      </c>
      <c r="E1010" s="198" t="s">
        <v>19</v>
      </c>
      <c r="F1010" s="199" t="s">
        <v>343</v>
      </c>
      <c r="G1010" s="196"/>
      <c r="H1010" s="200">
        <v>2.5750000000000002</v>
      </c>
      <c r="I1010" s="201"/>
      <c r="J1010" s="196"/>
      <c r="K1010" s="196"/>
      <c r="L1010" s="202"/>
      <c r="M1010" s="203"/>
      <c r="N1010" s="204"/>
      <c r="O1010" s="204"/>
      <c r="P1010" s="204"/>
      <c r="Q1010" s="204"/>
      <c r="R1010" s="204"/>
      <c r="S1010" s="204"/>
      <c r="T1010" s="205"/>
      <c r="AT1010" s="206" t="s">
        <v>148</v>
      </c>
      <c r="AU1010" s="206" t="s">
        <v>82</v>
      </c>
      <c r="AV1010" s="13" t="s">
        <v>82</v>
      </c>
      <c r="AW1010" s="13" t="s">
        <v>33</v>
      </c>
      <c r="AX1010" s="13" t="s">
        <v>72</v>
      </c>
      <c r="AY1010" s="206" t="s">
        <v>137</v>
      </c>
    </row>
    <row r="1011" spans="1:65" s="13" customFormat="1" ht="11.25" x14ac:dyDescent="0.2">
      <c r="B1011" s="195"/>
      <c r="C1011" s="196"/>
      <c r="D1011" s="197" t="s">
        <v>148</v>
      </c>
      <c r="E1011" s="198" t="s">
        <v>19</v>
      </c>
      <c r="F1011" s="199" t="s">
        <v>1192</v>
      </c>
      <c r="G1011" s="196"/>
      <c r="H1011" s="200">
        <v>0.59</v>
      </c>
      <c r="I1011" s="201"/>
      <c r="J1011" s="196"/>
      <c r="K1011" s="196"/>
      <c r="L1011" s="202"/>
      <c r="M1011" s="203"/>
      <c r="N1011" s="204"/>
      <c r="O1011" s="204"/>
      <c r="P1011" s="204"/>
      <c r="Q1011" s="204"/>
      <c r="R1011" s="204"/>
      <c r="S1011" s="204"/>
      <c r="T1011" s="205"/>
      <c r="AT1011" s="206" t="s">
        <v>148</v>
      </c>
      <c r="AU1011" s="206" t="s">
        <v>82</v>
      </c>
      <c r="AV1011" s="13" t="s">
        <v>82</v>
      </c>
      <c r="AW1011" s="13" t="s">
        <v>33</v>
      </c>
      <c r="AX1011" s="13" t="s">
        <v>72</v>
      </c>
      <c r="AY1011" s="206" t="s">
        <v>137</v>
      </c>
    </row>
    <row r="1012" spans="1:65" s="13" customFormat="1" ht="11.25" x14ac:dyDescent="0.2">
      <c r="B1012" s="195"/>
      <c r="C1012" s="196"/>
      <c r="D1012" s="197" t="s">
        <v>148</v>
      </c>
      <c r="E1012" s="198" t="s">
        <v>19</v>
      </c>
      <c r="F1012" s="199" t="s">
        <v>1193</v>
      </c>
      <c r="G1012" s="196"/>
      <c r="H1012" s="200">
        <v>0.47399999999999998</v>
      </c>
      <c r="I1012" s="201"/>
      <c r="J1012" s="196"/>
      <c r="K1012" s="196"/>
      <c r="L1012" s="202"/>
      <c r="M1012" s="203"/>
      <c r="N1012" s="204"/>
      <c r="O1012" s="204"/>
      <c r="P1012" s="204"/>
      <c r="Q1012" s="204"/>
      <c r="R1012" s="204"/>
      <c r="S1012" s="204"/>
      <c r="T1012" s="205"/>
      <c r="AT1012" s="206" t="s">
        <v>148</v>
      </c>
      <c r="AU1012" s="206" t="s">
        <v>82</v>
      </c>
      <c r="AV1012" s="13" t="s">
        <v>82</v>
      </c>
      <c r="AW1012" s="13" t="s">
        <v>33</v>
      </c>
      <c r="AX1012" s="13" t="s">
        <v>72</v>
      </c>
      <c r="AY1012" s="206" t="s">
        <v>137</v>
      </c>
    </row>
    <row r="1013" spans="1:65" s="14" customFormat="1" ht="11.25" x14ac:dyDescent="0.2">
      <c r="B1013" s="207"/>
      <c r="C1013" s="208"/>
      <c r="D1013" s="197" t="s">
        <v>148</v>
      </c>
      <c r="E1013" s="209" t="s">
        <v>19</v>
      </c>
      <c r="F1013" s="210" t="s">
        <v>217</v>
      </c>
      <c r="G1013" s="208"/>
      <c r="H1013" s="209" t="s">
        <v>19</v>
      </c>
      <c r="I1013" s="211"/>
      <c r="J1013" s="208"/>
      <c r="K1013" s="208"/>
      <c r="L1013" s="212"/>
      <c r="M1013" s="213"/>
      <c r="N1013" s="214"/>
      <c r="O1013" s="214"/>
      <c r="P1013" s="214"/>
      <c r="Q1013" s="214"/>
      <c r="R1013" s="214"/>
      <c r="S1013" s="214"/>
      <c r="T1013" s="215"/>
      <c r="AT1013" s="216" t="s">
        <v>148</v>
      </c>
      <c r="AU1013" s="216" t="s">
        <v>82</v>
      </c>
      <c r="AV1013" s="14" t="s">
        <v>80</v>
      </c>
      <c r="AW1013" s="14" t="s">
        <v>33</v>
      </c>
      <c r="AX1013" s="14" t="s">
        <v>72</v>
      </c>
      <c r="AY1013" s="216" t="s">
        <v>137</v>
      </c>
    </row>
    <row r="1014" spans="1:65" s="13" customFormat="1" ht="11.25" x14ac:dyDescent="0.2">
      <c r="B1014" s="195"/>
      <c r="C1014" s="196"/>
      <c r="D1014" s="197" t="s">
        <v>148</v>
      </c>
      <c r="E1014" s="198" t="s">
        <v>19</v>
      </c>
      <c r="F1014" s="199" t="s">
        <v>346</v>
      </c>
      <c r="G1014" s="196"/>
      <c r="H1014" s="200">
        <v>12.263999999999999</v>
      </c>
      <c r="I1014" s="201"/>
      <c r="J1014" s="196"/>
      <c r="K1014" s="196"/>
      <c r="L1014" s="202"/>
      <c r="M1014" s="203"/>
      <c r="N1014" s="204"/>
      <c r="O1014" s="204"/>
      <c r="P1014" s="204"/>
      <c r="Q1014" s="204"/>
      <c r="R1014" s="204"/>
      <c r="S1014" s="204"/>
      <c r="T1014" s="205"/>
      <c r="AT1014" s="206" t="s">
        <v>148</v>
      </c>
      <c r="AU1014" s="206" t="s">
        <v>82</v>
      </c>
      <c r="AV1014" s="13" t="s">
        <v>82</v>
      </c>
      <c r="AW1014" s="13" t="s">
        <v>33</v>
      </c>
      <c r="AX1014" s="13" t="s">
        <v>72</v>
      </c>
      <c r="AY1014" s="206" t="s">
        <v>137</v>
      </c>
    </row>
    <row r="1015" spans="1:65" s="14" customFormat="1" ht="11.25" x14ac:dyDescent="0.2">
      <c r="B1015" s="207"/>
      <c r="C1015" s="208"/>
      <c r="D1015" s="197" t="s">
        <v>148</v>
      </c>
      <c r="E1015" s="209" t="s">
        <v>19</v>
      </c>
      <c r="F1015" s="210" t="s">
        <v>187</v>
      </c>
      <c r="G1015" s="208"/>
      <c r="H1015" s="209" t="s">
        <v>19</v>
      </c>
      <c r="I1015" s="211"/>
      <c r="J1015" s="208"/>
      <c r="K1015" s="208"/>
      <c r="L1015" s="212"/>
      <c r="M1015" s="213"/>
      <c r="N1015" s="214"/>
      <c r="O1015" s="214"/>
      <c r="P1015" s="214"/>
      <c r="Q1015" s="214"/>
      <c r="R1015" s="214"/>
      <c r="S1015" s="214"/>
      <c r="T1015" s="215"/>
      <c r="AT1015" s="216" t="s">
        <v>148</v>
      </c>
      <c r="AU1015" s="216" t="s">
        <v>82</v>
      </c>
      <c r="AV1015" s="14" t="s">
        <v>80</v>
      </c>
      <c r="AW1015" s="14" t="s">
        <v>33</v>
      </c>
      <c r="AX1015" s="14" t="s">
        <v>72</v>
      </c>
      <c r="AY1015" s="216" t="s">
        <v>137</v>
      </c>
    </row>
    <row r="1016" spans="1:65" s="13" customFormat="1" ht="11.25" x14ac:dyDescent="0.2">
      <c r="B1016" s="195"/>
      <c r="C1016" s="196"/>
      <c r="D1016" s="197" t="s">
        <v>148</v>
      </c>
      <c r="E1016" s="198" t="s">
        <v>19</v>
      </c>
      <c r="F1016" s="199" t="s">
        <v>347</v>
      </c>
      <c r="G1016" s="196"/>
      <c r="H1016" s="200">
        <v>-1.25</v>
      </c>
      <c r="I1016" s="201"/>
      <c r="J1016" s="196"/>
      <c r="K1016" s="196"/>
      <c r="L1016" s="202"/>
      <c r="M1016" s="203"/>
      <c r="N1016" s="204"/>
      <c r="O1016" s="204"/>
      <c r="P1016" s="204"/>
      <c r="Q1016" s="204"/>
      <c r="R1016" s="204"/>
      <c r="S1016" s="204"/>
      <c r="T1016" s="205"/>
      <c r="AT1016" s="206" t="s">
        <v>148</v>
      </c>
      <c r="AU1016" s="206" t="s">
        <v>82</v>
      </c>
      <c r="AV1016" s="13" t="s">
        <v>82</v>
      </c>
      <c r="AW1016" s="13" t="s">
        <v>33</v>
      </c>
      <c r="AX1016" s="13" t="s">
        <v>72</v>
      </c>
      <c r="AY1016" s="206" t="s">
        <v>137</v>
      </c>
    </row>
    <row r="1017" spans="1:65" s="13" customFormat="1" ht="11.25" x14ac:dyDescent="0.2">
      <c r="B1017" s="195"/>
      <c r="C1017" s="196"/>
      <c r="D1017" s="197" t="s">
        <v>148</v>
      </c>
      <c r="E1017" s="198" t="s">
        <v>19</v>
      </c>
      <c r="F1017" s="199" t="s">
        <v>188</v>
      </c>
      <c r="G1017" s="196"/>
      <c r="H1017" s="200">
        <v>-1.379</v>
      </c>
      <c r="I1017" s="201"/>
      <c r="J1017" s="196"/>
      <c r="K1017" s="196"/>
      <c r="L1017" s="202"/>
      <c r="M1017" s="203"/>
      <c r="N1017" s="204"/>
      <c r="O1017" s="204"/>
      <c r="P1017" s="204"/>
      <c r="Q1017" s="204"/>
      <c r="R1017" s="204"/>
      <c r="S1017" s="204"/>
      <c r="T1017" s="205"/>
      <c r="AT1017" s="206" t="s">
        <v>148</v>
      </c>
      <c r="AU1017" s="206" t="s">
        <v>82</v>
      </c>
      <c r="AV1017" s="13" t="s">
        <v>82</v>
      </c>
      <c r="AW1017" s="13" t="s">
        <v>33</v>
      </c>
      <c r="AX1017" s="13" t="s">
        <v>72</v>
      </c>
      <c r="AY1017" s="206" t="s">
        <v>137</v>
      </c>
    </row>
    <row r="1018" spans="1:65" s="14" customFormat="1" ht="11.25" x14ac:dyDescent="0.2">
      <c r="B1018" s="207"/>
      <c r="C1018" s="208"/>
      <c r="D1018" s="197" t="s">
        <v>148</v>
      </c>
      <c r="E1018" s="209" t="s">
        <v>19</v>
      </c>
      <c r="F1018" s="210" t="s">
        <v>279</v>
      </c>
      <c r="G1018" s="208"/>
      <c r="H1018" s="209" t="s">
        <v>19</v>
      </c>
      <c r="I1018" s="211"/>
      <c r="J1018" s="208"/>
      <c r="K1018" s="208"/>
      <c r="L1018" s="212"/>
      <c r="M1018" s="213"/>
      <c r="N1018" s="214"/>
      <c r="O1018" s="214"/>
      <c r="P1018" s="214"/>
      <c r="Q1018" s="214"/>
      <c r="R1018" s="214"/>
      <c r="S1018" s="214"/>
      <c r="T1018" s="215"/>
      <c r="AT1018" s="216" t="s">
        <v>148</v>
      </c>
      <c r="AU1018" s="216" t="s">
        <v>82</v>
      </c>
      <c r="AV1018" s="14" t="s">
        <v>80</v>
      </c>
      <c r="AW1018" s="14" t="s">
        <v>33</v>
      </c>
      <c r="AX1018" s="14" t="s">
        <v>72</v>
      </c>
      <c r="AY1018" s="216" t="s">
        <v>137</v>
      </c>
    </row>
    <row r="1019" spans="1:65" s="13" customFormat="1" ht="11.25" x14ac:dyDescent="0.2">
      <c r="B1019" s="195"/>
      <c r="C1019" s="196"/>
      <c r="D1019" s="197" t="s">
        <v>148</v>
      </c>
      <c r="E1019" s="198" t="s">
        <v>19</v>
      </c>
      <c r="F1019" s="199" t="s">
        <v>1194</v>
      </c>
      <c r="G1019" s="196"/>
      <c r="H1019" s="200">
        <v>0.65800000000000003</v>
      </c>
      <c r="I1019" s="201"/>
      <c r="J1019" s="196"/>
      <c r="K1019" s="196"/>
      <c r="L1019" s="202"/>
      <c r="M1019" s="203"/>
      <c r="N1019" s="204"/>
      <c r="O1019" s="204"/>
      <c r="P1019" s="204"/>
      <c r="Q1019" s="204"/>
      <c r="R1019" s="204"/>
      <c r="S1019" s="204"/>
      <c r="T1019" s="205"/>
      <c r="AT1019" s="206" t="s">
        <v>148</v>
      </c>
      <c r="AU1019" s="206" t="s">
        <v>82</v>
      </c>
      <c r="AV1019" s="13" t="s">
        <v>82</v>
      </c>
      <c r="AW1019" s="13" t="s">
        <v>33</v>
      </c>
      <c r="AX1019" s="13" t="s">
        <v>72</v>
      </c>
      <c r="AY1019" s="206" t="s">
        <v>137</v>
      </c>
    </row>
    <row r="1020" spans="1:65" s="13" customFormat="1" ht="11.25" x14ac:dyDescent="0.2">
      <c r="B1020" s="195"/>
      <c r="C1020" s="196"/>
      <c r="D1020" s="197" t="s">
        <v>148</v>
      </c>
      <c r="E1020" s="198" t="s">
        <v>19</v>
      </c>
      <c r="F1020" s="199" t="s">
        <v>349</v>
      </c>
      <c r="G1020" s="196"/>
      <c r="H1020" s="200">
        <v>1.288</v>
      </c>
      <c r="I1020" s="201"/>
      <c r="J1020" s="196"/>
      <c r="K1020" s="196"/>
      <c r="L1020" s="202"/>
      <c r="M1020" s="203"/>
      <c r="N1020" s="204"/>
      <c r="O1020" s="204"/>
      <c r="P1020" s="204"/>
      <c r="Q1020" s="204"/>
      <c r="R1020" s="204"/>
      <c r="S1020" s="204"/>
      <c r="T1020" s="205"/>
      <c r="AT1020" s="206" t="s">
        <v>148</v>
      </c>
      <c r="AU1020" s="206" t="s">
        <v>82</v>
      </c>
      <c r="AV1020" s="13" t="s">
        <v>82</v>
      </c>
      <c r="AW1020" s="13" t="s">
        <v>33</v>
      </c>
      <c r="AX1020" s="13" t="s">
        <v>72</v>
      </c>
      <c r="AY1020" s="206" t="s">
        <v>137</v>
      </c>
    </row>
    <row r="1021" spans="1:65" s="15" customFormat="1" ht="11.25" x14ac:dyDescent="0.2">
      <c r="B1021" s="217"/>
      <c r="C1021" s="218"/>
      <c r="D1021" s="197" t="s">
        <v>148</v>
      </c>
      <c r="E1021" s="219" t="s">
        <v>19</v>
      </c>
      <c r="F1021" s="220" t="s">
        <v>189</v>
      </c>
      <c r="G1021" s="218"/>
      <c r="H1021" s="221">
        <v>65.992999999999995</v>
      </c>
      <c r="I1021" s="222"/>
      <c r="J1021" s="218"/>
      <c r="K1021" s="218"/>
      <c r="L1021" s="223"/>
      <c r="M1021" s="224"/>
      <c r="N1021" s="225"/>
      <c r="O1021" s="225"/>
      <c r="P1021" s="225"/>
      <c r="Q1021" s="225"/>
      <c r="R1021" s="225"/>
      <c r="S1021" s="225"/>
      <c r="T1021" s="226"/>
      <c r="AT1021" s="227" t="s">
        <v>148</v>
      </c>
      <c r="AU1021" s="227" t="s">
        <v>82</v>
      </c>
      <c r="AV1021" s="15" t="s">
        <v>144</v>
      </c>
      <c r="AW1021" s="15" t="s">
        <v>33</v>
      </c>
      <c r="AX1021" s="15" t="s">
        <v>80</v>
      </c>
      <c r="AY1021" s="227" t="s">
        <v>137</v>
      </c>
    </row>
    <row r="1022" spans="1:65" s="2" customFormat="1" ht="16.5" customHeight="1" x14ac:dyDescent="0.2">
      <c r="A1022" s="36"/>
      <c r="B1022" s="37"/>
      <c r="C1022" s="239" t="s">
        <v>1206</v>
      </c>
      <c r="D1022" s="239" t="s">
        <v>434</v>
      </c>
      <c r="E1022" s="240" t="s">
        <v>1207</v>
      </c>
      <c r="F1022" s="241" t="s">
        <v>1208</v>
      </c>
      <c r="G1022" s="242" t="s">
        <v>143</v>
      </c>
      <c r="H1022" s="243">
        <v>72.591999999999999</v>
      </c>
      <c r="I1022" s="244"/>
      <c r="J1022" s="245">
        <f>ROUND(I1022*H1022,2)</f>
        <v>0</v>
      </c>
      <c r="K1022" s="246"/>
      <c r="L1022" s="247"/>
      <c r="M1022" s="248" t="s">
        <v>19</v>
      </c>
      <c r="N1022" s="249" t="s">
        <v>43</v>
      </c>
      <c r="O1022" s="66"/>
      <c r="P1022" s="186">
        <f>O1022*H1022</f>
        <v>0</v>
      </c>
      <c r="Q1022" s="186">
        <v>1.18E-2</v>
      </c>
      <c r="R1022" s="186">
        <f>Q1022*H1022</f>
        <v>0.85658559999999995</v>
      </c>
      <c r="S1022" s="186">
        <v>0</v>
      </c>
      <c r="T1022" s="187">
        <f>S1022*H1022</f>
        <v>0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88" t="s">
        <v>459</v>
      </c>
      <c r="AT1022" s="188" t="s">
        <v>434</v>
      </c>
      <c r="AU1022" s="188" t="s">
        <v>82</v>
      </c>
      <c r="AY1022" s="19" t="s">
        <v>137</v>
      </c>
      <c r="BE1022" s="189">
        <f>IF(N1022="základní",J1022,0)</f>
        <v>0</v>
      </c>
      <c r="BF1022" s="189">
        <f>IF(N1022="snížená",J1022,0)</f>
        <v>0</v>
      </c>
      <c r="BG1022" s="189">
        <f>IF(N1022="zákl. přenesená",J1022,0)</f>
        <v>0</v>
      </c>
      <c r="BH1022" s="189">
        <f>IF(N1022="sníž. přenesená",J1022,0)</f>
        <v>0</v>
      </c>
      <c r="BI1022" s="189">
        <f>IF(N1022="nulová",J1022,0)</f>
        <v>0</v>
      </c>
      <c r="BJ1022" s="19" t="s">
        <v>80</v>
      </c>
      <c r="BK1022" s="189">
        <f>ROUND(I1022*H1022,2)</f>
        <v>0</v>
      </c>
      <c r="BL1022" s="19" t="s">
        <v>244</v>
      </c>
      <c r="BM1022" s="188" t="s">
        <v>1209</v>
      </c>
    </row>
    <row r="1023" spans="1:65" s="13" customFormat="1" ht="11.25" x14ac:dyDescent="0.2">
      <c r="B1023" s="195"/>
      <c r="C1023" s="196"/>
      <c r="D1023" s="197" t="s">
        <v>148</v>
      </c>
      <c r="E1023" s="196"/>
      <c r="F1023" s="199" t="s">
        <v>1210</v>
      </c>
      <c r="G1023" s="196"/>
      <c r="H1023" s="200">
        <v>72.591999999999999</v>
      </c>
      <c r="I1023" s="201"/>
      <c r="J1023" s="196"/>
      <c r="K1023" s="196"/>
      <c r="L1023" s="202"/>
      <c r="M1023" s="203"/>
      <c r="N1023" s="204"/>
      <c r="O1023" s="204"/>
      <c r="P1023" s="204"/>
      <c r="Q1023" s="204"/>
      <c r="R1023" s="204"/>
      <c r="S1023" s="204"/>
      <c r="T1023" s="205"/>
      <c r="AT1023" s="206" t="s">
        <v>148</v>
      </c>
      <c r="AU1023" s="206" t="s">
        <v>82</v>
      </c>
      <c r="AV1023" s="13" t="s">
        <v>82</v>
      </c>
      <c r="AW1023" s="13" t="s">
        <v>4</v>
      </c>
      <c r="AX1023" s="13" t="s">
        <v>80</v>
      </c>
      <c r="AY1023" s="206" t="s">
        <v>137</v>
      </c>
    </row>
    <row r="1024" spans="1:65" s="2" customFormat="1" ht="16.5" customHeight="1" x14ac:dyDescent="0.2">
      <c r="A1024" s="36"/>
      <c r="B1024" s="37"/>
      <c r="C1024" s="176" t="s">
        <v>1211</v>
      </c>
      <c r="D1024" s="176" t="s">
        <v>140</v>
      </c>
      <c r="E1024" s="177" t="s">
        <v>1212</v>
      </c>
      <c r="F1024" s="178" t="s">
        <v>1213</v>
      </c>
      <c r="G1024" s="179" t="s">
        <v>143</v>
      </c>
      <c r="H1024" s="180">
        <v>19.608000000000001</v>
      </c>
      <c r="I1024" s="181"/>
      <c r="J1024" s="182">
        <f>ROUND(I1024*H1024,2)</f>
        <v>0</v>
      </c>
      <c r="K1024" s="183"/>
      <c r="L1024" s="41"/>
      <c r="M1024" s="184" t="s">
        <v>19</v>
      </c>
      <c r="N1024" s="185" t="s">
        <v>43</v>
      </c>
      <c r="O1024" s="66"/>
      <c r="P1024" s="186">
        <f>O1024*H1024</f>
        <v>0</v>
      </c>
      <c r="Q1024" s="186">
        <v>0</v>
      </c>
      <c r="R1024" s="186">
        <f>Q1024*H1024</f>
        <v>0</v>
      </c>
      <c r="S1024" s="186">
        <v>0</v>
      </c>
      <c r="T1024" s="187">
        <f>S1024*H1024</f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88" t="s">
        <v>244</v>
      </c>
      <c r="AT1024" s="188" t="s">
        <v>140</v>
      </c>
      <c r="AU1024" s="188" t="s">
        <v>82</v>
      </c>
      <c r="AY1024" s="19" t="s">
        <v>137</v>
      </c>
      <c r="BE1024" s="189">
        <f>IF(N1024="základní",J1024,0)</f>
        <v>0</v>
      </c>
      <c r="BF1024" s="189">
        <f>IF(N1024="snížená",J1024,0)</f>
        <v>0</v>
      </c>
      <c r="BG1024" s="189">
        <f>IF(N1024="zákl. přenesená",J1024,0)</f>
        <v>0</v>
      </c>
      <c r="BH1024" s="189">
        <f>IF(N1024="sníž. přenesená",J1024,0)</f>
        <v>0</v>
      </c>
      <c r="BI1024" s="189">
        <f>IF(N1024="nulová",J1024,0)</f>
        <v>0</v>
      </c>
      <c r="BJ1024" s="19" t="s">
        <v>80</v>
      </c>
      <c r="BK1024" s="189">
        <f>ROUND(I1024*H1024,2)</f>
        <v>0</v>
      </c>
      <c r="BL1024" s="19" t="s">
        <v>244</v>
      </c>
      <c r="BM1024" s="188" t="s">
        <v>1214</v>
      </c>
    </row>
    <row r="1025" spans="1:65" s="2" customFormat="1" ht="11.25" x14ac:dyDescent="0.2">
      <c r="A1025" s="36"/>
      <c r="B1025" s="37"/>
      <c r="C1025" s="38"/>
      <c r="D1025" s="190" t="s">
        <v>146</v>
      </c>
      <c r="E1025" s="38"/>
      <c r="F1025" s="191" t="s">
        <v>1215</v>
      </c>
      <c r="G1025" s="38"/>
      <c r="H1025" s="38"/>
      <c r="I1025" s="192"/>
      <c r="J1025" s="38"/>
      <c r="K1025" s="38"/>
      <c r="L1025" s="41"/>
      <c r="M1025" s="193"/>
      <c r="N1025" s="194"/>
      <c r="O1025" s="66"/>
      <c r="P1025" s="66"/>
      <c r="Q1025" s="66"/>
      <c r="R1025" s="66"/>
      <c r="S1025" s="66"/>
      <c r="T1025" s="67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T1025" s="19" t="s">
        <v>146</v>
      </c>
      <c r="AU1025" s="19" t="s">
        <v>82</v>
      </c>
    </row>
    <row r="1026" spans="1:65" s="14" customFormat="1" ht="11.25" x14ac:dyDescent="0.2">
      <c r="B1026" s="207"/>
      <c r="C1026" s="208"/>
      <c r="D1026" s="197" t="s">
        <v>148</v>
      </c>
      <c r="E1026" s="209" t="s">
        <v>19</v>
      </c>
      <c r="F1026" s="210" t="s">
        <v>266</v>
      </c>
      <c r="G1026" s="208"/>
      <c r="H1026" s="209" t="s">
        <v>19</v>
      </c>
      <c r="I1026" s="211"/>
      <c r="J1026" s="208"/>
      <c r="K1026" s="208"/>
      <c r="L1026" s="212"/>
      <c r="M1026" s="213"/>
      <c r="N1026" s="214"/>
      <c r="O1026" s="214"/>
      <c r="P1026" s="214"/>
      <c r="Q1026" s="214"/>
      <c r="R1026" s="214"/>
      <c r="S1026" s="214"/>
      <c r="T1026" s="215"/>
      <c r="AT1026" s="216" t="s">
        <v>148</v>
      </c>
      <c r="AU1026" s="216" t="s">
        <v>82</v>
      </c>
      <c r="AV1026" s="14" t="s">
        <v>80</v>
      </c>
      <c r="AW1026" s="14" t="s">
        <v>33</v>
      </c>
      <c r="AX1026" s="14" t="s">
        <v>72</v>
      </c>
      <c r="AY1026" s="216" t="s">
        <v>137</v>
      </c>
    </row>
    <row r="1027" spans="1:65" s="13" customFormat="1" ht="11.25" x14ac:dyDescent="0.2">
      <c r="B1027" s="195"/>
      <c r="C1027" s="196"/>
      <c r="D1027" s="197" t="s">
        <v>148</v>
      </c>
      <c r="E1027" s="198" t="s">
        <v>19</v>
      </c>
      <c r="F1027" s="199" t="s">
        <v>333</v>
      </c>
      <c r="G1027" s="196"/>
      <c r="H1027" s="200">
        <v>2.7</v>
      </c>
      <c r="I1027" s="201"/>
      <c r="J1027" s="196"/>
      <c r="K1027" s="196"/>
      <c r="L1027" s="202"/>
      <c r="M1027" s="203"/>
      <c r="N1027" s="204"/>
      <c r="O1027" s="204"/>
      <c r="P1027" s="204"/>
      <c r="Q1027" s="204"/>
      <c r="R1027" s="204"/>
      <c r="S1027" s="204"/>
      <c r="T1027" s="205"/>
      <c r="AT1027" s="206" t="s">
        <v>148</v>
      </c>
      <c r="AU1027" s="206" t="s">
        <v>82</v>
      </c>
      <c r="AV1027" s="13" t="s">
        <v>82</v>
      </c>
      <c r="AW1027" s="13" t="s">
        <v>33</v>
      </c>
      <c r="AX1027" s="13" t="s">
        <v>72</v>
      </c>
      <c r="AY1027" s="206" t="s">
        <v>137</v>
      </c>
    </row>
    <row r="1028" spans="1:65" s="14" customFormat="1" ht="11.25" x14ac:dyDescent="0.2">
      <c r="B1028" s="207"/>
      <c r="C1028" s="208"/>
      <c r="D1028" s="197" t="s">
        <v>148</v>
      </c>
      <c r="E1028" s="209" t="s">
        <v>19</v>
      </c>
      <c r="F1028" s="210" t="s">
        <v>173</v>
      </c>
      <c r="G1028" s="208"/>
      <c r="H1028" s="209" t="s">
        <v>19</v>
      </c>
      <c r="I1028" s="211"/>
      <c r="J1028" s="208"/>
      <c r="K1028" s="208"/>
      <c r="L1028" s="212"/>
      <c r="M1028" s="213"/>
      <c r="N1028" s="214"/>
      <c r="O1028" s="214"/>
      <c r="P1028" s="214"/>
      <c r="Q1028" s="214"/>
      <c r="R1028" s="214"/>
      <c r="S1028" s="214"/>
      <c r="T1028" s="215"/>
      <c r="AT1028" s="216" t="s">
        <v>148</v>
      </c>
      <c r="AU1028" s="216" t="s">
        <v>82</v>
      </c>
      <c r="AV1028" s="14" t="s">
        <v>80</v>
      </c>
      <c r="AW1028" s="14" t="s">
        <v>33</v>
      </c>
      <c r="AX1028" s="14" t="s">
        <v>72</v>
      </c>
      <c r="AY1028" s="216" t="s">
        <v>137</v>
      </c>
    </row>
    <row r="1029" spans="1:65" s="13" customFormat="1" ht="11.25" x14ac:dyDescent="0.2">
      <c r="B1029" s="195"/>
      <c r="C1029" s="196"/>
      <c r="D1029" s="197" t="s">
        <v>148</v>
      </c>
      <c r="E1029" s="198" t="s">
        <v>19</v>
      </c>
      <c r="F1029" s="199" t="s">
        <v>336</v>
      </c>
      <c r="G1029" s="196"/>
      <c r="H1029" s="200">
        <v>9.8279999999999994</v>
      </c>
      <c r="I1029" s="201"/>
      <c r="J1029" s="196"/>
      <c r="K1029" s="196"/>
      <c r="L1029" s="202"/>
      <c r="M1029" s="203"/>
      <c r="N1029" s="204"/>
      <c r="O1029" s="204"/>
      <c r="P1029" s="204"/>
      <c r="Q1029" s="204"/>
      <c r="R1029" s="204"/>
      <c r="S1029" s="204"/>
      <c r="T1029" s="205"/>
      <c r="AT1029" s="206" t="s">
        <v>148</v>
      </c>
      <c r="AU1029" s="206" t="s">
        <v>82</v>
      </c>
      <c r="AV1029" s="13" t="s">
        <v>82</v>
      </c>
      <c r="AW1029" s="13" t="s">
        <v>33</v>
      </c>
      <c r="AX1029" s="13" t="s">
        <v>72</v>
      </c>
      <c r="AY1029" s="206" t="s">
        <v>137</v>
      </c>
    </row>
    <row r="1030" spans="1:65" s="13" customFormat="1" ht="11.25" x14ac:dyDescent="0.2">
      <c r="B1030" s="195"/>
      <c r="C1030" s="196"/>
      <c r="D1030" s="197" t="s">
        <v>148</v>
      </c>
      <c r="E1030" s="198" t="s">
        <v>19</v>
      </c>
      <c r="F1030" s="199" t="s">
        <v>338</v>
      </c>
      <c r="G1030" s="196"/>
      <c r="H1030" s="200">
        <v>3.7650000000000001</v>
      </c>
      <c r="I1030" s="201"/>
      <c r="J1030" s="196"/>
      <c r="K1030" s="196"/>
      <c r="L1030" s="202"/>
      <c r="M1030" s="203"/>
      <c r="N1030" s="204"/>
      <c r="O1030" s="204"/>
      <c r="P1030" s="204"/>
      <c r="Q1030" s="204"/>
      <c r="R1030" s="204"/>
      <c r="S1030" s="204"/>
      <c r="T1030" s="205"/>
      <c r="AT1030" s="206" t="s">
        <v>148</v>
      </c>
      <c r="AU1030" s="206" t="s">
        <v>82</v>
      </c>
      <c r="AV1030" s="13" t="s">
        <v>82</v>
      </c>
      <c r="AW1030" s="13" t="s">
        <v>33</v>
      </c>
      <c r="AX1030" s="13" t="s">
        <v>72</v>
      </c>
      <c r="AY1030" s="206" t="s">
        <v>137</v>
      </c>
    </row>
    <row r="1031" spans="1:65" s="13" customFormat="1" ht="11.25" x14ac:dyDescent="0.2">
      <c r="B1031" s="195"/>
      <c r="C1031" s="196"/>
      <c r="D1031" s="197" t="s">
        <v>148</v>
      </c>
      <c r="E1031" s="198" t="s">
        <v>19</v>
      </c>
      <c r="F1031" s="199" t="s">
        <v>339</v>
      </c>
      <c r="G1031" s="196"/>
      <c r="H1031" s="200">
        <v>3.3149999999999999</v>
      </c>
      <c r="I1031" s="201"/>
      <c r="J1031" s="196"/>
      <c r="K1031" s="196"/>
      <c r="L1031" s="202"/>
      <c r="M1031" s="203"/>
      <c r="N1031" s="204"/>
      <c r="O1031" s="204"/>
      <c r="P1031" s="204"/>
      <c r="Q1031" s="204"/>
      <c r="R1031" s="204"/>
      <c r="S1031" s="204"/>
      <c r="T1031" s="205"/>
      <c r="AT1031" s="206" t="s">
        <v>148</v>
      </c>
      <c r="AU1031" s="206" t="s">
        <v>82</v>
      </c>
      <c r="AV1031" s="13" t="s">
        <v>82</v>
      </c>
      <c r="AW1031" s="13" t="s">
        <v>33</v>
      </c>
      <c r="AX1031" s="13" t="s">
        <v>72</v>
      </c>
      <c r="AY1031" s="206" t="s">
        <v>137</v>
      </c>
    </row>
    <row r="1032" spans="1:65" s="15" customFormat="1" ht="11.25" x14ac:dyDescent="0.2">
      <c r="B1032" s="217"/>
      <c r="C1032" s="218"/>
      <c r="D1032" s="197" t="s">
        <v>148</v>
      </c>
      <c r="E1032" s="219" t="s">
        <v>19</v>
      </c>
      <c r="F1032" s="220" t="s">
        <v>189</v>
      </c>
      <c r="G1032" s="218"/>
      <c r="H1032" s="221">
        <v>19.608000000000001</v>
      </c>
      <c r="I1032" s="222"/>
      <c r="J1032" s="218"/>
      <c r="K1032" s="218"/>
      <c r="L1032" s="223"/>
      <c r="M1032" s="224"/>
      <c r="N1032" s="225"/>
      <c r="O1032" s="225"/>
      <c r="P1032" s="225"/>
      <c r="Q1032" s="225"/>
      <c r="R1032" s="225"/>
      <c r="S1032" s="225"/>
      <c r="T1032" s="226"/>
      <c r="AT1032" s="227" t="s">
        <v>148</v>
      </c>
      <c r="AU1032" s="227" t="s">
        <v>82</v>
      </c>
      <c r="AV1032" s="15" t="s">
        <v>144</v>
      </c>
      <c r="AW1032" s="15" t="s">
        <v>33</v>
      </c>
      <c r="AX1032" s="15" t="s">
        <v>80</v>
      </c>
      <c r="AY1032" s="227" t="s">
        <v>137</v>
      </c>
    </row>
    <row r="1033" spans="1:65" s="2" customFormat="1" ht="16.5" customHeight="1" x14ac:dyDescent="0.2">
      <c r="A1033" s="36"/>
      <c r="B1033" s="37"/>
      <c r="C1033" s="176" t="s">
        <v>1216</v>
      </c>
      <c r="D1033" s="176" t="s">
        <v>140</v>
      </c>
      <c r="E1033" s="177" t="s">
        <v>1217</v>
      </c>
      <c r="F1033" s="178" t="s">
        <v>1218</v>
      </c>
      <c r="G1033" s="179" t="s">
        <v>200</v>
      </c>
      <c r="H1033" s="180">
        <v>49.8</v>
      </c>
      <c r="I1033" s="181"/>
      <c r="J1033" s="182">
        <f>ROUND(I1033*H1033,2)</f>
        <v>0</v>
      </c>
      <c r="K1033" s="183"/>
      <c r="L1033" s="41"/>
      <c r="M1033" s="184" t="s">
        <v>19</v>
      </c>
      <c r="N1033" s="185" t="s">
        <v>43</v>
      </c>
      <c r="O1033" s="66"/>
      <c r="P1033" s="186">
        <f>O1033*H1033</f>
        <v>0</v>
      </c>
      <c r="Q1033" s="186">
        <v>5.5000000000000003E-4</v>
      </c>
      <c r="R1033" s="186">
        <f>Q1033*H1033</f>
        <v>2.7390000000000001E-2</v>
      </c>
      <c r="S1033" s="186">
        <v>0</v>
      </c>
      <c r="T1033" s="187">
        <f>S1033*H1033</f>
        <v>0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188" t="s">
        <v>244</v>
      </c>
      <c r="AT1033" s="188" t="s">
        <v>140</v>
      </c>
      <c r="AU1033" s="188" t="s">
        <v>82</v>
      </c>
      <c r="AY1033" s="19" t="s">
        <v>137</v>
      </c>
      <c r="BE1033" s="189">
        <f>IF(N1033="základní",J1033,0)</f>
        <v>0</v>
      </c>
      <c r="BF1033" s="189">
        <f>IF(N1033="snížená",J1033,0)</f>
        <v>0</v>
      </c>
      <c r="BG1033" s="189">
        <f>IF(N1033="zákl. přenesená",J1033,0)</f>
        <v>0</v>
      </c>
      <c r="BH1033" s="189">
        <f>IF(N1033="sníž. přenesená",J1033,0)</f>
        <v>0</v>
      </c>
      <c r="BI1033" s="189">
        <f>IF(N1033="nulová",J1033,0)</f>
        <v>0</v>
      </c>
      <c r="BJ1033" s="19" t="s">
        <v>80</v>
      </c>
      <c r="BK1033" s="189">
        <f>ROUND(I1033*H1033,2)</f>
        <v>0</v>
      </c>
      <c r="BL1033" s="19" t="s">
        <v>244</v>
      </c>
      <c r="BM1033" s="188" t="s">
        <v>1219</v>
      </c>
    </row>
    <row r="1034" spans="1:65" s="2" customFormat="1" ht="11.25" x14ac:dyDescent="0.2">
      <c r="A1034" s="36"/>
      <c r="B1034" s="37"/>
      <c r="C1034" s="38"/>
      <c r="D1034" s="190" t="s">
        <v>146</v>
      </c>
      <c r="E1034" s="38"/>
      <c r="F1034" s="191" t="s">
        <v>1220</v>
      </c>
      <c r="G1034" s="38"/>
      <c r="H1034" s="38"/>
      <c r="I1034" s="192"/>
      <c r="J1034" s="38"/>
      <c r="K1034" s="38"/>
      <c r="L1034" s="41"/>
      <c r="M1034" s="193"/>
      <c r="N1034" s="194"/>
      <c r="O1034" s="66"/>
      <c r="P1034" s="66"/>
      <c r="Q1034" s="66"/>
      <c r="R1034" s="66"/>
      <c r="S1034" s="66"/>
      <c r="T1034" s="67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T1034" s="19" t="s">
        <v>146</v>
      </c>
      <c r="AU1034" s="19" t="s">
        <v>82</v>
      </c>
    </row>
    <row r="1035" spans="1:65" s="13" customFormat="1" ht="11.25" x14ac:dyDescent="0.2">
      <c r="B1035" s="195"/>
      <c r="C1035" s="196"/>
      <c r="D1035" s="197" t="s">
        <v>148</v>
      </c>
      <c r="E1035" s="198" t="s">
        <v>19</v>
      </c>
      <c r="F1035" s="199" t="s">
        <v>1221</v>
      </c>
      <c r="G1035" s="196"/>
      <c r="H1035" s="200">
        <v>3</v>
      </c>
      <c r="I1035" s="201"/>
      <c r="J1035" s="196"/>
      <c r="K1035" s="196"/>
      <c r="L1035" s="202"/>
      <c r="M1035" s="203"/>
      <c r="N1035" s="204"/>
      <c r="O1035" s="204"/>
      <c r="P1035" s="204"/>
      <c r="Q1035" s="204"/>
      <c r="R1035" s="204"/>
      <c r="S1035" s="204"/>
      <c r="T1035" s="205"/>
      <c r="AT1035" s="206" t="s">
        <v>148</v>
      </c>
      <c r="AU1035" s="206" t="s">
        <v>82</v>
      </c>
      <c r="AV1035" s="13" t="s">
        <v>82</v>
      </c>
      <c r="AW1035" s="13" t="s">
        <v>33</v>
      </c>
      <c r="AX1035" s="13" t="s">
        <v>72</v>
      </c>
      <c r="AY1035" s="206" t="s">
        <v>137</v>
      </c>
    </row>
    <row r="1036" spans="1:65" s="13" customFormat="1" ht="11.25" x14ac:dyDescent="0.2">
      <c r="B1036" s="195"/>
      <c r="C1036" s="196"/>
      <c r="D1036" s="197" t="s">
        <v>148</v>
      </c>
      <c r="E1036" s="198" t="s">
        <v>19</v>
      </c>
      <c r="F1036" s="199" t="s">
        <v>1222</v>
      </c>
      <c r="G1036" s="196"/>
      <c r="H1036" s="200">
        <v>38.4</v>
      </c>
      <c r="I1036" s="201"/>
      <c r="J1036" s="196"/>
      <c r="K1036" s="196"/>
      <c r="L1036" s="202"/>
      <c r="M1036" s="203"/>
      <c r="N1036" s="204"/>
      <c r="O1036" s="204"/>
      <c r="P1036" s="204"/>
      <c r="Q1036" s="204"/>
      <c r="R1036" s="204"/>
      <c r="S1036" s="204"/>
      <c r="T1036" s="205"/>
      <c r="AT1036" s="206" t="s">
        <v>148</v>
      </c>
      <c r="AU1036" s="206" t="s">
        <v>82</v>
      </c>
      <c r="AV1036" s="13" t="s">
        <v>82</v>
      </c>
      <c r="AW1036" s="13" t="s">
        <v>33</v>
      </c>
      <c r="AX1036" s="13" t="s">
        <v>72</v>
      </c>
      <c r="AY1036" s="206" t="s">
        <v>137</v>
      </c>
    </row>
    <row r="1037" spans="1:65" s="13" customFormat="1" ht="11.25" x14ac:dyDescent="0.2">
      <c r="B1037" s="195"/>
      <c r="C1037" s="196"/>
      <c r="D1037" s="197" t="s">
        <v>148</v>
      </c>
      <c r="E1037" s="198" t="s">
        <v>19</v>
      </c>
      <c r="F1037" s="199" t="s">
        <v>1223</v>
      </c>
      <c r="G1037" s="196"/>
      <c r="H1037" s="200">
        <v>8.4</v>
      </c>
      <c r="I1037" s="201"/>
      <c r="J1037" s="196"/>
      <c r="K1037" s="196"/>
      <c r="L1037" s="202"/>
      <c r="M1037" s="203"/>
      <c r="N1037" s="204"/>
      <c r="O1037" s="204"/>
      <c r="P1037" s="204"/>
      <c r="Q1037" s="204"/>
      <c r="R1037" s="204"/>
      <c r="S1037" s="204"/>
      <c r="T1037" s="205"/>
      <c r="AT1037" s="206" t="s">
        <v>148</v>
      </c>
      <c r="AU1037" s="206" t="s">
        <v>82</v>
      </c>
      <c r="AV1037" s="13" t="s">
        <v>82</v>
      </c>
      <c r="AW1037" s="13" t="s">
        <v>33</v>
      </c>
      <c r="AX1037" s="13" t="s">
        <v>72</v>
      </c>
      <c r="AY1037" s="206" t="s">
        <v>137</v>
      </c>
    </row>
    <row r="1038" spans="1:65" s="15" customFormat="1" ht="11.25" x14ac:dyDescent="0.2">
      <c r="B1038" s="217"/>
      <c r="C1038" s="218"/>
      <c r="D1038" s="197" t="s">
        <v>148</v>
      </c>
      <c r="E1038" s="219" t="s">
        <v>19</v>
      </c>
      <c r="F1038" s="220" t="s">
        <v>189</v>
      </c>
      <c r="G1038" s="218"/>
      <c r="H1038" s="221">
        <v>49.8</v>
      </c>
      <c r="I1038" s="222"/>
      <c r="J1038" s="218"/>
      <c r="K1038" s="218"/>
      <c r="L1038" s="223"/>
      <c r="M1038" s="224"/>
      <c r="N1038" s="225"/>
      <c r="O1038" s="225"/>
      <c r="P1038" s="225"/>
      <c r="Q1038" s="225"/>
      <c r="R1038" s="225"/>
      <c r="S1038" s="225"/>
      <c r="T1038" s="226"/>
      <c r="AT1038" s="227" t="s">
        <v>148</v>
      </c>
      <c r="AU1038" s="227" t="s">
        <v>82</v>
      </c>
      <c r="AV1038" s="15" t="s">
        <v>144</v>
      </c>
      <c r="AW1038" s="15" t="s">
        <v>33</v>
      </c>
      <c r="AX1038" s="15" t="s">
        <v>80</v>
      </c>
      <c r="AY1038" s="227" t="s">
        <v>137</v>
      </c>
    </row>
    <row r="1039" spans="1:65" s="2" customFormat="1" ht="16.5" customHeight="1" x14ac:dyDescent="0.2">
      <c r="A1039" s="36"/>
      <c r="B1039" s="37"/>
      <c r="C1039" s="176" t="s">
        <v>1224</v>
      </c>
      <c r="D1039" s="176" t="s">
        <v>140</v>
      </c>
      <c r="E1039" s="177" t="s">
        <v>1225</v>
      </c>
      <c r="F1039" s="178" t="s">
        <v>1226</v>
      </c>
      <c r="G1039" s="179" t="s">
        <v>200</v>
      </c>
      <c r="H1039" s="180">
        <v>35.340000000000003</v>
      </c>
      <c r="I1039" s="181"/>
      <c r="J1039" s="182">
        <f>ROUND(I1039*H1039,2)</f>
        <v>0</v>
      </c>
      <c r="K1039" s="183"/>
      <c r="L1039" s="41"/>
      <c r="M1039" s="184" t="s">
        <v>19</v>
      </c>
      <c r="N1039" s="185" t="s">
        <v>43</v>
      </c>
      <c r="O1039" s="66"/>
      <c r="P1039" s="186">
        <f>O1039*H1039</f>
        <v>0</v>
      </c>
      <c r="Q1039" s="186">
        <v>5.0000000000000001E-4</v>
      </c>
      <c r="R1039" s="186">
        <f>Q1039*H1039</f>
        <v>1.7670000000000002E-2</v>
      </c>
      <c r="S1039" s="186">
        <v>0</v>
      </c>
      <c r="T1039" s="187">
        <f>S1039*H1039</f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188" t="s">
        <v>244</v>
      </c>
      <c r="AT1039" s="188" t="s">
        <v>140</v>
      </c>
      <c r="AU1039" s="188" t="s">
        <v>82</v>
      </c>
      <c r="AY1039" s="19" t="s">
        <v>137</v>
      </c>
      <c r="BE1039" s="189">
        <f>IF(N1039="základní",J1039,0)</f>
        <v>0</v>
      </c>
      <c r="BF1039" s="189">
        <f>IF(N1039="snížená",J1039,0)</f>
        <v>0</v>
      </c>
      <c r="BG1039" s="189">
        <f>IF(N1039="zákl. přenesená",J1039,0)</f>
        <v>0</v>
      </c>
      <c r="BH1039" s="189">
        <f>IF(N1039="sníž. přenesená",J1039,0)</f>
        <v>0</v>
      </c>
      <c r="BI1039" s="189">
        <f>IF(N1039="nulová",J1039,0)</f>
        <v>0</v>
      </c>
      <c r="BJ1039" s="19" t="s">
        <v>80</v>
      </c>
      <c r="BK1039" s="189">
        <f>ROUND(I1039*H1039,2)</f>
        <v>0</v>
      </c>
      <c r="BL1039" s="19" t="s">
        <v>244</v>
      </c>
      <c r="BM1039" s="188" t="s">
        <v>1227</v>
      </c>
    </row>
    <row r="1040" spans="1:65" s="2" customFormat="1" ht="11.25" x14ac:dyDescent="0.2">
      <c r="A1040" s="36"/>
      <c r="B1040" s="37"/>
      <c r="C1040" s="38"/>
      <c r="D1040" s="190" t="s">
        <v>146</v>
      </c>
      <c r="E1040" s="38"/>
      <c r="F1040" s="191" t="s">
        <v>1228</v>
      </c>
      <c r="G1040" s="38"/>
      <c r="H1040" s="38"/>
      <c r="I1040" s="192"/>
      <c r="J1040" s="38"/>
      <c r="K1040" s="38"/>
      <c r="L1040" s="41"/>
      <c r="M1040" s="193"/>
      <c r="N1040" s="194"/>
      <c r="O1040" s="66"/>
      <c r="P1040" s="66"/>
      <c r="Q1040" s="66"/>
      <c r="R1040" s="66"/>
      <c r="S1040" s="66"/>
      <c r="T1040" s="67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T1040" s="19" t="s">
        <v>146</v>
      </c>
      <c r="AU1040" s="19" t="s">
        <v>82</v>
      </c>
    </row>
    <row r="1041" spans="1:65" s="14" customFormat="1" ht="11.25" x14ac:dyDescent="0.2">
      <c r="B1041" s="207"/>
      <c r="C1041" s="208"/>
      <c r="D1041" s="197" t="s">
        <v>148</v>
      </c>
      <c r="E1041" s="209" t="s">
        <v>19</v>
      </c>
      <c r="F1041" s="210" t="s">
        <v>266</v>
      </c>
      <c r="G1041" s="208"/>
      <c r="H1041" s="209" t="s">
        <v>19</v>
      </c>
      <c r="I1041" s="211"/>
      <c r="J1041" s="208"/>
      <c r="K1041" s="208"/>
      <c r="L1041" s="212"/>
      <c r="M1041" s="213"/>
      <c r="N1041" s="214"/>
      <c r="O1041" s="214"/>
      <c r="P1041" s="214"/>
      <c r="Q1041" s="214"/>
      <c r="R1041" s="214"/>
      <c r="S1041" s="214"/>
      <c r="T1041" s="215"/>
      <c r="AT1041" s="216" t="s">
        <v>148</v>
      </c>
      <c r="AU1041" s="216" t="s">
        <v>82</v>
      </c>
      <c r="AV1041" s="14" t="s">
        <v>80</v>
      </c>
      <c r="AW1041" s="14" t="s">
        <v>33</v>
      </c>
      <c r="AX1041" s="14" t="s">
        <v>72</v>
      </c>
      <c r="AY1041" s="216" t="s">
        <v>137</v>
      </c>
    </row>
    <row r="1042" spans="1:65" s="13" customFormat="1" ht="11.25" x14ac:dyDescent="0.2">
      <c r="B1042" s="195"/>
      <c r="C1042" s="196"/>
      <c r="D1042" s="197" t="s">
        <v>148</v>
      </c>
      <c r="E1042" s="198" t="s">
        <v>19</v>
      </c>
      <c r="F1042" s="199" t="s">
        <v>1229</v>
      </c>
      <c r="G1042" s="196"/>
      <c r="H1042" s="200">
        <v>1.8</v>
      </c>
      <c r="I1042" s="201"/>
      <c r="J1042" s="196"/>
      <c r="K1042" s="196"/>
      <c r="L1042" s="202"/>
      <c r="M1042" s="203"/>
      <c r="N1042" s="204"/>
      <c r="O1042" s="204"/>
      <c r="P1042" s="204"/>
      <c r="Q1042" s="204"/>
      <c r="R1042" s="204"/>
      <c r="S1042" s="204"/>
      <c r="T1042" s="205"/>
      <c r="AT1042" s="206" t="s">
        <v>148</v>
      </c>
      <c r="AU1042" s="206" t="s">
        <v>82</v>
      </c>
      <c r="AV1042" s="13" t="s">
        <v>82</v>
      </c>
      <c r="AW1042" s="13" t="s">
        <v>33</v>
      </c>
      <c r="AX1042" s="13" t="s">
        <v>72</v>
      </c>
      <c r="AY1042" s="206" t="s">
        <v>137</v>
      </c>
    </row>
    <row r="1043" spans="1:65" s="14" customFormat="1" ht="11.25" x14ac:dyDescent="0.2">
      <c r="B1043" s="207"/>
      <c r="C1043" s="208"/>
      <c r="D1043" s="197" t="s">
        <v>148</v>
      </c>
      <c r="E1043" s="209" t="s">
        <v>19</v>
      </c>
      <c r="F1043" s="210" t="s">
        <v>173</v>
      </c>
      <c r="G1043" s="208"/>
      <c r="H1043" s="209" t="s">
        <v>19</v>
      </c>
      <c r="I1043" s="211"/>
      <c r="J1043" s="208"/>
      <c r="K1043" s="208"/>
      <c r="L1043" s="212"/>
      <c r="M1043" s="213"/>
      <c r="N1043" s="214"/>
      <c r="O1043" s="214"/>
      <c r="P1043" s="214"/>
      <c r="Q1043" s="214"/>
      <c r="R1043" s="214"/>
      <c r="S1043" s="214"/>
      <c r="T1043" s="215"/>
      <c r="AT1043" s="216" t="s">
        <v>148</v>
      </c>
      <c r="AU1043" s="216" t="s">
        <v>82</v>
      </c>
      <c r="AV1043" s="14" t="s">
        <v>80</v>
      </c>
      <c r="AW1043" s="14" t="s">
        <v>33</v>
      </c>
      <c r="AX1043" s="14" t="s">
        <v>72</v>
      </c>
      <c r="AY1043" s="216" t="s">
        <v>137</v>
      </c>
    </row>
    <row r="1044" spans="1:65" s="14" customFormat="1" ht="11.25" x14ac:dyDescent="0.2">
      <c r="B1044" s="207"/>
      <c r="C1044" s="208"/>
      <c r="D1044" s="197" t="s">
        <v>148</v>
      </c>
      <c r="E1044" s="209" t="s">
        <v>19</v>
      </c>
      <c r="F1044" s="210" t="s">
        <v>334</v>
      </c>
      <c r="G1044" s="208"/>
      <c r="H1044" s="209" t="s">
        <v>19</v>
      </c>
      <c r="I1044" s="211"/>
      <c r="J1044" s="208"/>
      <c r="K1044" s="208"/>
      <c r="L1044" s="212"/>
      <c r="M1044" s="213"/>
      <c r="N1044" s="214"/>
      <c r="O1044" s="214"/>
      <c r="P1044" s="214"/>
      <c r="Q1044" s="214"/>
      <c r="R1044" s="214"/>
      <c r="S1044" s="214"/>
      <c r="T1044" s="215"/>
      <c r="AT1044" s="216" t="s">
        <v>148</v>
      </c>
      <c r="AU1044" s="216" t="s">
        <v>82</v>
      </c>
      <c r="AV1044" s="14" t="s">
        <v>80</v>
      </c>
      <c r="AW1044" s="14" t="s">
        <v>33</v>
      </c>
      <c r="AX1044" s="14" t="s">
        <v>72</v>
      </c>
      <c r="AY1044" s="216" t="s">
        <v>137</v>
      </c>
    </row>
    <row r="1045" spans="1:65" s="13" customFormat="1" ht="11.25" x14ac:dyDescent="0.2">
      <c r="B1045" s="195"/>
      <c r="C1045" s="196"/>
      <c r="D1045" s="197" t="s">
        <v>148</v>
      </c>
      <c r="E1045" s="198" t="s">
        <v>19</v>
      </c>
      <c r="F1045" s="199" t="s">
        <v>1230</v>
      </c>
      <c r="G1045" s="196"/>
      <c r="H1045" s="200">
        <v>13.16</v>
      </c>
      <c r="I1045" s="201"/>
      <c r="J1045" s="196"/>
      <c r="K1045" s="196"/>
      <c r="L1045" s="202"/>
      <c r="M1045" s="203"/>
      <c r="N1045" s="204"/>
      <c r="O1045" s="204"/>
      <c r="P1045" s="204"/>
      <c r="Q1045" s="204"/>
      <c r="R1045" s="204"/>
      <c r="S1045" s="204"/>
      <c r="T1045" s="205"/>
      <c r="AT1045" s="206" t="s">
        <v>148</v>
      </c>
      <c r="AU1045" s="206" t="s">
        <v>82</v>
      </c>
      <c r="AV1045" s="13" t="s">
        <v>82</v>
      </c>
      <c r="AW1045" s="13" t="s">
        <v>33</v>
      </c>
      <c r="AX1045" s="13" t="s">
        <v>72</v>
      </c>
      <c r="AY1045" s="206" t="s">
        <v>137</v>
      </c>
    </row>
    <row r="1046" spans="1:65" s="13" customFormat="1" ht="11.25" x14ac:dyDescent="0.2">
      <c r="B1046" s="195"/>
      <c r="C1046" s="196"/>
      <c r="D1046" s="197" t="s">
        <v>148</v>
      </c>
      <c r="E1046" s="198" t="s">
        <v>19</v>
      </c>
      <c r="F1046" s="199" t="s">
        <v>1231</v>
      </c>
      <c r="G1046" s="196"/>
      <c r="H1046" s="200">
        <v>4.68</v>
      </c>
      <c r="I1046" s="201"/>
      <c r="J1046" s="196"/>
      <c r="K1046" s="196"/>
      <c r="L1046" s="202"/>
      <c r="M1046" s="203"/>
      <c r="N1046" s="204"/>
      <c r="O1046" s="204"/>
      <c r="P1046" s="204"/>
      <c r="Q1046" s="204"/>
      <c r="R1046" s="204"/>
      <c r="S1046" s="204"/>
      <c r="T1046" s="205"/>
      <c r="AT1046" s="206" t="s">
        <v>148</v>
      </c>
      <c r="AU1046" s="206" t="s">
        <v>82</v>
      </c>
      <c r="AV1046" s="13" t="s">
        <v>82</v>
      </c>
      <c r="AW1046" s="13" t="s">
        <v>33</v>
      </c>
      <c r="AX1046" s="13" t="s">
        <v>72</v>
      </c>
      <c r="AY1046" s="206" t="s">
        <v>137</v>
      </c>
    </row>
    <row r="1047" spans="1:65" s="13" customFormat="1" ht="11.25" x14ac:dyDescent="0.2">
      <c r="B1047" s="195"/>
      <c r="C1047" s="196"/>
      <c r="D1047" s="197" t="s">
        <v>148</v>
      </c>
      <c r="E1047" s="198" t="s">
        <v>19</v>
      </c>
      <c r="F1047" s="199" t="s">
        <v>1232</v>
      </c>
      <c r="G1047" s="196"/>
      <c r="H1047" s="200">
        <v>5.14</v>
      </c>
      <c r="I1047" s="201"/>
      <c r="J1047" s="196"/>
      <c r="K1047" s="196"/>
      <c r="L1047" s="202"/>
      <c r="M1047" s="203"/>
      <c r="N1047" s="204"/>
      <c r="O1047" s="204"/>
      <c r="P1047" s="204"/>
      <c r="Q1047" s="204"/>
      <c r="R1047" s="204"/>
      <c r="S1047" s="204"/>
      <c r="T1047" s="205"/>
      <c r="AT1047" s="206" t="s">
        <v>148</v>
      </c>
      <c r="AU1047" s="206" t="s">
        <v>82</v>
      </c>
      <c r="AV1047" s="13" t="s">
        <v>82</v>
      </c>
      <c r="AW1047" s="13" t="s">
        <v>33</v>
      </c>
      <c r="AX1047" s="13" t="s">
        <v>72</v>
      </c>
      <c r="AY1047" s="206" t="s">
        <v>137</v>
      </c>
    </row>
    <row r="1048" spans="1:65" s="13" customFormat="1" ht="11.25" x14ac:dyDescent="0.2">
      <c r="B1048" s="195"/>
      <c r="C1048" s="196"/>
      <c r="D1048" s="197" t="s">
        <v>148</v>
      </c>
      <c r="E1048" s="198" t="s">
        <v>19</v>
      </c>
      <c r="F1048" s="199" t="s">
        <v>1233</v>
      </c>
      <c r="G1048" s="196"/>
      <c r="H1048" s="200">
        <v>2.5099999999999998</v>
      </c>
      <c r="I1048" s="201"/>
      <c r="J1048" s="196"/>
      <c r="K1048" s="196"/>
      <c r="L1048" s="202"/>
      <c r="M1048" s="203"/>
      <c r="N1048" s="204"/>
      <c r="O1048" s="204"/>
      <c r="P1048" s="204"/>
      <c r="Q1048" s="204"/>
      <c r="R1048" s="204"/>
      <c r="S1048" s="204"/>
      <c r="T1048" s="205"/>
      <c r="AT1048" s="206" t="s">
        <v>148</v>
      </c>
      <c r="AU1048" s="206" t="s">
        <v>82</v>
      </c>
      <c r="AV1048" s="13" t="s">
        <v>82</v>
      </c>
      <c r="AW1048" s="13" t="s">
        <v>33</v>
      </c>
      <c r="AX1048" s="13" t="s">
        <v>72</v>
      </c>
      <c r="AY1048" s="206" t="s">
        <v>137</v>
      </c>
    </row>
    <row r="1049" spans="1:65" s="13" customFormat="1" ht="11.25" x14ac:dyDescent="0.2">
      <c r="B1049" s="195"/>
      <c r="C1049" s="196"/>
      <c r="D1049" s="197" t="s">
        <v>148</v>
      </c>
      <c r="E1049" s="198" t="s">
        <v>19</v>
      </c>
      <c r="F1049" s="199" t="s">
        <v>1234</v>
      </c>
      <c r="G1049" s="196"/>
      <c r="H1049" s="200">
        <v>2.21</v>
      </c>
      <c r="I1049" s="201"/>
      <c r="J1049" s="196"/>
      <c r="K1049" s="196"/>
      <c r="L1049" s="202"/>
      <c r="M1049" s="203"/>
      <c r="N1049" s="204"/>
      <c r="O1049" s="204"/>
      <c r="P1049" s="204"/>
      <c r="Q1049" s="204"/>
      <c r="R1049" s="204"/>
      <c r="S1049" s="204"/>
      <c r="T1049" s="205"/>
      <c r="AT1049" s="206" t="s">
        <v>148</v>
      </c>
      <c r="AU1049" s="206" t="s">
        <v>82</v>
      </c>
      <c r="AV1049" s="13" t="s">
        <v>82</v>
      </c>
      <c r="AW1049" s="13" t="s">
        <v>33</v>
      </c>
      <c r="AX1049" s="13" t="s">
        <v>72</v>
      </c>
      <c r="AY1049" s="206" t="s">
        <v>137</v>
      </c>
    </row>
    <row r="1050" spans="1:65" s="14" customFormat="1" ht="11.25" x14ac:dyDescent="0.2">
      <c r="B1050" s="207"/>
      <c r="C1050" s="208"/>
      <c r="D1050" s="197" t="s">
        <v>148</v>
      </c>
      <c r="E1050" s="209" t="s">
        <v>19</v>
      </c>
      <c r="F1050" s="210" t="s">
        <v>217</v>
      </c>
      <c r="G1050" s="208"/>
      <c r="H1050" s="209" t="s">
        <v>19</v>
      </c>
      <c r="I1050" s="211"/>
      <c r="J1050" s="208"/>
      <c r="K1050" s="208"/>
      <c r="L1050" s="212"/>
      <c r="M1050" s="213"/>
      <c r="N1050" s="214"/>
      <c r="O1050" s="214"/>
      <c r="P1050" s="214"/>
      <c r="Q1050" s="214"/>
      <c r="R1050" s="214"/>
      <c r="S1050" s="214"/>
      <c r="T1050" s="215"/>
      <c r="AT1050" s="216" t="s">
        <v>148</v>
      </c>
      <c r="AU1050" s="216" t="s">
        <v>82</v>
      </c>
      <c r="AV1050" s="14" t="s">
        <v>80</v>
      </c>
      <c r="AW1050" s="14" t="s">
        <v>33</v>
      </c>
      <c r="AX1050" s="14" t="s">
        <v>72</v>
      </c>
      <c r="AY1050" s="216" t="s">
        <v>137</v>
      </c>
    </row>
    <row r="1051" spans="1:65" s="13" customFormat="1" ht="11.25" x14ac:dyDescent="0.2">
      <c r="B1051" s="195"/>
      <c r="C1051" s="196"/>
      <c r="D1051" s="197" t="s">
        <v>148</v>
      </c>
      <c r="E1051" s="198" t="s">
        <v>19</v>
      </c>
      <c r="F1051" s="199" t="s">
        <v>1235</v>
      </c>
      <c r="G1051" s="196"/>
      <c r="H1051" s="200">
        <v>5.84</v>
      </c>
      <c r="I1051" s="201"/>
      <c r="J1051" s="196"/>
      <c r="K1051" s="196"/>
      <c r="L1051" s="202"/>
      <c r="M1051" s="203"/>
      <c r="N1051" s="204"/>
      <c r="O1051" s="204"/>
      <c r="P1051" s="204"/>
      <c r="Q1051" s="204"/>
      <c r="R1051" s="204"/>
      <c r="S1051" s="204"/>
      <c r="T1051" s="205"/>
      <c r="AT1051" s="206" t="s">
        <v>148</v>
      </c>
      <c r="AU1051" s="206" t="s">
        <v>82</v>
      </c>
      <c r="AV1051" s="13" t="s">
        <v>82</v>
      </c>
      <c r="AW1051" s="13" t="s">
        <v>33</v>
      </c>
      <c r="AX1051" s="13" t="s">
        <v>72</v>
      </c>
      <c r="AY1051" s="206" t="s">
        <v>137</v>
      </c>
    </row>
    <row r="1052" spans="1:65" s="15" customFormat="1" ht="11.25" x14ac:dyDescent="0.2">
      <c r="B1052" s="217"/>
      <c r="C1052" s="218"/>
      <c r="D1052" s="197" t="s">
        <v>148</v>
      </c>
      <c r="E1052" s="219" t="s">
        <v>19</v>
      </c>
      <c r="F1052" s="220" t="s">
        <v>189</v>
      </c>
      <c r="G1052" s="218"/>
      <c r="H1052" s="221">
        <v>35.340000000000003</v>
      </c>
      <c r="I1052" s="222"/>
      <c r="J1052" s="218"/>
      <c r="K1052" s="218"/>
      <c r="L1052" s="223"/>
      <c r="M1052" s="224"/>
      <c r="N1052" s="225"/>
      <c r="O1052" s="225"/>
      <c r="P1052" s="225"/>
      <c r="Q1052" s="225"/>
      <c r="R1052" s="225"/>
      <c r="S1052" s="225"/>
      <c r="T1052" s="226"/>
      <c r="AT1052" s="227" t="s">
        <v>148</v>
      </c>
      <c r="AU1052" s="227" t="s">
        <v>82</v>
      </c>
      <c r="AV1052" s="15" t="s">
        <v>144</v>
      </c>
      <c r="AW1052" s="15" t="s">
        <v>33</v>
      </c>
      <c r="AX1052" s="15" t="s">
        <v>80</v>
      </c>
      <c r="AY1052" s="227" t="s">
        <v>137</v>
      </c>
    </row>
    <row r="1053" spans="1:65" s="2" customFormat="1" ht="24.2" customHeight="1" x14ac:dyDescent="0.2">
      <c r="A1053" s="36"/>
      <c r="B1053" s="37"/>
      <c r="C1053" s="176" t="s">
        <v>1236</v>
      </c>
      <c r="D1053" s="176" t="s">
        <v>140</v>
      </c>
      <c r="E1053" s="177" t="s">
        <v>1237</v>
      </c>
      <c r="F1053" s="178" t="s">
        <v>1238</v>
      </c>
      <c r="G1053" s="179" t="s">
        <v>170</v>
      </c>
      <c r="H1053" s="180">
        <v>1.33</v>
      </c>
      <c r="I1053" s="181"/>
      <c r="J1053" s="182">
        <f>ROUND(I1053*H1053,2)</f>
        <v>0</v>
      </c>
      <c r="K1053" s="183"/>
      <c r="L1053" s="41"/>
      <c r="M1053" s="184" t="s">
        <v>19</v>
      </c>
      <c r="N1053" s="185" t="s">
        <v>43</v>
      </c>
      <c r="O1053" s="66"/>
      <c r="P1053" s="186">
        <f>O1053*H1053</f>
        <v>0</v>
      </c>
      <c r="Q1053" s="186">
        <v>0</v>
      </c>
      <c r="R1053" s="186">
        <f>Q1053*H1053</f>
        <v>0</v>
      </c>
      <c r="S1053" s="186">
        <v>0</v>
      </c>
      <c r="T1053" s="187">
        <f>S1053*H1053</f>
        <v>0</v>
      </c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R1053" s="188" t="s">
        <v>244</v>
      </c>
      <c r="AT1053" s="188" t="s">
        <v>140</v>
      </c>
      <c r="AU1053" s="188" t="s">
        <v>82</v>
      </c>
      <c r="AY1053" s="19" t="s">
        <v>137</v>
      </c>
      <c r="BE1053" s="189">
        <f>IF(N1053="základní",J1053,0)</f>
        <v>0</v>
      </c>
      <c r="BF1053" s="189">
        <f>IF(N1053="snížená",J1053,0)</f>
        <v>0</v>
      </c>
      <c r="BG1053" s="189">
        <f>IF(N1053="zákl. přenesená",J1053,0)</f>
        <v>0</v>
      </c>
      <c r="BH1053" s="189">
        <f>IF(N1053="sníž. přenesená",J1053,0)</f>
        <v>0</v>
      </c>
      <c r="BI1053" s="189">
        <f>IF(N1053="nulová",J1053,0)</f>
        <v>0</v>
      </c>
      <c r="BJ1053" s="19" t="s">
        <v>80</v>
      </c>
      <c r="BK1053" s="189">
        <f>ROUND(I1053*H1053,2)</f>
        <v>0</v>
      </c>
      <c r="BL1053" s="19" t="s">
        <v>244</v>
      </c>
      <c r="BM1053" s="188" t="s">
        <v>1239</v>
      </c>
    </row>
    <row r="1054" spans="1:65" s="2" customFormat="1" ht="11.25" x14ac:dyDescent="0.2">
      <c r="A1054" s="36"/>
      <c r="B1054" s="37"/>
      <c r="C1054" s="38"/>
      <c r="D1054" s="190" t="s">
        <v>146</v>
      </c>
      <c r="E1054" s="38"/>
      <c r="F1054" s="191" t="s">
        <v>1240</v>
      </c>
      <c r="G1054" s="38"/>
      <c r="H1054" s="38"/>
      <c r="I1054" s="192"/>
      <c r="J1054" s="38"/>
      <c r="K1054" s="38"/>
      <c r="L1054" s="41"/>
      <c r="M1054" s="193"/>
      <c r="N1054" s="194"/>
      <c r="O1054" s="66"/>
      <c r="P1054" s="66"/>
      <c r="Q1054" s="66"/>
      <c r="R1054" s="66"/>
      <c r="S1054" s="66"/>
      <c r="T1054" s="67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T1054" s="19" t="s">
        <v>146</v>
      </c>
      <c r="AU1054" s="19" t="s">
        <v>82</v>
      </c>
    </row>
    <row r="1055" spans="1:65" s="12" customFormat="1" ht="22.9" customHeight="1" x14ac:dyDescent="0.2">
      <c r="B1055" s="160"/>
      <c r="C1055" s="161"/>
      <c r="D1055" s="162" t="s">
        <v>71</v>
      </c>
      <c r="E1055" s="174" t="s">
        <v>1241</v>
      </c>
      <c r="F1055" s="174" t="s">
        <v>1242</v>
      </c>
      <c r="G1055" s="161"/>
      <c r="H1055" s="161"/>
      <c r="I1055" s="164"/>
      <c r="J1055" s="175">
        <f>BK1055</f>
        <v>0</v>
      </c>
      <c r="K1055" s="161"/>
      <c r="L1055" s="166"/>
      <c r="M1055" s="167"/>
      <c r="N1055" s="168"/>
      <c r="O1055" s="168"/>
      <c r="P1055" s="169">
        <f>SUM(P1056:P1067)</f>
        <v>0</v>
      </c>
      <c r="Q1055" s="168"/>
      <c r="R1055" s="169">
        <f>SUM(R1056:R1067)</f>
        <v>6.0894200000000008E-3</v>
      </c>
      <c r="S1055" s="168"/>
      <c r="T1055" s="170">
        <f>SUM(T1056:T1067)</f>
        <v>0</v>
      </c>
      <c r="AR1055" s="171" t="s">
        <v>82</v>
      </c>
      <c r="AT1055" s="172" t="s">
        <v>71</v>
      </c>
      <c r="AU1055" s="172" t="s">
        <v>80</v>
      </c>
      <c r="AY1055" s="171" t="s">
        <v>137</v>
      </c>
      <c r="BK1055" s="173">
        <f>SUM(BK1056:BK1067)</f>
        <v>0</v>
      </c>
    </row>
    <row r="1056" spans="1:65" s="2" customFormat="1" ht="16.5" customHeight="1" x14ac:dyDescent="0.2">
      <c r="A1056" s="36"/>
      <c r="B1056" s="37"/>
      <c r="C1056" s="176" t="s">
        <v>1243</v>
      </c>
      <c r="D1056" s="176" t="s">
        <v>140</v>
      </c>
      <c r="E1056" s="177" t="s">
        <v>1244</v>
      </c>
      <c r="F1056" s="178" t="s">
        <v>1245</v>
      </c>
      <c r="G1056" s="179" t="s">
        <v>143</v>
      </c>
      <c r="H1056" s="180">
        <v>20.998000000000001</v>
      </c>
      <c r="I1056" s="181"/>
      <c r="J1056" s="182">
        <f>ROUND(I1056*H1056,2)</f>
        <v>0</v>
      </c>
      <c r="K1056" s="183"/>
      <c r="L1056" s="41"/>
      <c r="M1056" s="184" t="s">
        <v>19</v>
      </c>
      <c r="N1056" s="185" t="s">
        <v>43</v>
      </c>
      <c r="O1056" s="66"/>
      <c r="P1056" s="186">
        <f>O1056*H1056</f>
        <v>0</v>
      </c>
      <c r="Q1056" s="186">
        <v>1.7000000000000001E-4</v>
      </c>
      <c r="R1056" s="186">
        <f>Q1056*H1056</f>
        <v>3.5696600000000005E-3</v>
      </c>
      <c r="S1056" s="186">
        <v>0</v>
      </c>
      <c r="T1056" s="187">
        <f>S1056*H1056</f>
        <v>0</v>
      </c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R1056" s="188" t="s">
        <v>244</v>
      </c>
      <c r="AT1056" s="188" t="s">
        <v>140</v>
      </c>
      <c r="AU1056" s="188" t="s">
        <v>82</v>
      </c>
      <c r="AY1056" s="19" t="s">
        <v>137</v>
      </c>
      <c r="BE1056" s="189">
        <f>IF(N1056="základní",J1056,0)</f>
        <v>0</v>
      </c>
      <c r="BF1056" s="189">
        <f>IF(N1056="snížená",J1056,0)</f>
        <v>0</v>
      </c>
      <c r="BG1056" s="189">
        <f>IF(N1056="zákl. přenesená",J1056,0)</f>
        <v>0</v>
      </c>
      <c r="BH1056" s="189">
        <f>IF(N1056="sníž. přenesená",J1056,0)</f>
        <v>0</v>
      </c>
      <c r="BI1056" s="189">
        <f>IF(N1056="nulová",J1056,0)</f>
        <v>0</v>
      </c>
      <c r="BJ1056" s="19" t="s">
        <v>80</v>
      </c>
      <c r="BK1056" s="189">
        <f>ROUND(I1056*H1056,2)</f>
        <v>0</v>
      </c>
      <c r="BL1056" s="19" t="s">
        <v>244</v>
      </c>
      <c r="BM1056" s="188" t="s">
        <v>1246</v>
      </c>
    </row>
    <row r="1057" spans="1:65" s="2" customFormat="1" ht="11.25" x14ac:dyDescent="0.2">
      <c r="A1057" s="36"/>
      <c r="B1057" s="37"/>
      <c r="C1057" s="38"/>
      <c r="D1057" s="190" t="s">
        <v>146</v>
      </c>
      <c r="E1057" s="38"/>
      <c r="F1057" s="191" t="s">
        <v>1247</v>
      </c>
      <c r="G1057" s="38"/>
      <c r="H1057" s="38"/>
      <c r="I1057" s="192"/>
      <c r="J1057" s="38"/>
      <c r="K1057" s="38"/>
      <c r="L1057" s="41"/>
      <c r="M1057" s="193"/>
      <c r="N1057" s="194"/>
      <c r="O1057" s="66"/>
      <c r="P1057" s="66"/>
      <c r="Q1057" s="66"/>
      <c r="R1057" s="66"/>
      <c r="S1057" s="66"/>
      <c r="T1057" s="67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T1057" s="19" t="s">
        <v>146</v>
      </c>
      <c r="AU1057" s="19" t="s">
        <v>82</v>
      </c>
    </row>
    <row r="1058" spans="1:65" s="14" customFormat="1" ht="11.25" x14ac:dyDescent="0.2">
      <c r="B1058" s="207"/>
      <c r="C1058" s="208"/>
      <c r="D1058" s="197" t="s">
        <v>148</v>
      </c>
      <c r="E1058" s="209" t="s">
        <v>19</v>
      </c>
      <c r="F1058" s="210" t="s">
        <v>1248</v>
      </c>
      <c r="G1058" s="208"/>
      <c r="H1058" s="209" t="s">
        <v>19</v>
      </c>
      <c r="I1058" s="211"/>
      <c r="J1058" s="208"/>
      <c r="K1058" s="208"/>
      <c r="L1058" s="212"/>
      <c r="M1058" s="213"/>
      <c r="N1058" s="214"/>
      <c r="O1058" s="214"/>
      <c r="P1058" s="214"/>
      <c r="Q1058" s="214"/>
      <c r="R1058" s="214"/>
      <c r="S1058" s="214"/>
      <c r="T1058" s="215"/>
      <c r="AT1058" s="216" t="s">
        <v>148</v>
      </c>
      <c r="AU1058" s="216" t="s">
        <v>82</v>
      </c>
      <c r="AV1058" s="14" t="s">
        <v>80</v>
      </c>
      <c r="AW1058" s="14" t="s">
        <v>33</v>
      </c>
      <c r="AX1058" s="14" t="s">
        <v>72</v>
      </c>
      <c r="AY1058" s="216" t="s">
        <v>137</v>
      </c>
    </row>
    <row r="1059" spans="1:65" s="13" customFormat="1" ht="11.25" x14ac:dyDescent="0.2">
      <c r="B1059" s="195"/>
      <c r="C1059" s="196"/>
      <c r="D1059" s="197" t="s">
        <v>148</v>
      </c>
      <c r="E1059" s="198" t="s">
        <v>19</v>
      </c>
      <c r="F1059" s="199" t="s">
        <v>1249</v>
      </c>
      <c r="G1059" s="196"/>
      <c r="H1059" s="200">
        <v>4.4080000000000004</v>
      </c>
      <c r="I1059" s="201"/>
      <c r="J1059" s="196"/>
      <c r="K1059" s="196"/>
      <c r="L1059" s="202"/>
      <c r="M1059" s="203"/>
      <c r="N1059" s="204"/>
      <c r="O1059" s="204"/>
      <c r="P1059" s="204"/>
      <c r="Q1059" s="204"/>
      <c r="R1059" s="204"/>
      <c r="S1059" s="204"/>
      <c r="T1059" s="205"/>
      <c r="AT1059" s="206" t="s">
        <v>148</v>
      </c>
      <c r="AU1059" s="206" t="s">
        <v>82</v>
      </c>
      <c r="AV1059" s="13" t="s">
        <v>82</v>
      </c>
      <c r="AW1059" s="13" t="s">
        <v>33</v>
      </c>
      <c r="AX1059" s="13" t="s">
        <v>72</v>
      </c>
      <c r="AY1059" s="206" t="s">
        <v>137</v>
      </c>
    </row>
    <row r="1060" spans="1:65" s="13" customFormat="1" ht="11.25" x14ac:dyDescent="0.2">
      <c r="B1060" s="195"/>
      <c r="C1060" s="196"/>
      <c r="D1060" s="197" t="s">
        <v>148</v>
      </c>
      <c r="E1060" s="198" t="s">
        <v>19</v>
      </c>
      <c r="F1060" s="199" t="s">
        <v>1250</v>
      </c>
      <c r="G1060" s="196"/>
      <c r="H1060" s="200">
        <v>16.59</v>
      </c>
      <c r="I1060" s="201"/>
      <c r="J1060" s="196"/>
      <c r="K1060" s="196"/>
      <c r="L1060" s="202"/>
      <c r="M1060" s="203"/>
      <c r="N1060" s="204"/>
      <c r="O1060" s="204"/>
      <c r="P1060" s="204"/>
      <c r="Q1060" s="204"/>
      <c r="R1060" s="204"/>
      <c r="S1060" s="204"/>
      <c r="T1060" s="205"/>
      <c r="AT1060" s="206" t="s">
        <v>148</v>
      </c>
      <c r="AU1060" s="206" t="s">
        <v>82</v>
      </c>
      <c r="AV1060" s="13" t="s">
        <v>82</v>
      </c>
      <c r="AW1060" s="13" t="s">
        <v>33</v>
      </c>
      <c r="AX1060" s="13" t="s">
        <v>72</v>
      </c>
      <c r="AY1060" s="206" t="s">
        <v>137</v>
      </c>
    </row>
    <row r="1061" spans="1:65" s="15" customFormat="1" ht="11.25" x14ac:dyDescent="0.2">
      <c r="B1061" s="217"/>
      <c r="C1061" s="218"/>
      <c r="D1061" s="197" t="s">
        <v>148</v>
      </c>
      <c r="E1061" s="219" t="s">
        <v>19</v>
      </c>
      <c r="F1061" s="220" t="s">
        <v>189</v>
      </c>
      <c r="G1061" s="218"/>
      <c r="H1061" s="221">
        <v>20.998000000000001</v>
      </c>
      <c r="I1061" s="222"/>
      <c r="J1061" s="218"/>
      <c r="K1061" s="218"/>
      <c r="L1061" s="223"/>
      <c r="M1061" s="224"/>
      <c r="N1061" s="225"/>
      <c r="O1061" s="225"/>
      <c r="P1061" s="225"/>
      <c r="Q1061" s="225"/>
      <c r="R1061" s="225"/>
      <c r="S1061" s="225"/>
      <c r="T1061" s="226"/>
      <c r="AT1061" s="227" t="s">
        <v>148</v>
      </c>
      <c r="AU1061" s="227" t="s">
        <v>82</v>
      </c>
      <c r="AV1061" s="15" t="s">
        <v>144</v>
      </c>
      <c r="AW1061" s="15" t="s">
        <v>33</v>
      </c>
      <c r="AX1061" s="15" t="s">
        <v>80</v>
      </c>
      <c r="AY1061" s="227" t="s">
        <v>137</v>
      </c>
    </row>
    <row r="1062" spans="1:65" s="2" customFormat="1" ht="16.5" customHeight="1" x14ac:dyDescent="0.2">
      <c r="A1062" s="36"/>
      <c r="B1062" s="37"/>
      <c r="C1062" s="176" t="s">
        <v>1251</v>
      </c>
      <c r="D1062" s="176" t="s">
        <v>140</v>
      </c>
      <c r="E1062" s="177" t="s">
        <v>1252</v>
      </c>
      <c r="F1062" s="178" t="s">
        <v>1253</v>
      </c>
      <c r="G1062" s="179" t="s">
        <v>143</v>
      </c>
      <c r="H1062" s="180">
        <v>20.998000000000001</v>
      </c>
      <c r="I1062" s="181"/>
      <c r="J1062" s="182">
        <f>ROUND(I1062*H1062,2)</f>
        <v>0</v>
      </c>
      <c r="K1062" s="183"/>
      <c r="L1062" s="41"/>
      <c r="M1062" s="184" t="s">
        <v>19</v>
      </c>
      <c r="N1062" s="185" t="s">
        <v>43</v>
      </c>
      <c r="O1062" s="66"/>
      <c r="P1062" s="186">
        <f>O1062*H1062</f>
        <v>0</v>
      </c>
      <c r="Q1062" s="186">
        <v>1.2E-4</v>
      </c>
      <c r="R1062" s="186">
        <f>Q1062*H1062</f>
        <v>2.5197600000000002E-3</v>
      </c>
      <c r="S1062" s="186">
        <v>0</v>
      </c>
      <c r="T1062" s="187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8" t="s">
        <v>244</v>
      </c>
      <c r="AT1062" s="188" t="s">
        <v>140</v>
      </c>
      <c r="AU1062" s="188" t="s">
        <v>82</v>
      </c>
      <c r="AY1062" s="19" t="s">
        <v>137</v>
      </c>
      <c r="BE1062" s="189">
        <f>IF(N1062="základní",J1062,0)</f>
        <v>0</v>
      </c>
      <c r="BF1062" s="189">
        <f>IF(N1062="snížená",J1062,0)</f>
        <v>0</v>
      </c>
      <c r="BG1062" s="189">
        <f>IF(N1062="zákl. přenesená",J1062,0)</f>
        <v>0</v>
      </c>
      <c r="BH1062" s="189">
        <f>IF(N1062="sníž. přenesená",J1062,0)</f>
        <v>0</v>
      </c>
      <c r="BI1062" s="189">
        <f>IF(N1062="nulová",J1062,0)</f>
        <v>0</v>
      </c>
      <c r="BJ1062" s="19" t="s">
        <v>80</v>
      </c>
      <c r="BK1062" s="189">
        <f>ROUND(I1062*H1062,2)</f>
        <v>0</v>
      </c>
      <c r="BL1062" s="19" t="s">
        <v>244</v>
      </c>
      <c r="BM1062" s="188" t="s">
        <v>1254</v>
      </c>
    </row>
    <row r="1063" spans="1:65" s="2" customFormat="1" ht="11.25" x14ac:dyDescent="0.2">
      <c r="A1063" s="36"/>
      <c r="B1063" s="37"/>
      <c r="C1063" s="38"/>
      <c r="D1063" s="190" t="s">
        <v>146</v>
      </c>
      <c r="E1063" s="38"/>
      <c r="F1063" s="191" t="s">
        <v>1255</v>
      </c>
      <c r="G1063" s="38"/>
      <c r="H1063" s="38"/>
      <c r="I1063" s="192"/>
      <c r="J1063" s="38"/>
      <c r="K1063" s="38"/>
      <c r="L1063" s="41"/>
      <c r="M1063" s="193"/>
      <c r="N1063" s="194"/>
      <c r="O1063" s="66"/>
      <c r="P1063" s="66"/>
      <c r="Q1063" s="66"/>
      <c r="R1063" s="66"/>
      <c r="S1063" s="66"/>
      <c r="T1063" s="67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T1063" s="19" t="s">
        <v>146</v>
      </c>
      <c r="AU1063" s="19" t="s">
        <v>82</v>
      </c>
    </row>
    <row r="1064" spans="1:65" s="14" customFormat="1" ht="11.25" x14ac:dyDescent="0.2">
      <c r="B1064" s="207"/>
      <c r="C1064" s="208"/>
      <c r="D1064" s="197" t="s">
        <v>148</v>
      </c>
      <c r="E1064" s="209" t="s">
        <v>19</v>
      </c>
      <c r="F1064" s="210" t="s">
        <v>1248</v>
      </c>
      <c r="G1064" s="208"/>
      <c r="H1064" s="209" t="s">
        <v>19</v>
      </c>
      <c r="I1064" s="211"/>
      <c r="J1064" s="208"/>
      <c r="K1064" s="208"/>
      <c r="L1064" s="212"/>
      <c r="M1064" s="213"/>
      <c r="N1064" s="214"/>
      <c r="O1064" s="214"/>
      <c r="P1064" s="214"/>
      <c r="Q1064" s="214"/>
      <c r="R1064" s="214"/>
      <c r="S1064" s="214"/>
      <c r="T1064" s="215"/>
      <c r="AT1064" s="216" t="s">
        <v>148</v>
      </c>
      <c r="AU1064" s="216" t="s">
        <v>82</v>
      </c>
      <c r="AV1064" s="14" t="s">
        <v>80</v>
      </c>
      <c r="AW1064" s="14" t="s">
        <v>33</v>
      </c>
      <c r="AX1064" s="14" t="s">
        <v>72</v>
      </c>
      <c r="AY1064" s="216" t="s">
        <v>137</v>
      </c>
    </row>
    <row r="1065" spans="1:65" s="13" customFormat="1" ht="11.25" x14ac:dyDescent="0.2">
      <c r="B1065" s="195"/>
      <c r="C1065" s="196"/>
      <c r="D1065" s="197" t="s">
        <v>148</v>
      </c>
      <c r="E1065" s="198" t="s">
        <v>19</v>
      </c>
      <c r="F1065" s="199" t="s">
        <v>1249</v>
      </c>
      <c r="G1065" s="196"/>
      <c r="H1065" s="200">
        <v>4.4080000000000004</v>
      </c>
      <c r="I1065" s="201"/>
      <c r="J1065" s="196"/>
      <c r="K1065" s="196"/>
      <c r="L1065" s="202"/>
      <c r="M1065" s="203"/>
      <c r="N1065" s="204"/>
      <c r="O1065" s="204"/>
      <c r="P1065" s="204"/>
      <c r="Q1065" s="204"/>
      <c r="R1065" s="204"/>
      <c r="S1065" s="204"/>
      <c r="T1065" s="205"/>
      <c r="AT1065" s="206" t="s">
        <v>148</v>
      </c>
      <c r="AU1065" s="206" t="s">
        <v>82</v>
      </c>
      <c r="AV1065" s="13" t="s">
        <v>82</v>
      </c>
      <c r="AW1065" s="13" t="s">
        <v>33</v>
      </c>
      <c r="AX1065" s="13" t="s">
        <v>72</v>
      </c>
      <c r="AY1065" s="206" t="s">
        <v>137</v>
      </c>
    </row>
    <row r="1066" spans="1:65" s="13" customFormat="1" ht="11.25" x14ac:dyDescent="0.2">
      <c r="B1066" s="195"/>
      <c r="C1066" s="196"/>
      <c r="D1066" s="197" t="s">
        <v>148</v>
      </c>
      <c r="E1066" s="198" t="s">
        <v>19</v>
      </c>
      <c r="F1066" s="199" t="s">
        <v>1250</v>
      </c>
      <c r="G1066" s="196"/>
      <c r="H1066" s="200">
        <v>16.59</v>
      </c>
      <c r="I1066" s="201"/>
      <c r="J1066" s="196"/>
      <c r="K1066" s="196"/>
      <c r="L1066" s="202"/>
      <c r="M1066" s="203"/>
      <c r="N1066" s="204"/>
      <c r="O1066" s="204"/>
      <c r="P1066" s="204"/>
      <c r="Q1066" s="204"/>
      <c r="R1066" s="204"/>
      <c r="S1066" s="204"/>
      <c r="T1066" s="205"/>
      <c r="AT1066" s="206" t="s">
        <v>148</v>
      </c>
      <c r="AU1066" s="206" t="s">
        <v>82</v>
      </c>
      <c r="AV1066" s="13" t="s">
        <v>82</v>
      </c>
      <c r="AW1066" s="13" t="s">
        <v>33</v>
      </c>
      <c r="AX1066" s="13" t="s">
        <v>72</v>
      </c>
      <c r="AY1066" s="206" t="s">
        <v>137</v>
      </c>
    </row>
    <row r="1067" spans="1:65" s="15" customFormat="1" ht="11.25" x14ac:dyDescent="0.2">
      <c r="B1067" s="217"/>
      <c r="C1067" s="218"/>
      <c r="D1067" s="197" t="s">
        <v>148</v>
      </c>
      <c r="E1067" s="219" t="s">
        <v>19</v>
      </c>
      <c r="F1067" s="220" t="s">
        <v>189</v>
      </c>
      <c r="G1067" s="218"/>
      <c r="H1067" s="221">
        <v>20.998000000000001</v>
      </c>
      <c r="I1067" s="222"/>
      <c r="J1067" s="218"/>
      <c r="K1067" s="218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148</v>
      </c>
      <c r="AU1067" s="227" t="s">
        <v>82</v>
      </c>
      <c r="AV1067" s="15" t="s">
        <v>144</v>
      </c>
      <c r="AW1067" s="15" t="s">
        <v>33</v>
      </c>
      <c r="AX1067" s="15" t="s">
        <v>80</v>
      </c>
      <c r="AY1067" s="227" t="s">
        <v>137</v>
      </c>
    </row>
    <row r="1068" spans="1:65" s="12" customFormat="1" ht="22.9" customHeight="1" x14ac:dyDescent="0.2">
      <c r="B1068" s="160"/>
      <c r="C1068" s="161"/>
      <c r="D1068" s="162" t="s">
        <v>71</v>
      </c>
      <c r="E1068" s="174" t="s">
        <v>1256</v>
      </c>
      <c r="F1068" s="174" t="s">
        <v>1257</v>
      </c>
      <c r="G1068" s="161"/>
      <c r="H1068" s="161"/>
      <c r="I1068" s="164"/>
      <c r="J1068" s="175">
        <f>BK1068</f>
        <v>0</v>
      </c>
      <c r="K1068" s="161"/>
      <c r="L1068" s="166"/>
      <c r="M1068" s="167"/>
      <c r="N1068" s="168"/>
      <c r="O1068" s="168"/>
      <c r="P1068" s="169">
        <f>SUM(P1069:P1075)</f>
        <v>0</v>
      </c>
      <c r="Q1068" s="168"/>
      <c r="R1068" s="169">
        <f>SUM(R1069:R1075)</f>
        <v>0.34080452000000006</v>
      </c>
      <c r="S1068" s="168"/>
      <c r="T1068" s="170">
        <f>SUM(T1069:T1075)</f>
        <v>0</v>
      </c>
      <c r="AR1068" s="171" t="s">
        <v>82</v>
      </c>
      <c r="AT1068" s="172" t="s">
        <v>71</v>
      </c>
      <c r="AU1068" s="172" t="s">
        <v>80</v>
      </c>
      <c r="AY1068" s="171" t="s">
        <v>137</v>
      </c>
      <c r="BK1068" s="173">
        <f>SUM(BK1069:BK1075)</f>
        <v>0</v>
      </c>
    </row>
    <row r="1069" spans="1:65" s="2" customFormat="1" ht="24.2" customHeight="1" x14ac:dyDescent="0.2">
      <c r="A1069" s="36"/>
      <c r="B1069" s="37"/>
      <c r="C1069" s="176" t="s">
        <v>1258</v>
      </c>
      <c r="D1069" s="176" t="s">
        <v>140</v>
      </c>
      <c r="E1069" s="177" t="s">
        <v>1259</v>
      </c>
      <c r="F1069" s="178" t="s">
        <v>1260</v>
      </c>
      <c r="G1069" s="179" t="s">
        <v>143</v>
      </c>
      <c r="H1069" s="180">
        <v>1175.1880000000001</v>
      </c>
      <c r="I1069" s="181"/>
      <c r="J1069" s="182">
        <f>ROUND(I1069*H1069,2)</f>
        <v>0</v>
      </c>
      <c r="K1069" s="183"/>
      <c r="L1069" s="41"/>
      <c r="M1069" s="184" t="s">
        <v>19</v>
      </c>
      <c r="N1069" s="185" t="s">
        <v>43</v>
      </c>
      <c r="O1069" s="66"/>
      <c r="P1069" s="186">
        <f>O1069*H1069</f>
        <v>0</v>
      </c>
      <c r="Q1069" s="186">
        <v>2.9E-4</v>
      </c>
      <c r="R1069" s="186">
        <f>Q1069*H1069</f>
        <v>0.34080452000000006</v>
      </c>
      <c r="S1069" s="186">
        <v>0</v>
      </c>
      <c r="T1069" s="187">
        <f>S1069*H1069</f>
        <v>0</v>
      </c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R1069" s="188" t="s">
        <v>244</v>
      </c>
      <c r="AT1069" s="188" t="s">
        <v>140</v>
      </c>
      <c r="AU1069" s="188" t="s">
        <v>82</v>
      </c>
      <c r="AY1069" s="19" t="s">
        <v>137</v>
      </c>
      <c r="BE1069" s="189">
        <f>IF(N1069="základní",J1069,0)</f>
        <v>0</v>
      </c>
      <c r="BF1069" s="189">
        <f>IF(N1069="snížená",J1069,0)</f>
        <v>0</v>
      </c>
      <c r="BG1069" s="189">
        <f>IF(N1069="zákl. přenesená",J1069,0)</f>
        <v>0</v>
      </c>
      <c r="BH1069" s="189">
        <f>IF(N1069="sníž. přenesená",J1069,0)</f>
        <v>0</v>
      </c>
      <c r="BI1069" s="189">
        <f>IF(N1069="nulová",J1069,0)</f>
        <v>0</v>
      </c>
      <c r="BJ1069" s="19" t="s">
        <v>80</v>
      </c>
      <c r="BK1069" s="189">
        <f>ROUND(I1069*H1069,2)</f>
        <v>0</v>
      </c>
      <c r="BL1069" s="19" t="s">
        <v>244</v>
      </c>
      <c r="BM1069" s="188" t="s">
        <v>1261</v>
      </c>
    </row>
    <row r="1070" spans="1:65" s="2" customFormat="1" ht="11.25" x14ac:dyDescent="0.2">
      <c r="A1070" s="36"/>
      <c r="B1070" s="37"/>
      <c r="C1070" s="38"/>
      <c r="D1070" s="190" t="s">
        <v>146</v>
      </c>
      <c r="E1070" s="38"/>
      <c r="F1070" s="191" t="s">
        <v>1262</v>
      </c>
      <c r="G1070" s="38"/>
      <c r="H1070" s="38"/>
      <c r="I1070" s="192"/>
      <c r="J1070" s="38"/>
      <c r="K1070" s="38"/>
      <c r="L1070" s="41"/>
      <c r="M1070" s="193"/>
      <c r="N1070" s="194"/>
      <c r="O1070" s="66"/>
      <c r="P1070" s="66"/>
      <c r="Q1070" s="66"/>
      <c r="R1070" s="66"/>
      <c r="S1070" s="66"/>
      <c r="T1070" s="67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T1070" s="19" t="s">
        <v>146</v>
      </c>
      <c r="AU1070" s="19" t="s">
        <v>82</v>
      </c>
    </row>
    <row r="1071" spans="1:65" s="14" customFormat="1" ht="11.25" x14ac:dyDescent="0.2">
      <c r="B1071" s="207"/>
      <c r="C1071" s="208"/>
      <c r="D1071" s="197" t="s">
        <v>148</v>
      </c>
      <c r="E1071" s="209" t="s">
        <v>19</v>
      </c>
      <c r="F1071" s="210" t="s">
        <v>1263</v>
      </c>
      <c r="G1071" s="208"/>
      <c r="H1071" s="209" t="s">
        <v>19</v>
      </c>
      <c r="I1071" s="211"/>
      <c r="J1071" s="208"/>
      <c r="K1071" s="208"/>
      <c r="L1071" s="212"/>
      <c r="M1071" s="213"/>
      <c r="N1071" s="214"/>
      <c r="O1071" s="214"/>
      <c r="P1071" s="214"/>
      <c r="Q1071" s="214"/>
      <c r="R1071" s="214"/>
      <c r="S1071" s="214"/>
      <c r="T1071" s="215"/>
      <c r="AT1071" s="216" t="s">
        <v>148</v>
      </c>
      <c r="AU1071" s="216" t="s">
        <v>82</v>
      </c>
      <c r="AV1071" s="14" t="s">
        <v>80</v>
      </c>
      <c r="AW1071" s="14" t="s">
        <v>33</v>
      </c>
      <c r="AX1071" s="14" t="s">
        <v>72</v>
      </c>
      <c r="AY1071" s="216" t="s">
        <v>137</v>
      </c>
    </row>
    <row r="1072" spans="1:65" s="13" customFormat="1" ht="11.25" x14ac:dyDescent="0.2">
      <c r="B1072" s="195"/>
      <c r="C1072" s="196"/>
      <c r="D1072" s="197" t="s">
        <v>148</v>
      </c>
      <c r="E1072" s="198" t="s">
        <v>19</v>
      </c>
      <c r="F1072" s="199" t="s">
        <v>1264</v>
      </c>
      <c r="G1072" s="196"/>
      <c r="H1072" s="200">
        <v>851.56600000000003</v>
      </c>
      <c r="I1072" s="201"/>
      <c r="J1072" s="196"/>
      <c r="K1072" s="196"/>
      <c r="L1072" s="202"/>
      <c r="M1072" s="203"/>
      <c r="N1072" s="204"/>
      <c r="O1072" s="204"/>
      <c r="P1072" s="204"/>
      <c r="Q1072" s="204"/>
      <c r="R1072" s="204"/>
      <c r="S1072" s="204"/>
      <c r="T1072" s="205"/>
      <c r="AT1072" s="206" t="s">
        <v>148</v>
      </c>
      <c r="AU1072" s="206" t="s">
        <v>82</v>
      </c>
      <c r="AV1072" s="13" t="s">
        <v>82</v>
      </c>
      <c r="AW1072" s="13" t="s">
        <v>33</v>
      </c>
      <c r="AX1072" s="13" t="s">
        <v>72</v>
      </c>
      <c r="AY1072" s="206" t="s">
        <v>137</v>
      </c>
    </row>
    <row r="1073" spans="1:65" s="14" customFormat="1" ht="11.25" x14ac:dyDescent="0.2">
      <c r="B1073" s="207"/>
      <c r="C1073" s="208"/>
      <c r="D1073" s="197" t="s">
        <v>148</v>
      </c>
      <c r="E1073" s="209" t="s">
        <v>19</v>
      </c>
      <c r="F1073" s="210" t="s">
        <v>1265</v>
      </c>
      <c r="G1073" s="208"/>
      <c r="H1073" s="209" t="s">
        <v>19</v>
      </c>
      <c r="I1073" s="211"/>
      <c r="J1073" s="208"/>
      <c r="K1073" s="208"/>
      <c r="L1073" s="212"/>
      <c r="M1073" s="213"/>
      <c r="N1073" s="214"/>
      <c r="O1073" s="214"/>
      <c r="P1073" s="214"/>
      <c r="Q1073" s="214"/>
      <c r="R1073" s="214"/>
      <c r="S1073" s="214"/>
      <c r="T1073" s="215"/>
      <c r="AT1073" s="216" t="s">
        <v>148</v>
      </c>
      <c r="AU1073" s="216" t="s">
        <v>82</v>
      </c>
      <c r="AV1073" s="14" t="s">
        <v>80</v>
      </c>
      <c r="AW1073" s="14" t="s">
        <v>33</v>
      </c>
      <c r="AX1073" s="14" t="s">
        <v>72</v>
      </c>
      <c r="AY1073" s="216" t="s">
        <v>137</v>
      </c>
    </row>
    <row r="1074" spans="1:65" s="13" customFormat="1" ht="11.25" x14ac:dyDescent="0.2">
      <c r="B1074" s="195"/>
      <c r="C1074" s="196"/>
      <c r="D1074" s="197" t="s">
        <v>148</v>
      </c>
      <c r="E1074" s="198" t="s">
        <v>19</v>
      </c>
      <c r="F1074" s="199" t="s">
        <v>1266</v>
      </c>
      <c r="G1074" s="196"/>
      <c r="H1074" s="200">
        <v>323.62200000000001</v>
      </c>
      <c r="I1074" s="201"/>
      <c r="J1074" s="196"/>
      <c r="K1074" s="196"/>
      <c r="L1074" s="202"/>
      <c r="M1074" s="203"/>
      <c r="N1074" s="204"/>
      <c r="O1074" s="204"/>
      <c r="P1074" s="204"/>
      <c r="Q1074" s="204"/>
      <c r="R1074" s="204"/>
      <c r="S1074" s="204"/>
      <c r="T1074" s="205"/>
      <c r="AT1074" s="206" t="s">
        <v>148</v>
      </c>
      <c r="AU1074" s="206" t="s">
        <v>82</v>
      </c>
      <c r="AV1074" s="13" t="s">
        <v>82</v>
      </c>
      <c r="AW1074" s="13" t="s">
        <v>33</v>
      </c>
      <c r="AX1074" s="13" t="s">
        <v>72</v>
      </c>
      <c r="AY1074" s="206" t="s">
        <v>137</v>
      </c>
    </row>
    <row r="1075" spans="1:65" s="15" customFormat="1" ht="11.25" x14ac:dyDescent="0.2">
      <c r="B1075" s="217"/>
      <c r="C1075" s="218"/>
      <c r="D1075" s="197" t="s">
        <v>148</v>
      </c>
      <c r="E1075" s="219" t="s">
        <v>19</v>
      </c>
      <c r="F1075" s="220" t="s">
        <v>189</v>
      </c>
      <c r="G1075" s="218"/>
      <c r="H1075" s="221">
        <v>1175.1880000000001</v>
      </c>
      <c r="I1075" s="222"/>
      <c r="J1075" s="218"/>
      <c r="K1075" s="218"/>
      <c r="L1075" s="223"/>
      <c r="M1075" s="224"/>
      <c r="N1075" s="225"/>
      <c r="O1075" s="225"/>
      <c r="P1075" s="225"/>
      <c r="Q1075" s="225"/>
      <c r="R1075" s="225"/>
      <c r="S1075" s="225"/>
      <c r="T1075" s="226"/>
      <c r="AT1075" s="227" t="s">
        <v>148</v>
      </c>
      <c r="AU1075" s="227" t="s">
        <v>82</v>
      </c>
      <c r="AV1075" s="15" t="s">
        <v>144</v>
      </c>
      <c r="AW1075" s="15" t="s">
        <v>33</v>
      </c>
      <c r="AX1075" s="15" t="s">
        <v>80</v>
      </c>
      <c r="AY1075" s="227" t="s">
        <v>137</v>
      </c>
    </row>
    <row r="1076" spans="1:65" s="12" customFormat="1" ht="25.9" customHeight="1" x14ac:dyDescent="0.2">
      <c r="B1076" s="160"/>
      <c r="C1076" s="161"/>
      <c r="D1076" s="162" t="s">
        <v>71</v>
      </c>
      <c r="E1076" s="163" t="s">
        <v>434</v>
      </c>
      <c r="F1076" s="163" t="s">
        <v>1267</v>
      </c>
      <c r="G1076" s="161"/>
      <c r="H1076" s="161"/>
      <c r="I1076" s="164"/>
      <c r="J1076" s="165">
        <f>BK1076</f>
        <v>0</v>
      </c>
      <c r="K1076" s="161"/>
      <c r="L1076" s="166"/>
      <c r="M1076" s="167"/>
      <c r="N1076" s="168"/>
      <c r="O1076" s="168"/>
      <c r="P1076" s="169">
        <f>P1077+P1083+P1087</f>
        <v>0</v>
      </c>
      <c r="Q1076" s="168"/>
      <c r="R1076" s="169">
        <f>R1077+R1083+R1087</f>
        <v>0</v>
      </c>
      <c r="S1076" s="168"/>
      <c r="T1076" s="170">
        <f>T1077+T1083+T1087</f>
        <v>0</v>
      </c>
      <c r="AR1076" s="171" t="s">
        <v>138</v>
      </c>
      <c r="AT1076" s="172" t="s">
        <v>71</v>
      </c>
      <c r="AU1076" s="172" t="s">
        <v>72</v>
      </c>
      <c r="AY1076" s="171" t="s">
        <v>137</v>
      </c>
      <c r="BK1076" s="173">
        <f>BK1077+BK1083+BK1087</f>
        <v>0</v>
      </c>
    </row>
    <row r="1077" spans="1:65" s="12" customFormat="1" ht="22.9" customHeight="1" x14ac:dyDescent="0.2">
      <c r="B1077" s="160"/>
      <c r="C1077" s="161"/>
      <c r="D1077" s="162" t="s">
        <v>71</v>
      </c>
      <c r="E1077" s="174" t="s">
        <v>1268</v>
      </c>
      <c r="F1077" s="174" t="s">
        <v>1269</v>
      </c>
      <c r="G1077" s="161"/>
      <c r="H1077" s="161"/>
      <c r="I1077" s="164"/>
      <c r="J1077" s="175">
        <f>BK1077</f>
        <v>0</v>
      </c>
      <c r="K1077" s="161"/>
      <c r="L1077" s="166"/>
      <c r="M1077" s="167"/>
      <c r="N1077" s="168"/>
      <c r="O1077" s="168"/>
      <c r="P1077" s="169">
        <f>SUM(P1078:P1082)</f>
        <v>0</v>
      </c>
      <c r="Q1077" s="168"/>
      <c r="R1077" s="169">
        <f>SUM(R1078:R1082)</f>
        <v>0</v>
      </c>
      <c r="S1077" s="168"/>
      <c r="T1077" s="170">
        <f>SUM(T1078:T1082)</f>
        <v>0</v>
      </c>
      <c r="AR1077" s="171" t="s">
        <v>138</v>
      </c>
      <c r="AT1077" s="172" t="s">
        <v>71</v>
      </c>
      <c r="AU1077" s="172" t="s">
        <v>80</v>
      </c>
      <c r="AY1077" s="171" t="s">
        <v>137</v>
      </c>
      <c r="BK1077" s="173">
        <f>SUM(BK1078:BK1082)</f>
        <v>0</v>
      </c>
    </row>
    <row r="1078" spans="1:65" s="2" customFormat="1" ht="16.5" customHeight="1" x14ac:dyDescent="0.2">
      <c r="A1078" s="36"/>
      <c r="B1078" s="37"/>
      <c r="C1078" s="176" t="s">
        <v>1270</v>
      </c>
      <c r="D1078" s="176" t="s">
        <v>140</v>
      </c>
      <c r="E1078" s="177" t="s">
        <v>1271</v>
      </c>
      <c r="F1078" s="178" t="s">
        <v>1272</v>
      </c>
      <c r="G1078" s="179" t="s">
        <v>542</v>
      </c>
      <c r="H1078" s="180">
        <v>1</v>
      </c>
      <c r="I1078" s="181"/>
      <c r="J1078" s="182">
        <f>ROUND(I1078*H1078,2)</f>
        <v>0</v>
      </c>
      <c r="K1078" s="183"/>
      <c r="L1078" s="41"/>
      <c r="M1078" s="184" t="s">
        <v>19</v>
      </c>
      <c r="N1078" s="185" t="s">
        <v>43</v>
      </c>
      <c r="O1078" s="66"/>
      <c r="P1078" s="186">
        <f>O1078*H1078</f>
        <v>0</v>
      </c>
      <c r="Q1078" s="186">
        <v>0</v>
      </c>
      <c r="R1078" s="186">
        <f>Q1078*H1078</f>
        <v>0</v>
      </c>
      <c r="S1078" s="186">
        <v>0</v>
      </c>
      <c r="T1078" s="187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88" t="s">
        <v>692</v>
      </c>
      <c r="AT1078" s="188" t="s">
        <v>140</v>
      </c>
      <c r="AU1078" s="188" t="s">
        <v>82</v>
      </c>
      <c r="AY1078" s="19" t="s">
        <v>137</v>
      </c>
      <c r="BE1078" s="189">
        <f>IF(N1078="základní",J1078,0)</f>
        <v>0</v>
      </c>
      <c r="BF1078" s="189">
        <f>IF(N1078="snížená",J1078,0)</f>
        <v>0</v>
      </c>
      <c r="BG1078" s="189">
        <f>IF(N1078="zákl. přenesená",J1078,0)</f>
        <v>0</v>
      </c>
      <c r="BH1078" s="189">
        <f>IF(N1078="sníž. přenesená",J1078,0)</f>
        <v>0</v>
      </c>
      <c r="BI1078" s="189">
        <f>IF(N1078="nulová",J1078,0)</f>
        <v>0</v>
      </c>
      <c r="BJ1078" s="19" t="s">
        <v>80</v>
      </c>
      <c r="BK1078" s="189">
        <f>ROUND(I1078*H1078,2)</f>
        <v>0</v>
      </c>
      <c r="BL1078" s="19" t="s">
        <v>692</v>
      </c>
      <c r="BM1078" s="188" t="s">
        <v>1273</v>
      </c>
    </row>
    <row r="1079" spans="1:65" s="2" customFormat="1" ht="16.5" customHeight="1" x14ac:dyDescent="0.2">
      <c r="A1079" s="36"/>
      <c r="B1079" s="37"/>
      <c r="C1079" s="176" t="s">
        <v>1274</v>
      </c>
      <c r="D1079" s="176" t="s">
        <v>140</v>
      </c>
      <c r="E1079" s="177" t="s">
        <v>1275</v>
      </c>
      <c r="F1079" s="178" t="s">
        <v>1276</v>
      </c>
      <c r="G1079" s="179" t="s">
        <v>542</v>
      </c>
      <c r="H1079" s="180">
        <v>1</v>
      </c>
      <c r="I1079" s="181"/>
      <c r="J1079" s="182">
        <f>ROUND(I1079*H1079,2)</f>
        <v>0</v>
      </c>
      <c r="K1079" s="183"/>
      <c r="L1079" s="41"/>
      <c r="M1079" s="184" t="s">
        <v>19</v>
      </c>
      <c r="N1079" s="185" t="s">
        <v>43</v>
      </c>
      <c r="O1079" s="66"/>
      <c r="P1079" s="186">
        <f>O1079*H1079</f>
        <v>0</v>
      </c>
      <c r="Q1079" s="186">
        <v>0</v>
      </c>
      <c r="R1079" s="186">
        <f>Q1079*H1079</f>
        <v>0</v>
      </c>
      <c r="S1079" s="186">
        <v>0</v>
      </c>
      <c r="T1079" s="187">
        <f>S1079*H1079</f>
        <v>0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88" t="s">
        <v>692</v>
      </c>
      <c r="AT1079" s="188" t="s">
        <v>140</v>
      </c>
      <c r="AU1079" s="188" t="s">
        <v>82</v>
      </c>
      <c r="AY1079" s="19" t="s">
        <v>137</v>
      </c>
      <c r="BE1079" s="189">
        <f>IF(N1079="základní",J1079,0)</f>
        <v>0</v>
      </c>
      <c r="BF1079" s="189">
        <f>IF(N1079="snížená",J1079,0)</f>
        <v>0</v>
      </c>
      <c r="BG1079" s="189">
        <f>IF(N1079="zákl. přenesená",J1079,0)</f>
        <v>0</v>
      </c>
      <c r="BH1079" s="189">
        <f>IF(N1079="sníž. přenesená",J1079,0)</f>
        <v>0</v>
      </c>
      <c r="BI1079" s="189">
        <f>IF(N1079="nulová",J1079,0)</f>
        <v>0</v>
      </c>
      <c r="BJ1079" s="19" t="s">
        <v>80</v>
      </c>
      <c r="BK1079" s="189">
        <f>ROUND(I1079*H1079,2)</f>
        <v>0</v>
      </c>
      <c r="BL1079" s="19" t="s">
        <v>692</v>
      </c>
      <c r="BM1079" s="188" t="s">
        <v>1277</v>
      </c>
    </row>
    <row r="1080" spans="1:65" s="2" customFormat="1" ht="16.5" customHeight="1" x14ac:dyDescent="0.2">
      <c r="A1080" s="36"/>
      <c r="B1080" s="37"/>
      <c r="C1080" s="176" t="s">
        <v>1278</v>
      </c>
      <c r="D1080" s="176" t="s">
        <v>140</v>
      </c>
      <c r="E1080" s="177" t="s">
        <v>1279</v>
      </c>
      <c r="F1080" s="178" t="s">
        <v>1280</v>
      </c>
      <c r="G1080" s="179" t="s">
        <v>542</v>
      </c>
      <c r="H1080" s="180">
        <v>1</v>
      </c>
      <c r="I1080" s="181"/>
      <c r="J1080" s="182">
        <f>ROUND(I1080*H1080,2)</f>
        <v>0</v>
      </c>
      <c r="K1080" s="183"/>
      <c r="L1080" s="41"/>
      <c r="M1080" s="184" t="s">
        <v>19</v>
      </c>
      <c r="N1080" s="185" t="s">
        <v>43</v>
      </c>
      <c r="O1080" s="66"/>
      <c r="P1080" s="186">
        <f>O1080*H1080</f>
        <v>0</v>
      </c>
      <c r="Q1080" s="186">
        <v>0</v>
      </c>
      <c r="R1080" s="186">
        <f>Q1080*H1080</f>
        <v>0</v>
      </c>
      <c r="S1080" s="186">
        <v>0</v>
      </c>
      <c r="T1080" s="187">
        <f>S1080*H1080</f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88" t="s">
        <v>692</v>
      </c>
      <c r="AT1080" s="188" t="s">
        <v>140</v>
      </c>
      <c r="AU1080" s="188" t="s">
        <v>82</v>
      </c>
      <c r="AY1080" s="19" t="s">
        <v>137</v>
      </c>
      <c r="BE1080" s="189">
        <f>IF(N1080="základní",J1080,0)</f>
        <v>0</v>
      </c>
      <c r="BF1080" s="189">
        <f>IF(N1080="snížená",J1080,0)</f>
        <v>0</v>
      </c>
      <c r="BG1080" s="189">
        <f>IF(N1080="zákl. přenesená",J1080,0)</f>
        <v>0</v>
      </c>
      <c r="BH1080" s="189">
        <f>IF(N1080="sníž. přenesená",J1080,0)</f>
        <v>0</v>
      </c>
      <c r="BI1080" s="189">
        <f>IF(N1080="nulová",J1080,0)</f>
        <v>0</v>
      </c>
      <c r="BJ1080" s="19" t="s">
        <v>80</v>
      </c>
      <c r="BK1080" s="189">
        <f>ROUND(I1080*H1080,2)</f>
        <v>0</v>
      </c>
      <c r="BL1080" s="19" t="s">
        <v>692</v>
      </c>
      <c r="BM1080" s="188" t="s">
        <v>1281</v>
      </c>
    </row>
    <row r="1081" spans="1:65" s="2" customFormat="1" ht="16.5" customHeight="1" x14ac:dyDescent="0.2">
      <c r="A1081" s="36"/>
      <c r="B1081" s="37"/>
      <c r="C1081" s="176" t="s">
        <v>1282</v>
      </c>
      <c r="D1081" s="176" t="s">
        <v>140</v>
      </c>
      <c r="E1081" s="177" t="s">
        <v>1283</v>
      </c>
      <c r="F1081" s="178" t="s">
        <v>1284</v>
      </c>
      <c r="G1081" s="179" t="s">
        <v>542</v>
      </c>
      <c r="H1081" s="180">
        <v>1</v>
      </c>
      <c r="I1081" s="181"/>
      <c r="J1081" s="182">
        <f>ROUND(I1081*H1081,2)</f>
        <v>0</v>
      </c>
      <c r="K1081" s="183"/>
      <c r="L1081" s="41"/>
      <c r="M1081" s="184" t="s">
        <v>19</v>
      </c>
      <c r="N1081" s="185" t="s">
        <v>43</v>
      </c>
      <c r="O1081" s="66"/>
      <c r="P1081" s="186">
        <f>O1081*H1081</f>
        <v>0</v>
      </c>
      <c r="Q1081" s="186">
        <v>0</v>
      </c>
      <c r="R1081" s="186">
        <f>Q1081*H1081</f>
        <v>0</v>
      </c>
      <c r="S1081" s="186">
        <v>0</v>
      </c>
      <c r="T1081" s="187">
        <f>S1081*H1081</f>
        <v>0</v>
      </c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R1081" s="188" t="s">
        <v>692</v>
      </c>
      <c r="AT1081" s="188" t="s">
        <v>140</v>
      </c>
      <c r="AU1081" s="188" t="s">
        <v>82</v>
      </c>
      <c r="AY1081" s="19" t="s">
        <v>137</v>
      </c>
      <c r="BE1081" s="189">
        <f>IF(N1081="základní",J1081,0)</f>
        <v>0</v>
      </c>
      <c r="BF1081" s="189">
        <f>IF(N1081="snížená",J1081,0)</f>
        <v>0</v>
      </c>
      <c r="BG1081" s="189">
        <f>IF(N1081="zákl. přenesená",J1081,0)</f>
        <v>0</v>
      </c>
      <c r="BH1081" s="189">
        <f>IF(N1081="sníž. přenesená",J1081,0)</f>
        <v>0</v>
      </c>
      <c r="BI1081" s="189">
        <f>IF(N1081="nulová",J1081,0)</f>
        <v>0</v>
      </c>
      <c r="BJ1081" s="19" t="s">
        <v>80</v>
      </c>
      <c r="BK1081" s="189">
        <f>ROUND(I1081*H1081,2)</f>
        <v>0</v>
      </c>
      <c r="BL1081" s="19" t="s">
        <v>692</v>
      </c>
      <c r="BM1081" s="188" t="s">
        <v>1285</v>
      </c>
    </row>
    <row r="1082" spans="1:65" s="2" customFormat="1" ht="16.5" customHeight="1" x14ac:dyDescent="0.2">
      <c r="A1082" s="36"/>
      <c r="B1082" s="37"/>
      <c r="C1082" s="176" t="s">
        <v>1286</v>
      </c>
      <c r="D1082" s="176" t="s">
        <v>140</v>
      </c>
      <c r="E1082" s="177" t="s">
        <v>1287</v>
      </c>
      <c r="F1082" s="178" t="s">
        <v>1288</v>
      </c>
      <c r="G1082" s="179" t="s">
        <v>542</v>
      </c>
      <c r="H1082" s="180">
        <v>1</v>
      </c>
      <c r="I1082" s="181"/>
      <c r="J1082" s="182">
        <f>ROUND(I1082*H1082,2)</f>
        <v>0</v>
      </c>
      <c r="K1082" s="183"/>
      <c r="L1082" s="41"/>
      <c r="M1082" s="184" t="s">
        <v>19</v>
      </c>
      <c r="N1082" s="185" t="s">
        <v>43</v>
      </c>
      <c r="O1082" s="66"/>
      <c r="P1082" s="186">
        <f>O1082*H1082</f>
        <v>0</v>
      </c>
      <c r="Q1082" s="186">
        <v>0</v>
      </c>
      <c r="R1082" s="186">
        <f>Q1082*H1082</f>
        <v>0</v>
      </c>
      <c r="S1082" s="186">
        <v>0</v>
      </c>
      <c r="T1082" s="187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88" t="s">
        <v>692</v>
      </c>
      <c r="AT1082" s="188" t="s">
        <v>140</v>
      </c>
      <c r="AU1082" s="188" t="s">
        <v>82</v>
      </c>
      <c r="AY1082" s="19" t="s">
        <v>137</v>
      </c>
      <c r="BE1082" s="189">
        <f>IF(N1082="základní",J1082,0)</f>
        <v>0</v>
      </c>
      <c r="BF1082" s="189">
        <f>IF(N1082="snížená",J1082,0)</f>
        <v>0</v>
      </c>
      <c r="BG1082" s="189">
        <f>IF(N1082="zákl. přenesená",J1082,0)</f>
        <v>0</v>
      </c>
      <c r="BH1082" s="189">
        <f>IF(N1082="sníž. přenesená",J1082,0)</f>
        <v>0</v>
      </c>
      <c r="BI1082" s="189">
        <f>IF(N1082="nulová",J1082,0)</f>
        <v>0</v>
      </c>
      <c r="BJ1082" s="19" t="s">
        <v>80</v>
      </c>
      <c r="BK1082" s="189">
        <f>ROUND(I1082*H1082,2)</f>
        <v>0</v>
      </c>
      <c r="BL1082" s="19" t="s">
        <v>692</v>
      </c>
      <c r="BM1082" s="188" t="s">
        <v>1289</v>
      </c>
    </row>
    <row r="1083" spans="1:65" s="12" customFormat="1" ht="22.9" customHeight="1" x14ac:dyDescent="0.2">
      <c r="B1083" s="160"/>
      <c r="C1083" s="161"/>
      <c r="D1083" s="162" t="s">
        <v>71</v>
      </c>
      <c r="E1083" s="174" t="s">
        <v>1290</v>
      </c>
      <c r="F1083" s="174" t="s">
        <v>1291</v>
      </c>
      <c r="G1083" s="161"/>
      <c r="H1083" s="161"/>
      <c r="I1083" s="164"/>
      <c r="J1083" s="175">
        <f>BK1083</f>
        <v>0</v>
      </c>
      <c r="K1083" s="161"/>
      <c r="L1083" s="166"/>
      <c r="M1083" s="167"/>
      <c r="N1083" s="168"/>
      <c r="O1083" s="168"/>
      <c r="P1083" s="169">
        <f>SUM(P1084:P1086)</f>
        <v>0</v>
      </c>
      <c r="Q1083" s="168"/>
      <c r="R1083" s="169">
        <f>SUM(R1084:R1086)</f>
        <v>0</v>
      </c>
      <c r="S1083" s="168"/>
      <c r="T1083" s="170">
        <f>SUM(T1084:T1086)</f>
        <v>0</v>
      </c>
      <c r="AR1083" s="171" t="s">
        <v>138</v>
      </c>
      <c r="AT1083" s="172" t="s">
        <v>71</v>
      </c>
      <c r="AU1083" s="172" t="s">
        <v>80</v>
      </c>
      <c r="AY1083" s="171" t="s">
        <v>137</v>
      </c>
      <c r="BK1083" s="173">
        <f>SUM(BK1084:BK1086)</f>
        <v>0</v>
      </c>
    </row>
    <row r="1084" spans="1:65" s="2" customFormat="1" ht="16.5" customHeight="1" x14ac:dyDescent="0.2">
      <c r="A1084" s="36"/>
      <c r="B1084" s="37"/>
      <c r="C1084" s="176" t="s">
        <v>1292</v>
      </c>
      <c r="D1084" s="176" t="s">
        <v>140</v>
      </c>
      <c r="E1084" s="177" t="s">
        <v>1293</v>
      </c>
      <c r="F1084" s="178" t="s">
        <v>1294</v>
      </c>
      <c r="G1084" s="179" t="s">
        <v>542</v>
      </c>
      <c r="H1084" s="180">
        <v>1</v>
      </c>
      <c r="I1084" s="181"/>
      <c r="J1084" s="182">
        <f>ROUND(I1084*H1084,2)</f>
        <v>0</v>
      </c>
      <c r="K1084" s="183"/>
      <c r="L1084" s="41"/>
      <c r="M1084" s="184" t="s">
        <v>19</v>
      </c>
      <c r="N1084" s="185" t="s">
        <v>43</v>
      </c>
      <c r="O1084" s="66"/>
      <c r="P1084" s="186">
        <f>O1084*H1084</f>
        <v>0</v>
      </c>
      <c r="Q1084" s="186">
        <v>0</v>
      </c>
      <c r="R1084" s="186">
        <f>Q1084*H1084</f>
        <v>0</v>
      </c>
      <c r="S1084" s="186">
        <v>0</v>
      </c>
      <c r="T1084" s="187">
        <f>S1084*H1084</f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88" t="s">
        <v>692</v>
      </c>
      <c r="AT1084" s="188" t="s">
        <v>140</v>
      </c>
      <c r="AU1084" s="188" t="s">
        <v>82</v>
      </c>
      <c r="AY1084" s="19" t="s">
        <v>137</v>
      </c>
      <c r="BE1084" s="189">
        <f>IF(N1084="základní",J1084,0)</f>
        <v>0</v>
      </c>
      <c r="BF1084" s="189">
        <f>IF(N1084="snížená",J1084,0)</f>
        <v>0</v>
      </c>
      <c r="BG1084" s="189">
        <f>IF(N1084="zákl. přenesená",J1084,0)</f>
        <v>0</v>
      </c>
      <c r="BH1084" s="189">
        <f>IF(N1084="sníž. přenesená",J1084,0)</f>
        <v>0</v>
      </c>
      <c r="BI1084" s="189">
        <f>IF(N1084="nulová",J1084,0)</f>
        <v>0</v>
      </c>
      <c r="BJ1084" s="19" t="s">
        <v>80</v>
      </c>
      <c r="BK1084" s="189">
        <f>ROUND(I1084*H1084,2)</f>
        <v>0</v>
      </c>
      <c r="BL1084" s="19" t="s">
        <v>692</v>
      </c>
      <c r="BM1084" s="188" t="s">
        <v>1295</v>
      </c>
    </row>
    <row r="1085" spans="1:65" s="2" customFormat="1" ht="16.5" customHeight="1" x14ac:dyDescent="0.2">
      <c r="A1085" s="36"/>
      <c r="B1085" s="37"/>
      <c r="C1085" s="176" t="s">
        <v>1296</v>
      </c>
      <c r="D1085" s="176" t="s">
        <v>140</v>
      </c>
      <c r="E1085" s="177" t="s">
        <v>1297</v>
      </c>
      <c r="F1085" s="178" t="s">
        <v>1298</v>
      </c>
      <c r="G1085" s="179" t="s">
        <v>542</v>
      </c>
      <c r="H1085" s="180">
        <v>1</v>
      </c>
      <c r="I1085" s="181"/>
      <c r="J1085" s="182">
        <f>ROUND(I1085*H1085,2)</f>
        <v>0</v>
      </c>
      <c r="K1085" s="183"/>
      <c r="L1085" s="41"/>
      <c r="M1085" s="184" t="s">
        <v>19</v>
      </c>
      <c r="N1085" s="185" t="s">
        <v>43</v>
      </c>
      <c r="O1085" s="66"/>
      <c r="P1085" s="186">
        <f>O1085*H1085</f>
        <v>0</v>
      </c>
      <c r="Q1085" s="186">
        <v>0</v>
      </c>
      <c r="R1085" s="186">
        <f>Q1085*H1085</f>
        <v>0</v>
      </c>
      <c r="S1085" s="186">
        <v>0</v>
      </c>
      <c r="T1085" s="187">
        <f>S1085*H1085</f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188" t="s">
        <v>692</v>
      </c>
      <c r="AT1085" s="188" t="s">
        <v>140</v>
      </c>
      <c r="AU1085" s="188" t="s">
        <v>82</v>
      </c>
      <c r="AY1085" s="19" t="s">
        <v>137</v>
      </c>
      <c r="BE1085" s="189">
        <f>IF(N1085="základní",J1085,0)</f>
        <v>0</v>
      </c>
      <c r="BF1085" s="189">
        <f>IF(N1085="snížená",J1085,0)</f>
        <v>0</v>
      </c>
      <c r="BG1085" s="189">
        <f>IF(N1085="zákl. přenesená",J1085,0)</f>
        <v>0</v>
      </c>
      <c r="BH1085" s="189">
        <f>IF(N1085="sníž. přenesená",J1085,0)</f>
        <v>0</v>
      </c>
      <c r="BI1085" s="189">
        <f>IF(N1085="nulová",J1085,0)</f>
        <v>0</v>
      </c>
      <c r="BJ1085" s="19" t="s">
        <v>80</v>
      </c>
      <c r="BK1085" s="189">
        <f>ROUND(I1085*H1085,2)</f>
        <v>0</v>
      </c>
      <c r="BL1085" s="19" t="s">
        <v>692</v>
      </c>
      <c r="BM1085" s="188" t="s">
        <v>1299</v>
      </c>
    </row>
    <row r="1086" spans="1:65" s="2" customFormat="1" ht="16.5" customHeight="1" x14ac:dyDescent="0.2">
      <c r="A1086" s="36"/>
      <c r="B1086" s="37"/>
      <c r="C1086" s="176" t="s">
        <v>1300</v>
      </c>
      <c r="D1086" s="176" t="s">
        <v>140</v>
      </c>
      <c r="E1086" s="177" t="s">
        <v>1301</v>
      </c>
      <c r="F1086" s="178" t="s">
        <v>1302</v>
      </c>
      <c r="G1086" s="179" t="s">
        <v>542</v>
      </c>
      <c r="H1086" s="180">
        <v>1</v>
      </c>
      <c r="I1086" s="181"/>
      <c r="J1086" s="182">
        <f>ROUND(I1086*H1086,2)</f>
        <v>0</v>
      </c>
      <c r="K1086" s="183"/>
      <c r="L1086" s="41"/>
      <c r="M1086" s="184" t="s">
        <v>19</v>
      </c>
      <c r="N1086" s="185" t="s">
        <v>43</v>
      </c>
      <c r="O1086" s="66"/>
      <c r="P1086" s="186">
        <f>O1086*H1086</f>
        <v>0</v>
      </c>
      <c r="Q1086" s="186">
        <v>0</v>
      </c>
      <c r="R1086" s="186">
        <f>Q1086*H1086</f>
        <v>0</v>
      </c>
      <c r="S1086" s="186">
        <v>0</v>
      </c>
      <c r="T1086" s="187">
        <f>S1086*H1086</f>
        <v>0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188" t="s">
        <v>692</v>
      </c>
      <c r="AT1086" s="188" t="s">
        <v>140</v>
      </c>
      <c r="AU1086" s="188" t="s">
        <v>82</v>
      </c>
      <c r="AY1086" s="19" t="s">
        <v>137</v>
      </c>
      <c r="BE1086" s="189">
        <f>IF(N1086="základní",J1086,0)</f>
        <v>0</v>
      </c>
      <c r="BF1086" s="189">
        <f>IF(N1086="snížená",J1086,0)</f>
        <v>0</v>
      </c>
      <c r="BG1086" s="189">
        <f>IF(N1086="zákl. přenesená",J1086,0)</f>
        <v>0</v>
      </c>
      <c r="BH1086" s="189">
        <f>IF(N1086="sníž. přenesená",J1086,0)</f>
        <v>0</v>
      </c>
      <c r="BI1086" s="189">
        <f>IF(N1086="nulová",J1086,0)</f>
        <v>0</v>
      </c>
      <c r="BJ1086" s="19" t="s">
        <v>80</v>
      </c>
      <c r="BK1086" s="189">
        <f>ROUND(I1086*H1086,2)</f>
        <v>0</v>
      </c>
      <c r="BL1086" s="19" t="s">
        <v>692</v>
      </c>
      <c r="BM1086" s="188" t="s">
        <v>1303</v>
      </c>
    </row>
    <row r="1087" spans="1:65" s="12" customFormat="1" ht="22.9" customHeight="1" x14ac:dyDescent="0.2">
      <c r="B1087" s="160"/>
      <c r="C1087" s="161"/>
      <c r="D1087" s="162" t="s">
        <v>71</v>
      </c>
      <c r="E1087" s="174" t="s">
        <v>1304</v>
      </c>
      <c r="F1087" s="174" t="s">
        <v>1305</v>
      </c>
      <c r="G1087" s="161"/>
      <c r="H1087" s="161"/>
      <c r="I1087" s="164"/>
      <c r="J1087" s="175">
        <f>BK1087</f>
        <v>0</v>
      </c>
      <c r="K1087" s="161"/>
      <c r="L1087" s="166"/>
      <c r="M1087" s="167"/>
      <c r="N1087" s="168"/>
      <c r="O1087" s="168"/>
      <c r="P1087" s="169">
        <f>P1088</f>
        <v>0</v>
      </c>
      <c r="Q1087" s="168"/>
      <c r="R1087" s="169">
        <f>R1088</f>
        <v>0</v>
      </c>
      <c r="S1087" s="168"/>
      <c r="T1087" s="170">
        <f>T1088</f>
        <v>0</v>
      </c>
      <c r="AR1087" s="171" t="s">
        <v>138</v>
      </c>
      <c r="AT1087" s="172" t="s">
        <v>71</v>
      </c>
      <c r="AU1087" s="172" t="s">
        <v>80</v>
      </c>
      <c r="AY1087" s="171" t="s">
        <v>137</v>
      </c>
      <c r="BK1087" s="173">
        <f>BK1088</f>
        <v>0</v>
      </c>
    </row>
    <row r="1088" spans="1:65" s="2" customFormat="1" ht="16.5" customHeight="1" x14ac:dyDescent="0.2">
      <c r="A1088" s="36"/>
      <c r="B1088" s="37"/>
      <c r="C1088" s="176" t="s">
        <v>1306</v>
      </c>
      <c r="D1088" s="176" t="s">
        <v>140</v>
      </c>
      <c r="E1088" s="177" t="s">
        <v>1307</v>
      </c>
      <c r="F1088" s="178" t="s">
        <v>1308</v>
      </c>
      <c r="G1088" s="179" t="s">
        <v>542</v>
      </c>
      <c r="H1088" s="180">
        <v>1</v>
      </c>
      <c r="I1088" s="181"/>
      <c r="J1088" s="182">
        <f>ROUND(I1088*H1088,2)</f>
        <v>0</v>
      </c>
      <c r="K1088" s="183"/>
      <c r="L1088" s="41"/>
      <c r="M1088" s="184" t="s">
        <v>19</v>
      </c>
      <c r="N1088" s="185" t="s">
        <v>43</v>
      </c>
      <c r="O1088" s="66"/>
      <c r="P1088" s="186">
        <f>O1088*H1088</f>
        <v>0</v>
      </c>
      <c r="Q1088" s="186">
        <v>0</v>
      </c>
      <c r="R1088" s="186">
        <f>Q1088*H1088</f>
        <v>0</v>
      </c>
      <c r="S1088" s="186">
        <v>0</v>
      </c>
      <c r="T1088" s="187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88" t="s">
        <v>692</v>
      </c>
      <c r="AT1088" s="188" t="s">
        <v>140</v>
      </c>
      <c r="AU1088" s="188" t="s">
        <v>82</v>
      </c>
      <c r="AY1088" s="19" t="s">
        <v>137</v>
      </c>
      <c r="BE1088" s="189">
        <f>IF(N1088="základní",J1088,0)</f>
        <v>0</v>
      </c>
      <c r="BF1088" s="189">
        <f>IF(N1088="snížená",J1088,0)</f>
        <v>0</v>
      </c>
      <c r="BG1088" s="189">
        <f>IF(N1088="zákl. přenesená",J1088,0)</f>
        <v>0</v>
      </c>
      <c r="BH1088" s="189">
        <f>IF(N1088="sníž. přenesená",J1088,0)</f>
        <v>0</v>
      </c>
      <c r="BI1088" s="189">
        <f>IF(N1088="nulová",J1088,0)</f>
        <v>0</v>
      </c>
      <c r="BJ1088" s="19" t="s">
        <v>80</v>
      </c>
      <c r="BK1088" s="189">
        <f>ROUND(I1088*H1088,2)</f>
        <v>0</v>
      </c>
      <c r="BL1088" s="19" t="s">
        <v>692</v>
      </c>
      <c r="BM1088" s="188" t="s">
        <v>1309</v>
      </c>
    </row>
    <row r="1089" spans="1:65" s="12" customFormat="1" ht="25.9" customHeight="1" x14ac:dyDescent="0.2">
      <c r="B1089" s="160"/>
      <c r="C1089" s="161"/>
      <c r="D1089" s="162" t="s">
        <v>71</v>
      </c>
      <c r="E1089" s="163" t="s">
        <v>1310</v>
      </c>
      <c r="F1089" s="163" t="s">
        <v>1311</v>
      </c>
      <c r="G1089" s="161"/>
      <c r="H1089" s="161"/>
      <c r="I1089" s="164"/>
      <c r="J1089" s="165">
        <f>BK1089</f>
        <v>0</v>
      </c>
      <c r="K1089" s="161"/>
      <c r="L1089" s="166"/>
      <c r="M1089" s="167"/>
      <c r="N1089" s="168"/>
      <c r="O1089" s="168"/>
      <c r="P1089" s="169">
        <f>SUM(P1090:P1091)</f>
        <v>0</v>
      </c>
      <c r="Q1089" s="168"/>
      <c r="R1089" s="169">
        <f>SUM(R1090:R1091)</f>
        <v>0</v>
      </c>
      <c r="S1089" s="168"/>
      <c r="T1089" s="170">
        <f>SUM(T1090:T1091)</f>
        <v>0</v>
      </c>
      <c r="AR1089" s="171" t="s">
        <v>167</v>
      </c>
      <c r="AT1089" s="172" t="s">
        <v>71</v>
      </c>
      <c r="AU1089" s="172" t="s">
        <v>72</v>
      </c>
      <c r="AY1089" s="171" t="s">
        <v>137</v>
      </c>
      <c r="BK1089" s="173">
        <f>SUM(BK1090:BK1091)</f>
        <v>0</v>
      </c>
    </row>
    <row r="1090" spans="1:65" s="2" customFormat="1" ht="16.5" customHeight="1" x14ac:dyDescent="0.2">
      <c r="A1090" s="36"/>
      <c r="B1090" s="37"/>
      <c r="C1090" s="176" t="s">
        <v>1312</v>
      </c>
      <c r="D1090" s="176" t="s">
        <v>140</v>
      </c>
      <c r="E1090" s="177" t="s">
        <v>1313</v>
      </c>
      <c r="F1090" s="178" t="s">
        <v>1314</v>
      </c>
      <c r="G1090" s="179" t="s">
        <v>1315</v>
      </c>
      <c r="H1090" s="250"/>
      <c r="I1090" s="181"/>
      <c r="J1090" s="182">
        <f>ROUND(I1090*H1090,2)</f>
        <v>0</v>
      </c>
      <c r="K1090" s="183"/>
      <c r="L1090" s="41"/>
      <c r="M1090" s="184" t="s">
        <v>19</v>
      </c>
      <c r="N1090" s="185" t="s">
        <v>43</v>
      </c>
      <c r="O1090" s="66"/>
      <c r="P1090" s="186">
        <f>O1090*H1090</f>
        <v>0</v>
      </c>
      <c r="Q1090" s="186">
        <v>0</v>
      </c>
      <c r="R1090" s="186">
        <f>Q1090*H1090</f>
        <v>0</v>
      </c>
      <c r="S1090" s="186">
        <v>0</v>
      </c>
      <c r="T1090" s="187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8" t="s">
        <v>1316</v>
      </c>
      <c r="AT1090" s="188" t="s">
        <v>140</v>
      </c>
      <c r="AU1090" s="188" t="s">
        <v>80</v>
      </c>
      <c r="AY1090" s="19" t="s">
        <v>137</v>
      </c>
      <c r="BE1090" s="189">
        <f>IF(N1090="základní",J1090,0)</f>
        <v>0</v>
      </c>
      <c r="BF1090" s="189">
        <f>IF(N1090="snížená",J1090,0)</f>
        <v>0</v>
      </c>
      <c r="BG1090" s="189">
        <f>IF(N1090="zákl. přenesená",J1090,0)</f>
        <v>0</v>
      </c>
      <c r="BH1090" s="189">
        <f>IF(N1090="sníž. přenesená",J1090,0)</f>
        <v>0</v>
      </c>
      <c r="BI1090" s="189">
        <f>IF(N1090="nulová",J1090,0)</f>
        <v>0</v>
      </c>
      <c r="BJ1090" s="19" t="s">
        <v>80</v>
      </c>
      <c r="BK1090" s="189">
        <f>ROUND(I1090*H1090,2)</f>
        <v>0</v>
      </c>
      <c r="BL1090" s="19" t="s">
        <v>1316</v>
      </c>
      <c r="BM1090" s="188" t="s">
        <v>1317</v>
      </c>
    </row>
    <row r="1091" spans="1:65" s="2" customFormat="1" ht="11.25" x14ac:dyDescent="0.2">
      <c r="A1091" s="36"/>
      <c r="B1091" s="37"/>
      <c r="C1091" s="38"/>
      <c r="D1091" s="190" t="s">
        <v>146</v>
      </c>
      <c r="E1091" s="38"/>
      <c r="F1091" s="191" t="s">
        <v>1318</v>
      </c>
      <c r="G1091" s="38"/>
      <c r="H1091" s="38"/>
      <c r="I1091" s="192"/>
      <c r="J1091" s="38"/>
      <c r="K1091" s="38"/>
      <c r="L1091" s="41"/>
      <c r="M1091" s="251"/>
      <c r="N1091" s="252"/>
      <c r="O1091" s="253"/>
      <c r="P1091" s="253"/>
      <c r="Q1091" s="253"/>
      <c r="R1091" s="253"/>
      <c r="S1091" s="253"/>
      <c r="T1091" s="254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T1091" s="19" t="s">
        <v>146</v>
      </c>
      <c r="AU1091" s="19" t="s">
        <v>80</v>
      </c>
    </row>
    <row r="1092" spans="1:65" s="2" customFormat="1" ht="6.95" customHeight="1" x14ac:dyDescent="0.2">
      <c r="A1092" s="36"/>
      <c r="B1092" s="49"/>
      <c r="C1092" s="50"/>
      <c r="D1092" s="50"/>
      <c r="E1092" s="50"/>
      <c r="F1092" s="50"/>
      <c r="G1092" s="50"/>
      <c r="H1092" s="50"/>
      <c r="I1092" s="50"/>
      <c r="J1092" s="50"/>
      <c r="K1092" s="50"/>
      <c r="L1092" s="41"/>
      <c r="M1092" s="36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</row>
  </sheetData>
  <sheetProtection algorithmName="SHA-512" hashValue="LHS1bU70gHkLb9dvqMTZNS2FgHttjiK3wBVY5j5TPHRQMV6ZR/L8qC3PlimdURWRhKoSzEzc1HKpqrHVlJ68GQ==" saltValue="zFrg94v4A/rSeQyazwJVO82rcX52u3GsosZo6m66GFvhBP9CgT41oaJpz0kUvlMQ9wNzxqgOU0h/A+0pWmkbpg==" spinCount="100000" sheet="1" objects="1" scenarios="1" formatColumns="0" formatRows="0" autoFilter="0"/>
  <autoFilter ref="C104:K1091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09" r:id="rId1"/>
    <hyperlink ref="F112" r:id="rId2"/>
    <hyperlink ref="F115" r:id="rId3"/>
    <hyperlink ref="F118" r:id="rId4"/>
    <hyperlink ref="F121" r:id="rId5"/>
    <hyperlink ref="F125" r:id="rId6"/>
    <hyperlink ref="F128" r:id="rId7"/>
    <hyperlink ref="F135" r:id="rId8"/>
    <hyperlink ref="F142" r:id="rId9"/>
    <hyperlink ref="F148" r:id="rId10"/>
    <hyperlink ref="F151" r:id="rId11"/>
    <hyperlink ref="F155" r:id="rId12"/>
    <hyperlink ref="F161" r:id="rId13"/>
    <hyperlink ref="F168" r:id="rId14"/>
    <hyperlink ref="F171" r:id="rId15"/>
    <hyperlink ref="F181" r:id="rId16"/>
    <hyperlink ref="F190" r:id="rId17"/>
    <hyperlink ref="F264" r:id="rId18"/>
    <hyperlink ref="F293" r:id="rId19"/>
    <hyperlink ref="F309" r:id="rId20"/>
    <hyperlink ref="F335" r:id="rId21"/>
    <hyperlink ref="F337" r:id="rId22"/>
    <hyperlink ref="F346" r:id="rId23"/>
    <hyperlink ref="F373" r:id="rId24"/>
    <hyperlink ref="F381" r:id="rId25"/>
    <hyperlink ref="F386" r:id="rId26"/>
    <hyperlink ref="F390" r:id="rId27"/>
    <hyperlink ref="F400" r:id="rId28"/>
    <hyperlink ref="F403" r:id="rId29"/>
    <hyperlink ref="F405" r:id="rId30"/>
    <hyperlink ref="F408" r:id="rId31"/>
    <hyperlink ref="F410" r:id="rId32"/>
    <hyperlink ref="F417" r:id="rId33"/>
    <hyperlink ref="F429" r:id="rId34"/>
    <hyperlink ref="F432" r:id="rId35"/>
    <hyperlink ref="F434" r:id="rId36"/>
    <hyperlink ref="F436" r:id="rId37"/>
    <hyperlink ref="F441" r:id="rId38"/>
    <hyperlink ref="F444" r:id="rId39"/>
    <hyperlink ref="F453" r:id="rId40"/>
    <hyperlink ref="F468" r:id="rId41"/>
    <hyperlink ref="F477" r:id="rId42"/>
    <hyperlink ref="F497" r:id="rId43"/>
    <hyperlink ref="F517" r:id="rId44"/>
    <hyperlink ref="F529" r:id="rId45"/>
    <hyperlink ref="F548" r:id="rId46"/>
    <hyperlink ref="F554" r:id="rId47"/>
    <hyperlink ref="F560" r:id="rId48"/>
    <hyperlink ref="F567" r:id="rId49"/>
    <hyperlink ref="F570" r:id="rId50"/>
    <hyperlink ref="F573" r:id="rId51"/>
    <hyperlink ref="F576" r:id="rId52"/>
    <hyperlink ref="F579" r:id="rId53"/>
    <hyperlink ref="F582" r:id="rId54"/>
    <hyperlink ref="F585" r:id="rId55"/>
    <hyperlink ref="F588" r:id="rId56"/>
    <hyperlink ref="F652" r:id="rId57"/>
    <hyperlink ref="F655" r:id="rId58"/>
    <hyperlink ref="F658" r:id="rId59"/>
    <hyperlink ref="F660" r:id="rId60"/>
    <hyperlink ref="F665" r:id="rId61"/>
    <hyperlink ref="F667" r:id="rId62"/>
    <hyperlink ref="F669" r:id="rId63"/>
    <hyperlink ref="F671" r:id="rId64"/>
    <hyperlink ref="F674" r:id="rId65"/>
    <hyperlink ref="F678" r:id="rId66"/>
    <hyperlink ref="F685" r:id="rId67"/>
    <hyperlink ref="F690" r:id="rId68"/>
    <hyperlink ref="F694" r:id="rId69"/>
    <hyperlink ref="F697" r:id="rId70"/>
    <hyperlink ref="F719" r:id="rId71"/>
    <hyperlink ref="F737" r:id="rId72"/>
    <hyperlink ref="F747" r:id="rId73"/>
    <hyperlink ref="F749" r:id="rId74"/>
    <hyperlink ref="F753" r:id="rId75"/>
    <hyperlink ref="F759" r:id="rId76"/>
    <hyperlink ref="F762" r:id="rId77"/>
    <hyperlink ref="F765" r:id="rId78"/>
    <hyperlink ref="F773" r:id="rId79"/>
    <hyperlink ref="F779" r:id="rId80"/>
    <hyperlink ref="F781" r:id="rId81"/>
    <hyperlink ref="F793" r:id="rId82"/>
    <hyperlink ref="F801" r:id="rId83"/>
    <hyperlink ref="F804" r:id="rId84"/>
    <hyperlink ref="F807" r:id="rId85"/>
    <hyperlink ref="F811" r:id="rId86"/>
    <hyperlink ref="F814" r:id="rId87"/>
    <hyperlink ref="F818" r:id="rId88"/>
    <hyperlink ref="F821" r:id="rId89"/>
    <hyperlink ref="F823" r:id="rId90"/>
    <hyperlink ref="F828" r:id="rId91"/>
    <hyperlink ref="F833" r:id="rId92"/>
    <hyperlink ref="F836" r:id="rId93"/>
    <hyperlink ref="F839" r:id="rId94"/>
    <hyperlink ref="F842" r:id="rId95"/>
    <hyperlink ref="F853" r:id="rId96"/>
    <hyperlink ref="F866" r:id="rId97"/>
    <hyperlink ref="F879" r:id="rId98"/>
    <hyperlink ref="F885" r:id="rId99"/>
    <hyperlink ref="F896" r:id="rId100"/>
    <hyperlink ref="F899" r:id="rId101"/>
    <hyperlink ref="F909" r:id="rId102"/>
    <hyperlink ref="F918" r:id="rId103"/>
    <hyperlink ref="F925" r:id="rId104"/>
    <hyperlink ref="F945" r:id="rId105"/>
    <hyperlink ref="F948" r:id="rId106"/>
    <hyperlink ref="F952" r:id="rId107"/>
    <hyperlink ref="F956" r:id="rId108"/>
    <hyperlink ref="F960" r:id="rId109"/>
    <hyperlink ref="F963" r:id="rId110"/>
    <hyperlink ref="F991" r:id="rId111"/>
    <hyperlink ref="F995" r:id="rId112"/>
    <hyperlink ref="F1025" r:id="rId113"/>
    <hyperlink ref="F1034" r:id="rId114"/>
    <hyperlink ref="F1040" r:id="rId115"/>
    <hyperlink ref="F1054" r:id="rId116"/>
    <hyperlink ref="F1057" r:id="rId117"/>
    <hyperlink ref="F1063" r:id="rId118"/>
    <hyperlink ref="F1070" r:id="rId119"/>
    <hyperlink ref="F1091" r:id="rId1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85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 x14ac:dyDescent="0.2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76" t="str">
        <f>'Rekapitulace stavby'!K6</f>
        <v>REKONSTRUKCE BUDOVY ČP.22  SOU HUBÁLOV</v>
      </c>
      <c r="F7" s="377"/>
      <c r="G7" s="377"/>
      <c r="H7" s="377"/>
      <c r="L7" s="22"/>
    </row>
    <row r="8" spans="1:46" s="2" customFormat="1" ht="12" customHeight="1" x14ac:dyDescent="0.2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78" t="s">
        <v>1319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25. 4. 2023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42</v>
      </c>
      <c r="E33" s="107" t="s">
        <v>43</v>
      </c>
      <c r="F33" s="119">
        <f>ROUND((SUM(BE99:BE462)),  2)</f>
        <v>0</v>
      </c>
      <c r="G33" s="36"/>
      <c r="H33" s="36"/>
      <c r="I33" s="120">
        <v>0.21</v>
      </c>
      <c r="J33" s="119">
        <f>ROUND(((SUM(BE99:BE462))*I33),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44</v>
      </c>
      <c r="F34" s="119">
        <f>ROUND((SUM(BF99:BF462)),  2)</f>
        <v>0</v>
      </c>
      <c r="G34" s="36"/>
      <c r="H34" s="36"/>
      <c r="I34" s="120">
        <v>0.15</v>
      </c>
      <c r="J34" s="119">
        <f>ROUND(((SUM(BF99:BF462))*I34),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45</v>
      </c>
      <c r="F35" s="119">
        <f>ROUND((SUM(BG99:BG462)),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46</v>
      </c>
      <c r="F36" s="119">
        <f>ROUND((SUM(BH99:BH462)),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47</v>
      </c>
      <c r="F37" s="119">
        <f>ROUND((SUM(BI99:BI462)),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83" t="str">
        <f>E7</f>
        <v>REKONSTRUKCE BUDOVY ČP.22  SOU HUBÁLOV</v>
      </c>
      <c r="F48" s="384"/>
      <c r="G48" s="384"/>
      <c r="H48" s="38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55" t="str">
        <f>E9</f>
        <v>S 02 - ÚPRAVY BYTU VE 3.NP</v>
      </c>
      <c r="F50" s="385"/>
      <c r="G50" s="385"/>
      <c r="H50" s="38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LOUKOVEC ST.PČ. 128/3</v>
      </c>
      <c r="G52" s="38"/>
      <c r="H52" s="38"/>
      <c r="I52" s="31" t="s">
        <v>23</v>
      </c>
      <c r="J52" s="61" t="str">
        <f>IF(J12="","",J12)</f>
        <v>25. 4. 2023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SOU HUBÁLOV 17 - LOUKOVEC</v>
      </c>
      <c r="G54" s="38"/>
      <c r="H54" s="38"/>
      <c r="I54" s="31" t="s">
        <v>31</v>
      </c>
      <c r="J54" s="34" t="str">
        <f>E21</f>
        <v>ING.PAVEL MAREK  projekční ateliér TURNOV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JANA VYDROVÁ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 x14ac:dyDescent="0.2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J100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99</v>
      </c>
      <c r="E62" s="145"/>
      <c r="F62" s="145"/>
      <c r="G62" s="145"/>
      <c r="H62" s="145"/>
      <c r="I62" s="145"/>
      <c r="J62" s="146">
        <f>J108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100</v>
      </c>
      <c r="E63" s="145"/>
      <c r="F63" s="145"/>
      <c r="G63" s="145"/>
      <c r="H63" s="145"/>
      <c r="I63" s="145"/>
      <c r="J63" s="146">
        <f>J181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101</v>
      </c>
      <c r="E64" s="145"/>
      <c r="F64" s="145"/>
      <c r="G64" s="145"/>
      <c r="H64" s="145"/>
      <c r="I64" s="145"/>
      <c r="J64" s="146">
        <f>J193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102</v>
      </c>
      <c r="E65" s="145"/>
      <c r="F65" s="145"/>
      <c r="G65" s="145"/>
      <c r="H65" s="145"/>
      <c r="I65" s="145"/>
      <c r="J65" s="146">
        <f>J276</f>
        <v>0</v>
      </c>
      <c r="K65" s="143"/>
      <c r="L65" s="147"/>
    </row>
    <row r="66" spans="1:31" s="9" customFormat="1" ht="24.95" customHeight="1" x14ac:dyDescent="0.2">
      <c r="B66" s="136"/>
      <c r="C66" s="137"/>
      <c r="D66" s="138" t="s">
        <v>103</v>
      </c>
      <c r="E66" s="139"/>
      <c r="F66" s="139"/>
      <c r="G66" s="139"/>
      <c r="H66" s="139"/>
      <c r="I66" s="139"/>
      <c r="J66" s="140">
        <f>J279</f>
        <v>0</v>
      </c>
      <c r="K66" s="137"/>
      <c r="L66" s="141"/>
    </row>
    <row r="67" spans="1:31" s="10" customFormat="1" ht="19.899999999999999" customHeight="1" x14ac:dyDescent="0.2">
      <c r="B67" s="142"/>
      <c r="C67" s="143"/>
      <c r="D67" s="144" t="s">
        <v>105</v>
      </c>
      <c r="E67" s="145"/>
      <c r="F67" s="145"/>
      <c r="G67" s="145"/>
      <c r="H67" s="145"/>
      <c r="I67" s="145"/>
      <c r="J67" s="146">
        <f>J280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106</v>
      </c>
      <c r="E68" s="145"/>
      <c r="F68" s="145"/>
      <c r="G68" s="145"/>
      <c r="H68" s="145"/>
      <c r="I68" s="145"/>
      <c r="J68" s="146">
        <f>J297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107</v>
      </c>
      <c r="E69" s="145"/>
      <c r="F69" s="145"/>
      <c r="G69" s="145"/>
      <c r="H69" s="145"/>
      <c r="I69" s="145"/>
      <c r="J69" s="146">
        <f>J301</f>
        <v>0</v>
      </c>
      <c r="K69" s="143"/>
      <c r="L69" s="147"/>
    </row>
    <row r="70" spans="1:31" s="10" customFormat="1" ht="19.899999999999999" customHeight="1" x14ac:dyDescent="0.2">
      <c r="B70" s="142"/>
      <c r="C70" s="143"/>
      <c r="D70" s="144" t="s">
        <v>109</v>
      </c>
      <c r="E70" s="145"/>
      <c r="F70" s="145"/>
      <c r="G70" s="145"/>
      <c r="H70" s="145"/>
      <c r="I70" s="145"/>
      <c r="J70" s="146">
        <f>J303</f>
        <v>0</v>
      </c>
      <c r="K70" s="143"/>
      <c r="L70" s="147"/>
    </row>
    <row r="71" spans="1:31" s="10" customFormat="1" ht="19.899999999999999" customHeight="1" x14ac:dyDescent="0.2">
      <c r="B71" s="142"/>
      <c r="C71" s="143"/>
      <c r="D71" s="144" t="s">
        <v>110</v>
      </c>
      <c r="E71" s="145"/>
      <c r="F71" s="145"/>
      <c r="G71" s="145"/>
      <c r="H71" s="145"/>
      <c r="I71" s="145"/>
      <c r="J71" s="146">
        <f>J319</f>
        <v>0</v>
      </c>
      <c r="K71" s="143"/>
      <c r="L71" s="147"/>
    </row>
    <row r="72" spans="1:31" s="10" customFormat="1" ht="19.899999999999999" customHeight="1" x14ac:dyDescent="0.2">
      <c r="B72" s="142"/>
      <c r="C72" s="143"/>
      <c r="D72" s="144" t="s">
        <v>111</v>
      </c>
      <c r="E72" s="145"/>
      <c r="F72" s="145"/>
      <c r="G72" s="145"/>
      <c r="H72" s="145"/>
      <c r="I72" s="145"/>
      <c r="J72" s="146">
        <f>J340</f>
        <v>0</v>
      </c>
      <c r="K72" s="143"/>
      <c r="L72" s="147"/>
    </row>
    <row r="73" spans="1:31" s="10" customFormat="1" ht="19.899999999999999" customHeight="1" x14ac:dyDescent="0.2">
      <c r="B73" s="142"/>
      <c r="C73" s="143"/>
      <c r="D73" s="144" t="s">
        <v>112</v>
      </c>
      <c r="E73" s="145"/>
      <c r="F73" s="145"/>
      <c r="G73" s="145"/>
      <c r="H73" s="145"/>
      <c r="I73" s="145"/>
      <c r="J73" s="146">
        <f>J362</f>
        <v>0</v>
      </c>
      <c r="K73" s="143"/>
      <c r="L73" s="147"/>
    </row>
    <row r="74" spans="1:31" s="10" customFormat="1" ht="19.899999999999999" customHeight="1" x14ac:dyDescent="0.2">
      <c r="B74" s="142"/>
      <c r="C74" s="143"/>
      <c r="D74" s="144" t="s">
        <v>114</v>
      </c>
      <c r="E74" s="145"/>
      <c r="F74" s="145"/>
      <c r="G74" s="145"/>
      <c r="H74" s="145"/>
      <c r="I74" s="145"/>
      <c r="J74" s="146">
        <f>J385</f>
        <v>0</v>
      </c>
      <c r="K74" s="143"/>
      <c r="L74" s="147"/>
    </row>
    <row r="75" spans="1:31" s="10" customFormat="1" ht="19.899999999999999" customHeight="1" x14ac:dyDescent="0.2">
      <c r="B75" s="142"/>
      <c r="C75" s="143"/>
      <c r="D75" s="144" t="s">
        <v>115</v>
      </c>
      <c r="E75" s="145"/>
      <c r="F75" s="145"/>
      <c r="G75" s="145"/>
      <c r="H75" s="145"/>
      <c r="I75" s="145"/>
      <c r="J75" s="146">
        <f>J434</f>
        <v>0</v>
      </c>
      <c r="K75" s="143"/>
      <c r="L75" s="147"/>
    </row>
    <row r="76" spans="1:31" s="10" customFormat="1" ht="19.899999999999999" customHeight="1" x14ac:dyDescent="0.2">
      <c r="B76" s="142"/>
      <c r="C76" s="143"/>
      <c r="D76" s="144" t="s">
        <v>116</v>
      </c>
      <c r="E76" s="145"/>
      <c r="F76" s="145"/>
      <c r="G76" s="145"/>
      <c r="H76" s="145"/>
      <c r="I76" s="145"/>
      <c r="J76" s="146">
        <f>J449</f>
        <v>0</v>
      </c>
      <c r="K76" s="143"/>
      <c r="L76" s="147"/>
    </row>
    <row r="77" spans="1:31" s="9" customFormat="1" ht="24.95" customHeight="1" x14ac:dyDescent="0.2">
      <c r="B77" s="136"/>
      <c r="C77" s="137"/>
      <c r="D77" s="138" t="s">
        <v>117</v>
      </c>
      <c r="E77" s="139"/>
      <c r="F77" s="139"/>
      <c r="G77" s="139"/>
      <c r="H77" s="139"/>
      <c r="I77" s="139"/>
      <c r="J77" s="140">
        <f>J457</f>
        <v>0</v>
      </c>
      <c r="K77" s="137"/>
      <c r="L77" s="141"/>
    </row>
    <row r="78" spans="1:31" s="10" customFormat="1" ht="19.899999999999999" customHeight="1" x14ac:dyDescent="0.2">
      <c r="B78" s="142"/>
      <c r="C78" s="143"/>
      <c r="D78" s="144" t="s">
        <v>118</v>
      </c>
      <c r="E78" s="145"/>
      <c r="F78" s="145"/>
      <c r="G78" s="145"/>
      <c r="H78" s="145"/>
      <c r="I78" s="145"/>
      <c r="J78" s="146">
        <f>J458</f>
        <v>0</v>
      </c>
      <c r="K78" s="143"/>
      <c r="L78" s="147"/>
    </row>
    <row r="79" spans="1:31" s="9" customFormat="1" ht="24.95" customHeight="1" x14ac:dyDescent="0.2">
      <c r="B79" s="136"/>
      <c r="C79" s="137"/>
      <c r="D79" s="138" t="s">
        <v>121</v>
      </c>
      <c r="E79" s="139"/>
      <c r="F79" s="139"/>
      <c r="G79" s="139"/>
      <c r="H79" s="139"/>
      <c r="I79" s="139"/>
      <c r="J79" s="140">
        <f>J460</f>
        <v>0</v>
      </c>
      <c r="K79" s="137"/>
      <c r="L79" s="141"/>
    </row>
    <row r="80" spans="1:31" s="2" customFormat="1" ht="21.7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 x14ac:dyDescent="0.2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 x14ac:dyDescent="0.2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 x14ac:dyDescent="0.2">
      <c r="A86" s="36"/>
      <c r="B86" s="37"/>
      <c r="C86" s="25" t="s">
        <v>122</v>
      </c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 x14ac:dyDescent="0.2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 x14ac:dyDescent="0.2">
      <c r="A89" s="36"/>
      <c r="B89" s="37"/>
      <c r="C89" s="38"/>
      <c r="D89" s="38"/>
      <c r="E89" s="383" t="str">
        <f>E7</f>
        <v>REKONSTRUKCE BUDOVY ČP.22  SOU HUBÁLOV</v>
      </c>
      <c r="F89" s="384"/>
      <c r="G89" s="384"/>
      <c r="H89" s="384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90</v>
      </c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355" t="str">
        <f>E9</f>
        <v>S 02 - ÚPRAVY BYTU VE 3.NP</v>
      </c>
      <c r="F91" s="385"/>
      <c r="G91" s="385"/>
      <c r="H91" s="385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21</v>
      </c>
      <c r="D93" s="38"/>
      <c r="E93" s="38"/>
      <c r="F93" s="29" t="str">
        <f>F12</f>
        <v>LOUKOVEC ST.PČ. 128/3</v>
      </c>
      <c r="G93" s="38"/>
      <c r="H93" s="38"/>
      <c r="I93" s="31" t="s">
        <v>23</v>
      </c>
      <c r="J93" s="61" t="str">
        <f>IF(J12="","",J12)</f>
        <v>25. 4. 2023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40.15" customHeight="1" x14ac:dyDescent="0.2">
      <c r="A95" s="36"/>
      <c r="B95" s="37"/>
      <c r="C95" s="31" t="s">
        <v>25</v>
      </c>
      <c r="D95" s="38"/>
      <c r="E95" s="38"/>
      <c r="F95" s="29" t="str">
        <f>E15</f>
        <v>SOU HUBÁLOV 17 - LOUKOVEC</v>
      </c>
      <c r="G95" s="38"/>
      <c r="H95" s="38"/>
      <c r="I95" s="31" t="s">
        <v>31</v>
      </c>
      <c r="J95" s="34" t="str">
        <f>E21</f>
        <v>ING.PAVEL MAREK  projekční ateliér TURNOV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 x14ac:dyDescent="0.2">
      <c r="A96" s="36"/>
      <c r="B96" s="37"/>
      <c r="C96" s="31" t="s">
        <v>29</v>
      </c>
      <c r="D96" s="38"/>
      <c r="E96" s="38"/>
      <c r="F96" s="29" t="str">
        <f>IF(E18="","",E18)</f>
        <v>Vyplň údaj</v>
      </c>
      <c r="G96" s="38"/>
      <c r="H96" s="38"/>
      <c r="I96" s="31" t="s">
        <v>34</v>
      </c>
      <c r="J96" s="34" t="str">
        <f>E24</f>
        <v>JANA VYDROVÁ</v>
      </c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 x14ac:dyDescent="0.2">
      <c r="A98" s="148"/>
      <c r="B98" s="149"/>
      <c r="C98" s="150" t="s">
        <v>123</v>
      </c>
      <c r="D98" s="151" t="s">
        <v>57</v>
      </c>
      <c r="E98" s="151" t="s">
        <v>53</v>
      </c>
      <c r="F98" s="151" t="s">
        <v>54</v>
      </c>
      <c r="G98" s="151" t="s">
        <v>124</v>
      </c>
      <c r="H98" s="151" t="s">
        <v>125</v>
      </c>
      <c r="I98" s="151" t="s">
        <v>126</v>
      </c>
      <c r="J98" s="152" t="s">
        <v>94</v>
      </c>
      <c r="K98" s="153" t="s">
        <v>127</v>
      </c>
      <c r="L98" s="154"/>
      <c r="M98" s="70" t="s">
        <v>19</v>
      </c>
      <c r="N98" s="71" t="s">
        <v>42</v>
      </c>
      <c r="O98" s="71" t="s">
        <v>128</v>
      </c>
      <c r="P98" s="71" t="s">
        <v>129</v>
      </c>
      <c r="Q98" s="71" t="s">
        <v>130</v>
      </c>
      <c r="R98" s="71" t="s">
        <v>131</v>
      </c>
      <c r="S98" s="71" t="s">
        <v>132</v>
      </c>
      <c r="T98" s="72" t="s">
        <v>133</v>
      </c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</row>
    <row r="99" spans="1:65" s="2" customFormat="1" ht="22.9" customHeight="1" x14ac:dyDescent="0.25">
      <c r="A99" s="36"/>
      <c r="B99" s="37"/>
      <c r="C99" s="77" t="s">
        <v>134</v>
      </c>
      <c r="D99" s="38"/>
      <c r="E99" s="38"/>
      <c r="F99" s="38"/>
      <c r="G99" s="38"/>
      <c r="H99" s="38"/>
      <c r="I99" s="38"/>
      <c r="J99" s="155">
        <f>BK99</f>
        <v>0</v>
      </c>
      <c r="K99" s="38"/>
      <c r="L99" s="41"/>
      <c r="M99" s="73"/>
      <c r="N99" s="156"/>
      <c r="O99" s="74"/>
      <c r="P99" s="157">
        <f>P100+P279+P457+P460</f>
        <v>0</v>
      </c>
      <c r="Q99" s="74"/>
      <c r="R99" s="157">
        <f>R100+R279+R457+R460</f>
        <v>15.097151499999999</v>
      </c>
      <c r="S99" s="74"/>
      <c r="T99" s="158">
        <f>T100+T279+T457+T460</f>
        <v>22.658304000000005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71</v>
      </c>
      <c r="AU99" s="19" t="s">
        <v>95</v>
      </c>
      <c r="BK99" s="159">
        <f>BK100+BK279+BK457+BK460</f>
        <v>0</v>
      </c>
    </row>
    <row r="100" spans="1:65" s="12" customFormat="1" ht="25.9" customHeight="1" x14ac:dyDescent="0.2">
      <c r="B100" s="160"/>
      <c r="C100" s="161"/>
      <c r="D100" s="162" t="s">
        <v>71</v>
      </c>
      <c r="E100" s="163" t="s">
        <v>135</v>
      </c>
      <c r="F100" s="163" t="s">
        <v>136</v>
      </c>
      <c r="G100" s="161"/>
      <c r="H100" s="161"/>
      <c r="I100" s="164"/>
      <c r="J100" s="165">
        <f>BK100</f>
        <v>0</v>
      </c>
      <c r="K100" s="161"/>
      <c r="L100" s="166"/>
      <c r="M100" s="167"/>
      <c r="N100" s="168"/>
      <c r="O100" s="168"/>
      <c r="P100" s="169">
        <f>P101+P108+P181+P193+P276</f>
        <v>0</v>
      </c>
      <c r="Q100" s="168"/>
      <c r="R100" s="169">
        <f>R101+R108+R181+R193+R276</f>
        <v>13.068625269999998</v>
      </c>
      <c r="S100" s="168"/>
      <c r="T100" s="170">
        <f>T101+T108+T181+T193+T276</f>
        <v>22.658304000000005</v>
      </c>
      <c r="AR100" s="171" t="s">
        <v>80</v>
      </c>
      <c r="AT100" s="172" t="s">
        <v>71</v>
      </c>
      <c r="AU100" s="172" t="s">
        <v>72</v>
      </c>
      <c r="AY100" s="171" t="s">
        <v>137</v>
      </c>
      <c r="BK100" s="173">
        <f>BK101+BK108+BK181+BK193+BK276</f>
        <v>0</v>
      </c>
    </row>
    <row r="101" spans="1:65" s="12" customFormat="1" ht="22.9" customHeight="1" x14ac:dyDescent="0.2">
      <c r="B101" s="160"/>
      <c r="C101" s="161"/>
      <c r="D101" s="162" t="s">
        <v>71</v>
      </c>
      <c r="E101" s="174" t="s">
        <v>138</v>
      </c>
      <c r="F101" s="174" t="s">
        <v>139</v>
      </c>
      <c r="G101" s="161"/>
      <c r="H101" s="161"/>
      <c r="I101" s="164"/>
      <c r="J101" s="175">
        <f>BK101</f>
        <v>0</v>
      </c>
      <c r="K101" s="161"/>
      <c r="L101" s="166"/>
      <c r="M101" s="167"/>
      <c r="N101" s="168"/>
      <c r="O101" s="168"/>
      <c r="P101" s="169">
        <f>SUM(P102:P107)</f>
        <v>0</v>
      </c>
      <c r="Q101" s="168"/>
      <c r="R101" s="169">
        <f>SUM(R102:R107)</f>
        <v>0.69508765000000006</v>
      </c>
      <c r="S101" s="168"/>
      <c r="T101" s="170">
        <f>SUM(T102:T107)</f>
        <v>0</v>
      </c>
      <c r="AR101" s="171" t="s">
        <v>80</v>
      </c>
      <c r="AT101" s="172" t="s">
        <v>71</v>
      </c>
      <c r="AU101" s="172" t="s">
        <v>80</v>
      </c>
      <c r="AY101" s="171" t="s">
        <v>137</v>
      </c>
      <c r="BK101" s="173">
        <f>SUM(BK102:BK107)</f>
        <v>0</v>
      </c>
    </row>
    <row r="102" spans="1:65" s="2" customFormat="1" ht="24.2" customHeight="1" x14ac:dyDescent="0.2">
      <c r="A102" s="36"/>
      <c r="B102" s="37"/>
      <c r="C102" s="176" t="s">
        <v>80</v>
      </c>
      <c r="D102" s="176" t="s">
        <v>140</v>
      </c>
      <c r="E102" s="177" t="s">
        <v>1320</v>
      </c>
      <c r="F102" s="178" t="s">
        <v>1321</v>
      </c>
      <c r="G102" s="179" t="s">
        <v>143</v>
      </c>
      <c r="H102" s="180">
        <v>0.6</v>
      </c>
      <c r="I102" s="181"/>
      <c r="J102" s="182">
        <f>ROUND(I102*H102,2)</f>
        <v>0</v>
      </c>
      <c r="K102" s="183"/>
      <c r="L102" s="41"/>
      <c r="M102" s="184" t="s">
        <v>19</v>
      </c>
      <c r="N102" s="185" t="s">
        <v>43</v>
      </c>
      <c r="O102" s="66"/>
      <c r="P102" s="186">
        <f>O102*H102</f>
        <v>0</v>
      </c>
      <c r="Q102" s="186">
        <v>0.15414</v>
      </c>
      <c r="R102" s="186">
        <f>Q102*H102</f>
        <v>9.2483999999999997E-2</v>
      </c>
      <c r="S102" s="186">
        <v>0</v>
      </c>
      <c r="T102" s="18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144</v>
      </c>
      <c r="AT102" s="188" t="s">
        <v>140</v>
      </c>
      <c r="AU102" s="188" t="s">
        <v>82</v>
      </c>
      <c r="AY102" s="19" t="s">
        <v>137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9" t="s">
        <v>80</v>
      </c>
      <c r="BK102" s="189">
        <f>ROUND(I102*H102,2)</f>
        <v>0</v>
      </c>
      <c r="BL102" s="19" t="s">
        <v>144</v>
      </c>
      <c r="BM102" s="188" t="s">
        <v>1322</v>
      </c>
    </row>
    <row r="103" spans="1:65" s="2" customFormat="1" ht="11.25" x14ac:dyDescent="0.2">
      <c r="A103" s="36"/>
      <c r="B103" s="37"/>
      <c r="C103" s="38"/>
      <c r="D103" s="190" t="s">
        <v>146</v>
      </c>
      <c r="E103" s="38"/>
      <c r="F103" s="191" t="s">
        <v>1323</v>
      </c>
      <c r="G103" s="38"/>
      <c r="H103" s="38"/>
      <c r="I103" s="192"/>
      <c r="J103" s="38"/>
      <c r="K103" s="38"/>
      <c r="L103" s="41"/>
      <c r="M103" s="193"/>
      <c r="N103" s="194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146</v>
      </c>
      <c r="AU103" s="19" t="s">
        <v>82</v>
      </c>
    </row>
    <row r="104" spans="1:65" s="13" customFormat="1" ht="11.25" x14ac:dyDescent="0.2">
      <c r="B104" s="195"/>
      <c r="C104" s="196"/>
      <c r="D104" s="197" t="s">
        <v>148</v>
      </c>
      <c r="E104" s="198" t="s">
        <v>19</v>
      </c>
      <c r="F104" s="199" t="s">
        <v>1324</v>
      </c>
      <c r="G104" s="196"/>
      <c r="H104" s="200">
        <v>0.6</v>
      </c>
      <c r="I104" s="201"/>
      <c r="J104" s="196"/>
      <c r="K104" s="196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148</v>
      </c>
      <c r="AU104" s="206" t="s">
        <v>82</v>
      </c>
      <c r="AV104" s="13" t="s">
        <v>82</v>
      </c>
      <c r="AW104" s="13" t="s">
        <v>33</v>
      </c>
      <c r="AX104" s="13" t="s">
        <v>80</v>
      </c>
      <c r="AY104" s="206" t="s">
        <v>137</v>
      </c>
    </row>
    <row r="105" spans="1:65" s="2" customFormat="1" ht="21.75" customHeight="1" x14ac:dyDescent="0.2">
      <c r="A105" s="36"/>
      <c r="B105" s="37"/>
      <c r="C105" s="176" t="s">
        <v>82</v>
      </c>
      <c r="D105" s="176" t="s">
        <v>140</v>
      </c>
      <c r="E105" s="177" t="s">
        <v>220</v>
      </c>
      <c r="F105" s="178" t="s">
        <v>221</v>
      </c>
      <c r="G105" s="179" t="s">
        <v>143</v>
      </c>
      <c r="H105" s="180">
        <v>2.2549999999999999</v>
      </c>
      <c r="I105" s="181"/>
      <c r="J105" s="182">
        <f>ROUND(I105*H105,2)</f>
        <v>0</v>
      </c>
      <c r="K105" s="183"/>
      <c r="L105" s="41"/>
      <c r="M105" s="184" t="s">
        <v>19</v>
      </c>
      <c r="N105" s="185" t="s">
        <v>43</v>
      </c>
      <c r="O105" s="66"/>
      <c r="P105" s="186">
        <f>O105*H105</f>
        <v>0</v>
      </c>
      <c r="Q105" s="186">
        <v>0.26723000000000002</v>
      </c>
      <c r="R105" s="186">
        <f>Q105*H105</f>
        <v>0.60260365000000005</v>
      </c>
      <c r="S105" s="186">
        <v>0</v>
      </c>
      <c r="T105" s="18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8" t="s">
        <v>144</v>
      </c>
      <c r="AT105" s="188" t="s">
        <v>140</v>
      </c>
      <c r="AU105" s="188" t="s">
        <v>82</v>
      </c>
      <c r="AY105" s="19" t="s">
        <v>137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19" t="s">
        <v>80</v>
      </c>
      <c r="BK105" s="189">
        <f>ROUND(I105*H105,2)</f>
        <v>0</v>
      </c>
      <c r="BL105" s="19" t="s">
        <v>144</v>
      </c>
      <c r="BM105" s="188" t="s">
        <v>1325</v>
      </c>
    </row>
    <row r="106" spans="1:65" s="2" customFormat="1" ht="11.25" x14ac:dyDescent="0.2">
      <c r="A106" s="36"/>
      <c r="B106" s="37"/>
      <c r="C106" s="38"/>
      <c r="D106" s="190" t="s">
        <v>146</v>
      </c>
      <c r="E106" s="38"/>
      <c r="F106" s="191" t="s">
        <v>223</v>
      </c>
      <c r="G106" s="38"/>
      <c r="H106" s="38"/>
      <c r="I106" s="192"/>
      <c r="J106" s="38"/>
      <c r="K106" s="38"/>
      <c r="L106" s="41"/>
      <c r="M106" s="193"/>
      <c r="N106" s="194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146</v>
      </c>
      <c r="AU106" s="19" t="s">
        <v>82</v>
      </c>
    </row>
    <row r="107" spans="1:65" s="13" customFormat="1" ht="11.25" x14ac:dyDescent="0.2">
      <c r="B107" s="195"/>
      <c r="C107" s="196"/>
      <c r="D107" s="197" t="s">
        <v>148</v>
      </c>
      <c r="E107" s="198" t="s">
        <v>19</v>
      </c>
      <c r="F107" s="199" t="s">
        <v>1326</v>
      </c>
      <c r="G107" s="196"/>
      <c r="H107" s="200">
        <v>2.2549999999999999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148</v>
      </c>
      <c r="AU107" s="206" t="s">
        <v>82</v>
      </c>
      <c r="AV107" s="13" t="s">
        <v>82</v>
      </c>
      <c r="AW107" s="13" t="s">
        <v>33</v>
      </c>
      <c r="AX107" s="13" t="s">
        <v>80</v>
      </c>
      <c r="AY107" s="206" t="s">
        <v>137</v>
      </c>
    </row>
    <row r="108" spans="1:65" s="12" customFormat="1" ht="22.9" customHeight="1" x14ac:dyDescent="0.2">
      <c r="B108" s="160"/>
      <c r="C108" s="161"/>
      <c r="D108" s="162" t="s">
        <v>71</v>
      </c>
      <c r="E108" s="174" t="s">
        <v>175</v>
      </c>
      <c r="F108" s="174" t="s">
        <v>238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SUM(P109:P180)</f>
        <v>0</v>
      </c>
      <c r="Q108" s="168"/>
      <c r="R108" s="169">
        <f>SUM(R109:R180)</f>
        <v>12.363270099999999</v>
      </c>
      <c r="S108" s="168"/>
      <c r="T108" s="170">
        <f>SUM(T109:T180)</f>
        <v>0</v>
      </c>
      <c r="AR108" s="171" t="s">
        <v>80</v>
      </c>
      <c r="AT108" s="172" t="s">
        <v>71</v>
      </c>
      <c r="AU108" s="172" t="s">
        <v>80</v>
      </c>
      <c r="AY108" s="171" t="s">
        <v>137</v>
      </c>
      <c r="BK108" s="173">
        <f>SUM(BK109:BK180)</f>
        <v>0</v>
      </c>
    </row>
    <row r="109" spans="1:65" s="2" customFormat="1" ht="21.75" customHeight="1" x14ac:dyDescent="0.2">
      <c r="A109" s="36"/>
      <c r="B109" s="37"/>
      <c r="C109" s="176" t="s">
        <v>138</v>
      </c>
      <c r="D109" s="176" t="s">
        <v>140</v>
      </c>
      <c r="E109" s="177" t="s">
        <v>239</v>
      </c>
      <c r="F109" s="178" t="s">
        <v>240</v>
      </c>
      <c r="G109" s="179" t="s">
        <v>143</v>
      </c>
      <c r="H109" s="180">
        <v>182.20400000000001</v>
      </c>
      <c r="I109" s="181"/>
      <c r="J109" s="182">
        <f>ROUND(I109*H109,2)</f>
        <v>0</v>
      </c>
      <c r="K109" s="183"/>
      <c r="L109" s="41"/>
      <c r="M109" s="184" t="s">
        <v>19</v>
      </c>
      <c r="N109" s="185" t="s">
        <v>43</v>
      </c>
      <c r="O109" s="66"/>
      <c r="P109" s="186">
        <f>O109*H109</f>
        <v>0</v>
      </c>
      <c r="Q109" s="186">
        <v>7.3499999999999998E-3</v>
      </c>
      <c r="R109" s="186">
        <f>Q109*H109</f>
        <v>1.3391994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144</v>
      </c>
      <c r="AT109" s="188" t="s">
        <v>140</v>
      </c>
      <c r="AU109" s="188" t="s">
        <v>82</v>
      </c>
      <c r="AY109" s="19" t="s">
        <v>137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80</v>
      </c>
      <c r="BK109" s="189">
        <f>ROUND(I109*H109,2)</f>
        <v>0</v>
      </c>
      <c r="BL109" s="19" t="s">
        <v>144</v>
      </c>
      <c r="BM109" s="188" t="s">
        <v>1327</v>
      </c>
    </row>
    <row r="110" spans="1:65" s="2" customFormat="1" ht="11.25" x14ac:dyDescent="0.2">
      <c r="A110" s="36"/>
      <c r="B110" s="37"/>
      <c r="C110" s="38"/>
      <c r="D110" s="190" t="s">
        <v>146</v>
      </c>
      <c r="E110" s="38"/>
      <c r="F110" s="191" t="s">
        <v>242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146</v>
      </c>
      <c r="AU110" s="19" t="s">
        <v>82</v>
      </c>
    </row>
    <row r="111" spans="1:65" s="13" customFormat="1" ht="11.25" x14ac:dyDescent="0.2">
      <c r="B111" s="195"/>
      <c r="C111" s="196"/>
      <c r="D111" s="197" t="s">
        <v>148</v>
      </c>
      <c r="E111" s="198" t="s">
        <v>19</v>
      </c>
      <c r="F111" s="199" t="s">
        <v>1328</v>
      </c>
      <c r="G111" s="196"/>
      <c r="H111" s="200">
        <v>182.20400000000001</v>
      </c>
      <c r="I111" s="201"/>
      <c r="J111" s="196"/>
      <c r="K111" s="196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148</v>
      </c>
      <c r="AU111" s="206" t="s">
        <v>82</v>
      </c>
      <c r="AV111" s="13" t="s">
        <v>82</v>
      </c>
      <c r="AW111" s="13" t="s">
        <v>33</v>
      </c>
      <c r="AX111" s="13" t="s">
        <v>80</v>
      </c>
      <c r="AY111" s="206" t="s">
        <v>137</v>
      </c>
    </row>
    <row r="112" spans="1:65" s="2" customFormat="1" ht="24.2" customHeight="1" x14ac:dyDescent="0.2">
      <c r="A112" s="36"/>
      <c r="B112" s="37"/>
      <c r="C112" s="176" t="s">
        <v>144</v>
      </c>
      <c r="D112" s="176" t="s">
        <v>140</v>
      </c>
      <c r="E112" s="177" t="s">
        <v>262</v>
      </c>
      <c r="F112" s="178" t="s">
        <v>263</v>
      </c>
      <c r="G112" s="179" t="s">
        <v>143</v>
      </c>
      <c r="H112" s="180">
        <v>145.46299999999999</v>
      </c>
      <c r="I112" s="181"/>
      <c r="J112" s="182">
        <f>ROUND(I112*H112,2)</f>
        <v>0</v>
      </c>
      <c r="K112" s="183"/>
      <c r="L112" s="41"/>
      <c r="M112" s="184" t="s">
        <v>19</v>
      </c>
      <c r="N112" s="185" t="s">
        <v>43</v>
      </c>
      <c r="O112" s="66"/>
      <c r="P112" s="186">
        <f>O112*H112</f>
        <v>0</v>
      </c>
      <c r="Q112" s="186">
        <v>1.8380000000000001E-2</v>
      </c>
      <c r="R112" s="186">
        <f>Q112*H112</f>
        <v>2.67360994</v>
      </c>
      <c r="S112" s="186">
        <v>0</v>
      </c>
      <c r="T112" s="187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8" t="s">
        <v>144</v>
      </c>
      <c r="AT112" s="188" t="s">
        <v>140</v>
      </c>
      <c r="AU112" s="188" t="s">
        <v>82</v>
      </c>
      <c r="AY112" s="19" t="s">
        <v>137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9" t="s">
        <v>80</v>
      </c>
      <c r="BK112" s="189">
        <f>ROUND(I112*H112,2)</f>
        <v>0</v>
      </c>
      <c r="BL112" s="19" t="s">
        <v>144</v>
      </c>
      <c r="BM112" s="188" t="s">
        <v>1329</v>
      </c>
    </row>
    <row r="113" spans="1:51" s="2" customFormat="1" ht="11.25" x14ac:dyDescent="0.2">
      <c r="A113" s="36"/>
      <c r="B113" s="37"/>
      <c r="C113" s="38"/>
      <c r="D113" s="190" t="s">
        <v>146</v>
      </c>
      <c r="E113" s="38"/>
      <c r="F113" s="191" t="s">
        <v>265</v>
      </c>
      <c r="G113" s="38"/>
      <c r="H113" s="38"/>
      <c r="I113" s="192"/>
      <c r="J113" s="38"/>
      <c r="K113" s="38"/>
      <c r="L113" s="41"/>
      <c r="M113" s="193"/>
      <c r="N113" s="194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146</v>
      </c>
      <c r="AU113" s="19" t="s">
        <v>82</v>
      </c>
    </row>
    <row r="114" spans="1:51" s="13" customFormat="1" ht="11.25" x14ac:dyDescent="0.2">
      <c r="B114" s="195"/>
      <c r="C114" s="196"/>
      <c r="D114" s="197" t="s">
        <v>148</v>
      </c>
      <c r="E114" s="198" t="s">
        <v>19</v>
      </c>
      <c r="F114" s="199" t="s">
        <v>1330</v>
      </c>
      <c r="G114" s="196"/>
      <c r="H114" s="200">
        <v>49.28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148</v>
      </c>
      <c r="AU114" s="206" t="s">
        <v>82</v>
      </c>
      <c r="AV114" s="13" t="s">
        <v>82</v>
      </c>
      <c r="AW114" s="13" t="s">
        <v>33</v>
      </c>
      <c r="AX114" s="13" t="s">
        <v>72</v>
      </c>
      <c r="AY114" s="206" t="s">
        <v>137</v>
      </c>
    </row>
    <row r="115" spans="1:51" s="13" customFormat="1" ht="11.25" x14ac:dyDescent="0.2">
      <c r="B115" s="195"/>
      <c r="C115" s="196"/>
      <c r="D115" s="197" t="s">
        <v>148</v>
      </c>
      <c r="E115" s="198" t="s">
        <v>19</v>
      </c>
      <c r="F115" s="199" t="s">
        <v>1331</v>
      </c>
      <c r="G115" s="196"/>
      <c r="H115" s="200">
        <v>-6.4</v>
      </c>
      <c r="I115" s="201"/>
      <c r="J115" s="196"/>
      <c r="K115" s="196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148</v>
      </c>
      <c r="AU115" s="206" t="s">
        <v>82</v>
      </c>
      <c r="AV115" s="13" t="s">
        <v>82</v>
      </c>
      <c r="AW115" s="13" t="s">
        <v>33</v>
      </c>
      <c r="AX115" s="13" t="s">
        <v>72</v>
      </c>
      <c r="AY115" s="206" t="s">
        <v>137</v>
      </c>
    </row>
    <row r="116" spans="1:51" s="13" customFormat="1" ht="11.25" x14ac:dyDescent="0.2">
      <c r="B116" s="195"/>
      <c r="C116" s="196"/>
      <c r="D116" s="197" t="s">
        <v>148</v>
      </c>
      <c r="E116" s="198" t="s">
        <v>19</v>
      </c>
      <c r="F116" s="199" t="s">
        <v>1332</v>
      </c>
      <c r="G116" s="196"/>
      <c r="H116" s="200">
        <v>6.2720000000000002</v>
      </c>
      <c r="I116" s="201"/>
      <c r="J116" s="196"/>
      <c r="K116" s="196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148</v>
      </c>
      <c r="AU116" s="206" t="s">
        <v>82</v>
      </c>
      <c r="AV116" s="13" t="s">
        <v>82</v>
      </c>
      <c r="AW116" s="13" t="s">
        <v>33</v>
      </c>
      <c r="AX116" s="13" t="s">
        <v>72</v>
      </c>
      <c r="AY116" s="206" t="s">
        <v>137</v>
      </c>
    </row>
    <row r="117" spans="1:51" s="13" customFormat="1" ht="11.25" x14ac:dyDescent="0.2">
      <c r="B117" s="195"/>
      <c r="C117" s="196"/>
      <c r="D117" s="197" t="s">
        <v>148</v>
      </c>
      <c r="E117" s="198" t="s">
        <v>19</v>
      </c>
      <c r="F117" s="199" t="s">
        <v>1333</v>
      </c>
      <c r="G117" s="196"/>
      <c r="H117" s="200">
        <v>5.0960000000000001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148</v>
      </c>
      <c r="AU117" s="206" t="s">
        <v>82</v>
      </c>
      <c r="AV117" s="13" t="s">
        <v>82</v>
      </c>
      <c r="AW117" s="13" t="s">
        <v>33</v>
      </c>
      <c r="AX117" s="13" t="s">
        <v>72</v>
      </c>
      <c r="AY117" s="206" t="s">
        <v>137</v>
      </c>
    </row>
    <row r="118" spans="1:51" s="13" customFormat="1" ht="11.25" x14ac:dyDescent="0.2">
      <c r="B118" s="195"/>
      <c r="C118" s="196"/>
      <c r="D118" s="197" t="s">
        <v>148</v>
      </c>
      <c r="E118" s="198" t="s">
        <v>19</v>
      </c>
      <c r="F118" s="199" t="s">
        <v>1334</v>
      </c>
      <c r="G118" s="196"/>
      <c r="H118" s="200">
        <v>4.3220000000000001</v>
      </c>
      <c r="I118" s="201"/>
      <c r="J118" s="196"/>
      <c r="K118" s="196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148</v>
      </c>
      <c r="AU118" s="206" t="s">
        <v>82</v>
      </c>
      <c r="AV118" s="13" t="s">
        <v>82</v>
      </c>
      <c r="AW118" s="13" t="s">
        <v>33</v>
      </c>
      <c r="AX118" s="13" t="s">
        <v>72</v>
      </c>
      <c r="AY118" s="206" t="s">
        <v>137</v>
      </c>
    </row>
    <row r="119" spans="1:51" s="13" customFormat="1" ht="11.25" x14ac:dyDescent="0.2">
      <c r="B119" s="195"/>
      <c r="C119" s="196"/>
      <c r="D119" s="197" t="s">
        <v>148</v>
      </c>
      <c r="E119" s="198" t="s">
        <v>19</v>
      </c>
      <c r="F119" s="199" t="s">
        <v>1335</v>
      </c>
      <c r="G119" s="196"/>
      <c r="H119" s="200">
        <v>49.526000000000003</v>
      </c>
      <c r="I119" s="201"/>
      <c r="J119" s="196"/>
      <c r="K119" s="196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148</v>
      </c>
      <c r="AU119" s="206" t="s">
        <v>82</v>
      </c>
      <c r="AV119" s="13" t="s">
        <v>82</v>
      </c>
      <c r="AW119" s="13" t="s">
        <v>33</v>
      </c>
      <c r="AX119" s="13" t="s">
        <v>72</v>
      </c>
      <c r="AY119" s="206" t="s">
        <v>137</v>
      </c>
    </row>
    <row r="120" spans="1:51" s="13" customFormat="1" ht="11.25" x14ac:dyDescent="0.2">
      <c r="B120" s="195"/>
      <c r="C120" s="196"/>
      <c r="D120" s="197" t="s">
        <v>148</v>
      </c>
      <c r="E120" s="198" t="s">
        <v>19</v>
      </c>
      <c r="F120" s="199" t="s">
        <v>1336</v>
      </c>
      <c r="G120" s="196"/>
      <c r="H120" s="200">
        <v>46.076999999999998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148</v>
      </c>
      <c r="AU120" s="206" t="s">
        <v>82</v>
      </c>
      <c r="AV120" s="13" t="s">
        <v>82</v>
      </c>
      <c r="AW120" s="13" t="s">
        <v>33</v>
      </c>
      <c r="AX120" s="13" t="s">
        <v>72</v>
      </c>
      <c r="AY120" s="206" t="s">
        <v>137</v>
      </c>
    </row>
    <row r="121" spans="1:51" s="16" customFormat="1" ht="11.25" x14ac:dyDescent="0.2">
      <c r="B121" s="228"/>
      <c r="C121" s="229"/>
      <c r="D121" s="197" t="s">
        <v>148</v>
      </c>
      <c r="E121" s="230" t="s">
        <v>19</v>
      </c>
      <c r="F121" s="231" t="s">
        <v>808</v>
      </c>
      <c r="G121" s="229"/>
      <c r="H121" s="232">
        <v>154.173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148</v>
      </c>
      <c r="AU121" s="238" t="s">
        <v>82</v>
      </c>
      <c r="AV121" s="16" t="s">
        <v>138</v>
      </c>
      <c r="AW121" s="16" t="s">
        <v>33</v>
      </c>
      <c r="AX121" s="16" t="s">
        <v>72</v>
      </c>
      <c r="AY121" s="238" t="s">
        <v>137</v>
      </c>
    </row>
    <row r="122" spans="1:51" s="14" customFormat="1" ht="11.25" x14ac:dyDescent="0.2">
      <c r="B122" s="207"/>
      <c r="C122" s="208"/>
      <c r="D122" s="197" t="s">
        <v>148</v>
      </c>
      <c r="E122" s="209" t="s">
        <v>19</v>
      </c>
      <c r="F122" s="210" t="s">
        <v>187</v>
      </c>
      <c r="G122" s="208"/>
      <c r="H122" s="209" t="s">
        <v>19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148</v>
      </c>
      <c r="AU122" s="216" t="s">
        <v>82</v>
      </c>
      <c r="AV122" s="14" t="s">
        <v>80</v>
      </c>
      <c r="AW122" s="14" t="s">
        <v>33</v>
      </c>
      <c r="AX122" s="14" t="s">
        <v>72</v>
      </c>
      <c r="AY122" s="216" t="s">
        <v>137</v>
      </c>
    </row>
    <row r="123" spans="1:51" s="13" customFormat="1" ht="11.25" x14ac:dyDescent="0.2">
      <c r="B123" s="195"/>
      <c r="C123" s="196"/>
      <c r="D123" s="197" t="s">
        <v>148</v>
      </c>
      <c r="E123" s="198" t="s">
        <v>19</v>
      </c>
      <c r="F123" s="199" t="s">
        <v>1337</v>
      </c>
      <c r="G123" s="196"/>
      <c r="H123" s="200">
        <v>-0.5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148</v>
      </c>
      <c r="AU123" s="206" t="s">
        <v>82</v>
      </c>
      <c r="AV123" s="13" t="s">
        <v>82</v>
      </c>
      <c r="AW123" s="13" t="s">
        <v>33</v>
      </c>
      <c r="AX123" s="13" t="s">
        <v>72</v>
      </c>
      <c r="AY123" s="206" t="s">
        <v>137</v>
      </c>
    </row>
    <row r="124" spans="1:51" s="13" customFormat="1" ht="11.25" x14ac:dyDescent="0.2">
      <c r="B124" s="195"/>
      <c r="C124" s="196"/>
      <c r="D124" s="197" t="s">
        <v>148</v>
      </c>
      <c r="E124" s="198" t="s">
        <v>19</v>
      </c>
      <c r="F124" s="199" t="s">
        <v>1338</v>
      </c>
      <c r="G124" s="196"/>
      <c r="H124" s="200">
        <v>-10.353</v>
      </c>
      <c r="I124" s="201"/>
      <c r="J124" s="196"/>
      <c r="K124" s="196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148</v>
      </c>
      <c r="AU124" s="206" t="s">
        <v>82</v>
      </c>
      <c r="AV124" s="13" t="s">
        <v>82</v>
      </c>
      <c r="AW124" s="13" t="s">
        <v>33</v>
      </c>
      <c r="AX124" s="13" t="s">
        <v>72</v>
      </c>
      <c r="AY124" s="206" t="s">
        <v>137</v>
      </c>
    </row>
    <row r="125" spans="1:51" s="13" customFormat="1" ht="11.25" x14ac:dyDescent="0.2">
      <c r="B125" s="195"/>
      <c r="C125" s="196"/>
      <c r="D125" s="197" t="s">
        <v>148</v>
      </c>
      <c r="E125" s="198" t="s">
        <v>19</v>
      </c>
      <c r="F125" s="199" t="s">
        <v>188</v>
      </c>
      <c r="G125" s="196"/>
      <c r="H125" s="200">
        <v>-1.379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148</v>
      </c>
      <c r="AU125" s="206" t="s">
        <v>82</v>
      </c>
      <c r="AV125" s="13" t="s">
        <v>82</v>
      </c>
      <c r="AW125" s="13" t="s">
        <v>33</v>
      </c>
      <c r="AX125" s="13" t="s">
        <v>72</v>
      </c>
      <c r="AY125" s="206" t="s">
        <v>137</v>
      </c>
    </row>
    <row r="126" spans="1:51" s="13" customFormat="1" ht="11.25" x14ac:dyDescent="0.2">
      <c r="B126" s="195"/>
      <c r="C126" s="196"/>
      <c r="D126" s="197" t="s">
        <v>148</v>
      </c>
      <c r="E126" s="198" t="s">
        <v>19</v>
      </c>
      <c r="F126" s="199" t="s">
        <v>1339</v>
      </c>
      <c r="G126" s="196"/>
      <c r="H126" s="200">
        <v>-4.7279999999999998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148</v>
      </c>
      <c r="AU126" s="206" t="s">
        <v>82</v>
      </c>
      <c r="AV126" s="13" t="s">
        <v>82</v>
      </c>
      <c r="AW126" s="13" t="s">
        <v>33</v>
      </c>
      <c r="AX126" s="13" t="s">
        <v>72</v>
      </c>
      <c r="AY126" s="206" t="s">
        <v>137</v>
      </c>
    </row>
    <row r="127" spans="1:51" s="14" customFormat="1" ht="11.25" x14ac:dyDescent="0.2">
      <c r="B127" s="207"/>
      <c r="C127" s="208"/>
      <c r="D127" s="197" t="s">
        <v>148</v>
      </c>
      <c r="E127" s="209" t="s">
        <v>19</v>
      </c>
      <c r="F127" s="210" t="s">
        <v>279</v>
      </c>
      <c r="G127" s="208"/>
      <c r="H127" s="209" t="s">
        <v>19</v>
      </c>
      <c r="I127" s="211"/>
      <c r="J127" s="208"/>
      <c r="K127" s="208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148</v>
      </c>
      <c r="AU127" s="216" t="s">
        <v>82</v>
      </c>
      <c r="AV127" s="14" t="s">
        <v>80</v>
      </c>
      <c r="AW127" s="14" t="s">
        <v>33</v>
      </c>
      <c r="AX127" s="14" t="s">
        <v>72</v>
      </c>
      <c r="AY127" s="216" t="s">
        <v>137</v>
      </c>
    </row>
    <row r="128" spans="1:51" s="13" customFormat="1" ht="11.25" x14ac:dyDescent="0.2">
      <c r="B128" s="195"/>
      <c r="C128" s="196"/>
      <c r="D128" s="197" t="s">
        <v>148</v>
      </c>
      <c r="E128" s="198" t="s">
        <v>19</v>
      </c>
      <c r="F128" s="199" t="s">
        <v>1340</v>
      </c>
      <c r="G128" s="196"/>
      <c r="H128" s="200">
        <v>0.40600000000000003</v>
      </c>
      <c r="I128" s="201"/>
      <c r="J128" s="196"/>
      <c r="K128" s="196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148</v>
      </c>
      <c r="AU128" s="206" t="s">
        <v>82</v>
      </c>
      <c r="AV128" s="13" t="s">
        <v>82</v>
      </c>
      <c r="AW128" s="13" t="s">
        <v>33</v>
      </c>
      <c r="AX128" s="13" t="s">
        <v>72</v>
      </c>
      <c r="AY128" s="206" t="s">
        <v>137</v>
      </c>
    </row>
    <row r="129" spans="1:65" s="13" customFormat="1" ht="11.25" x14ac:dyDescent="0.2">
      <c r="B129" s="195"/>
      <c r="C129" s="196"/>
      <c r="D129" s="197" t="s">
        <v>148</v>
      </c>
      <c r="E129" s="198" t="s">
        <v>19</v>
      </c>
      <c r="F129" s="199" t="s">
        <v>1341</v>
      </c>
      <c r="G129" s="196"/>
      <c r="H129" s="200">
        <v>4.9080000000000004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148</v>
      </c>
      <c r="AU129" s="206" t="s">
        <v>82</v>
      </c>
      <c r="AV129" s="13" t="s">
        <v>82</v>
      </c>
      <c r="AW129" s="13" t="s">
        <v>33</v>
      </c>
      <c r="AX129" s="13" t="s">
        <v>72</v>
      </c>
      <c r="AY129" s="206" t="s">
        <v>137</v>
      </c>
    </row>
    <row r="130" spans="1:65" s="13" customFormat="1" ht="11.25" x14ac:dyDescent="0.2">
      <c r="B130" s="195"/>
      <c r="C130" s="196"/>
      <c r="D130" s="197" t="s">
        <v>148</v>
      </c>
      <c r="E130" s="198" t="s">
        <v>19</v>
      </c>
      <c r="F130" s="199" t="s">
        <v>1342</v>
      </c>
      <c r="G130" s="196"/>
      <c r="H130" s="200">
        <v>0.36099999999999999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148</v>
      </c>
      <c r="AU130" s="206" t="s">
        <v>82</v>
      </c>
      <c r="AV130" s="13" t="s">
        <v>82</v>
      </c>
      <c r="AW130" s="13" t="s">
        <v>33</v>
      </c>
      <c r="AX130" s="13" t="s">
        <v>72</v>
      </c>
      <c r="AY130" s="206" t="s">
        <v>137</v>
      </c>
    </row>
    <row r="131" spans="1:65" s="13" customFormat="1" ht="11.25" x14ac:dyDescent="0.2">
      <c r="B131" s="195"/>
      <c r="C131" s="196"/>
      <c r="D131" s="197" t="s">
        <v>148</v>
      </c>
      <c r="E131" s="198" t="s">
        <v>19</v>
      </c>
      <c r="F131" s="199" t="s">
        <v>343</v>
      </c>
      <c r="G131" s="196"/>
      <c r="H131" s="200">
        <v>2.5750000000000002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148</v>
      </c>
      <c r="AU131" s="206" t="s">
        <v>82</v>
      </c>
      <c r="AV131" s="13" t="s">
        <v>82</v>
      </c>
      <c r="AW131" s="13" t="s">
        <v>33</v>
      </c>
      <c r="AX131" s="13" t="s">
        <v>72</v>
      </c>
      <c r="AY131" s="206" t="s">
        <v>137</v>
      </c>
    </row>
    <row r="132" spans="1:65" s="15" customFormat="1" ht="11.25" x14ac:dyDescent="0.2">
      <c r="B132" s="217"/>
      <c r="C132" s="218"/>
      <c r="D132" s="197" t="s">
        <v>148</v>
      </c>
      <c r="E132" s="219" t="s">
        <v>19</v>
      </c>
      <c r="F132" s="220" t="s">
        <v>189</v>
      </c>
      <c r="G132" s="218"/>
      <c r="H132" s="221">
        <v>145.46299999999999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148</v>
      </c>
      <c r="AU132" s="227" t="s">
        <v>82</v>
      </c>
      <c r="AV132" s="15" t="s">
        <v>144</v>
      </c>
      <c r="AW132" s="15" t="s">
        <v>33</v>
      </c>
      <c r="AX132" s="15" t="s">
        <v>80</v>
      </c>
      <c r="AY132" s="227" t="s">
        <v>137</v>
      </c>
    </row>
    <row r="133" spans="1:65" s="2" customFormat="1" ht="24.2" customHeight="1" x14ac:dyDescent="0.2">
      <c r="A133" s="36"/>
      <c r="B133" s="37"/>
      <c r="C133" s="176" t="s">
        <v>167</v>
      </c>
      <c r="D133" s="176" t="s">
        <v>140</v>
      </c>
      <c r="E133" s="177" t="s">
        <v>328</v>
      </c>
      <c r="F133" s="178" t="s">
        <v>329</v>
      </c>
      <c r="G133" s="179" t="s">
        <v>143</v>
      </c>
      <c r="H133" s="180">
        <v>36.743000000000002</v>
      </c>
      <c r="I133" s="181"/>
      <c r="J133" s="182">
        <f>ROUND(I133*H133,2)</f>
        <v>0</v>
      </c>
      <c r="K133" s="183"/>
      <c r="L133" s="41"/>
      <c r="M133" s="184" t="s">
        <v>19</v>
      </c>
      <c r="N133" s="185" t="s">
        <v>43</v>
      </c>
      <c r="O133" s="66"/>
      <c r="P133" s="186">
        <f>O133*H133</f>
        <v>0</v>
      </c>
      <c r="Q133" s="186">
        <v>2.1000000000000001E-2</v>
      </c>
      <c r="R133" s="186">
        <f>Q133*H133</f>
        <v>0.77160300000000004</v>
      </c>
      <c r="S133" s="186">
        <v>0</v>
      </c>
      <c r="T133" s="187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8" t="s">
        <v>144</v>
      </c>
      <c r="AT133" s="188" t="s">
        <v>140</v>
      </c>
      <c r="AU133" s="188" t="s">
        <v>82</v>
      </c>
      <c r="AY133" s="19" t="s">
        <v>137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9" t="s">
        <v>80</v>
      </c>
      <c r="BK133" s="189">
        <f>ROUND(I133*H133,2)</f>
        <v>0</v>
      </c>
      <c r="BL133" s="19" t="s">
        <v>144</v>
      </c>
      <c r="BM133" s="188" t="s">
        <v>1343</v>
      </c>
    </row>
    <row r="134" spans="1:65" s="2" customFormat="1" ht="11.25" x14ac:dyDescent="0.2">
      <c r="A134" s="36"/>
      <c r="B134" s="37"/>
      <c r="C134" s="38"/>
      <c r="D134" s="190" t="s">
        <v>146</v>
      </c>
      <c r="E134" s="38"/>
      <c r="F134" s="191" t="s">
        <v>331</v>
      </c>
      <c r="G134" s="38"/>
      <c r="H134" s="38"/>
      <c r="I134" s="192"/>
      <c r="J134" s="38"/>
      <c r="K134" s="38"/>
      <c r="L134" s="41"/>
      <c r="M134" s="193"/>
      <c r="N134" s="194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146</v>
      </c>
      <c r="AU134" s="19" t="s">
        <v>82</v>
      </c>
    </row>
    <row r="135" spans="1:65" s="13" customFormat="1" ht="11.25" x14ac:dyDescent="0.2">
      <c r="B135" s="195"/>
      <c r="C135" s="196"/>
      <c r="D135" s="197" t="s">
        <v>148</v>
      </c>
      <c r="E135" s="198" t="s">
        <v>19</v>
      </c>
      <c r="F135" s="199" t="s">
        <v>1344</v>
      </c>
      <c r="G135" s="196"/>
      <c r="H135" s="200">
        <v>6.4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148</v>
      </c>
      <c r="AU135" s="206" t="s">
        <v>82</v>
      </c>
      <c r="AV135" s="13" t="s">
        <v>82</v>
      </c>
      <c r="AW135" s="13" t="s">
        <v>33</v>
      </c>
      <c r="AX135" s="13" t="s">
        <v>72</v>
      </c>
      <c r="AY135" s="206" t="s">
        <v>137</v>
      </c>
    </row>
    <row r="136" spans="1:65" s="13" customFormat="1" ht="11.25" x14ac:dyDescent="0.2">
      <c r="B136" s="195"/>
      <c r="C136" s="196"/>
      <c r="D136" s="197" t="s">
        <v>148</v>
      </c>
      <c r="E136" s="198" t="s">
        <v>19</v>
      </c>
      <c r="F136" s="199" t="s">
        <v>1345</v>
      </c>
      <c r="G136" s="196"/>
      <c r="H136" s="200">
        <v>13.44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148</v>
      </c>
      <c r="AU136" s="206" t="s">
        <v>82</v>
      </c>
      <c r="AV136" s="13" t="s">
        <v>82</v>
      </c>
      <c r="AW136" s="13" t="s">
        <v>33</v>
      </c>
      <c r="AX136" s="13" t="s">
        <v>72</v>
      </c>
      <c r="AY136" s="206" t="s">
        <v>137</v>
      </c>
    </row>
    <row r="137" spans="1:65" s="13" customFormat="1" ht="11.25" x14ac:dyDescent="0.2">
      <c r="B137" s="195"/>
      <c r="C137" s="196"/>
      <c r="D137" s="197" t="s">
        <v>148</v>
      </c>
      <c r="E137" s="198" t="s">
        <v>19</v>
      </c>
      <c r="F137" s="199" t="s">
        <v>1346</v>
      </c>
      <c r="G137" s="196"/>
      <c r="H137" s="200">
        <v>11.55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148</v>
      </c>
      <c r="AU137" s="206" t="s">
        <v>82</v>
      </c>
      <c r="AV137" s="13" t="s">
        <v>82</v>
      </c>
      <c r="AW137" s="13" t="s">
        <v>33</v>
      </c>
      <c r="AX137" s="13" t="s">
        <v>72</v>
      </c>
      <c r="AY137" s="206" t="s">
        <v>137</v>
      </c>
    </row>
    <row r="138" spans="1:65" s="13" customFormat="1" ht="11.25" x14ac:dyDescent="0.2">
      <c r="B138" s="195"/>
      <c r="C138" s="196"/>
      <c r="D138" s="197" t="s">
        <v>148</v>
      </c>
      <c r="E138" s="198" t="s">
        <v>19</v>
      </c>
      <c r="F138" s="199" t="s">
        <v>1347</v>
      </c>
      <c r="G138" s="196"/>
      <c r="H138" s="200">
        <v>9.2609999999999992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148</v>
      </c>
      <c r="AU138" s="206" t="s">
        <v>82</v>
      </c>
      <c r="AV138" s="13" t="s">
        <v>82</v>
      </c>
      <c r="AW138" s="13" t="s">
        <v>33</v>
      </c>
      <c r="AX138" s="13" t="s">
        <v>72</v>
      </c>
      <c r="AY138" s="206" t="s">
        <v>137</v>
      </c>
    </row>
    <row r="139" spans="1:65" s="16" customFormat="1" ht="11.25" x14ac:dyDescent="0.2">
      <c r="B139" s="228"/>
      <c r="C139" s="229"/>
      <c r="D139" s="197" t="s">
        <v>148</v>
      </c>
      <c r="E139" s="230" t="s">
        <v>19</v>
      </c>
      <c r="F139" s="231" t="s">
        <v>808</v>
      </c>
      <c r="G139" s="229"/>
      <c r="H139" s="232">
        <v>40.651000000000003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148</v>
      </c>
      <c r="AU139" s="238" t="s">
        <v>82</v>
      </c>
      <c r="AV139" s="16" t="s">
        <v>138</v>
      </c>
      <c r="AW139" s="16" t="s">
        <v>33</v>
      </c>
      <c r="AX139" s="16" t="s">
        <v>72</v>
      </c>
      <c r="AY139" s="238" t="s">
        <v>137</v>
      </c>
    </row>
    <row r="140" spans="1:65" s="14" customFormat="1" ht="11.25" x14ac:dyDescent="0.2">
      <c r="B140" s="207"/>
      <c r="C140" s="208"/>
      <c r="D140" s="197" t="s">
        <v>148</v>
      </c>
      <c r="E140" s="209" t="s">
        <v>19</v>
      </c>
      <c r="F140" s="210" t="s">
        <v>187</v>
      </c>
      <c r="G140" s="208"/>
      <c r="H140" s="209" t="s">
        <v>19</v>
      </c>
      <c r="I140" s="211"/>
      <c r="J140" s="208"/>
      <c r="K140" s="208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148</v>
      </c>
      <c r="AU140" s="216" t="s">
        <v>82</v>
      </c>
      <c r="AV140" s="14" t="s">
        <v>80</v>
      </c>
      <c r="AW140" s="14" t="s">
        <v>33</v>
      </c>
      <c r="AX140" s="14" t="s">
        <v>72</v>
      </c>
      <c r="AY140" s="216" t="s">
        <v>137</v>
      </c>
    </row>
    <row r="141" spans="1:65" s="13" customFormat="1" ht="11.25" x14ac:dyDescent="0.2">
      <c r="B141" s="195"/>
      <c r="C141" s="196"/>
      <c r="D141" s="197" t="s">
        <v>148</v>
      </c>
      <c r="E141" s="198" t="s">
        <v>19</v>
      </c>
      <c r="F141" s="199" t="s">
        <v>1348</v>
      </c>
      <c r="G141" s="196"/>
      <c r="H141" s="200">
        <v>-0.86899999999999999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148</v>
      </c>
      <c r="AU141" s="206" t="s">
        <v>82</v>
      </c>
      <c r="AV141" s="13" t="s">
        <v>82</v>
      </c>
      <c r="AW141" s="13" t="s">
        <v>33</v>
      </c>
      <c r="AX141" s="13" t="s">
        <v>72</v>
      </c>
      <c r="AY141" s="206" t="s">
        <v>137</v>
      </c>
    </row>
    <row r="142" spans="1:65" s="13" customFormat="1" ht="11.25" x14ac:dyDescent="0.2">
      <c r="B142" s="195"/>
      <c r="C142" s="196"/>
      <c r="D142" s="197" t="s">
        <v>148</v>
      </c>
      <c r="E142" s="198" t="s">
        <v>19</v>
      </c>
      <c r="F142" s="199" t="s">
        <v>188</v>
      </c>
      <c r="G142" s="196"/>
      <c r="H142" s="200">
        <v>-1.379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148</v>
      </c>
      <c r="AU142" s="206" t="s">
        <v>82</v>
      </c>
      <c r="AV142" s="13" t="s">
        <v>82</v>
      </c>
      <c r="AW142" s="13" t="s">
        <v>33</v>
      </c>
      <c r="AX142" s="13" t="s">
        <v>72</v>
      </c>
      <c r="AY142" s="206" t="s">
        <v>137</v>
      </c>
    </row>
    <row r="143" spans="1:65" s="13" customFormat="1" ht="11.25" x14ac:dyDescent="0.2">
      <c r="B143" s="195"/>
      <c r="C143" s="196"/>
      <c r="D143" s="197" t="s">
        <v>148</v>
      </c>
      <c r="E143" s="198" t="s">
        <v>19</v>
      </c>
      <c r="F143" s="199" t="s">
        <v>1349</v>
      </c>
      <c r="G143" s="196"/>
      <c r="H143" s="200">
        <v>-2.3639999999999999</v>
      </c>
      <c r="I143" s="201"/>
      <c r="J143" s="196"/>
      <c r="K143" s="196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148</v>
      </c>
      <c r="AU143" s="206" t="s">
        <v>82</v>
      </c>
      <c r="AV143" s="13" t="s">
        <v>82</v>
      </c>
      <c r="AW143" s="13" t="s">
        <v>33</v>
      </c>
      <c r="AX143" s="13" t="s">
        <v>72</v>
      </c>
      <c r="AY143" s="206" t="s">
        <v>137</v>
      </c>
    </row>
    <row r="144" spans="1:65" s="14" customFormat="1" ht="11.25" x14ac:dyDescent="0.2">
      <c r="B144" s="207"/>
      <c r="C144" s="208"/>
      <c r="D144" s="197" t="s">
        <v>148</v>
      </c>
      <c r="E144" s="209" t="s">
        <v>19</v>
      </c>
      <c r="F144" s="210" t="s">
        <v>279</v>
      </c>
      <c r="G144" s="208"/>
      <c r="H144" s="209" t="s">
        <v>19</v>
      </c>
      <c r="I144" s="211"/>
      <c r="J144" s="208"/>
      <c r="K144" s="208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148</v>
      </c>
      <c r="AU144" s="216" t="s">
        <v>82</v>
      </c>
      <c r="AV144" s="14" t="s">
        <v>80</v>
      </c>
      <c r="AW144" s="14" t="s">
        <v>33</v>
      </c>
      <c r="AX144" s="14" t="s">
        <v>72</v>
      </c>
      <c r="AY144" s="216" t="s">
        <v>137</v>
      </c>
    </row>
    <row r="145" spans="1:65" s="13" customFormat="1" ht="11.25" x14ac:dyDescent="0.2">
      <c r="B145" s="195"/>
      <c r="C145" s="196"/>
      <c r="D145" s="197" t="s">
        <v>148</v>
      </c>
      <c r="E145" s="198" t="s">
        <v>19</v>
      </c>
      <c r="F145" s="199" t="s">
        <v>1350</v>
      </c>
      <c r="G145" s="196"/>
      <c r="H145" s="200">
        <v>0.29199999999999998</v>
      </c>
      <c r="I145" s="201"/>
      <c r="J145" s="196"/>
      <c r="K145" s="196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148</v>
      </c>
      <c r="AU145" s="206" t="s">
        <v>82</v>
      </c>
      <c r="AV145" s="13" t="s">
        <v>82</v>
      </c>
      <c r="AW145" s="13" t="s">
        <v>33</v>
      </c>
      <c r="AX145" s="13" t="s">
        <v>72</v>
      </c>
      <c r="AY145" s="206" t="s">
        <v>137</v>
      </c>
    </row>
    <row r="146" spans="1:65" s="13" customFormat="1" ht="11.25" x14ac:dyDescent="0.2">
      <c r="B146" s="195"/>
      <c r="C146" s="196"/>
      <c r="D146" s="197" t="s">
        <v>148</v>
      </c>
      <c r="E146" s="198" t="s">
        <v>19</v>
      </c>
      <c r="F146" s="199" t="s">
        <v>1351</v>
      </c>
      <c r="G146" s="196"/>
      <c r="H146" s="200">
        <v>0.41199999999999998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148</v>
      </c>
      <c r="AU146" s="206" t="s">
        <v>82</v>
      </c>
      <c r="AV146" s="13" t="s">
        <v>82</v>
      </c>
      <c r="AW146" s="13" t="s">
        <v>33</v>
      </c>
      <c r="AX146" s="13" t="s">
        <v>72</v>
      </c>
      <c r="AY146" s="206" t="s">
        <v>137</v>
      </c>
    </row>
    <row r="147" spans="1:65" s="15" customFormat="1" ht="11.25" x14ac:dyDescent="0.2">
      <c r="B147" s="217"/>
      <c r="C147" s="218"/>
      <c r="D147" s="197" t="s">
        <v>148</v>
      </c>
      <c r="E147" s="219" t="s">
        <v>19</v>
      </c>
      <c r="F147" s="220" t="s">
        <v>189</v>
      </c>
      <c r="G147" s="218"/>
      <c r="H147" s="221">
        <v>36.743000000000002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148</v>
      </c>
      <c r="AU147" s="227" t="s">
        <v>82</v>
      </c>
      <c r="AV147" s="15" t="s">
        <v>144</v>
      </c>
      <c r="AW147" s="15" t="s">
        <v>33</v>
      </c>
      <c r="AX147" s="15" t="s">
        <v>80</v>
      </c>
      <c r="AY147" s="227" t="s">
        <v>137</v>
      </c>
    </row>
    <row r="148" spans="1:65" s="2" customFormat="1" ht="21.75" customHeight="1" x14ac:dyDescent="0.2">
      <c r="A148" s="36"/>
      <c r="B148" s="37"/>
      <c r="C148" s="176" t="s">
        <v>175</v>
      </c>
      <c r="D148" s="176" t="s">
        <v>140</v>
      </c>
      <c r="E148" s="177" t="s">
        <v>351</v>
      </c>
      <c r="F148" s="178" t="s">
        <v>352</v>
      </c>
      <c r="G148" s="179" t="s">
        <v>143</v>
      </c>
      <c r="H148" s="180">
        <v>55.753999999999998</v>
      </c>
      <c r="I148" s="181"/>
      <c r="J148" s="182">
        <f>ROUND(I148*H148,2)</f>
        <v>0</v>
      </c>
      <c r="K148" s="183"/>
      <c r="L148" s="41"/>
      <c r="M148" s="184" t="s">
        <v>19</v>
      </c>
      <c r="N148" s="185" t="s">
        <v>43</v>
      </c>
      <c r="O148" s="66"/>
      <c r="P148" s="186">
        <f>O148*H148</f>
        <v>0</v>
      </c>
      <c r="Q148" s="186">
        <v>4.5500000000000002E-3</v>
      </c>
      <c r="R148" s="186">
        <f>Q148*H148</f>
        <v>0.25368069999999998</v>
      </c>
      <c r="S148" s="186">
        <v>0</v>
      </c>
      <c r="T148" s="18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8" t="s">
        <v>144</v>
      </c>
      <c r="AT148" s="188" t="s">
        <v>140</v>
      </c>
      <c r="AU148" s="188" t="s">
        <v>82</v>
      </c>
      <c r="AY148" s="19" t="s">
        <v>137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9" t="s">
        <v>80</v>
      </c>
      <c r="BK148" s="189">
        <f>ROUND(I148*H148,2)</f>
        <v>0</v>
      </c>
      <c r="BL148" s="19" t="s">
        <v>144</v>
      </c>
      <c r="BM148" s="188" t="s">
        <v>1352</v>
      </c>
    </row>
    <row r="149" spans="1:65" s="2" customFormat="1" ht="11.25" x14ac:dyDescent="0.2">
      <c r="A149" s="36"/>
      <c r="B149" s="37"/>
      <c r="C149" s="38"/>
      <c r="D149" s="190" t="s">
        <v>146</v>
      </c>
      <c r="E149" s="38"/>
      <c r="F149" s="191" t="s">
        <v>354</v>
      </c>
      <c r="G149" s="38"/>
      <c r="H149" s="38"/>
      <c r="I149" s="192"/>
      <c r="J149" s="38"/>
      <c r="K149" s="38"/>
      <c r="L149" s="41"/>
      <c r="M149" s="193"/>
      <c r="N149" s="194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146</v>
      </c>
      <c r="AU149" s="19" t="s">
        <v>82</v>
      </c>
    </row>
    <row r="150" spans="1:65" s="13" customFormat="1" ht="11.25" x14ac:dyDescent="0.2">
      <c r="B150" s="195"/>
      <c r="C150" s="196"/>
      <c r="D150" s="197" t="s">
        <v>148</v>
      </c>
      <c r="E150" s="198" t="s">
        <v>19</v>
      </c>
      <c r="F150" s="199" t="s">
        <v>1353</v>
      </c>
      <c r="G150" s="196"/>
      <c r="H150" s="200">
        <v>16.663</v>
      </c>
      <c r="I150" s="201"/>
      <c r="J150" s="196"/>
      <c r="K150" s="196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148</v>
      </c>
      <c r="AU150" s="206" t="s">
        <v>82</v>
      </c>
      <c r="AV150" s="13" t="s">
        <v>82</v>
      </c>
      <c r="AW150" s="13" t="s">
        <v>33</v>
      </c>
      <c r="AX150" s="13" t="s">
        <v>72</v>
      </c>
      <c r="AY150" s="206" t="s">
        <v>137</v>
      </c>
    </row>
    <row r="151" spans="1:65" s="13" customFormat="1" ht="11.25" x14ac:dyDescent="0.2">
      <c r="B151" s="195"/>
      <c r="C151" s="196"/>
      <c r="D151" s="197" t="s">
        <v>148</v>
      </c>
      <c r="E151" s="198" t="s">
        <v>19</v>
      </c>
      <c r="F151" s="199" t="s">
        <v>1354</v>
      </c>
      <c r="G151" s="196"/>
      <c r="H151" s="200">
        <v>0.39100000000000001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148</v>
      </c>
      <c r="AU151" s="206" t="s">
        <v>82</v>
      </c>
      <c r="AV151" s="13" t="s">
        <v>82</v>
      </c>
      <c r="AW151" s="13" t="s">
        <v>33</v>
      </c>
      <c r="AX151" s="13" t="s">
        <v>72</v>
      </c>
      <c r="AY151" s="206" t="s">
        <v>137</v>
      </c>
    </row>
    <row r="152" spans="1:65" s="13" customFormat="1" ht="11.25" x14ac:dyDescent="0.2">
      <c r="B152" s="195"/>
      <c r="C152" s="196"/>
      <c r="D152" s="197" t="s">
        <v>148</v>
      </c>
      <c r="E152" s="198" t="s">
        <v>19</v>
      </c>
      <c r="F152" s="199" t="s">
        <v>1355</v>
      </c>
      <c r="G152" s="196"/>
      <c r="H152" s="200">
        <v>38.700000000000003</v>
      </c>
      <c r="I152" s="201"/>
      <c r="J152" s="196"/>
      <c r="K152" s="196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148</v>
      </c>
      <c r="AU152" s="206" t="s">
        <v>82</v>
      </c>
      <c r="AV152" s="13" t="s">
        <v>82</v>
      </c>
      <c r="AW152" s="13" t="s">
        <v>33</v>
      </c>
      <c r="AX152" s="13" t="s">
        <v>72</v>
      </c>
      <c r="AY152" s="206" t="s">
        <v>137</v>
      </c>
    </row>
    <row r="153" spans="1:65" s="15" customFormat="1" ht="11.25" x14ac:dyDescent="0.2">
      <c r="B153" s="217"/>
      <c r="C153" s="218"/>
      <c r="D153" s="197" t="s">
        <v>148</v>
      </c>
      <c r="E153" s="219" t="s">
        <v>19</v>
      </c>
      <c r="F153" s="220" t="s">
        <v>189</v>
      </c>
      <c r="G153" s="218"/>
      <c r="H153" s="221">
        <v>55.753999999999998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148</v>
      </c>
      <c r="AU153" s="227" t="s">
        <v>82</v>
      </c>
      <c r="AV153" s="15" t="s">
        <v>144</v>
      </c>
      <c r="AW153" s="15" t="s">
        <v>33</v>
      </c>
      <c r="AX153" s="15" t="s">
        <v>80</v>
      </c>
      <c r="AY153" s="227" t="s">
        <v>137</v>
      </c>
    </row>
    <row r="154" spans="1:65" s="2" customFormat="1" ht="21.75" customHeight="1" x14ac:dyDescent="0.2">
      <c r="A154" s="36"/>
      <c r="B154" s="37"/>
      <c r="C154" s="176" t="s">
        <v>181</v>
      </c>
      <c r="D154" s="176" t="s">
        <v>140</v>
      </c>
      <c r="E154" s="177" t="s">
        <v>365</v>
      </c>
      <c r="F154" s="178" t="s">
        <v>366</v>
      </c>
      <c r="G154" s="179" t="s">
        <v>163</v>
      </c>
      <c r="H154" s="180">
        <v>3.0459999999999998</v>
      </c>
      <c r="I154" s="181"/>
      <c r="J154" s="182">
        <f>ROUND(I154*H154,2)</f>
        <v>0</v>
      </c>
      <c r="K154" s="183"/>
      <c r="L154" s="41"/>
      <c r="M154" s="184" t="s">
        <v>19</v>
      </c>
      <c r="N154" s="185" t="s">
        <v>43</v>
      </c>
      <c r="O154" s="66"/>
      <c r="P154" s="186">
        <f>O154*H154</f>
        <v>0</v>
      </c>
      <c r="Q154" s="186">
        <v>2.2563399999999998</v>
      </c>
      <c r="R154" s="186">
        <f>Q154*H154</f>
        <v>6.8728116399999992</v>
      </c>
      <c r="S154" s="186">
        <v>0</v>
      </c>
      <c r="T154" s="18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8" t="s">
        <v>144</v>
      </c>
      <c r="AT154" s="188" t="s">
        <v>140</v>
      </c>
      <c r="AU154" s="188" t="s">
        <v>82</v>
      </c>
      <c r="AY154" s="19" t="s">
        <v>137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9" t="s">
        <v>80</v>
      </c>
      <c r="BK154" s="189">
        <f>ROUND(I154*H154,2)</f>
        <v>0</v>
      </c>
      <c r="BL154" s="19" t="s">
        <v>144</v>
      </c>
      <c r="BM154" s="188" t="s">
        <v>1356</v>
      </c>
    </row>
    <row r="155" spans="1:65" s="2" customFormat="1" ht="11.25" x14ac:dyDescent="0.2">
      <c r="A155" s="36"/>
      <c r="B155" s="37"/>
      <c r="C155" s="38"/>
      <c r="D155" s="190" t="s">
        <v>146</v>
      </c>
      <c r="E155" s="38"/>
      <c r="F155" s="191" t="s">
        <v>368</v>
      </c>
      <c r="G155" s="38"/>
      <c r="H155" s="38"/>
      <c r="I155" s="192"/>
      <c r="J155" s="38"/>
      <c r="K155" s="38"/>
      <c r="L155" s="41"/>
      <c r="M155" s="193"/>
      <c r="N155" s="194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146</v>
      </c>
      <c r="AU155" s="19" t="s">
        <v>82</v>
      </c>
    </row>
    <row r="156" spans="1:65" s="13" customFormat="1" ht="11.25" x14ac:dyDescent="0.2">
      <c r="B156" s="195"/>
      <c r="C156" s="196"/>
      <c r="D156" s="197" t="s">
        <v>148</v>
      </c>
      <c r="E156" s="198" t="s">
        <v>19</v>
      </c>
      <c r="F156" s="199" t="s">
        <v>1357</v>
      </c>
      <c r="G156" s="196"/>
      <c r="H156" s="200">
        <v>0.91600000000000004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148</v>
      </c>
      <c r="AU156" s="206" t="s">
        <v>82</v>
      </c>
      <c r="AV156" s="13" t="s">
        <v>82</v>
      </c>
      <c r="AW156" s="13" t="s">
        <v>33</v>
      </c>
      <c r="AX156" s="13" t="s">
        <v>72</v>
      </c>
      <c r="AY156" s="206" t="s">
        <v>137</v>
      </c>
    </row>
    <row r="157" spans="1:65" s="13" customFormat="1" ht="11.25" x14ac:dyDescent="0.2">
      <c r="B157" s="195"/>
      <c r="C157" s="196"/>
      <c r="D157" s="197" t="s">
        <v>148</v>
      </c>
      <c r="E157" s="198" t="s">
        <v>19</v>
      </c>
      <c r="F157" s="199" t="s">
        <v>1358</v>
      </c>
      <c r="G157" s="196"/>
      <c r="H157" s="200">
        <v>0.39100000000000001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148</v>
      </c>
      <c r="AU157" s="206" t="s">
        <v>82</v>
      </c>
      <c r="AV157" s="13" t="s">
        <v>82</v>
      </c>
      <c r="AW157" s="13" t="s">
        <v>33</v>
      </c>
      <c r="AX157" s="13" t="s">
        <v>72</v>
      </c>
      <c r="AY157" s="206" t="s">
        <v>137</v>
      </c>
    </row>
    <row r="158" spans="1:65" s="13" customFormat="1" ht="11.25" x14ac:dyDescent="0.2">
      <c r="B158" s="195"/>
      <c r="C158" s="196"/>
      <c r="D158" s="197" t="s">
        <v>148</v>
      </c>
      <c r="E158" s="198" t="s">
        <v>19</v>
      </c>
      <c r="F158" s="199" t="s">
        <v>1359</v>
      </c>
      <c r="G158" s="196"/>
      <c r="H158" s="200">
        <v>6.0999999999999999E-2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148</v>
      </c>
      <c r="AU158" s="206" t="s">
        <v>82</v>
      </c>
      <c r="AV158" s="13" t="s">
        <v>82</v>
      </c>
      <c r="AW158" s="13" t="s">
        <v>33</v>
      </c>
      <c r="AX158" s="13" t="s">
        <v>72</v>
      </c>
      <c r="AY158" s="206" t="s">
        <v>137</v>
      </c>
    </row>
    <row r="159" spans="1:65" s="13" customFormat="1" ht="11.25" x14ac:dyDescent="0.2">
      <c r="B159" s="195"/>
      <c r="C159" s="196"/>
      <c r="D159" s="197" t="s">
        <v>148</v>
      </c>
      <c r="E159" s="198" t="s">
        <v>19</v>
      </c>
      <c r="F159" s="199" t="s">
        <v>1360</v>
      </c>
      <c r="G159" s="196"/>
      <c r="H159" s="200">
        <v>0.91300000000000003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148</v>
      </c>
      <c r="AU159" s="206" t="s">
        <v>82</v>
      </c>
      <c r="AV159" s="13" t="s">
        <v>82</v>
      </c>
      <c r="AW159" s="13" t="s">
        <v>33</v>
      </c>
      <c r="AX159" s="13" t="s">
        <v>72</v>
      </c>
      <c r="AY159" s="206" t="s">
        <v>137</v>
      </c>
    </row>
    <row r="160" spans="1:65" s="13" customFormat="1" ht="11.25" x14ac:dyDescent="0.2">
      <c r="B160" s="195"/>
      <c r="C160" s="196"/>
      <c r="D160" s="197" t="s">
        <v>148</v>
      </c>
      <c r="E160" s="198" t="s">
        <v>19</v>
      </c>
      <c r="F160" s="199" t="s">
        <v>1361</v>
      </c>
      <c r="G160" s="196"/>
      <c r="H160" s="200">
        <v>0.76500000000000001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148</v>
      </c>
      <c r="AU160" s="206" t="s">
        <v>82</v>
      </c>
      <c r="AV160" s="13" t="s">
        <v>82</v>
      </c>
      <c r="AW160" s="13" t="s">
        <v>33</v>
      </c>
      <c r="AX160" s="13" t="s">
        <v>72</v>
      </c>
      <c r="AY160" s="206" t="s">
        <v>137</v>
      </c>
    </row>
    <row r="161" spans="1:65" s="15" customFormat="1" ht="11.25" x14ac:dyDescent="0.2">
      <c r="B161" s="217"/>
      <c r="C161" s="218"/>
      <c r="D161" s="197" t="s">
        <v>148</v>
      </c>
      <c r="E161" s="219" t="s">
        <v>19</v>
      </c>
      <c r="F161" s="220" t="s">
        <v>189</v>
      </c>
      <c r="G161" s="218"/>
      <c r="H161" s="221">
        <v>3.0459999999999998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148</v>
      </c>
      <c r="AU161" s="227" t="s">
        <v>82</v>
      </c>
      <c r="AV161" s="15" t="s">
        <v>144</v>
      </c>
      <c r="AW161" s="15" t="s">
        <v>33</v>
      </c>
      <c r="AX161" s="15" t="s">
        <v>80</v>
      </c>
      <c r="AY161" s="227" t="s">
        <v>137</v>
      </c>
    </row>
    <row r="162" spans="1:65" s="2" customFormat="1" ht="24.2" customHeight="1" x14ac:dyDescent="0.2">
      <c r="A162" s="36"/>
      <c r="B162" s="37"/>
      <c r="C162" s="176" t="s">
        <v>190</v>
      </c>
      <c r="D162" s="176" t="s">
        <v>140</v>
      </c>
      <c r="E162" s="177" t="s">
        <v>386</v>
      </c>
      <c r="F162" s="178" t="s">
        <v>387</v>
      </c>
      <c r="G162" s="179" t="s">
        <v>163</v>
      </c>
      <c r="H162" s="180">
        <v>3.0459999999999998</v>
      </c>
      <c r="I162" s="181"/>
      <c r="J162" s="182">
        <f>ROUND(I162*H162,2)</f>
        <v>0</v>
      </c>
      <c r="K162" s="183"/>
      <c r="L162" s="41"/>
      <c r="M162" s="184" t="s">
        <v>19</v>
      </c>
      <c r="N162" s="185" t="s">
        <v>43</v>
      </c>
      <c r="O162" s="66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8" t="s">
        <v>144</v>
      </c>
      <c r="AT162" s="188" t="s">
        <v>140</v>
      </c>
      <c r="AU162" s="188" t="s">
        <v>82</v>
      </c>
      <c r="AY162" s="19" t="s">
        <v>137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9" t="s">
        <v>80</v>
      </c>
      <c r="BK162" s="189">
        <f>ROUND(I162*H162,2)</f>
        <v>0</v>
      </c>
      <c r="BL162" s="19" t="s">
        <v>144</v>
      </c>
      <c r="BM162" s="188" t="s">
        <v>1362</v>
      </c>
    </row>
    <row r="163" spans="1:65" s="2" customFormat="1" ht="11.25" x14ac:dyDescent="0.2">
      <c r="A163" s="36"/>
      <c r="B163" s="37"/>
      <c r="C163" s="38"/>
      <c r="D163" s="190" t="s">
        <v>146</v>
      </c>
      <c r="E163" s="38"/>
      <c r="F163" s="191" t="s">
        <v>389</v>
      </c>
      <c r="G163" s="38"/>
      <c r="H163" s="38"/>
      <c r="I163" s="192"/>
      <c r="J163" s="38"/>
      <c r="K163" s="38"/>
      <c r="L163" s="41"/>
      <c r="M163" s="193"/>
      <c r="N163" s="194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146</v>
      </c>
      <c r="AU163" s="19" t="s">
        <v>82</v>
      </c>
    </row>
    <row r="164" spans="1:65" s="2" customFormat="1" ht="16.5" customHeight="1" x14ac:dyDescent="0.2">
      <c r="A164" s="36"/>
      <c r="B164" s="37"/>
      <c r="C164" s="176" t="s">
        <v>197</v>
      </c>
      <c r="D164" s="176" t="s">
        <v>140</v>
      </c>
      <c r="E164" s="177" t="s">
        <v>391</v>
      </c>
      <c r="F164" s="178" t="s">
        <v>392</v>
      </c>
      <c r="G164" s="179" t="s">
        <v>170</v>
      </c>
      <c r="H164" s="180">
        <v>0.14599999999999999</v>
      </c>
      <c r="I164" s="181"/>
      <c r="J164" s="182">
        <f>ROUND(I164*H164,2)</f>
        <v>0</v>
      </c>
      <c r="K164" s="183"/>
      <c r="L164" s="41"/>
      <c r="M164" s="184" t="s">
        <v>19</v>
      </c>
      <c r="N164" s="185" t="s">
        <v>43</v>
      </c>
      <c r="O164" s="66"/>
      <c r="P164" s="186">
        <f>O164*H164</f>
        <v>0</v>
      </c>
      <c r="Q164" s="186">
        <v>1.06277</v>
      </c>
      <c r="R164" s="186">
        <f>Q164*H164</f>
        <v>0.15516442</v>
      </c>
      <c r="S164" s="186">
        <v>0</v>
      </c>
      <c r="T164" s="18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8" t="s">
        <v>144</v>
      </c>
      <c r="AT164" s="188" t="s">
        <v>140</v>
      </c>
      <c r="AU164" s="188" t="s">
        <v>82</v>
      </c>
      <c r="AY164" s="19" t="s">
        <v>137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9" t="s">
        <v>80</v>
      </c>
      <c r="BK164" s="189">
        <f>ROUND(I164*H164,2)</f>
        <v>0</v>
      </c>
      <c r="BL164" s="19" t="s">
        <v>144</v>
      </c>
      <c r="BM164" s="188" t="s">
        <v>1363</v>
      </c>
    </row>
    <row r="165" spans="1:65" s="2" customFormat="1" ht="11.25" x14ac:dyDescent="0.2">
      <c r="A165" s="36"/>
      <c r="B165" s="37"/>
      <c r="C165" s="38"/>
      <c r="D165" s="190" t="s">
        <v>146</v>
      </c>
      <c r="E165" s="38"/>
      <c r="F165" s="191" t="s">
        <v>394</v>
      </c>
      <c r="G165" s="38"/>
      <c r="H165" s="38"/>
      <c r="I165" s="192"/>
      <c r="J165" s="38"/>
      <c r="K165" s="38"/>
      <c r="L165" s="41"/>
      <c r="M165" s="193"/>
      <c r="N165" s="194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146</v>
      </c>
      <c r="AU165" s="19" t="s">
        <v>82</v>
      </c>
    </row>
    <row r="166" spans="1:65" s="13" customFormat="1" ht="11.25" x14ac:dyDescent="0.2">
      <c r="B166" s="195"/>
      <c r="C166" s="196"/>
      <c r="D166" s="197" t="s">
        <v>148</v>
      </c>
      <c r="E166" s="198" t="s">
        <v>19</v>
      </c>
      <c r="F166" s="199" t="s">
        <v>1364</v>
      </c>
      <c r="G166" s="196"/>
      <c r="H166" s="200">
        <v>0.14599999999999999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148</v>
      </c>
      <c r="AU166" s="206" t="s">
        <v>82</v>
      </c>
      <c r="AV166" s="13" t="s">
        <v>82</v>
      </c>
      <c r="AW166" s="13" t="s">
        <v>33</v>
      </c>
      <c r="AX166" s="13" t="s">
        <v>80</v>
      </c>
      <c r="AY166" s="206" t="s">
        <v>137</v>
      </c>
    </row>
    <row r="167" spans="1:65" s="2" customFormat="1" ht="24.2" customHeight="1" x14ac:dyDescent="0.2">
      <c r="A167" s="36"/>
      <c r="B167" s="37"/>
      <c r="C167" s="176" t="s">
        <v>206</v>
      </c>
      <c r="D167" s="176" t="s">
        <v>140</v>
      </c>
      <c r="E167" s="177" t="s">
        <v>399</v>
      </c>
      <c r="F167" s="178" t="s">
        <v>400</v>
      </c>
      <c r="G167" s="179" t="s">
        <v>200</v>
      </c>
      <c r="H167" s="180">
        <v>63.55</v>
      </c>
      <c r="I167" s="181"/>
      <c r="J167" s="182">
        <f>ROUND(I167*H167,2)</f>
        <v>0</v>
      </c>
      <c r="K167" s="183"/>
      <c r="L167" s="41"/>
      <c r="M167" s="184" t="s">
        <v>19</v>
      </c>
      <c r="N167" s="185" t="s">
        <v>43</v>
      </c>
      <c r="O167" s="66"/>
      <c r="P167" s="186">
        <f>O167*H167</f>
        <v>0</v>
      </c>
      <c r="Q167" s="186">
        <v>2.0000000000000002E-5</v>
      </c>
      <c r="R167" s="186">
        <f>Q167*H167</f>
        <v>1.271E-3</v>
      </c>
      <c r="S167" s="186">
        <v>0</v>
      </c>
      <c r="T167" s="18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8" t="s">
        <v>144</v>
      </c>
      <c r="AT167" s="188" t="s">
        <v>140</v>
      </c>
      <c r="AU167" s="188" t="s">
        <v>82</v>
      </c>
      <c r="AY167" s="19" t="s">
        <v>137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9" t="s">
        <v>80</v>
      </c>
      <c r="BK167" s="189">
        <f>ROUND(I167*H167,2)</f>
        <v>0</v>
      </c>
      <c r="BL167" s="19" t="s">
        <v>144</v>
      </c>
      <c r="BM167" s="188" t="s">
        <v>1365</v>
      </c>
    </row>
    <row r="168" spans="1:65" s="2" customFormat="1" ht="11.25" x14ac:dyDescent="0.2">
      <c r="A168" s="36"/>
      <c r="B168" s="37"/>
      <c r="C168" s="38"/>
      <c r="D168" s="190" t="s">
        <v>146</v>
      </c>
      <c r="E168" s="38"/>
      <c r="F168" s="191" t="s">
        <v>402</v>
      </c>
      <c r="G168" s="38"/>
      <c r="H168" s="38"/>
      <c r="I168" s="192"/>
      <c r="J168" s="38"/>
      <c r="K168" s="38"/>
      <c r="L168" s="41"/>
      <c r="M168" s="193"/>
      <c r="N168" s="194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146</v>
      </c>
      <c r="AU168" s="19" t="s">
        <v>82</v>
      </c>
    </row>
    <row r="169" spans="1:65" s="13" customFormat="1" ht="11.25" x14ac:dyDescent="0.2">
      <c r="B169" s="195"/>
      <c r="C169" s="196"/>
      <c r="D169" s="197" t="s">
        <v>148</v>
      </c>
      <c r="E169" s="198" t="s">
        <v>19</v>
      </c>
      <c r="F169" s="199" t="s">
        <v>1366</v>
      </c>
      <c r="G169" s="196"/>
      <c r="H169" s="200">
        <v>16.5</v>
      </c>
      <c r="I169" s="201"/>
      <c r="J169" s="196"/>
      <c r="K169" s="196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148</v>
      </c>
      <c r="AU169" s="206" t="s">
        <v>82</v>
      </c>
      <c r="AV169" s="13" t="s">
        <v>82</v>
      </c>
      <c r="AW169" s="13" t="s">
        <v>33</v>
      </c>
      <c r="AX169" s="13" t="s">
        <v>72</v>
      </c>
      <c r="AY169" s="206" t="s">
        <v>137</v>
      </c>
    </row>
    <row r="170" spans="1:65" s="13" customFormat="1" ht="11.25" x14ac:dyDescent="0.2">
      <c r="B170" s="195"/>
      <c r="C170" s="196"/>
      <c r="D170" s="197" t="s">
        <v>148</v>
      </c>
      <c r="E170" s="198" t="s">
        <v>19</v>
      </c>
      <c r="F170" s="199" t="s">
        <v>1367</v>
      </c>
      <c r="G170" s="196"/>
      <c r="H170" s="200">
        <v>4.7</v>
      </c>
      <c r="I170" s="201"/>
      <c r="J170" s="196"/>
      <c r="K170" s="196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148</v>
      </c>
      <c r="AU170" s="206" t="s">
        <v>82</v>
      </c>
      <c r="AV170" s="13" t="s">
        <v>82</v>
      </c>
      <c r="AW170" s="13" t="s">
        <v>33</v>
      </c>
      <c r="AX170" s="13" t="s">
        <v>72</v>
      </c>
      <c r="AY170" s="206" t="s">
        <v>137</v>
      </c>
    </row>
    <row r="171" spans="1:65" s="13" customFormat="1" ht="11.25" x14ac:dyDescent="0.2">
      <c r="B171" s="195"/>
      <c r="C171" s="196"/>
      <c r="D171" s="197" t="s">
        <v>148</v>
      </c>
      <c r="E171" s="198" t="s">
        <v>19</v>
      </c>
      <c r="F171" s="199" t="s">
        <v>1368</v>
      </c>
      <c r="G171" s="196"/>
      <c r="H171" s="200">
        <v>6.9</v>
      </c>
      <c r="I171" s="201"/>
      <c r="J171" s="196"/>
      <c r="K171" s="196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148</v>
      </c>
      <c r="AU171" s="206" t="s">
        <v>82</v>
      </c>
      <c r="AV171" s="13" t="s">
        <v>82</v>
      </c>
      <c r="AW171" s="13" t="s">
        <v>33</v>
      </c>
      <c r="AX171" s="13" t="s">
        <v>72</v>
      </c>
      <c r="AY171" s="206" t="s">
        <v>137</v>
      </c>
    </row>
    <row r="172" spans="1:65" s="13" customFormat="1" ht="11.25" x14ac:dyDescent="0.2">
      <c r="B172" s="195"/>
      <c r="C172" s="196"/>
      <c r="D172" s="197" t="s">
        <v>148</v>
      </c>
      <c r="E172" s="198" t="s">
        <v>19</v>
      </c>
      <c r="F172" s="199" t="s">
        <v>1369</v>
      </c>
      <c r="G172" s="196"/>
      <c r="H172" s="200">
        <v>4.41</v>
      </c>
      <c r="I172" s="201"/>
      <c r="J172" s="196"/>
      <c r="K172" s="196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148</v>
      </c>
      <c r="AU172" s="206" t="s">
        <v>82</v>
      </c>
      <c r="AV172" s="13" t="s">
        <v>82</v>
      </c>
      <c r="AW172" s="13" t="s">
        <v>33</v>
      </c>
      <c r="AX172" s="13" t="s">
        <v>72</v>
      </c>
      <c r="AY172" s="206" t="s">
        <v>137</v>
      </c>
    </row>
    <row r="173" spans="1:65" s="13" customFormat="1" ht="11.25" x14ac:dyDescent="0.2">
      <c r="B173" s="195"/>
      <c r="C173" s="196"/>
      <c r="D173" s="197" t="s">
        <v>148</v>
      </c>
      <c r="E173" s="198" t="s">
        <v>19</v>
      </c>
      <c r="F173" s="199" t="s">
        <v>1370</v>
      </c>
      <c r="G173" s="196"/>
      <c r="H173" s="200">
        <v>16.079999999999998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148</v>
      </c>
      <c r="AU173" s="206" t="s">
        <v>82</v>
      </c>
      <c r="AV173" s="13" t="s">
        <v>82</v>
      </c>
      <c r="AW173" s="13" t="s">
        <v>33</v>
      </c>
      <c r="AX173" s="13" t="s">
        <v>72</v>
      </c>
      <c r="AY173" s="206" t="s">
        <v>137</v>
      </c>
    </row>
    <row r="174" spans="1:65" s="13" customFormat="1" ht="11.25" x14ac:dyDescent="0.2">
      <c r="B174" s="195"/>
      <c r="C174" s="196"/>
      <c r="D174" s="197" t="s">
        <v>148</v>
      </c>
      <c r="E174" s="198" t="s">
        <v>19</v>
      </c>
      <c r="F174" s="199" t="s">
        <v>1371</v>
      </c>
      <c r="G174" s="196"/>
      <c r="H174" s="200">
        <v>14.96</v>
      </c>
      <c r="I174" s="201"/>
      <c r="J174" s="196"/>
      <c r="K174" s="196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148</v>
      </c>
      <c r="AU174" s="206" t="s">
        <v>82</v>
      </c>
      <c r="AV174" s="13" t="s">
        <v>82</v>
      </c>
      <c r="AW174" s="13" t="s">
        <v>33</v>
      </c>
      <c r="AX174" s="13" t="s">
        <v>72</v>
      </c>
      <c r="AY174" s="206" t="s">
        <v>137</v>
      </c>
    </row>
    <row r="175" spans="1:65" s="15" customFormat="1" ht="11.25" x14ac:dyDescent="0.2">
      <c r="B175" s="217"/>
      <c r="C175" s="218"/>
      <c r="D175" s="197" t="s">
        <v>148</v>
      </c>
      <c r="E175" s="219" t="s">
        <v>19</v>
      </c>
      <c r="F175" s="220" t="s">
        <v>189</v>
      </c>
      <c r="G175" s="218"/>
      <c r="H175" s="221">
        <v>63.55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148</v>
      </c>
      <c r="AU175" s="227" t="s">
        <v>82</v>
      </c>
      <c r="AV175" s="15" t="s">
        <v>144</v>
      </c>
      <c r="AW175" s="15" t="s">
        <v>33</v>
      </c>
      <c r="AX175" s="15" t="s">
        <v>80</v>
      </c>
      <c r="AY175" s="227" t="s">
        <v>137</v>
      </c>
    </row>
    <row r="176" spans="1:65" s="2" customFormat="1" ht="24.2" customHeight="1" x14ac:dyDescent="0.2">
      <c r="A176" s="36"/>
      <c r="B176" s="37"/>
      <c r="C176" s="176" t="s">
        <v>212</v>
      </c>
      <c r="D176" s="176" t="s">
        <v>140</v>
      </c>
      <c r="E176" s="177" t="s">
        <v>426</v>
      </c>
      <c r="F176" s="178" t="s">
        <v>427</v>
      </c>
      <c r="G176" s="179" t="s">
        <v>152</v>
      </c>
      <c r="H176" s="180">
        <v>5</v>
      </c>
      <c r="I176" s="181"/>
      <c r="J176" s="182">
        <f>ROUND(I176*H176,2)</f>
        <v>0</v>
      </c>
      <c r="K176" s="183"/>
      <c r="L176" s="41"/>
      <c r="M176" s="184" t="s">
        <v>19</v>
      </c>
      <c r="N176" s="185" t="s">
        <v>43</v>
      </c>
      <c r="O176" s="66"/>
      <c r="P176" s="186">
        <f>O176*H176</f>
        <v>0</v>
      </c>
      <c r="Q176" s="186">
        <v>4.684E-2</v>
      </c>
      <c r="R176" s="186">
        <f>Q176*H176</f>
        <v>0.23419999999999999</v>
      </c>
      <c r="S176" s="186">
        <v>0</v>
      </c>
      <c r="T176" s="187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8" t="s">
        <v>144</v>
      </c>
      <c r="AT176" s="188" t="s">
        <v>140</v>
      </c>
      <c r="AU176" s="188" t="s">
        <v>82</v>
      </c>
      <c r="AY176" s="19" t="s">
        <v>137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19" t="s">
        <v>80</v>
      </c>
      <c r="BK176" s="189">
        <f>ROUND(I176*H176,2)</f>
        <v>0</v>
      </c>
      <c r="BL176" s="19" t="s">
        <v>144</v>
      </c>
      <c r="BM176" s="188" t="s">
        <v>1372</v>
      </c>
    </row>
    <row r="177" spans="1:65" s="2" customFormat="1" ht="11.25" x14ac:dyDescent="0.2">
      <c r="A177" s="36"/>
      <c r="B177" s="37"/>
      <c r="C177" s="38"/>
      <c r="D177" s="190" t="s">
        <v>146</v>
      </c>
      <c r="E177" s="38"/>
      <c r="F177" s="191" t="s">
        <v>429</v>
      </c>
      <c r="G177" s="38"/>
      <c r="H177" s="38"/>
      <c r="I177" s="192"/>
      <c r="J177" s="38"/>
      <c r="K177" s="38"/>
      <c r="L177" s="41"/>
      <c r="M177" s="193"/>
      <c r="N177" s="194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146</v>
      </c>
      <c r="AU177" s="19" t="s">
        <v>82</v>
      </c>
    </row>
    <row r="178" spans="1:65" s="2" customFormat="1" ht="16.5" customHeight="1" x14ac:dyDescent="0.2">
      <c r="A178" s="36"/>
      <c r="B178" s="37"/>
      <c r="C178" s="239" t="s">
        <v>219</v>
      </c>
      <c r="D178" s="239" t="s">
        <v>434</v>
      </c>
      <c r="E178" s="240" t="s">
        <v>1373</v>
      </c>
      <c r="F178" s="241" t="s">
        <v>1374</v>
      </c>
      <c r="G178" s="242" t="s">
        <v>152</v>
      </c>
      <c r="H178" s="243">
        <v>1</v>
      </c>
      <c r="I178" s="244"/>
      <c r="J178" s="245">
        <f>ROUND(I178*H178,2)</f>
        <v>0</v>
      </c>
      <c r="K178" s="246"/>
      <c r="L178" s="247"/>
      <c r="M178" s="248" t="s">
        <v>19</v>
      </c>
      <c r="N178" s="249" t="s">
        <v>43</v>
      </c>
      <c r="O178" s="66"/>
      <c r="P178" s="186">
        <f>O178*H178</f>
        <v>0</v>
      </c>
      <c r="Q178" s="186">
        <v>1.201E-2</v>
      </c>
      <c r="R178" s="186">
        <f>Q178*H178</f>
        <v>1.201E-2</v>
      </c>
      <c r="S178" s="186">
        <v>0</v>
      </c>
      <c r="T178" s="187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8" t="s">
        <v>190</v>
      </c>
      <c r="AT178" s="188" t="s">
        <v>434</v>
      </c>
      <c r="AU178" s="188" t="s">
        <v>82</v>
      </c>
      <c r="AY178" s="19" t="s">
        <v>137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9" t="s">
        <v>80</v>
      </c>
      <c r="BK178" s="189">
        <f>ROUND(I178*H178,2)</f>
        <v>0</v>
      </c>
      <c r="BL178" s="19" t="s">
        <v>144</v>
      </c>
      <c r="BM178" s="188" t="s">
        <v>1375</v>
      </c>
    </row>
    <row r="179" spans="1:65" s="2" customFormat="1" ht="16.5" customHeight="1" x14ac:dyDescent="0.2">
      <c r="A179" s="36"/>
      <c r="B179" s="37"/>
      <c r="C179" s="239" t="s">
        <v>227</v>
      </c>
      <c r="D179" s="239" t="s">
        <v>434</v>
      </c>
      <c r="E179" s="240" t="s">
        <v>449</v>
      </c>
      <c r="F179" s="241" t="s">
        <v>450</v>
      </c>
      <c r="G179" s="242" t="s">
        <v>152</v>
      </c>
      <c r="H179" s="243">
        <v>1</v>
      </c>
      <c r="I179" s="244"/>
      <c r="J179" s="245">
        <f>ROUND(I179*H179,2)</f>
        <v>0</v>
      </c>
      <c r="K179" s="246"/>
      <c r="L179" s="247"/>
      <c r="M179" s="248" t="s">
        <v>19</v>
      </c>
      <c r="N179" s="249" t="s">
        <v>43</v>
      </c>
      <c r="O179" s="66"/>
      <c r="P179" s="186">
        <f>O179*H179</f>
        <v>0</v>
      </c>
      <c r="Q179" s="186">
        <v>1.225E-2</v>
      </c>
      <c r="R179" s="186">
        <f>Q179*H179</f>
        <v>1.225E-2</v>
      </c>
      <c r="S179" s="186">
        <v>0</v>
      </c>
      <c r="T179" s="187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8" t="s">
        <v>190</v>
      </c>
      <c r="AT179" s="188" t="s">
        <v>434</v>
      </c>
      <c r="AU179" s="188" t="s">
        <v>82</v>
      </c>
      <c r="AY179" s="19" t="s">
        <v>137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19" t="s">
        <v>80</v>
      </c>
      <c r="BK179" s="189">
        <f>ROUND(I179*H179,2)</f>
        <v>0</v>
      </c>
      <c r="BL179" s="19" t="s">
        <v>144</v>
      </c>
      <c r="BM179" s="188" t="s">
        <v>1376</v>
      </c>
    </row>
    <row r="180" spans="1:65" s="2" customFormat="1" ht="16.5" customHeight="1" x14ac:dyDescent="0.2">
      <c r="A180" s="36"/>
      <c r="B180" s="37"/>
      <c r="C180" s="239" t="s">
        <v>234</v>
      </c>
      <c r="D180" s="239" t="s">
        <v>434</v>
      </c>
      <c r="E180" s="240" t="s">
        <v>1377</v>
      </c>
      <c r="F180" s="241" t="s">
        <v>1378</v>
      </c>
      <c r="G180" s="242" t="s">
        <v>152</v>
      </c>
      <c r="H180" s="243">
        <v>3</v>
      </c>
      <c r="I180" s="244"/>
      <c r="J180" s="245">
        <f>ROUND(I180*H180,2)</f>
        <v>0</v>
      </c>
      <c r="K180" s="246"/>
      <c r="L180" s="247"/>
      <c r="M180" s="248" t="s">
        <v>19</v>
      </c>
      <c r="N180" s="249" t="s">
        <v>43</v>
      </c>
      <c r="O180" s="66"/>
      <c r="P180" s="186">
        <f>O180*H180</f>
        <v>0</v>
      </c>
      <c r="Q180" s="186">
        <v>1.2489999999999999E-2</v>
      </c>
      <c r="R180" s="186">
        <f>Q180*H180</f>
        <v>3.7469999999999996E-2</v>
      </c>
      <c r="S180" s="186">
        <v>0</v>
      </c>
      <c r="T180" s="187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8" t="s">
        <v>190</v>
      </c>
      <c r="AT180" s="188" t="s">
        <v>434</v>
      </c>
      <c r="AU180" s="188" t="s">
        <v>82</v>
      </c>
      <c r="AY180" s="19" t="s">
        <v>137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9" t="s">
        <v>80</v>
      </c>
      <c r="BK180" s="189">
        <f>ROUND(I180*H180,2)</f>
        <v>0</v>
      </c>
      <c r="BL180" s="19" t="s">
        <v>144</v>
      </c>
      <c r="BM180" s="188" t="s">
        <v>1379</v>
      </c>
    </row>
    <row r="181" spans="1:65" s="12" customFormat="1" ht="22.9" customHeight="1" x14ac:dyDescent="0.2">
      <c r="B181" s="160"/>
      <c r="C181" s="161"/>
      <c r="D181" s="162" t="s">
        <v>71</v>
      </c>
      <c r="E181" s="174" t="s">
        <v>197</v>
      </c>
      <c r="F181" s="174" t="s">
        <v>463</v>
      </c>
      <c r="G181" s="161"/>
      <c r="H181" s="161"/>
      <c r="I181" s="164"/>
      <c r="J181" s="175">
        <f>BK181</f>
        <v>0</v>
      </c>
      <c r="K181" s="161"/>
      <c r="L181" s="166"/>
      <c r="M181" s="167"/>
      <c r="N181" s="168"/>
      <c r="O181" s="168"/>
      <c r="P181" s="169">
        <f>SUM(P182:P192)</f>
        <v>0</v>
      </c>
      <c r="Q181" s="168"/>
      <c r="R181" s="169">
        <f>SUM(R182:R192)</f>
        <v>1.0267519999999999E-2</v>
      </c>
      <c r="S181" s="168"/>
      <c r="T181" s="170">
        <f>SUM(T182:T192)</f>
        <v>0</v>
      </c>
      <c r="AR181" s="171" t="s">
        <v>80</v>
      </c>
      <c r="AT181" s="172" t="s">
        <v>71</v>
      </c>
      <c r="AU181" s="172" t="s">
        <v>80</v>
      </c>
      <c r="AY181" s="171" t="s">
        <v>137</v>
      </c>
      <c r="BK181" s="173">
        <f>SUM(BK182:BK192)</f>
        <v>0</v>
      </c>
    </row>
    <row r="182" spans="1:65" s="2" customFormat="1" ht="24.2" customHeight="1" x14ac:dyDescent="0.2">
      <c r="A182" s="36"/>
      <c r="B182" s="37"/>
      <c r="C182" s="176" t="s">
        <v>8</v>
      </c>
      <c r="D182" s="176" t="s">
        <v>140</v>
      </c>
      <c r="E182" s="177" t="s">
        <v>465</v>
      </c>
      <c r="F182" s="178" t="s">
        <v>466</v>
      </c>
      <c r="G182" s="179" t="s">
        <v>143</v>
      </c>
      <c r="H182" s="180">
        <v>55.1</v>
      </c>
      <c r="I182" s="181"/>
      <c r="J182" s="182">
        <f>ROUND(I182*H182,2)</f>
        <v>0</v>
      </c>
      <c r="K182" s="183"/>
      <c r="L182" s="41"/>
      <c r="M182" s="184" t="s">
        <v>19</v>
      </c>
      <c r="N182" s="185" t="s">
        <v>43</v>
      </c>
      <c r="O182" s="66"/>
      <c r="P182" s="186">
        <f>O182*H182</f>
        <v>0</v>
      </c>
      <c r="Q182" s="186">
        <v>1.2999999999999999E-4</v>
      </c>
      <c r="R182" s="186">
        <f>Q182*H182</f>
        <v>7.1629999999999992E-3</v>
      </c>
      <c r="S182" s="186">
        <v>0</v>
      </c>
      <c r="T182" s="187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8" t="s">
        <v>144</v>
      </c>
      <c r="AT182" s="188" t="s">
        <v>140</v>
      </c>
      <c r="AU182" s="188" t="s">
        <v>82</v>
      </c>
      <c r="AY182" s="19" t="s">
        <v>137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9" t="s">
        <v>80</v>
      </c>
      <c r="BK182" s="189">
        <f>ROUND(I182*H182,2)</f>
        <v>0</v>
      </c>
      <c r="BL182" s="19" t="s">
        <v>144</v>
      </c>
      <c r="BM182" s="188" t="s">
        <v>1380</v>
      </c>
    </row>
    <row r="183" spans="1:65" s="2" customFormat="1" ht="11.25" x14ac:dyDescent="0.2">
      <c r="A183" s="36"/>
      <c r="B183" s="37"/>
      <c r="C183" s="38"/>
      <c r="D183" s="190" t="s">
        <v>146</v>
      </c>
      <c r="E183" s="38"/>
      <c r="F183" s="191" t="s">
        <v>468</v>
      </c>
      <c r="G183" s="38"/>
      <c r="H183" s="38"/>
      <c r="I183" s="192"/>
      <c r="J183" s="38"/>
      <c r="K183" s="38"/>
      <c r="L183" s="41"/>
      <c r="M183" s="193"/>
      <c r="N183" s="194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146</v>
      </c>
      <c r="AU183" s="19" t="s">
        <v>82</v>
      </c>
    </row>
    <row r="184" spans="1:65" s="14" customFormat="1" ht="11.25" x14ac:dyDescent="0.2">
      <c r="B184" s="207"/>
      <c r="C184" s="208"/>
      <c r="D184" s="197" t="s">
        <v>148</v>
      </c>
      <c r="E184" s="209" t="s">
        <v>19</v>
      </c>
      <c r="F184" s="210" t="s">
        <v>1381</v>
      </c>
      <c r="G184" s="208"/>
      <c r="H184" s="209" t="s">
        <v>19</v>
      </c>
      <c r="I184" s="211"/>
      <c r="J184" s="208"/>
      <c r="K184" s="208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148</v>
      </c>
      <c r="AU184" s="216" t="s">
        <v>82</v>
      </c>
      <c r="AV184" s="14" t="s">
        <v>80</v>
      </c>
      <c r="AW184" s="14" t="s">
        <v>33</v>
      </c>
      <c r="AX184" s="14" t="s">
        <v>72</v>
      </c>
      <c r="AY184" s="216" t="s">
        <v>137</v>
      </c>
    </row>
    <row r="185" spans="1:65" s="13" customFormat="1" ht="11.25" x14ac:dyDescent="0.2">
      <c r="B185" s="195"/>
      <c r="C185" s="196"/>
      <c r="D185" s="197" t="s">
        <v>148</v>
      </c>
      <c r="E185" s="198" t="s">
        <v>19</v>
      </c>
      <c r="F185" s="199" t="s">
        <v>1382</v>
      </c>
      <c r="G185" s="196"/>
      <c r="H185" s="200">
        <v>55.1</v>
      </c>
      <c r="I185" s="201"/>
      <c r="J185" s="196"/>
      <c r="K185" s="196"/>
      <c r="L185" s="202"/>
      <c r="M185" s="203"/>
      <c r="N185" s="204"/>
      <c r="O185" s="204"/>
      <c r="P185" s="204"/>
      <c r="Q185" s="204"/>
      <c r="R185" s="204"/>
      <c r="S185" s="204"/>
      <c r="T185" s="205"/>
      <c r="AT185" s="206" t="s">
        <v>148</v>
      </c>
      <c r="AU185" s="206" t="s">
        <v>82</v>
      </c>
      <c r="AV185" s="13" t="s">
        <v>82</v>
      </c>
      <c r="AW185" s="13" t="s">
        <v>33</v>
      </c>
      <c r="AX185" s="13" t="s">
        <v>80</v>
      </c>
      <c r="AY185" s="206" t="s">
        <v>137</v>
      </c>
    </row>
    <row r="186" spans="1:65" s="2" customFormat="1" ht="24.2" customHeight="1" x14ac:dyDescent="0.2">
      <c r="A186" s="36"/>
      <c r="B186" s="37"/>
      <c r="C186" s="176" t="s">
        <v>244</v>
      </c>
      <c r="D186" s="176" t="s">
        <v>140</v>
      </c>
      <c r="E186" s="177" t="s">
        <v>496</v>
      </c>
      <c r="F186" s="178" t="s">
        <v>497</v>
      </c>
      <c r="G186" s="179" t="s">
        <v>143</v>
      </c>
      <c r="H186" s="180">
        <v>77.613</v>
      </c>
      <c r="I186" s="181"/>
      <c r="J186" s="182">
        <f>ROUND(I186*H186,2)</f>
        <v>0</v>
      </c>
      <c r="K186" s="183"/>
      <c r="L186" s="41"/>
      <c r="M186" s="184" t="s">
        <v>19</v>
      </c>
      <c r="N186" s="185" t="s">
        <v>43</v>
      </c>
      <c r="O186" s="66"/>
      <c r="P186" s="186">
        <f>O186*H186</f>
        <v>0</v>
      </c>
      <c r="Q186" s="186">
        <v>4.0000000000000003E-5</v>
      </c>
      <c r="R186" s="186">
        <f>Q186*H186</f>
        <v>3.1045200000000004E-3</v>
      </c>
      <c r="S186" s="186">
        <v>0</v>
      </c>
      <c r="T186" s="187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8" t="s">
        <v>144</v>
      </c>
      <c r="AT186" s="188" t="s">
        <v>140</v>
      </c>
      <c r="AU186" s="188" t="s">
        <v>82</v>
      </c>
      <c r="AY186" s="19" t="s">
        <v>137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9" t="s">
        <v>80</v>
      </c>
      <c r="BK186" s="189">
        <f>ROUND(I186*H186,2)</f>
        <v>0</v>
      </c>
      <c r="BL186" s="19" t="s">
        <v>144</v>
      </c>
      <c r="BM186" s="188" t="s">
        <v>1383</v>
      </c>
    </row>
    <row r="187" spans="1:65" s="2" customFormat="1" ht="11.25" x14ac:dyDescent="0.2">
      <c r="A187" s="36"/>
      <c r="B187" s="37"/>
      <c r="C187" s="38"/>
      <c r="D187" s="190" t="s">
        <v>146</v>
      </c>
      <c r="E187" s="38"/>
      <c r="F187" s="191" t="s">
        <v>499</v>
      </c>
      <c r="G187" s="38"/>
      <c r="H187" s="38"/>
      <c r="I187" s="192"/>
      <c r="J187" s="38"/>
      <c r="K187" s="38"/>
      <c r="L187" s="41"/>
      <c r="M187" s="193"/>
      <c r="N187" s="194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146</v>
      </c>
      <c r="AU187" s="19" t="s">
        <v>82</v>
      </c>
    </row>
    <row r="188" spans="1:65" s="13" customFormat="1" ht="11.25" x14ac:dyDescent="0.2">
      <c r="B188" s="195"/>
      <c r="C188" s="196"/>
      <c r="D188" s="197" t="s">
        <v>148</v>
      </c>
      <c r="E188" s="198" t="s">
        <v>19</v>
      </c>
      <c r="F188" s="199" t="s">
        <v>1384</v>
      </c>
      <c r="G188" s="196"/>
      <c r="H188" s="200">
        <v>77.613</v>
      </c>
      <c r="I188" s="201"/>
      <c r="J188" s="196"/>
      <c r="K188" s="196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148</v>
      </c>
      <c r="AU188" s="206" t="s">
        <v>82</v>
      </c>
      <c r="AV188" s="13" t="s">
        <v>82</v>
      </c>
      <c r="AW188" s="13" t="s">
        <v>33</v>
      </c>
      <c r="AX188" s="13" t="s">
        <v>80</v>
      </c>
      <c r="AY188" s="206" t="s">
        <v>137</v>
      </c>
    </row>
    <row r="189" spans="1:65" s="2" customFormat="1" ht="16.5" customHeight="1" x14ac:dyDescent="0.2">
      <c r="A189" s="36"/>
      <c r="B189" s="37"/>
      <c r="C189" s="176" t="s">
        <v>255</v>
      </c>
      <c r="D189" s="176" t="s">
        <v>140</v>
      </c>
      <c r="E189" s="177" t="s">
        <v>505</v>
      </c>
      <c r="F189" s="178" t="s">
        <v>506</v>
      </c>
      <c r="G189" s="179" t="s">
        <v>143</v>
      </c>
      <c r="H189" s="180">
        <v>55.1</v>
      </c>
      <c r="I189" s="181"/>
      <c r="J189" s="182">
        <f>ROUND(I189*H189,2)</f>
        <v>0</v>
      </c>
      <c r="K189" s="183"/>
      <c r="L189" s="41"/>
      <c r="M189" s="184" t="s">
        <v>19</v>
      </c>
      <c r="N189" s="185" t="s">
        <v>43</v>
      </c>
      <c r="O189" s="66"/>
      <c r="P189" s="186">
        <f>O189*H189</f>
        <v>0</v>
      </c>
      <c r="Q189" s="186">
        <v>0</v>
      </c>
      <c r="R189" s="186">
        <f>Q189*H189</f>
        <v>0</v>
      </c>
      <c r="S189" s="186">
        <v>0</v>
      </c>
      <c r="T189" s="187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8" t="s">
        <v>144</v>
      </c>
      <c r="AT189" s="188" t="s">
        <v>140</v>
      </c>
      <c r="AU189" s="188" t="s">
        <v>82</v>
      </c>
      <c r="AY189" s="19" t="s">
        <v>137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9" t="s">
        <v>80</v>
      </c>
      <c r="BK189" s="189">
        <f>ROUND(I189*H189,2)</f>
        <v>0</v>
      </c>
      <c r="BL189" s="19" t="s">
        <v>144</v>
      </c>
      <c r="BM189" s="188" t="s">
        <v>1385</v>
      </c>
    </row>
    <row r="190" spans="1:65" s="2" customFormat="1" ht="11.25" x14ac:dyDescent="0.2">
      <c r="A190" s="36"/>
      <c r="B190" s="37"/>
      <c r="C190" s="38"/>
      <c r="D190" s="190" t="s">
        <v>146</v>
      </c>
      <c r="E190" s="38"/>
      <c r="F190" s="191" t="s">
        <v>508</v>
      </c>
      <c r="G190" s="38"/>
      <c r="H190" s="38"/>
      <c r="I190" s="192"/>
      <c r="J190" s="38"/>
      <c r="K190" s="38"/>
      <c r="L190" s="41"/>
      <c r="M190" s="193"/>
      <c r="N190" s="194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146</v>
      </c>
      <c r="AU190" s="19" t="s">
        <v>82</v>
      </c>
    </row>
    <row r="191" spans="1:65" s="14" customFormat="1" ht="11.25" x14ac:dyDescent="0.2">
      <c r="B191" s="207"/>
      <c r="C191" s="208"/>
      <c r="D191" s="197" t="s">
        <v>148</v>
      </c>
      <c r="E191" s="209" t="s">
        <v>19</v>
      </c>
      <c r="F191" s="210" t="s">
        <v>1381</v>
      </c>
      <c r="G191" s="208"/>
      <c r="H191" s="209" t="s">
        <v>19</v>
      </c>
      <c r="I191" s="211"/>
      <c r="J191" s="208"/>
      <c r="K191" s="208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148</v>
      </c>
      <c r="AU191" s="216" t="s">
        <v>82</v>
      </c>
      <c r="AV191" s="14" t="s">
        <v>80</v>
      </c>
      <c r="AW191" s="14" t="s">
        <v>33</v>
      </c>
      <c r="AX191" s="14" t="s">
        <v>72</v>
      </c>
      <c r="AY191" s="216" t="s">
        <v>137</v>
      </c>
    </row>
    <row r="192" spans="1:65" s="13" customFormat="1" ht="11.25" x14ac:dyDescent="0.2">
      <c r="B192" s="195"/>
      <c r="C192" s="196"/>
      <c r="D192" s="197" t="s">
        <v>148</v>
      </c>
      <c r="E192" s="198" t="s">
        <v>19</v>
      </c>
      <c r="F192" s="199" t="s">
        <v>1382</v>
      </c>
      <c r="G192" s="196"/>
      <c r="H192" s="200">
        <v>55.1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148</v>
      </c>
      <c r="AU192" s="206" t="s">
        <v>82</v>
      </c>
      <c r="AV192" s="13" t="s">
        <v>82</v>
      </c>
      <c r="AW192" s="13" t="s">
        <v>33</v>
      </c>
      <c r="AX192" s="13" t="s">
        <v>80</v>
      </c>
      <c r="AY192" s="206" t="s">
        <v>137</v>
      </c>
    </row>
    <row r="193" spans="1:65" s="12" customFormat="1" ht="22.9" customHeight="1" x14ac:dyDescent="0.2">
      <c r="B193" s="160"/>
      <c r="C193" s="161"/>
      <c r="D193" s="162" t="s">
        <v>71</v>
      </c>
      <c r="E193" s="174" t="s">
        <v>544</v>
      </c>
      <c r="F193" s="174" t="s">
        <v>545</v>
      </c>
      <c r="G193" s="161"/>
      <c r="H193" s="161"/>
      <c r="I193" s="164"/>
      <c r="J193" s="175">
        <f>BK193</f>
        <v>0</v>
      </c>
      <c r="K193" s="161"/>
      <c r="L193" s="166"/>
      <c r="M193" s="167"/>
      <c r="N193" s="168"/>
      <c r="O193" s="168"/>
      <c r="P193" s="169">
        <f>SUM(P194:P275)</f>
        <v>0</v>
      </c>
      <c r="Q193" s="168"/>
      <c r="R193" s="169">
        <f>SUM(R194:R275)</f>
        <v>0</v>
      </c>
      <c r="S193" s="168"/>
      <c r="T193" s="170">
        <f>SUM(T194:T275)</f>
        <v>22.658304000000005</v>
      </c>
      <c r="AR193" s="171" t="s">
        <v>80</v>
      </c>
      <c r="AT193" s="172" t="s">
        <v>71</v>
      </c>
      <c r="AU193" s="172" t="s">
        <v>80</v>
      </c>
      <c r="AY193" s="171" t="s">
        <v>137</v>
      </c>
      <c r="BK193" s="173">
        <f>SUM(BK194:BK275)</f>
        <v>0</v>
      </c>
    </row>
    <row r="194" spans="1:65" s="2" customFormat="1" ht="24.2" customHeight="1" x14ac:dyDescent="0.2">
      <c r="A194" s="36"/>
      <c r="B194" s="37"/>
      <c r="C194" s="176" t="s">
        <v>261</v>
      </c>
      <c r="D194" s="176" t="s">
        <v>140</v>
      </c>
      <c r="E194" s="177" t="s">
        <v>562</v>
      </c>
      <c r="F194" s="178" t="s">
        <v>563</v>
      </c>
      <c r="G194" s="179" t="s">
        <v>143</v>
      </c>
      <c r="H194" s="180">
        <v>8.4700000000000006</v>
      </c>
      <c r="I194" s="181"/>
      <c r="J194" s="182">
        <f>ROUND(I194*H194,2)</f>
        <v>0</v>
      </c>
      <c r="K194" s="183"/>
      <c r="L194" s="41"/>
      <c r="M194" s="184" t="s">
        <v>19</v>
      </c>
      <c r="N194" s="185" t="s">
        <v>43</v>
      </c>
      <c r="O194" s="66"/>
      <c r="P194" s="186">
        <f>O194*H194</f>
        <v>0</v>
      </c>
      <c r="Q194" s="186">
        <v>0</v>
      </c>
      <c r="R194" s="186">
        <f>Q194*H194</f>
        <v>0</v>
      </c>
      <c r="S194" s="186">
        <v>0.13100000000000001</v>
      </c>
      <c r="T194" s="187">
        <f>S194*H194</f>
        <v>1.1095700000000002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8" t="s">
        <v>144</v>
      </c>
      <c r="AT194" s="188" t="s">
        <v>140</v>
      </c>
      <c r="AU194" s="188" t="s">
        <v>82</v>
      </c>
      <c r="AY194" s="19" t="s">
        <v>137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19" t="s">
        <v>80</v>
      </c>
      <c r="BK194" s="189">
        <f>ROUND(I194*H194,2)</f>
        <v>0</v>
      </c>
      <c r="BL194" s="19" t="s">
        <v>144</v>
      </c>
      <c r="BM194" s="188" t="s">
        <v>1386</v>
      </c>
    </row>
    <row r="195" spans="1:65" s="2" customFormat="1" ht="11.25" x14ac:dyDescent="0.2">
      <c r="A195" s="36"/>
      <c r="B195" s="37"/>
      <c r="C195" s="38"/>
      <c r="D195" s="190" t="s">
        <v>146</v>
      </c>
      <c r="E195" s="38"/>
      <c r="F195" s="191" t="s">
        <v>565</v>
      </c>
      <c r="G195" s="38"/>
      <c r="H195" s="38"/>
      <c r="I195" s="192"/>
      <c r="J195" s="38"/>
      <c r="K195" s="38"/>
      <c r="L195" s="41"/>
      <c r="M195" s="193"/>
      <c r="N195" s="194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146</v>
      </c>
      <c r="AU195" s="19" t="s">
        <v>82</v>
      </c>
    </row>
    <row r="196" spans="1:65" s="13" customFormat="1" ht="11.25" x14ac:dyDescent="0.2">
      <c r="B196" s="195"/>
      <c r="C196" s="196"/>
      <c r="D196" s="197" t="s">
        <v>148</v>
      </c>
      <c r="E196" s="198" t="s">
        <v>19</v>
      </c>
      <c r="F196" s="199" t="s">
        <v>1387</v>
      </c>
      <c r="G196" s="196"/>
      <c r="H196" s="200">
        <v>8.4700000000000006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148</v>
      </c>
      <c r="AU196" s="206" t="s">
        <v>82</v>
      </c>
      <c r="AV196" s="13" t="s">
        <v>82</v>
      </c>
      <c r="AW196" s="13" t="s">
        <v>33</v>
      </c>
      <c r="AX196" s="13" t="s">
        <v>80</v>
      </c>
      <c r="AY196" s="206" t="s">
        <v>137</v>
      </c>
    </row>
    <row r="197" spans="1:65" s="2" customFormat="1" ht="16.5" customHeight="1" x14ac:dyDescent="0.2">
      <c r="A197" s="36"/>
      <c r="B197" s="37"/>
      <c r="C197" s="176" t="s">
        <v>327</v>
      </c>
      <c r="D197" s="176" t="s">
        <v>140</v>
      </c>
      <c r="E197" s="177" t="s">
        <v>573</v>
      </c>
      <c r="F197" s="178" t="s">
        <v>574</v>
      </c>
      <c r="G197" s="179" t="s">
        <v>163</v>
      </c>
      <c r="H197" s="180">
        <v>0.11</v>
      </c>
      <c r="I197" s="181"/>
      <c r="J197" s="182">
        <f>ROUND(I197*H197,2)</f>
        <v>0</v>
      </c>
      <c r="K197" s="183"/>
      <c r="L197" s="41"/>
      <c r="M197" s="184" t="s">
        <v>19</v>
      </c>
      <c r="N197" s="185" t="s">
        <v>43</v>
      </c>
      <c r="O197" s="66"/>
      <c r="P197" s="186">
        <f>O197*H197</f>
        <v>0</v>
      </c>
      <c r="Q197" s="186">
        <v>0</v>
      </c>
      <c r="R197" s="186">
        <f>Q197*H197</f>
        <v>0</v>
      </c>
      <c r="S197" s="186">
        <v>1.6</v>
      </c>
      <c r="T197" s="187">
        <f>S197*H197</f>
        <v>0.17600000000000002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8" t="s">
        <v>144</v>
      </c>
      <c r="AT197" s="188" t="s">
        <v>140</v>
      </c>
      <c r="AU197" s="188" t="s">
        <v>82</v>
      </c>
      <c r="AY197" s="19" t="s">
        <v>137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19" t="s">
        <v>80</v>
      </c>
      <c r="BK197" s="189">
        <f>ROUND(I197*H197,2)</f>
        <v>0</v>
      </c>
      <c r="BL197" s="19" t="s">
        <v>144</v>
      </c>
      <c r="BM197" s="188" t="s">
        <v>1388</v>
      </c>
    </row>
    <row r="198" spans="1:65" s="2" customFormat="1" ht="11.25" x14ac:dyDescent="0.2">
      <c r="A198" s="36"/>
      <c r="B198" s="37"/>
      <c r="C198" s="38"/>
      <c r="D198" s="190" t="s">
        <v>146</v>
      </c>
      <c r="E198" s="38"/>
      <c r="F198" s="191" t="s">
        <v>576</v>
      </c>
      <c r="G198" s="38"/>
      <c r="H198" s="38"/>
      <c r="I198" s="192"/>
      <c r="J198" s="38"/>
      <c r="K198" s="38"/>
      <c r="L198" s="41"/>
      <c r="M198" s="193"/>
      <c r="N198" s="194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146</v>
      </c>
      <c r="AU198" s="19" t="s">
        <v>82</v>
      </c>
    </row>
    <row r="199" spans="1:65" s="13" customFormat="1" ht="11.25" x14ac:dyDescent="0.2">
      <c r="B199" s="195"/>
      <c r="C199" s="196"/>
      <c r="D199" s="197" t="s">
        <v>148</v>
      </c>
      <c r="E199" s="198" t="s">
        <v>19</v>
      </c>
      <c r="F199" s="199" t="s">
        <v>1389</v>
      </c>
      <c r="G199" s="196"/>
      <c r="H199" s="200">
        <v>0.11</v>
      </c>
      <c r="I199" s="201"/>
      <c r="J199" s="196"/>
      <c r="K199" s="196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148</v>
      </c>
      <c r="AU199" s="206" t="s">
        <v>82</v>
      </c>
      <c r="AV199" s="13" t="s">
        <v>82</v>
      </c>
      <c r="AW199" s="13" t="s">
        <v>33</v>
      </c>
      <c r="AX199" s="13" t="s">
        <v>80</v>
      </c>
      <c r="AY199" s="206" t="s">
        <v>137</v>
      </c>
    </row>
    <row r="200" spans="1:65" s="2" customFormat="1" ht="16.5" customHeight="1" x14ac:dyDescent="0.2">
      <c r="A200" s="36"/>
      <c r="B200" s="37"/>
      <c r="C200" s="176" t="s">
        <v>350</v>
      </c>
      <c r="D200" s="176" t="s">
        <v>140</v>
      </c>
      <c r="E200" s="177" t="s">
        <v>581</v>
      </c>
      <c r="F200" s="178" t="s">
        <v>582</v>
      </c>
      <c r="G200" s="179" t="s">
        <v>163</v>
      </c>
      <c r="H200" s="180">
        <v>5.4</v>
      </c>
      <c r="I200" s="181"/>
      <c r="J200" s="182">
        <f>ROUND(I200*H200,2)</f>
        <v>0</v>
      </c>
      <c r="K200" s="183"/>
      <c r="L200" s="41"/>
      <c r="M200" s="184" t="s">
        <v>19</v>
      </c>
      <c r="N200" s="185" t="s">
        <v>43</v>
      </c>
      <c r="O200" s="66"/>
      <c r="P200" s="186">
        <f>O200*H200</f>
        <v>0</v>
      </c>
      <c r="Q200" s="186">
        <v>0</v>
      </c>
      <c r="R200" s="186">
        <f>Q200*H200</f>
        <v>0</v>
      </c>
      <c r="S200" s="186">
        <v>1.6</v>
      </c>
      <c r="T200" s="187">
        <f>S200*H200</f>
        <v>8.64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8" t="s">
        <v>144</v>
      </c>
      <c r="AT200" s="188" t="s">
        <v>140</v>
      </c>
      <c r="AU200" s="188" t="s">
        <v>82</v>
      </c>
      <c r="AY200" s="19" t="s">
        <v>137</v>
      </c>
      <c r="BE200" s="189">
        <f>IF(N200="základní",J200,0)</f>
        <v>0</v>
      </c>
      <c r="BF200" s="189">
        <f>IF(N200="snížená",J200,0)</f>
        <v>0</v>
      </c>
      <c r="BG200" s="189">
        <f>IF(N200="zákl. přenesená",J200,0)</f>
        <v>0</v>
      </c>
      <c r="BH200" s="189">
        <f>IF(N200="sníž. přenesená",J200,0)</f>
        <v>0</v>
      </c>
      <c r="BI200" s="189">
        <f>IF(N200="nulová",J200,0)</f>
        <v>0</v>
      </c>
      <c r="BJ200" s="19" t="s">
        <v>80</v>
      </c>
      <c r="BK200" s="189">
        <f>ROUND(I200*H200,2)</f>
        <v>0</v>
      </c>
      <c r="BL200" s="19" t="s">
        <v>144</v>
      </c>
      <c r="BM200" s="188" t="s">
        <v>1390</v>
      </c>
    </row>
    <row r="201" spans="1:65" s="2" customFormat="1" ht="11.25" x14ac:dyDescent="0.2">
      <c r="A201" s="36"/>
      <c r="B201" s="37"/>
      <c r="C201" s="38"/>
      <c r="D201" s="190" t="s">
        <v>146</v>
      </c>
      <c r="E201" s="38"/>
      <c r="F201" s="191" t="s">
        <v>584</v>
      </c>
      <c r="G201" s="38"/>
      <c r="H201" s="38"/>
      <c r="I201" s="192"/>
      <c r="J201" s="38"/>
      <c r="K201" s="38"/>
      <c r="L201" s="41"/>
      <c r="M201" s="193"/>
      <c r="N201" s="194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146</v>
      </c>
      <c r="AU201" s="19" t="s">
        <v>82</v>
      </c>
    </row>
    <row r="202" spans="1:65" s="14" customFormat="1" ht="11.25" x14ac:dyDescent="0.2">
      <c r="B202" s="207"/>
      <c r="C202" s="208"/>
      <c r="D202" s="197" t="s">
        <v>148</v>
      </c>
      <c r="E202" s="209" t="s">
        <v>19</v>
      </c>
      <c r="F202" s="210" t="s">
        <v>1391</v>
      </c>
      <c r="G202" s="208"/>
      <c r="H202" s="209" t="s">
        <v>19</v>
      </c>
      <c r="I202" s="211"/>
      <c r="J202" s="208"/>
      <c r="K202" s="208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148</v>
      </c>
      <c r="AU202" s="216" t="s">
        <v>82</v>
      </c>
      <c r="AV202" s="14" t="s">
        <v>80</v>
      </c>
      <c r="AW202" s="14" t="s">
        <v>33</v>
      </c>
      <c r="AX202" s="14" t="s">
        <v>72</v>
      </c>
      <c r="AY202" s="216" t="s">
        <v>137</v>
      </c>
    </row>
    <row r="203" spans="1:65" s="13" customFormat="1" ht="11.25" x14ac:dyDescent="0.2">
      <c r="B203" s="195"/>
      <c r="C203" s="196"/>
      <c r="D203" s="197" t="s">
        <v>148</v>
      </c>
      <c r="E203" s="198" t="s">
        <v>19</v>
      </c>
      <c r="F203" s="199" t="s">
        <v>1392</v>
      </c>
      <c r="G203" s="196"/>
      <c r="H203" s="200">
        <v>5.4</v>
      </c>
      <c r="I203" s="201"/>
      <c r="J203" s="196"/>
      <c r="K203" s="196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148</v>
      </c>
      <c r="AU203" s="206" t="s">
        <v>82</v>
      </c>
      <c r="AV203" s="13" t="s">
        <v>82</v>
      </c>
      <c r="AW203" s="13" t="s">
        <v>33</v>
      </c>
      <c r="AX203" s="13" t="s">
        <v>80</v>
      </c>
      <c r="AY203" s="206" t="s">
        <v>137</v>
      </c>
    </row>
    <row r="204" spans="1:65" s="2" customFormat="1" ht="16.5" customHeight="1" x14ac:dyDescent="0.2">
      <c r="A204" s="36"/>
      <c r="B204" s="37"/>
      <c r="C204" s="176" t="s">
        <v>7</v>
      </c>
      <c r="D204" s="176" t="s">
        <v>140</v>
      </c>
      <c r="E204" s="177" t="s">
        <v>553</v>
      </c>
      <c r="F204" s="178" t="s">
        <v>554</v>
      </c>
      <c r="G204" s="179" t="s">
        <v>163</v>
      </c>
      <c r="H204" s="180">
        <v>3.3000000000000002E-2</v>
      </c>
      <c r="I204" s="181"/>
      <c r="J204" s="182">
        <f>ROUND(I204*H204,2)</f>
        <v>0</v>
      </c>
      <c r="K204" s="183"/>
      <c r="L204" s="41"/>
      <c r="M204" s="184" t="s">
        <v>19</v>
      </c>
      <c r="N204" s="185" t="s">
        <v>43</v>
      </c>
      <c r="O204" s="66"/>
      <c r="P204" s="186">
        <f>O204*H204</f>
        <v>0</v>
      </c>
      <c r="Q204" s="186">
        <v>0</v>
      </c>
      <c r="R204" s="186">
        <f>Q204*H204</f>
        <v>0</v>
      </c>
      <c r="S204" s="186">
        <v>2.2000000000000002</v>
      </c>
      <c r="T204" s="187">
        <f>S204*H204</f>
        <v>7.2600000000000012E-2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8" t="s">
        <v>144</v>
      </c>
      <c r="AT204" s="188" t="s">
        <v>140</v>
      </c>
      <c r="AU204" s="188" t="s">
        <v>82</v>
      </c>
      <c r="AY204" s="19" t="s">
        <v>137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19" t="s">
        <v>80</v>
      </c>
      <c r="BK204" s="189">
        <f>ROUND(I204*H204,2)</f>
        <v>0</v>
      </c>
      <c r="BL204" s="19" t="s">
        <v>144</v>
      </c>
      <c r="BM204" s="188" t="s">
        <v>1393</v>
      </c>
    </row>
    <row r="205" spans="1:65" s="2" customFormat="1" ht="11.25" x14ac:dyDescent="0.2">
      <c r="A205" s="36"/>
      <c r="B205" s="37"/>
      <c r="C205" s="38"/>
      <c r="D205" s="190" t="s">
        <v>146</v>
      </c>
      <c r="E205" s="38"/>
      <c r="F205" s="191" t="s">
        <v>556</v>
      </c>
      <c r="G205" s="38"/>
      <c r="H205" s="38"/>
      <c r="I205" s="192"/>
      <c r="J205" s="38"/>
      <c r="K205" s="38"/>
      <c r="L205" s="41"/>
      <c r="M205" s="193"/>
      <c r="N205" s="194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146</v>
      </c>
      <c r="AU205" s="19" t="s">
        <v>82</v>
      </c>
    </row>
    <row r="206" spans="1:65" s="13" customFormat="1" ht="11.25" x14ac:dyDescent="0.2">
      <c r="B206" s="195"/>
      <c r="C206" s="196"/>
      <c r="D206" s="197" t="s">
        <v>148</v>
      </c>
      <c r="E206" s="198" t="s">
        <v>19</v>
      </c>
      <c r="F206" s="199" t="s">
        <v>1394</v>
      </c>
      <c r="G206" s="196"/>
      <c r="H206" s="200">
        <v>3.3000000000000002E-2</v>
      </c>
      <c r="I206" s="201"/>
      <c r="J206" s="196"/>
      <c r="K206" s="196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148</v>
      </c>
      <c r="AU206" s="206" t="s">
        <v>82</v>
      </c>
      <c r="AV206" s="13" t="s">
        <v>82</v>
      </c>
      <c r="AW206" s="13" t="s">
        <v>33</v>
      </c>
      <c r="AX206" s="13" t="s">
        <v>80</v>
      </c>
      <c r="AY206" s="206" t="s">
        <v>137</v>
      </c>
    </row>
    <row r="207" spans="1:65" s="2" customFormat="1" ht="16.5" customHeight="1" x14ac:dyDescent="0.2">
      <c r="A207" s="36"/>
      <c r="B207" s="37"/>
      <c r="C207" s="176" t="s">
        <v>385</v>
      </c>
      <c r="D207" s="176" t="s">
        <v>140</v>
      </c>
      <c r="E207" s="177" t="s">
        <v>594</v>
      </c>
      <c r="F207" s="178" t="s">
        <v>595</v>
      </c>
      <c r="G207" s="179" t="s">
        <v>163</v>
      </c>
      <c r="H207" s="180">
        <v>1.855</v>
      </c>
      <c r="I207" s="181"/>
      <c r="J207" s="182">
        <f>ROUND(I207*H207,2)</f>
        <v>0</v>
      </c>
      <c r="K207" s="183"/>
      <c r="L207" s="41"/>
      <c r="M207" s="184" t="s">
        <v>19</v>
      </c>
      <c r="N207" s="185" t="s">
        <v>43</v>
      </c>
      <c r="O207" s="66"/>
      <c r="P207" s="186">
        <f>O207*H207</f>
        <v>0</v>
      </c>
      <c r="Q207" s="186">
        <v>0</v>
      </c>
      <c r="R207" s="186">
        <f>Q207*H207</f>
        <v>0</v>
      </c>
      <c r="S207" s="186">
        <v>2.2000000000000002</v>
      </c>
      <c r="T207" s="187">
        <f>S207*H207</f>
        <v>4.0810000000000004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8" t="s">
        <v>144</v>
      </c>
      <c r="AT207" s="188" t="s">
        <v>140</v>
      </c>
      <c r="AU207" s="188" t="s">
        <v>82</v>
      </c>
      <c r="AY207" s="19" t="s">
        <v>137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9" t="s">
        <v>80</v>
      </c>
      <c r="BK207" s="189">
        <f>ROUND(I207*H207,2)</f>
        <v>0</v>
      </c>
      <c r="BL207" s="19" t="s">
        <v>144</v>
      </c>
      <c r="BM207" s="188" t="s">
        <v>1395</v>
      </c>
    </row>
    <row r="208" spans="1:65" s="2" customFormat="1" ht="11.25" x14ac:dyDescent="0.2">
      <c r="A208" s="36"/>
      <c r="B208" s="37"/>
      <c r="C208" s="38"/>
      <c r="D208" s="190" t="s">
        <v>146</v>
      </c>
      <c r="E208" s="38"/>
      <c r="F208" s="191" t="s">
        <v>597</v>
      </c>
      <c r="G208" s="38"/>
      <c r="H208" s="38"/>
      <c r="I208" s="192"/>
      <c r="J208" s="38"/>
      <c r="K208" s="38"/>
      <c r="L208" s="41"/>
      <c r="M208" s="193"/>
      <c r="N208" s="194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146</v>
      </c>
      <c r="AU208" s="19" t="s">
        <v>82</v>
      </c>
    </row>
    <row r="209" spans="1:65" s="14" customFormat="1" ht="11.25" x14ac:dyDescent="0.2">
      <c r="B209" s="207"/>
      <c r="C209" s="208"/>
      <c r="D209" s="197" t="s">
        <v>148</v>
      </c>
      <c r="E209" s="209" t="s">
        <v>19</v>
      </c>
      <c r="F209" s="210" t="s">
        <v>1396</v>
      </c>
      <c r="G209" s="208"/>
      <c r="H209" s="209" t="s">
        <v>19</v>
      </c>
      <c r="I209" s="211"/>
      <c r="J209" s="208"/>
      <c r="K209" s="208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148</v>
      </c>
      <c r="AU209" s="216" t="s">
        <v>82</v>
      </c>
      <c r="AV209" s="14" t="s">
        <v>80</v>
      </c>
      <c r="AW209" s="14" t="s">
        <v>33</v>
      </c>
      <c r="AX209" s="14" t="s">
        <v>72</v>
      </c>
      <c r="AY209" s="216" t="s">
        <v>137</v>
      </c>
    </row>
    <row r="210" spans="1:65" s="13" customFormat="1" ht="11.25" x14ac:dyDescent="0.2">
      <c r="B210" s="195"/>
      <c r="C210" s="196"/>
      <c r="D210" s="197" t="s">
        <v>148</v>
      </c>
      <c r="E210" s="198" t="s">
        <v>19</v>
      </c>
      <c r="F210" s="199" t="s">
        <v>1397</v>
      </c>
      <c r="G210" s="196"/>
      <c r="H210" s="200">
        <v>1.6419999999999999</v>
      </c>
      <c r="I210" s="201"/>
      <c r="J210" s="196"/>
      <c r="K210" s="196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148</v>
      </c>
      <c r="AU210" s="206" t="s">
        <v>82</v>
      </c>
      <c r="AV210" s="13" t="s">
        <v>82</v>
      </c>
      <c r="AW210" s="13" t="s">
        <v>33</v>
      </c>
      <c r="AX210" s="13" t="s">
        <v>72</v>
      </c>
      <c r="AY210" s="206" t="s">
        <v>137</v>
      </c>
    </row>
    <row r="211" spans="1:65" s="13" customFormat="1" ht="11.25" x14ac:dyDescent="0.2">
      <c r="B211" s="195"/>
      <c r="C211" s="196"/>
      <c r="D211" s="197" t="s">
        <v>148</v>
      </c>
      <c r="E211" s="198" t="s">
        <v>19</v>
      </c>
      <c r="F211" s="199" t="s">
        <v>1398</v>
      </c>
      <c r="G211" s="196"/>
      <c r="H211" s="200">
        <v>0.21299999999999999</v>
      </c>
      <c r="I211" s="201"/>
      <c r="J211" s="196"/>
      <c r="K211" s="196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148</v>
      </c>
      <c r="AU211" s="206" t="s">
        <v>82</v>
      </c>
      <c r="AV211" s="13" t="s">
        <v>82</v>
      </c>
      <c r="AW211" s="13" t="s">
        <v>33</v>
      </c>
      <c r="AX211" s="13" t="s">
        <v>72</v>
      </c>
      <c r="AY211" s="206" t="s">
        <v>137</v>
      </c>
    </row>
    <row r="212" spans="1:65" s="15" customFormat="1" ht="11.25" x14ac:dyDescent="0.2">
      <c r="B212" s="217"/>
      <c r="C212" s="218"/>
      <c r="D212" s="197" t="s">
        <v>148</v>
      </c>
      <c r="E212" s="219" t="s">
        <v>19</v>
      </c>
      <c r="F212" s="220" t="s">
        <v>189</v>
      </c>
      <c r="G212" s="218"/>
      <c r="H212" s="221">
        <v>1.855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148</v>
      </c>
      <c r="AU212" s="227" t="s">
        <v>82</v>
      </c>
      <c r="AV212" s="15" t="s">
        <v>144</v>
      </c>
      <c r="AW212" s="15" t="s">
        <v>33</v>
      </c>
      <c r="AX212" s="15" t="s">
        <v>80</v>
      </c>
      <c r="AY212" s="227" t="s">
        <v>137</v>
      </c>
    </row>
    <row r="213" spans="1:65" s="2" customFormat="1" ht="24.2" customHeight="1" x14ac:dyDescent="0.2">
      <c r="A213" s="36"/>
      <c r="B213" s="37"/>
      <c r="C213" s="176" t="s">
        <v>390</v>
      </c>
      <c r="D213" s="176" t="s">
        <v>140</v>
      </c>
      <c r="E213" s="177" t="s">
        <v>607</v>
      </c>
      <c r="F213" s="178" t="s">
        <v>608</v>
      </c>
      <c r="G213" s="179" t="s">
        <v>143</v>
      </c>
      <c r="H213" s="180">
        <v>8.1999999999999993</v>
      </c>
      <c r="I213" s="181"/>
      <c r="J213" s="182">
        <f>ROUND(I213*H213,2)</f>
        <v>0</v>
      </c>
      <c r="K213" s="183"/>
      <c r="L213" s="41"/>
      <c r="M213" s="184" t="s">
        <v>19</v>
      </c>
      <c r="N213" s="185" t="s">
        <v>43</v>
      </c>
      <c r="O213" s="66"/>
      <c r="P213" s="186">
        <f>O213*H213</f>
        <v>0</v>
      </c>
      <c r="Q213" s="186">
        <v>0</v>
      </c>
      <c r="R213" s="186">
        <f>Q213*H213</f>
        <v>0</v>
      </c>
      <c r="S213" s="186">
        <v>3.5000000000000003E-2</v>
      </c>
      <c r="T213" s="187">
        <f>S213*H213</f>
        <v>0.28699999999999998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8" t="s">
        <v>144</v>
      </c>
      <c r="AT213" s="188" t="s">
        <v>140</v>
      </c>
      <c r="AU213" s="188" t="s">
        <v>82</v>
      </c>
      <c r="AY213" s="19" t="s">
        <v>137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19" t="s">
        <v>80</v>
      </c>
      <c r="BK213" s="189">
        <f>ROUND(I213*H213,2)</f>
        <v>0</v>
      </c>
      <c r="BL213" s="19" t="s">
        <v>144</v>
      </c>
      <c r="BM213" s="188" t="s">
        <v>1399</v>
      </c>
    </row>
    <row r="214" spans="1:65" s="2" customFormat="1" ht="11.25" x14ac:dyDescent="0.2">
      <c r="A214" s="36"/>
      <c r="B214" s="37"/>
      <c r="C214" s="38"/>
      <c r="D214" s="190" t="s">
        <v>146</v>
      </c>
      <c r="E214" s="38"/>
      <c r="F214" s="191" t="s">
        <v>610</v>
      </c>
      <c r="G214" s="38"/>
      <c r="H214" s="38"/>
      <c r="I214" s="192"/>
      <c r="J214" s="38"/>
      <c r="K214" s="38"/>
      <c r="L214" s="41"/>
      <c r="M214" s="193"/>
      <c r="N214" s="194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146</v>
      </c>
      <c r="AU214" s="19" t="s">
        <v>82</v>
      </c>
    </row>
    <row r="215" spans="1:65" s="14" customFormat="1" ht="11.25" x14ac:dyDescent="0.2">
      <c r="B215" s="207"/>
      <c r="C215" s="208"/>
      <c r="D215" s="197" t="s">
        <v>148</v>
      </c>
      <c r="E215" s="209" t="s">
        <v>19</v>
      </c>
      <c r="F215" s="210" t="s">
        <v>1400</v>
      </c>
      <c r="G215" s="208"/>
      <c r="H215" s="209" t="s">
        <v>19</v>
      </c>
      <c r="I215" s="211"/>
      <c r="J215" s="208"/>
      <c r="K215" s="208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148</v>
      </c>
      <c r="AU215" s="216" t="s">
        <v>82</v>
      </c>
      <c r="AV215" s="14" t="s">
        <v>80</v>
      </c>
      <c r="AW215" s="14" t="s">
        <v>33</v>
      </c>
      <c r="AX215" s="14" t="s">
        <v>72</v>
      </c>
      <c r="AY215" s="216" t="s">
        <v>137</v>
      </c>
    </row>
    <row r="216" spans="1:65" s="13" customFormat="1" ht="11.25" x14ac:dyDescent="0.2">
      <c r="B216" s="195"/>
      <c r="C216" s="196"/>
      <c r="D216" s="197" t="s">
        <v>148</v>
      </c>
      <c r="E216" s="198" t="s">
        <v>19</v>
      </c>
      <c r="F216" s="199" t="s">
        <v>1401</v>
      </c>
      <c r="G216" s="196"/>
      <c r="H216" s="200">
        <v>8.1999999999999993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148</v>
      </c>
      <c r="AU216" s="206" t="s">
        <v>82</v>
      </c>
      <c r="AV216" s="13" t="s">
        <v>82</v>
      </c>
      <c r="AW216" s="13" t="s">
        <v>33</v>
      </c>
      <c r="AX216" s="13" t="s">
        <v>80</v>
      </c>
      <c r="AY216" s="206" t="s">
        <v>137</v>
      </c>
    </row>
    <row r="217" spans="1:65" s="2" customFormat="1" ht="16.5" customHeight="1" x14ac:dyDescent="0.2">
      <c r="A217" s="36"/>
      <c r="B217" s="37"/>
      <c r="C217" s="176" t="s">
        <v>398</v>
      </c>
      <c r="D217" s="176" t="s">
        <v>140</v>
      </c>
      <c r="E217" s="177" t="s">
        <v>616</v>
      </c>
      <c r="F217" s="178" t="s">
        <v>617</v>
      </c>
      <c r="G217" s="179" t="s">
        <v>143</v>
      </c>
      <c r="H217" s="180">
        <v>46.9</v>
      </c>
      <c r="I217" s="181"/>
      <c r="J217" s="182">
        <f>ROUND(I217*H217,2)</f>
        <v>0</v>
      </c>
      <c r="K217" s="183"/>
      <c r="L217" s="41"/>
      <c r="M217" s="184" t="s">
        <v>19</v>
      </c>
      <c r="N217" s="185" t="s">
        <v>43</v>
      </c>
      <c r="O217" s="66"/>
      <c r="P217" s="186">
        <f>O217*H217</f>
        <v>0</v>
      </c>
      <c r="Q217" s="186">
        <v>0</v>
      </c>
      <c r="R217" s="186">
        <f>Q217*H217</f>
        <v>0</v>
      </c>
      <c r="S217" s="186">
        <v>2.5000000000000001E-3</v>
      </c>
      <c r="T217" s="187">
        <f>S217*H217</f>
        <v>0.11724999999999999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8" t="s">
        <v>144</v>
      </c>
      <c r="AT217" s="188" t="s">
        <v>140</v>
      </c>
      <c r="AU217" s="188" t="s">
        <v>82</v>
      </c>
      <c r="AY217" s="19" t="s">
        <v>137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19" t="s">
        <v>80</v>
      </c>
      <c r="BK217" s="189">
        <f>ROUND(I217*H217,2)</f>
        <v>0</v>
      </c>
      <c r="BL217" s="19" t="s">
        <v>144</v>
      </c>
      <c r="BM217" s="188" t="s">
        <v>1402</v>
      </c>
    </row>
    <row r="218" spans="1:65" s="2" customFormat="1" ht="11.25" x14ac:dyDescent="0.2">
      <c r="A218" s="36"/>
      <c r="B218" s="37"/>
      <c r="C218" s="38"/>
      <c r="D218" s="190" t="s">
        <v>146</v>
      </c>
      <c r="E218" s="38"/>
      <c r="F218" s="191" t="s">
        <v>619</v>
      </c>
      <c r="G218" s="38"/>
      <c r="H218" s="38"/>
      <c r="I218" s="192"/>
      <c r="J218" s="38"/>
      <c r="K218" s="38"/>
      <c r="L218" s="41"/>
      <c r="M218" s="193"/>
      <c r="N218" s="194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146</v>
      </c>
      <c r="AU218" s="19" t="s">
        <v>82</v>
      </c>
    </row>
    <row r="219" spans="1:65" s="14" customFormat="1" ht="11.25" x14ac:dyDescent="0.2">
      <c r="B219" s="207"/>
      <c r="C219" s="208"/>
      <c r="D219" s="197" t="s">
        <v>148</v>
      </c>
      <c r="E219" s="209" t="s">
        <v>19</v>
      </c>
      <c r="F219" s="210" t="s">
        <v>1396</v>
      </c>
      <c r="G219" s="208"/>
      <c r="H219" s="209" t="s">
        <v>19</v>
      </c>
      <c r="I219" s="211"/>
      <c r="J219" s="208"/>
      <c r="K219" s="208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148</v>
      </c>
      <c r="AU219" s="216" t="s">
        <v>82</v>
      </c>
      <c r="AV219" s="14" t="s">
        <v>80</v>
      </c>
      <c r="AW219" s="14" t="s">
        <v>33</v>
      </c>
      <c r="AX219" s="14" t="s">
        <v>72</v>
      </c>
      <c r="AY219" s="216" t="s">
        <v>137</v>
      </c>
    </row>
    <row r="220" spans="1:65" s="13" customFormat="1" ht="11.25" x14ac:dyDescent="0.2">
      <c r="B220" s="195"/>
      <c r="C220" s="196"/>
      <c r="D220" s="197" t="s">
        <v>148</v>
      </c>
      <c r="E220" s="198" t="s">
        <v>19</v>
      </c>
      <c r="F220" s="199" t="s">
        <v>1403</v>
      </c>
      <c r="G220" s="196"/>
      <c r="H220" s="200">
        <v>46.9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148</v>
      </c>
      <c r="AU220" s="206" t="s">
        <v>82</v>
      </c>
      <c r="AV220" s="13" t="s">
        <v>82</v>
      </c>
      <c r="AW220" s="13" t="s">
        <v>33</v>
      </c>
      <c r="AX220" s="13" t="s">
        <v>80</v>
      </c>
      <c r="AY220" s="206" t="s">
        <v>137</v>
      </c>
    </row>
    <row r="221" spans="1:65" s="2" customFormat="1" ht="24.2" customHeight="1" x14ac:dyDescent="0.2">
      <c r="A221" s="36"/>
      <c r="B221" s="37"/>
      <c r="C221" s="176" t="s">
        <v>425</v>
      </c>
      <c r="D221" s="176" t="s">
        <v>140</v>
      </c>
      <c r="E221" s="177" t="s">
        <v>628</v>
      </c>
      <c r="F221" s="178" t="s">
        <v>629</v>
      </c>
      <c r="G221" s="179" t="s">
        <v>143</v>
      </c>
      <c r="H221" s="180">
        <v>0.308</v>
      </c>
      <c r="I221" s="181"/>
      <c r="J221" s="182">
        <f>ROUND(I221*H221,2)</f>
        <v>0</v>
      </c>
      <c r="K221" s="183"/>
      <c r="L221" s="41"/>
      <c r="M221" s="184" t="s">
        <v>19</v>
      </c>
      <c r="N221" s="185" t="s">
        <v>43</v>
      </c>
      <c r="O221" s="66"/>
      <c r="P221" s="186">
        <f>O221*H221</f>
        <v>0</v>
      </c>
      <c r="Q221" s="186">
        <v>0</v>
      </c>
      <c r="R221" s="186">
        <f>Q221*H221</f>
        <v>0</v>
      </c>
      <c r="S221" s="186">
        <v>0.183</v>
      </c>
      <c r="T221" s="187">
        <f>S221*H221</f>
        <v>5.6363999999999997E-2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8" t="s">
        <v>144</v>
      </c>
      <c r="AT221" s="188" t="s">
        <v>140</v>
      </c>
      <c r="AU221" s="188" t="s">
        <v>82</v>
      </c>
      <c r="AY221" s="19" t="s">
        <v>137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19" t="s">
        <v>80</v>
      </c>
      <c r="BK221" s="189">
        <f>ROUND(I221*H221,2)</f>
        <v>0</v>
      </c>
      <c r="BL221" s="19" t="s">
        <v>144</v>
      </c>
      <c r="BM221" s="188" t="s">
        <v>1404</v>
      </c>
    </row>
    <row r="222" spans="1:65" s="2" customFormat="1" ht="11.25" x14ac:dyDescent="0.2">
      <c r="A222" s="36"/>
      <c r="B222" s="37"/>
      <c r="C222" s="38"/>
      <c r="D222" s="190" t="s">
        <v>146</v>
      </c>
      <c r="E222" s="38"/>
      <c r="F222" s="191" t="s">
        <v>631</v>
      </c>
      <c r="G222" s="38"/>
      <c r="H222" s="38"/>
      <c r="I222" s="192"/>
      <c r="J222" s="38"/>
      <c r="K222" s="38"/>
      <c r="L222" s="41"/>
      <c r="M222" s="193"/>
      <c r="N222" s="194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146</v>
      </c>
      <c r="AU222" s="19" t="s">
        <v>82</v>
      </c>
    </row>
    <row r="223" spans="1:65" s="13" customFormat="1" ht="11.25" x14ac:dyDescent="0.2">
      <c r="B223" s="195"/>
      <c r="C223" s="196"/>
      <c r="D223" s="197" t="s">
        <v>148</v>
      </c>
      <c r="E223" s="198" t="s">
        <v>19</v>
      </c>
      <c r="F223" s="199" t="s">
        <v>1405</v>
      </c>
      <c r="G223" s="196"/>
      <c r="H223" s="200">
        <v>0.308</v>
      </c>
      <c r="I223" s="201"/>
      <c r="J223" s="196"/>
      <c r="K223" s="196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148</v>
      </c>
      <c r="AU223" s="206" t="s">
        <v>82</v>
      </c>
      <c r="AV223" s="13" t="s">
        <v>82</v>
      </c>
      <c r="AW223" s="13" t="s">
        <v>33</v>
      </c>
      <c r="AX223" s="13" t="s">
        <v>80</v>
      </c>
      <c r="AY223" s="206" t="s">
        <v>137</v>
      </c>
    </row>
    <row r="224" spans="1:65" s="2" customFormat="1" ht="16.5" customHeight="1" x14ac:dyDescent="0.2">
      <c r="A224" s="36"/>
      <c r="B224" s="37"/>
      <c r="C224" s="176" t="s">
        <v>433</v>
      </c>
      <c r="D224" s="176" t="s">
        <v>140</v>
      </c>
      <c r="E224" s="177" t="s">
        <v>644</v>
      </c>
      <c r="F224" s="178" t="s">
        <v>645</v>
      </c>
      <c r="G224" s="179" t="s">
        <v>143</v>
      </c>
      <c r="H224" s="180">
        <v>7.2889999999999997</v>
      </c>
      <c r="I224" s="181"/>
      <c r="J224" s="182">
        <f>ROUND(I224*H224,2)</f>
        <v>0</v>
      </c>
      <c r="K224" s="183"/>
      <c r="L224" s="41"/>
      <c r="M224" s="184" t="s">
        <v>19</v>
      </c>
      <c r="N224" s="185" t="s">
        <v>43</v>
      </c>
      <c r="O224" s="66"/>
      <c r="P224" s="186">
        <f>O224*H224</f>
        <v>0</v>
      </c>
      <c r="Q224" s="186">
        <v>0</v>
      </c>
      <c r="R224" s="186">
        <f>Q224*H224</f>
        <v>0</v>
      </c>
      <c r="S224" s="186">
        <v>7.5999999999999998E-2</v>
      </c>
      <c r="T224" s="187">
        <f>S224*H224</f>
        <v>0.55396400000000001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8" t="s">
        <v>144</v>
      </c>
      <c r="AT224" s="188" t="s">
        <v>140</v>
      </c>
      <c r="AU224" s="188" t="s">
        <v>82</v>
      </c>
      <c r="AY224" s="19" t="s">
        <v>137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19" t="s">
        <v>80</v>
      </c>
      <c r="BK224" s="189">
        <f>ROUND(I224*H224,2)</f>
        <v>0</v>
      </c>
      <c r="BL224" s="19" t="s">
        <v>144</v>
      </c>
      <c r="BM224" s="188" t="s">
        <v>1406</v>
      </c>
    </row>
    <row r="225" spans="1:65" s="2" customFormat="1" ht="11.25" x14ac:dyDescent="0.2">
      <c r="A225" s="36"/>
      <c r="B225" s="37"/>
      <c r="C225" s="38"/>
      <c r="D225" s="190" t="s">
        <v>146</v>
      </c>
      <c r="E225" s="38"/>
      <c r="F225" s="191" t="s">
        <v>647</v>
      </c>
      <c r="G225" s="38"/>
      <c r="H225" s="38"/>
      <c r="I225" s="192"/>
      <c r="J225" s="38"/>
      <c r="K225" s="38"/>
      <c r="L225" s="41"/>
      <c r="M225" s="193"/>
      <c r="N225" s="194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146</v>
      </c>
      <c r="AU225" s="19" t="s">
        <v>82</v>
      </c>
    </row>
    <row r="226" spans="1:65" s="13" customFormat="1" ht="11.25" x14ac:dyDescent="0.2">
      <c r="B226" s="195"/>
      <c r="C226" s="196"/>
      <c r="D226" s="197" t="s">
        <v>148</v>
      </c>
      <c r="E226" s="198" t="s">
        <v>19</v>
      </c>
      <c r="F226" s="199" t="s">
        <v>1407</v>
      </c>
      <c r="G226" s="196"/>
      <c r="H226" s="200">
        <v>7.2889999999999997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148</v>
      </c>
      <c r="AU226" s="206" t="s">
        <v>82</v>
      </c>
      <c r="AV226" s="13" t="s">
        <v>82</v>
      </c>
      <c r="AW226" s="13" t="s">
        <v>33</v>
      </c>
      <c r="AX226" s="13" t="s">
        <v>80</v>
      </c>
      <c r="AY226" s="206" t="s">
        <v>137</v>
      </c>
    </row>
    <row r="227" spans="1:65" s="2" customFormat="1" ht="24.2" customHeight="1" x14ac:dyDescent="0.2">
      <c r="A227" s="36"/>
      <c r="B227" s="37"/>
      <c r="C227" s="176" t="s">
        <v>438</v>
      </c>
      <c r="D227" s="176" t="s">
        <v>140</v>
      </c>
      <c r="E227" s="177" t="s">
        <v>693</v>
      </c>
      <c r="F227" s="178" t="s">
        <v>694</v>
      </c>
      <c r="G227" s="179" t="s">
        <v>143</v>
      </c>
      <c r="H227" s="180">
        <v>140.80799999999999</v>
      </c>
      <c r="I227" s="181"/>
      <c r="J227" s="182">
        <f>ROUND(I227*H227,2)</f>
        <v>0</v>
      </c>
      <c r="K227" s="183"/>
      <c r="L227" s="41"/>
      <c r="M227" s="184" t="s">
        <v>19</v>
      </c>
      <c r="N227" s="185" t="s">
        <v>43</v>
      </c>
      <c r="O227" s="66"/>
      <c r="P227" s="186">
        <f>O227*H227</f>
        <v>0</v>
      </c>
      <c r="Q227" s="186">
        <v>0</v>
      </c>
      <c r="R227" s="186">
        <f>Q227*H227</f>
        <v>0</v>
      </c>
      <c r="S227" s="186">
        <v>4.5999999999999999E-2</v>
      </c>
      <c r="T227" s="187">
        <f>S227*H227</f>
        <v>6.4771679999999998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8" t="s">
        <v>144</v>
      </c>
      <c r="AT227" s="188" t="s">
        <v>140</v>
      </c>
      <c r="AU227" s="188" t="s">
        <v>82</v>
      </c>
      <c r="AY227" s="19" t="s">
        <v>137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19" t="s">
        <v>80</v>
      </c>
      <c r="BK227" s="189">
        <f>ROUND(I227*H227,2)</f>
        <v>0</v>
      </c>
      <c r="BL227" s="19" t="s">
        <v>144</v>
      </c>
      <c r="BM227" s="188" t="s">
        <v>1408</v>
      </c>
    </row>
    <row r="228" spans="1:65" s="2" customFormat="1" ht="11.25" x14ac:dyDescent="0.2">
      <c r="A228" s="36"/>
      <c r="B228" s="37"/>
      <c r="C228" s="38"/>
      <c r="D228" s="190" t="s">
        <v>146</v>
      </c>
      <c r="E228" s="38"/>
      <c r="F228" s="191" t="s">
        <v>696</v>
      </c>
      <c r="G228" s="38"/>
      <c r="H228" s="38"/>
      <c r="I228" s="192"/>
      <c r="J228" s="38"/>
      <c r="K228" s="38"/>
      <c r="L228" s="41"/>
      <c r="M228" s="193"/>
      <c r="N228" s="194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146</v>
      </c>
      <c r="AU228" s="19" t="s">
        <v>82</v>
      </c>
    </row>
    <row r="229" spans="1:65" s="13" customFormat="1" ht="11.25" x14ac:dyDescent="0.2">
      <c r="B229" s="195"/>
      <c r="C229" s="196"/>
      <c r="D229" s="197" t="s">
        <v>148</v>
      </c>
      <c r="E229" s="198" t="s">
        <v>19</v>
      </c>
      <c r="F229" s="199" t="s">
        <v>1409</v>
      </c>
      <c r="G229" s="196"/>
      <c r="H229" s="200">
        <v>47.68</v>
      </c>
      <c r="I229" s="201"/>
      <c r="J229" s="196"/>
      <c r="K229" s="196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148</v>
      </c>
      <c r="AU229" s="206" t="s">
        <v>82</v>
      </c>
      <c r="AV229" s="13" t="s">
        <v>82</v>
      </c>
      <c r="AW229" s="13" t="s">
        <v>33</v>
      </c>
      <c r="AX229" s="13" t="s">
        <v>72</v>
      </c>
      <c r="AY229" s="206" t="s">
        <v>137</v>
      </c>
    </row>
    <row r="230" spans="1:65" s="14" customFormat="1" ht="11.25" x14ac:dyDescent="0.2">
      <c r="B230" s="207"/>
      <c r="C230" s="208"/>
      <c r="D230" s="197" t="s">
        <v>148</v>
      </c>
      <c r="E230" s="209" t="s">
        <v>19</v>
      </c>
      <c r="F230" s="210" t="s">
        <v>1410</v>
      </c>
      <c r="G230" s="208"/>
      <c r="H230" s="209" t="s">
        <v>19</v>
      </c>
      <c r="I230" s="211"/>
      <c r="J230" s="208"/>
      <c r="K230" s="208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148</v>
      </c>
      <c r="AU230" s="216" t="s">
        <v>82</v>
      </c>
      <c r="AV230" s="14" t="s">
        <v>80</v>
      </c>
      <c r="AW230" s="14" t="s">
        <v>33</v>
      </c>
      <c r="AX230" s="14" t="s">
        <v>72</v>
      </c>
      <c r="AY230" s="216" t="s">
        <v>137</v>
      </c>
    </row>
    <row r="231" spans="1:65" s="13" customFormat="1" ht="11.25" x14ac:dyDescent="0.2">
      <c r="B231" s="195"/>
      <c r="C231" s="196"/>
      <c r="D231" s="197" t="s">
        <v>148</v>
      </c>
      <c r="E231" s="198" t="s">
        <v>19</v>
      </c>
      <c r="F231" s="199" t="s">
        <v>1333</v>
      </c>
      <c r="G231" s="196"/>
      <c r="H231" s="200">
        <v>5.0960000000000001</v>
      </c>
      <c r="I231" s="201"/>
      <c r="J231" s="196"/>
      <c r="K231" s="196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148</v>
      </c>
      <c r="AU231" s="206" t="s">
        <v>82</v>
      </c>
      <c r="AV231" s="13" t="s">
        <v>82</v>
      </c>
      <c r="AW231" s="13" t="s">
        <v>33</v>
      </c>
      <c r="AX231" s="13" t="s">
        <v>72</v>
      </c>
      <c r="AY231" s="206" t="s">
        <v>137</v>
      </c>
    </row>
    <row r="232" spans="1:65" s="13" customFormat="1" ht="11.25" x14ac:dyDescent="0.2">
      <c r="B232" s="195"/>
      <c r="C232" s="196"/>
      <c r="D232" s="197" t="s">
        <v>148</v>
      </c>
      <c r="E232" s="198" t="s">
        <v>19</v>
      </c>
      <c r="F232" s="199" t="s">
        <v>1334</v>
      </c>
      <c r="G232" s="196"/>
      <c r="H232" s="200">
        <v>4.3220000000000001</v>
      </c>
      <c r="I232" s="201"/>
      <c r="J232" s="196"/>
      <c r="K232" s="196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148</v>
      </c>
      <c r="AU232" s="206" t="s">
        <v>82</v>
      </c>
      <c r="AV232" s="13" t="s">
        <v>82</v>
      </c>
      <c r="AW232" s="13" t="s">
        <v>33</v>
      </c>
      <c r="AX232" s="13" t="s">
        <v>72</v>
      </c>
      <c r="AY232" s="206" t="s">
        <v>137</v>
      </c>
    </row>
    <row r="233" spans="1:65" s="13" customFormat="1" ht="11.25" x14ac:dyDescent="0.2">
      <c r="B233" s="195"/>
      <c r="C233" s="196"/>
      <c r="D233" s="197" t="s">
        <v>148</v>
      </c>
      <c r="E233" s="198" t="s">
        <v>19</v>
      </c>
      <c r="F233" s="199" t="s">
        <v>1411</v>
      </c>
      <c r="G233" s="196"/>
      <c r="H233" s="200">
        <v>47.917999999999999</v>
      </c>
      <c r="I233" s="201"/>
      <c r="J233" s="196"/>
      <c r="K233" s="196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148</v>
      </c>
      <c r="AU233" s="206" t="s">
        <v>82</v>
      </c>
      <c r="AV233" s="13" t="s">
        <v>82</v>
      </c>
      <c r="AW233" s="13" t="s">
        <v>33</v>
      </c>
      <c r="AX233" s="13" t="s">
        <v>72</v>
      </c>
      <c r="AY233" s="206" t="s">
        <v>137</v>
      </c>
    </row>
    <row r="234" spans="1:65" s="13" customFormat="1" ht="11.25" x14ac:dyDescent="0.2">
      <c r="B234" s="195"/>
      <c r="C234" s="196"/>
      <c r="D234" s="197" t="s">
        <v>148</v>
      </c>
      <c r="E234" s="198" t="s">
        <v>19</v>
      </c>
      <c r="F234" s="199" t="s">
        <v>1412</v>
      </c>
      <c r="G234" s="196"/>
      <c r="H234" s="200">
        <v>44.581000000000003</v>
      </c>
      <c r="I234" s="201"/>
      <c r="J234" s="196"/>
      <c r="K234" s="196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148</v>
      </c>
      <c r="AU234" s="206" t="s">
        <v>82</v>
      </c>
      <c r="AV234" s="13" t="s">
        <v>82</v>
      </c>
      <c r="AW234" s="13" t="s">
        <v>33</v>
      </c>
      <c r="AX234" s="13" t="s">
        <v>72</v>
      </c>
      <c r="AY234" s="206" t="s">
        <v>137</v>
      </c>
    </row>
    <row r="235" spans="1:65" s="14" customFormat="1" ht="11.25" x14ac:dyDescent="0.2">
      <c r="B235" s="207"/>
      <c r="C235" s="208"/>
      <c r="D235" s="197" t="s">
        <v>148</v>
      </c>
      <c r="E235" s="209" t="s">
        <v>19</v>
      </c>
      <c r="F235" s="210" t="s">
        <v>187</v>
      </c>
      <c r="G235" s="208"/>
      <c r="H235" s="209" t="s">
        <v>19</v>
      </c>
      <c r="I235" s="211"/>
      <c r="J235" s="208"/>
      <c r="K235" s="208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148</v>
      </c>
      <c r="AU235" s="216" t="s">
        <v>82</v>
      </c>
      <c r="AV235" s="14" t="s">
        <v>80</v>
      </c>
      <c r="AW235" s="14" t="s">
        <v>33</v>
      </c>
      <c r="AX235" s="14" t="s">
        <v>72</v>
      </c>
      <c r="AY235" s="216" t="s">
        <v>137</v>
      </c>
    </row>
    <row r="236" spans="1:65" s="13" customFormat="1" ht="11.25" x14ac:dyDescent="0.2">
      <c r="B236" s="195"/>
      <c r="C236" s="196"/>
      <c r="D236" s="197" t="s">
        <v>148</v>
      </c>
      <c r="E236" s="198" t="s">
        <v>19</v>
      </c>
      <c r="F236" s="199" t="s">
        <v>1413</v>
      </c>
      <c r="G236" s="196"/>
      <c r="H236" s="200">
        <v>-0.61899999999999999</v>
      </c>
      <c r="I236" s="201"/>
      <c r="J236" s="196"/>
      <c r="K236" s="196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148</v>
      </c>
      <c r="AU236" s="206" t="s">
        <v>82</v>
      </c>
      <c r="AV236" s="13" t="s">
        <v>82</v>
      </c>
      <c r="AW236" s="13" t="s">
        <v>33</v>
      </c>
      <c r="AX236" s="13" t="s">
        <v>72</v>
      </c>
      <c r="AY236" s="206" t="s">
        <v>137</v>
      </c>
    </row>
    <row r="237" spans="1:65" s="13" customFormat="1" ht="11.25" x14ac:dyDescent="0.2">
      <c r="B237" s="195"/>
      <c r="C237" s="196"/>
      <c r="D237" s="197" t="s">
        <v>148</v>
      </c>
      <c r="E237" s="198" t="s">
        <v>19</v>
      </c>
      <c r="F237" s="199" t="s">
        <v>1338</v>
      </c>
      <c r="G237" s="196"/>
      <c r="H237" s="200">
        <v>-10.353</v>
      </c>
      <c r="I237" s="201"/>
      <c r="J237" s="196"/>
      <c r="K237" s="196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148</v>
      </c>
      <c r="AU237" s="206" t="s">
        <v>82</v>
      </c>
      <c r="AV237" s="13" t="s">
        <v>82</v>
      </c>
      <c r="AW237" s="13" t="s">
        <v>33</v>
      </c>
      <c r="AX237" s="13" t="s">
        <v>72</v>
      </c>
      <c r="AY237" s="206" t="s">
        <v>137</v>
      </c>
    </row>
    <row r="238" spans="1:65" s="13" customFormat="1" ht="11.25" x14ac:dyDescent="0.2">
      <c r="B238" s="195"/>
      <c r="C238" s="196"/>
      <c r="D238" s="197" t="s">
        <v>148</v>
      </c>
      <c r="E238" s="198" t="s">
        <v>19</v>
      </c>
      <c r="F238" s="199" t="s">
        <v>188</v>
      </c>
      <c r="G238" s="196"/>
      <c r="H238" s="200">
        <v>-1.379</v>
      </c>
      <c r="I238" s="201"/>
      <c r="J238" s="196"/>
      <c r="K238" s="196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148</v>
      </c>
      <c r="AU238" s="206" t="s">
        <v>82</v>
      </c>
      <c r="AV238" s="13" t="s">
        <v>82</v>
      </c>
      <c r="AW238" s="13" t="s">
        <v>33</v>
      </c>
      <c r="AX238" s="13" t="s">
        <v>72</v>
      </c>
      <c r="AY238" s="206" t="s">
        <v>137</v>
      </c>
    </row>
    <row r="239" spans="1:65" s="13" customFormat="1" ht="11.25" x14ac:dyDescent="0.2">
      <c r="B239" s="195"/>
      <c r="C239" s="196"/>
      <c r="D239" s="197" t="s">
        <v>148</v>
      </c>
      <c r="E239" s="198" t="s">
        <v>19</v>
      </c>
      <c r="F239" s="199" t="s">
        <v>1339</v>
      </c>
      <c r="G239" s="196"/>
      <c r="H239" s="200">
        <v>-4.7279999999999998</v>
      </c>
      <c r="I239" s="201"/>
      <c r="J239" s="196"/>
      <c r="K239" s="196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148</v>
      </c>
      <c r="AU239" s="206" t="s">
        <v>82</v>
      </c>
      <c r="AV239" s="13" t="s">
        <v>82</v>
      </c>
      <c r="AW239" s="13" t="s">
        <v>33</v>
      </c>
      <c r="AX239" s="13" t="s">
        <v>72</v>
      </c>
      <c r="AY239" s="206" t="s">
        <v>137</v>
      </c>
    </row>
    <row r="240" spans="1:65" s="14" customFormat="1" ht="11.25" x14ac:dyDescent="0.2">
      <c r="B240" s="207"/>
      <c r="C240" s="208"/>
      <c r="D240" s="197" t="s">
        <v>148</v>
      </c>
      <c r="E240" s="209" t="s">
        <v>19</v>
      </c>
      <c r="F240" s="210" t="s">
        <v>279</v>
      </c>
      <c r="G240" s="208"/>
      <c r="H240" s="209" t="s">
        <v>19</v>
      </c>
      <c r="I240" s="211"/>
      <c r="J240" s="208"/>
      <c r="K240" s="208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148</v>
      </c>
      <c r="AU240" s="216" t="s">
        <v>82</v>
      </c>
      <c r="AV240" s="14" t="s">
        <v>80</v>
      </c>
      <c r="AW240" s="14" t="s">
        <v>33</v>
      </c>
      <c r="AX240" s="14" t="s">
        <v>72</v>
      </c>
      <c r="AY240" s="216" t="s">
        <v>137</v>
      </c>
    </row>
    <row r="241" spans="1:65" s="13" customFormat="1" ht="11.25" x14ac:dyDescent="0.2">
      <c r="B241" s="195"/>
      <c r="C241" s="196"/>
      <c r="D241" s="197" t="s">
        <v>148</v>
      </c>
      <c r="E241" s="198" t="s">
        <v>19</v>
      </c>
      <c r="F241" s="199" t="s">
        <v>1414</v>
      </c>
      <c r="G241" s="196"/>
      <c r="H241" s="200">
        <v>0.44600000000000001</v>
      </c>
      <c r="I241" s="201"/>
      <c r="J241" s="196"/>
      <c r="K241" s="196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148</v>
      </c>
      <c r="AU241" s="206" t="s">
        <v>82</v>
      </c>
      <c r="AV241" s="13" t="s">
        <v>82</v>
      </c>
      <c r="AW241" s="13" t="s">
        <v>33</v>
      </c>
      <c r="AX241" s="13" t="s">
        <v>72</v>
      </c>
      <c r="AY241" s="206" t="s">
        <v>137</v>
      </c>
    </row>
    <row r="242" spans="1:65" s="13" customFormat="1" ht="11.25" x14ac:dyDescent="0.2">
      <c r="B242" s="195"/>
      <c r="C242" s="196"/>
      <c r="D242" s="197" t="s">
        <v>148</v>
      </c>
      <c r="E242" s="198" t="s">
        <v>19</v>
      </c>
      <c r="F242" s="199" t="s">
        <v>1341</v>
      </c>
      <c r="G242" s="196"/>
      <c r="H242" s="200">
        <v>4.9080000000000004</v>
      </c>
      <c r="I242" s="201"/>
      <c r="J242" s="196"/>
      <c r="K242" s="196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148</v>
      </c>
      <c r="AU242" s="206" t="s">
        <v>82</v>
      </c>
      <c r="AV242" s="13" t="s">
        <v>82</v>
      </c>
      <c r="AW242" s="13" t="s">
        <v>33</v>
      </c>
      <c r="AX242" s="13" t="s">
        <v>72</v>
      </c>
      <c r="AY242" s="206" t="s">
        <v>137</v>
      </c>
    </row>
    <row r="243" spans="1:65" s="13" customFormat="1" ht="11.25" x14ac:dyDescent="0.2">
      <c r="B243" s="195"/>
      <c r="C243" s="196"/>
      <c r="D243" s="197" t="s">
        <v>148</v>
      </c>
      <c r="E243" s="198" t="s">
        <v>19</v>
      </c>
      <c r="F243" s="199" t="s">
        <v>1342</v>
      </c>
      <c r="G243" s="196"/>
      <c r="H243" s="200">
        <v>0.36099999999999999</v>
      </c>
      <c r="I243" s="201"/>
      <c r="J243" s="196"/>
      <c r="K243" s="196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148</v>
      </c>
      <c r="AU243" s="206" t="s">
        <v>82</v>
      </c>
      <c r="AV243" s="13" t="s">
        <v>82</v>
      </c>
      <c r="AW243" s="13" t="s">
        <v>33</v>
      </c>
      <c r="AX243" s="13" t="s">
        <v>72</v>
      </c>
      <c r="AY243" s="206" t="s">
        <v>137</v>
      </c>
    </row>
    <row r="244" spans="1:65" s="13" customFormat="1" ht="11.25" x14ac:dyDescent="0.2">
      <c r="B244" s="195"/>
      <c r="C244" s="196"/>
      <c r="D244" s="197" t="s">
        <v>148</v>
      </c>
      <c r="E244" s="198" t="s">
        <v>19</v>
      </c>
      <c r="F244" s="199" t="s">
        <v>343</v>
      </c>
      <c r="G244" s="196"/>
      <c r="H244" s="200">
        <v>2.5750000000000002</v>
      </c>
      <c r="I244" s="201"/>
      <c r="J244" s="196"/>
      <c r="K244" s="196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148</v>
      </c>
      <c r="AU244" s="206" t="s">
        <v>82</v>
      </c>
      <c r="AV244" s="13" t="s">
        <v>82</v>
      </c>
      <c r="AW244" s="13" t="s">
        <v>33</v>
      </c>
      <c r="AX244" s="13" t="s">
        <v>72</v>
      </c>
      <c r="AY244" s="206" t="s">
        <v>137</v>
      </c>
    </row>
    <row r="245" spans="1:65" s="15" customFormat="1" ht="11.25" x14ac:dyDescent="0.2">
      <c r="B245" s="217"/>
      <c r="C245" s="218"/>
      <c r="D245" s="197" t="s">
        <v>148</v>
      </c>
      <c r="E245" s="219" t="s">
        <v>19</v>
      </c>
      <c r="F245" s="220" t="s">
        <v>189</v>
      </c>
      <c r="G245" s="218"/>
      <c r="H245" s="221">
        <v>140.80799999999999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148</v>
      </c>
      <c r="AU245" s="227" t="s">
        <v>82</v>
      </c>
      <c r="AV245" s="15" t="s">
        <v>144</v>
      </c>
      <c r="AW245" s="15" t="s">
        <v>33</v>
      </c>
      <c r="AX245" s="15" t="s">
        <v>80</v>
      </c>
      <c r="AY245" s="227" t="s">
        <v>137</v>
      </c>
    </row>
    <row r="246" spans="1:65" s="2" customFormat="1" ht="24.2" customHeight="1" x14ac:dyDescent="0.2">
      <c r="A246" s="36"/>
      <c r="B246" s="37"/>
      <c r="C246" s="176" t="s">
        <v>442</v>
      </c>
      <c r="D246" s="176" t="s">
        <v>140</v>
      </c>
      <c r="E246" s="177" t="s">
        <v>1415</v>
      </c>
      <c r="F246" s="178" t="s">
        <v>1416</v>
      </c>
      <c r="G246" s="179" t="s">
        <v>143</v>
      </c>
      <c r="H246" s="180">
        <v>15.991</v>
      </c>
      <c r="I246" s="181"/>
      <c r="J246" s="182">
        <f>ROUND(I246*H246,2)</f>
        <v>0</v>
      </c>
      <c r="K246" s="183"/>
      <c r="L246" s="41"/>
      <c r="M246" s="184" t="s">
        <v>19</v>
      </c>
      <c r="N246" s="185" t="s">
        <v>43</v>
      </c>
      <c r="O246" s="66"/>
      <c r="P246" s="186">
        <f>O246*H246</f>
        <v>0</v>
      </c>
      <c r="Q246" s="186">
        <v>0</v>
      </c>
      <c r="R246" s="186">
        <f>Q246*H246</f>
        <v>0</v>
      </c>
      <c r="S246" s="186">
        <v>6.8000000000000005E-2</v>
      </c>
      <c r="T246" s="187">
        <f>S246*H246</f>
        <v>1.087388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8" t="s">
        <v>144</v>
      </c>
      <c r="AT246" s="188" t="s">
        <v>140</v>
      </c>
      <c r="AU246" s="188" t="s">
        <v>82</v>
      </c>
      <c r="AY246" s="19" t="s">
        <v>137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19" t="s">
        <v>80</v>
      </c>
      <c r="BK246" s="189">
        <f>ROUND(I246*H246,2)</f>
        <v>0</v>
      </c>
      <c r="BL246" s="19" t="s">
        <v>144</v>
      </c>
      <c r="BM246" s="188" t="s">
        <v>1417</v>
      </c>
    </row>
    <row r="247" spans="1:65" s="2" customFormat="1" ht="11.25" x14ac:dyDescent="0.2">
      <c r="A247" s="36"/>
      <c r="B247" s="37"/>
      <c r="C247" s="38"/>
      <c r="D247" s="190" t="s">
        <v>146</v>
      </c>
      <c r="E247" s="38"/>
      <c r="F247" s="191" t="s">
        <v>1418</v>
      </c>
      <c r="G247" s="38"/>
      <c r="H247" s="38"/>
      <c r="I247" s="192"/>
      <c r="J247" s="38"/>
      <c r="K247" s="38"/>
      <c r="L247" s="41"/>
      <c r="M247" s="193"/>
      <c r="N247" s="194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146</v>
      </c>
      <c r="AU247" s="19" t="s">
        <v>82</v>
      </c>
    </row>
    <row r="248" spans="1:65" s="14" customFormat="1" ht="11.25" x14ac:dyDescent="0.2">
      <c r="B248" s="207"/>
      <c r="C248" s="208"/>
      <c r="D248" s="197" t="s">
        <v>148</v>
      </c>
      <c r="E248" s="209" t="s">
        <v>19</v>
      </c>
      <c r="F248" s="210" t="s">
        <v>1419</v>
      </c>
      <c r="G248" s="208"/>
      <c r="H248" s="209" t="s">
        <v>19</v>
      </c>
      <c r="I248" s="211"/>
      <c r="J248" s="208"/>
      <c r="K248" s="208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148</v>
      </c>
      <c r="AU248" s="216" t="s">
        <v>82</v>
      </c>
      <c r="AV248" s="14" t="s">
        <v>80</v>
      </c>
      <c r="AW248" s="14" t="s">
        <v>33</v>
      </c>
      <c r="AX248" s="14" t="s">
        <v>72</v>
      </c>
      <c r="AY248" s="216" t="s">
        <v>137</v>
      </c>
    </row>
    <row r="249" spans="1:65" s="13" customFormat="1" ht="11.25" x14ac:dyDescent="0.2">
      <c r="B249" s="195"/>
      <c r="C249" s="196"/>
      <c r="D249" s="197" t="s">
        <v>148</v>
      </c>
      <c r="E249" s="198" t="s">
        <v>19</v>
      </c>
      <c r="F249" s="199" t="s">
        <v>1420</v>
      </c>
      <c r="G249" s="196"/>
      <c r="H249" s="200">
        <v>11</v>
      </c>
      <c r="I249" s="201"/>
      <c r="J249" s="196"/>
      <c r="K249" s="196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148</v>
      </c>
      <c r="AU249" s="206" t="s">
        <v>82</v>
      </c>
      <c r="AV249" s="13" t="s">
        <v>82</v>
      </c>
      <c r="AW249" s="13" t="s">
        <v>33</v>
      </c>
      <c r="AX249" s="13" t="s">
        <v>72</v>
      </c>
      <c r="AY249" s="206" t="s">
        <v>137</v>
      </c>
    </row>
    <row r="250" spans="1:65" s="13" customFormat="1" ht="11.25" x14ac:dyDescent="0.2">
      <c r="B250" s="195"/>
      <c r="C250" s="196"/>
      <c r="D250" s="197" t="s">
        <v>148</v>
      </c>
      <c r="E250" s="198" t="s">
        <v>19</v>
      </c>
      <c r="F250" s="199" t="s">
        <v>1421</v>
      </c>
      <c r="G250" s="196"/>
      <c r="H250" s="200">
        <v>8.82</v>
      </c>
      <c r="I250" s="201"/>
      <c r="J250" s="196"/>
      <c r="K250" s="196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148</v>
      </c>
      <c r="AU250" s="206" t="s">
        <v>82</v>
      </c>
      <c r="AV250" s="13" t="s">
        <v>82</v>
      </c>
      <c r="AW250" s="13" t="s">
        <v>33</v>
      </c>
      <c r="AX250" s="13" t="s">
        <v>72</v>
      </c>
      <c r="AY250" s="206" t="s">
        <v>137</v>
      </c>
    </row>
    <row r="251" spans="1:65" s="14" customFormat="1" ht="11.25" x14ac:dyDescent="0.2">
      <c r="B251" s="207"/>
      <c r="C251" s="208"/>
      <c r="D251" s="197" t="s">
        <v>148</v>
      </c>
      <c r="E251" s="209" t="s">
        <v>19</v>
      </c>
      <c r="F251" s="210" t="s">
        <v>187</v>
      </c>
      <c r="G251" s="208"/>
      <c r="H251" s="209" t="s">
        <v>19</v>
      </c>
      <c r="I251" s="211"/>
      <c r="J251" s="208"/>
      <c r="K251" s="208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148</v>
      </c>
      <c r="AU251" s="216" t="s">
        <v>82</v>
      </c>
      <c r="AV251" s="14" t="s">
        <v>80</v>
      </c>
      <c r="AW251" s="14" t="s">
        <v>33</v>
      </c>
      <c r="AX251" s="14" t="s">
        <v>72</v>
      </c>
      <c r="AY251" s="216" t="s">
        <v>137</v>
      </c>
    </row>
    <row r="252" spans="1:65" s="13" customFormat="1" ht="11.25" x14ac:dyDescent="0.2">
      <c r="B252" s="195"/>
      <c r="C252" s="196"/>
      <c r="D252" s="197" t="s">
        <v>148</v>
      </c>
      <c r="E252" s="198" t="s">
        <v>19</v>
      </c>
      <c r="F252" s="199" t="s">
        <v>1422</v>
      </c>
      <c r="G252" s="196"/>
      <c r="H252" s="200">
        <v>-0.75</v>
      </c>
      <c r="I252" s="201"/>
      <c r="J252" s="196"/>
      <c r="K252" s="196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148</v>
      </c>
      <c r="AU252" s="206" t="s">
        <v>82</v>
      </c>
      <c r="AV252" s="13" t="s">
        <v>82</v>
      </c>
      <c r="AW252" s="13" t="s">
        <v>33</v>
      </c>
      <c r="AX252" s="13" t="s">
        <v>72</v>
      </c>
      <c r="AY252" s="206" t="s">
        <v>137</v>
      </c>
    </row>
    <row r="253" spans="1:65" s="13" customFormat="1" ht="11.25" x14ac:dyDescent="0.2">
      <c r="B253" s="195"/>
      <c r="C253" s="196"/>
      <c r="D253" s="197" t="s">
        <v>148</v>
      </c>
      <c r="E253" s="198" t="s">
        <v>19</v>
      </c>
      <c r="F253" s="199" t="s">
        <v>188</v>
      </c>
      <c r="G253" s="196"/>
      <c r="H253" s="200">
        <v>-1.379</v>
      </c>
      <c r="I253" s="201"/>
      <c r="J253" s="196"/>
      <c r="K253" s="196"/>
      <c r="L253" s="202"/>
      <c r="M253" s="203"/>
      <c r="N253" s="204"/>
      <c r="O253" s="204"/>
      <c r="P253" s="204"/>
      <c r="Q253" s="204"/>
      <c r="R253" s="204"/>
      <c r="S253" s="204"/>
      <c r="T253" s="205"/>
      <c r="AT253" s="206" t="s">
        <v>148</v>
      </c>
      <c r="AU253" s="206" t="s">
        <v>82</v>
      </c>
      <c r="AV253" s="13" t="s">
        <v>82</v>
      </c>
      <c r="AW253" s="13" t="s">
        <v>33</v>
      </c>
      <c r="AX253" s="13" t="s">
        <v>72</v>
      </c>
      <c r="AY253" s="206" t="s">
        <v>137</v>
      </c>
    </row>
    <row r="254" spans="1:65" s="13" customFormat="1" ht="11.25" x14ac:dyDescent="0.2">
      <c r="B254" s="195"/>
      <c r="C254" s="196"/>
      <c r="D254" s="197" t="s">
        <v>148</v>
      </c>
      <c r="E254" s="198" t="s">
        <v>19</v>
      </c>
      <c r="F254" s="199" t="s">
        <v>1349</v>
      </c>
      <c r="G254" s="196"/>
      <c r="H254" s="200">
        <v>-2.3639999999999999</v>
      </c>
      <c r="I254" s="201"/>
      <c r="J254" s="196"/>
      <c r="K254" s="196"/>
      <c r="L254" s="202"/>
      <c r="M254" s="203"/>
      <c r="N254" s="204"/>
      <c r="O254" s="204"/>
      <c r="P254" s="204"/>
      <c r="Q254" s="204"/>
      <c r="R254" s="204"/>
      <c r="S254" s="204"/>
      <c r="T254" s="205"/>
      <c r="AT254" s="206" t="s">
        <v>148</v>
      </c>
      <c r="AU254" s="206" t="s">
        <v>82</v>
      </c>
      <c r="AV254" s="13" t="s">
        <v>82</v>
      </c>
      <c r="AW254" s="13" t="s">
        <v>33</v>
      </c>
      <c r="AX254" s="13" t="s">
        <v>72</v>
      </c>
      <c r="AY254" s="206" t="s">
        <v>137</v>
      </c>
    </row>
    <row r="255" spans="1:65" s="14" customFormat="1" ht="11.25" x14ac:dyDescent="0.2">
      <c r="B255" s="207"/>
      <c r="C255" s="208"/>
      <c r="D255" s="197" t="s">
        <v>148</v>
      </c>
      <c r="E255" s="209" t="s">
        <v>19</v>
      </c>
      <c r="F255" s="210" t="s">
        <v>279</v>
      </c>
      <c r="G255" s="208"/>
      <c r="H255" s="209" t="s">
        <v>19</v>
      </c>
      <c r="I255" s="211"/>
      <c r="J255" s="208"/>
      <c r="K255" s="208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148</v>
      </c>
      <c r="AU255" s="216" t="s">
        <v>82</v>
      </c>
      <c r="AV255" s="14" t="s">
        <v>80</v>
      </c>
      <c r="AW255" s="14" t="s">
        <v>33</v>
      </c>
      <c r="AX255" s="14" t="s">
        <v>72</v>
      </c>
      <c r="AY255" s="216" t="s">
        <v>137</v>
      </c>
    </row>
    <row r="256" spans="1:65" s="13" customFormat="1" ht="11.25" x14ac:dyDescent="0.2">
      <c r="B256" s="195"/>
      <c r="C256" s="196"/>
      <c r="D256" s="197" t="s">
        <v>148</v>
      </c>
      <c r="E256" s="198" t="s">
        <v>19</v>
      </c>
      <c r="F256" s="199" t="s">
        <v>1423</v>
      </c>
      <c r="G256" s="196"/>
      <c r="H256" s="200">
        <v>0.252</v>
      </c>
      <c r="I256" s="201"/>
      <c r="J256" s="196"/>
      <c r="K256" s="196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148</v>
      </c>
      <c r="AU256" s="206" t="s">
        <v>82</v>
      </c>
      <c r="AV256" s="13" t="s">
        <v>82</v>
      </c>
      <c r="AW256" s="13" t="s">
        <v>33</v>
      </c>
      <c r="AX256" s="13" t="s">
        <v>72</v>
      </c>
      <c r="AY256" s="206" t="s">
        <v>137</v>
      </c>
    </row>
    <row r="257" spans="1:65" s="13" customFormat="1" ht="11.25" x14ac:dyDescent="0.2">
      <c r="B257" s="195"/>
      <c r="C257" s="196"/>
      <c r="D257" s="197" t="s">
        <v>148</v>
      </c>
      <c r="E257" s="198" t="s">
        <v>19</v>
      </c>
      <c r="F257" s="199" t="s">
        <v>1351</v>
      </c>
      <c r="G257" s="196"/>
      <c r="H257" s="200">
        <v>0.41199999999999998</v>
      </c>
      <c r="I257" s="201"/>
      <c r="J257" s="196"/>
      <c r="K257" s="196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148</v>
      </c>
      <c r="AU257" s="206" t="s">
        <v>82</v>
      </c>
      <c r="AV257" s="13" t="s">
        <v>82</v>
      </c>
      <c r="AW257" s="13" t="s">
        <v>33</v>
      </c>
      <c r="AX257" s="13" t="s">
        <v>72</v>
      </c>
      <c r="AY257" s="206" t="s">
        <v>137</v>
      </c>
    </row>
    <row r="258" spans="1:65" s="15" customFormat="1" ht="11.25" x14ac:dyDescent="0.2">
      <c r="B258" s="217"/>
      <c r="C258" s="218"/>
      <c r="D258" s="197" t="s">
        <v>148</v>
      </c>
      <c r="E258" s="219" t="s">
        <v>19</v>
      </c>
      <c r="F258" s="220" t="s">
        <v>189</v>
      </c>
      <c r="G258" s="218"/>
      <c r="H258" s="221">
        <v>15.991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148</v>
      </c>
      <c r="AU258" s="227" t="s">
        <v>82</v>
      </c>
      <c r="AV258" s="15" t="s">
        <v>144</v>
      </c>
      <c r="AW258" s="15" t="s">
        <v>33</v>
      </c>
      <c r="AX258" s="15" t="s">
        <v>80</v>
      </c>
      <c r="AY258" s="227" t="s">
        <v>137</v>
      </c>
    </row>
    <row r="259" spans="1:65" s="2" customFormat="1" ht="16.5" customHeight="1" x14ac:dyDescent="0.2">
      <c r="A259" s="36"/>
      <c r="B259" s="37"/>
      <c r="C259" s="176" t="s">
        <v>448</v>
      </c>
      <c r="D259" s="176" t="s">
        <v>140</v>
      </c>
      <c r="E259" s="177" t="s">
        <v>715</v>
      </c>
      <c r="F259" s="178" t="s">
        <v>716</v>
      </c>
      <c r="G259" s="179" t="s">
        <v>200</v>
      </c>
      <c r="H259" s="180">
        <v>9.5</v>
      </c>
      <c r="I259" s="181"/>
      <c r="J259" s="182">
        <f>ROUND(I259*H259,2)</f>
        <v>0</v>
      </c>
      <c r="K259" s="183"/>
      <c r="L259" s="41"/>
      <c r="M259" s="184" t="s">
        <v>19</v>
      </c>
      <c r="N259" s="185" t="s">
        <v>43</v>
      </c>
      <c r="O259" s="66"/>
      <c r="P259" s="186">
        <f>O259*H259</f>
        <v>0</v>
      </c>
      <c r="Q259" s="186">
        <v>0</v>
      </c>
      <c r="R259" s="186">
        <f>Q259*H259</f>
        <v>0</v>
      </c>
      <c r="S259" s="186">
        <v>0</v>
      </c>
      <c r="T259" s="187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8" t="s">
        <v>144</v>
      </c>
      <c r="AT259" s="188" t="s">
        <v>140</v>
      </c>
      <c r="AU259" s="188" t="s">
        <v>82</v>
      </c>
      <c r="AY259" s="19" t="s">
        <v>137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19" t="s">
        <v>80</v>
      </c>
      <c r="BK259" s="189">
        <f>ROUND(I259*H259,2)</f>
        <v>0</v>
      </c>
      <c r="BL259" s="19" t="s">
        <v>144</v>
      </c>
      <c r="BM259" s="188" t="s">
        <v>1424</v>
      </c>
    </row>
    <row r="260" spans="1:65" s="2" customFormat="1" ht="11.25" x14ac:dyDescent="0.2">
      <c r="A260" s="36"/>
      <c r="B260" s="37"/>
      <c r="C260" s="38"/>
      <c r="D260" s="190" t="s">
        <v>146</v>
      </c>
      <c r="E260" s="38"/>
      <c r="F260" s="191" t="s">
        <v>718</v>
      </c>
      <c r="G260" s="38"/>
      <c r="H260" s="38"/>
      <c r="I260" s="192"/>
      <c r="J260" s="38"/>
      <c r="K260" s="38"/>
      <c r="L260" s="41"/>
      <c r="M260" s="193"/>
      <c r="N260" s="194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146</v>
      </c>
      <c r="AU260" s="19" t="s">
        <v>82</v>
      </c>
    </row>
    <row r="261" spans="1:65" s="2" customFormat="1" ht="16.5" customHeight="1" x14ac:dyDescent="0.2">
      <c r="A261" s="36"/>
      <c r="B261" s="37"/>
      <c r="C261" s="176" t="s">
        <v>452</v>
      </c>
      <c r="D261" s="176" t="s">
        <v>140</v>
      </c>
      <c r="E261" s="177" t="s">
        <v>721</v>
      </c>
      <c r="F261" s="178" t="s">
        <v>722</v>
      </c>
      <c r="G261" s="179" t="s">
        <v>200</v>
      </c>
      <c r="H261" s="180">
        <v>95</v>
      </c>
      <c r="I261" s="181"/>
      <c r="J261" s="182">
        <f>ROUND(I261*H261,2)</f>
        <v>0</v>
      </c>
      <c r="K261" s="183"/>
      <c r="L261" s="41"/>
      <c r="M261" s="184" t="s">
        <v>19</v>
      </c>
      <c r="N261" s="185" t="s">
        <v>43</v>
      </c>
      <c r="O261" s="66"/>
      <c r="P261" s="186">
        <f>O261*H261</f>
        <v>0</v>
      </c>
      <c r="Q261" s="186">
        <v>0</v>
      </c>
      <c r="R261" s="186">
        <f>Q261*H261</f>
        <v>0</v>
      </c>
      <c r="S261" s="186">
        <v>0</v>
      </c>
      <c r="T261" s="187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8" t="s">
        <v>144</v>
      </c>
      <c r="AT261" s="188" t="s">
        <v>140</v>
      </c>
      <c r="AU261" s="188" t="s">
        <v>82</v>
      </c>
      <c r="AY261" s="19" t="s">
        <v>137</v>
      </c>
      <c r="BE261" s="189">
        <f>IF(N261="základní",J261,0)</f>
        <v>0</v>
      </c>
      <c r="BF261" s="189">
        <f>IF(N261="snížená",J261,0)</f>
        <v>0</v>
      </c>
      <c r="BG261" s="189">
        <f>IF(N261="zákl. přenesená",J261,0)</f>
        <v>0</v>
      </c>
      <c r="BH261" s="189">
        <f>IF(N261="sníž. přenesená",J261,0)</f>
        <v>0</v>
      </c>
      <c r="BI261" s="189">
        <f>IF(N261="nulová",J261,0)</f>
        <v>0</v>
      </c>
      <c r="BJ261" s="19" t="s">
        <v>80</v>
      </c>
      <c r="BK261" s="189">
        <f>ROUND(I261*H261,2)</f>
        <v>0</v>
      </c>
      <c r="BL261" s="19" t="s">
        <v>144</v>
      </c>
      <c r="BM261" s="188" t="s">
        <v>1425</v>
      </c>
    </row>
    <row r="262" spans="1:65" s="2" customFormat="1" ht="11.25" x14ac:dyDescent="0.2">
      <c r="A262" s="36"/>
      <c r="B262" s="37"/>
      <c r="C262" s="38"/>
      <c r="D262" s="190" t="s">
        <v>146</v>
      </c>
      <c r="E262" s="38"/>
      <c r="F262" s="191" t="s">
        <v>724</v>
      </c>
      <c r="G262" s="38"/>
      <c r="H262" s="38"/>
      <c r="I262" s="192"/>
      <c r="J262" s="38"/>
      <c r="K262" s="38"/>
      <c r="L262" s="41"/>
      <c r="M262" s="193"/>
      <c r="N262" s="194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146</v>
      </c>
      <c r="AU262" s="19" t="s">
        <v>82</v>
      </c>
    </row>
    <row r="263" spans="1:65" s="13" customFormat="1" ht="11.25" x14ac:dyDescent="0.2">
      <c r="B263" s="195"/>
      <c r="C263" s="196"/>
      <c r="D263" s="197" t="s">
        <v>148</v>
      </c>
      <c r="E263" s="196"/>
      <c r="F263" s="199" t="s">
        <v>1426</v>
      </c>
      <c r="G263" s="196"/>
      <c r="H263" s="200">
        <v>95</v>
      </c>
      <c r="I263" s="201"/>
      <c r="J263" s="196"/>
      <c r="K263" s="196"/>
      <c r="L263" s="202"/>
      <c r="M263" s="203"/>
      <c r="N263" s="204"/>
      <c r="O263" s="204"/>
      <c r="P263" s="204"/>
      <c r="Q263" s="204"/>
      <c r="R263" s="204"/>
      <c r="S263" s="204"/>
      <c r="T263" s="205"/>
      <c r="AT263" s="206" t="s">
        <v>148</v>
      </c>
      <c r="AU263" s="206" t="s">
        <v>82</v>
      </c>
      <c r="AV263" s="13" t="s">
        <v>82</v>
      </c>
      <c r="AW263" s="13" t="s">
        <v>4</v>
      </c>
      <c r="AX263" s="13" t="s">
        <v>80</v>
      </c>
      <c r="AY263" s="206" t="s">
        <v>137</v>
      </c>
    </row>
    <row r="264" spans="1:65" s="2" customFormat="1" ht="21.75" customHeight="1" x14ac:dyDescent="0.2">
      <c r="A264" s="36"/>
      <c r="B264" s="37"/>
      <c r="C264" s="176" t="s">
        <v>454</v>
      </c>
      <c r="D264" s="176" t="s">
        <v>140</v>
      </c>
      <c r="E264" s="177" t="s">
        <v>727</v>
      </c>
      <c r="F264" s="178" t="s">
        <v>728</v>
      </c>
      <c r="G264" s="179" t="s">
        <v>170</v>
      </c>
      <c r="H264" s="180">
        <v>22.658000000000001</v>
      </c>
      <c r="I264" s="181"/>
      <c r="J264" s="182">
        <f>ROUND(I264*H264,2)</f>
        <v>0</v>
      </c>
      <c r="K264" s="183"/>
      <c r="L264" s="41"/>
      <c r="M264" s="184" t="s">
        <v>19</v>
      </c>
      <c r="N264" s="185" t="s">
        <v>43</v>
      </c>
      <c r="O264" s="66"/>
      <c r="P264" s="186">
        <f>O264*H264</f>
        <v>0</v>
      </c>
      <c r="Q264" s="186">
        <v>0</v>
      </c>
      <c r="R264" s="186">
        <f>Q264*H264</f>
        <v>0</v>
      </c>
      <c r="S264" s="186">
        <v>0</v>
      </c>
      <c r="T264" s="187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8" t="s">
        <v>144</v>
      </c>
      <c r="AT264" s="188" t="s">
        <v>140</v>
      </c>
      <c r="AU264" s="188" t="s">
        <v>82</v>
      </c>
      <c r="AY264" s="19" t="s">
        <v>137</v>
      </c>
      <c r="BE264" s="189">
        <f>IF(N264="základní",J264,0)</f>
        <v>0</v>
      </c>
      <c r="BF264" s="189">
        <f>IF(N264="snížená",J264,0)</f>
        <v>0</v>
      </c>
      <c r="BG264" s="189">
        <f>IF(N264="zákl. přenesená",J264,0)</f>
        <v>0</v>
      </c>
      <c r="BH264" s="189">
        <f>IF(N264="sníž. přenesená",J264,0)</f>
        <v>0</v>
      </c>
      <c r="BI264" s="189">
        <f>IF(N264="nulová",J264,0)</f>
        <v>0</v>
      </c>
      <c r="BJ264" s="19" t="s">
        <v>80</v>
      </c>
      <c r="BK264" s="189">
        <f>ROUND(I264*H264,2)</f>
        <v>0</v>
      </c>
      <c r="BL264" s="19" t="s">
        <v>144</v>
      </c>
      <c r="BM264" s="188" t="s">
        <v>1427</v>
      </c>
    </row>
    <row r="265" spans="1:65" s="2" customFormat="1" ht="11.25" x14ac:dyDescent="0.2">
      <c r="A265" s="36"/>
      <c r="B265" s="37"/>
      <c r="C265" s="38"/>
      <c r="D265" s="190" t="s">
        <v>146</v>
      </c>
      <c r="E265" s="38"/>
      <c r="F265" s="191" t="s">
        <v>730</v>
      </c>
      <c r="G265" s="38"/>
      <c r="H265" s="38"/>
      <c r="I265" s="192"/>
      <c r="J265" s="38"/>
      <c r="K265" s="38"/>
      <c r="L265" s="41"/>
      <c r="M265" s="193"/>
      <c r="N265" s="194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146</v>
      </c>
      <c r="AU265" s="19" t="s">
        <v>82</v>
      </c>
    </row>
    <row r="266" spans="1:65" s="2" customFormat="1" ht="16.5" customHeight="1" x14ac:dyDescent="0.2">
      <c r="A266" s="36"/>
      <c r="B266" s="37"/>
      <c r="C266" s="176" t="s">
        <v>459</v>
      </c>
      <c r="D266" s="176" t="s">
        <v>140</v>
      </c>
      <c r="E266" s="177" t="s">
        <v>732</v>
      </c>
      <c r="F266" s="178" t="s">
        <v>733</v>
      </c>
      <c r="G266" s="179" t="s">
        <v>170</v>
      </c>
      <c r="H266" s="180">
        <v>198.93600000000001</v>
      </c>
      <c r="I266" s="181"/>
      <c r="J266" s="182">
        <f>ROUND(I266*H266,2)</f>
        <v>0</v>
      </c>
      <c r="K266" s="183"/>
      <c r="L266" s="41"/>
      <c r="M266" s="184" t="s">
        <v>19</v>
      </c>
      <c r="N266" s="185" t="s">
        <v>43</v>
      </c>
      <c r="O266" s="66"/>
      <c r="P266" s="186">
        <f>O266*H266</f>
        <v>0</v>
      </c>
      <c r="Q266" s="186">
        <v>0</v>
      </c>
      <c r="R266" s="186">
        <f>Q266*H266</f>
        <v>0</v>
      </c>
      <c r="S266" s="186">
        <v>0</v>
      </c>
      <c r="T266" s="187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8" t="s">
        <v>144</v>
      </c>
      <c r="AT266" s="188" t="s">
        <v>140</v>
      </c>
      <c r="AU266" s="188" t="s">
        <v>82</v>
      </c>
      <c r="AY266" s="19" t="s">
        <v>137</v>
      </c>
      <c r="BE266" s="189">
        <f>IF(N266="základní",J266,0)</f>
        <v>0</v>
      </c>
      <c r="BF266" s="189">
        <f>IF(N266="snížená",J266,0)</f>
        <v>0</v>
      </c>
      <c r="BG266" s="189">
        <f>IF(N266="zákl. přenesená",J266,0)</f>
        <v>0</v>
      </c>
      <c r="BH266" s="189">
        <f>IF(N266="sníž. přenesená",J266,0)</f>
        <v>0</v>
      </c>
      <c r="BI266" s="189">
        <f>IF(N266="nulová",J266,0)</f>
        <v>0</v>
      </c>
      <c r="BJ266" s="19" t="s">
        <v>80</v>
      </c>
      <c r="BK266" s="189">
        <f>ROUND(I266*H266,2)</f>
        <v>0</v>
      </c>
      <c r="BL266" s="19" t="s">
        <v>144</v>
      </c>
      <c r="BM266" s="188" t="s">
        <v>1428</v>
      </c>
    </row>
    <row r="267" spans="1:65" s="2" customFormat="1" ht="11.25" x14ac:dyDescent="0.2">
      <c r="A267" s="36"/>
      <c r="B267" s="37"/>
      <c r="C267" s="38"/>
      <c r="D267" s="190" t="s">
        <v>146</v>
      </c>
      <c r="E267" s="38"/>
      <c r="F267" s="191" t="s">
        <v>735</v>
      </c>
      <c r="G267" s="38"/>
      <c r="H267" s="38"/>
      <c r="I267" s="192"/>
      <c r="J267" s="38"/>
      <c r="K267" s="38"/>
      <c r="L267" s="41"/>
      <c r="M267" s="193"/>
      <c r="N267" s="194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146</v>
      </c>
      <c r="AU267" s="19" t="s">
        <v>82</v>
      </c>
    </row>
    <row r="268" spans="1:65" s="14" customFormat="1" ht="11.25" x14ac:dyDescent="0.2">
      <c r="B268" s="207"/>
      <c r="C268" s="208"/>
      <c r="D268" s="197" t="s">
        <v>148</v>
      </c>
      <c r="E268" s="209" t="s">
        <v>19</v>
      </c>
      <c r="F268" s="210" t="s">
        <v>736</v>
      </c>
      <c r="G268" s="208"/>
      <c r="H268" s="209" t="s">
        <v>19</v>
      </c>
      <c r="I268" s="211"/>
      <c r="J268" s="208"/>
      <c r="K268" s="208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148</v>
      </c>
      <c r="AU268" s="216" t="s">
        <v>82</v>
      </c>
      <c r="AV268" s="14" t="s">
        <v>80</v>
      </c>
      <c r="AW268" s="14" t="s">
        <v>33</v>
      </c>
      <c r="AX268" s="14" t="s">
        <v>72</v>
      </c>
      <c r="AY268" s="216" t="s">
        <v>137</v>
      </c>
    </row>
    <row r="269" spans="1:65" s="13" customFormat="1" ht="11.25" x14ac:dyDescent="0.2">
      <c r="B269" s="195"/>
      <c r="C269" s="196"/>
      <c r="D269" s="197" t="s">
        <v>148</v>
      </c>
      <c r="E269" s="198" t="s">
        <v>19</v>
      </c>
      <c r="F269" s="199" t="s">
        <v>1429</v>
      </c>
      <c r="G269" s="196"/>
      <c r="H269" s="200">
        <v>22.103999999999999</v>
      </c>
      <c r="I269" s="201"/>
      <c r="J269" s="196"/>
      <c r="K269" s="196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148</v>
      </c>
      <c r="AU269" s="206" t="s">
        <v>82</v>
      </c>
      <c r="AV269" s="13" t="s">
        <v>82</v>
      </c>
      <c r="AW269" s="13" t="s">
        <v>33</v>
      </c>
      <c r="AX269" s="13" t="s">
        <v>80</v>
      </c>
      <c r="AY269" s="206" t="s">
        <v>137</v>
      </c>
    </row>
    <row r="270" spans="1:65" s="13" customFormat="1" ht="11.25" x14ac:dyDescent="0.2">
      <c r="B270" s="195"/>
      <c r="C270" s="196"/>
      <c r="D270" s="197" t="s">
        <v>148</v>
      </c>
      <c r="E270" s="196"/>
      <c r="F270" s="199" t="s">
        <v>1430</v>
      </c>
      <c r="G270" s="196"/>
      <c r="H270" s="200">
        <v>198.93600000000001</v>
      </c>
      <c r="I270" s="201"/>
      <c r="J270" s="196"/>
      <c r="K270" s="196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148</v>
      </c>
      <c r="AU270" s="206" t="s">
        <v>82</v>
      </c>
      <c r="AV270" s="13" t="s">
        <v>82</v>
      </c>
      <c r="AW270" s="13" t="s">
        <v>4</v>
      </c>
      <c r="AX270" s="13" t="s">
        <v>80</v>
      </c>
      <c r="AY270" s="206" t="s">
        <v>137</v>
      </c>
    </row>
    <row r="271" spans="1:65" s="2" customFormat="1" ht="24.2" customHeight="1" x14ac:dyDescent="0.2">
      <c r="A271" s="36"/>
      <c r="B271" s="37"/>
      <c r="C271" s="176" t="s">
        <v>464</v>
      </c>
      <c r="D271" s="176" t="s">
        <v>140</v>
      </c>
      <c r="E271" s="177" t="s">
        <v>740</v>
      </c>
      <c r="F271" s="178" t="s">
        <v>741</v>
      </c>
      <c r="G271" s="179" t="s">
        <v>170</v>
      </c>
      <c r="H271" s="180">
        <v>12.97</v>
      </c>
      <c r="I271" s="181"/>
      <c r="J271" s="182">
        <f>ROUND(I271*H271,2)</f>
        <v>0</v>
      </c>
      <c r="K271" s="183"/>
      <c r="L271" s="41"/>
      <c r="M271" s="184" t="s">
        <v>19</v>
      </c>
      <c r="N271" s="185" t="s">
        <v>43</v>
      </c>
      <c r="O271" s="66"/>
      <c r="P271" s="186">
        <f>O271*H271</f>
        <v>0</v>
      </c>
      <c r="Q271" s="186">
        <v>0</v>
      </c>
      <c r="R271" s="186">
        <f>Q271*H271</f>
        <v>0</v>
      </c>
      <c r="S271" s="186">
        <v>0</v>
      </c>
      <c r="T271" s="187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8" t="s">
        <v>144</v>
      </c>
      <c r="AT271" s="188" t="s">
        <v>140</v>
      </c>
      <c r="AU271" s="188" t="s">
        <v>82</v>
      </c>
      <c r="AY271" s="19" t="s">
        <v>137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19" t="s">
        <v>80</v>
      </c>
      <c r="BK271" s="189">
        <f>ROUND(I271*H271,2)</f>
        <v>0</v>
      </c>
      <c r="BL271" s="19" t="s">
        <v>144</v>
      </c>
      <c r="BM271" s="188" t="s">
        <v>1431</v>
      </c>
    </row>
    <row r="272" spans="1:65" s="2" customFormat="1" ht="11.25" x14ac:dyDescent="0.2">
      <c r="A272" s="36"/>
      <c r="B272" s="37"/>
      <c r="C272" s="38"/>
      <c r="D272" s="190" t="s">
        <v>146</v>
      </c>
      <c r="E272" s="38"/>
      <c r="F272" s="191" t="s">
        <v>743</v>
      </c>
      <c r="G272" s="38"/>
      <c r="H272" s="38"/>
      <c r="I272" s="192"/>
      <c r="J272" s="38"/>
      <c r="K272" s="38"/>
      <c r="L272" s="41"/>
      <c r="M272" s="193"/>
      <c r="N272" s="194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146</v>
      </c>
      <c r="AU272" s="19" t="s">
        <v>82</v>
      </c>
    </row>
    <row r="273" spans="1:65" s="2" customFormat="1" ht="24.2" customHeight="1" x14ac:dyDescent="0.2">
      <c r="A273" s="36"/>
      <c r="B273" s="37"/>
      <c r="C273" s="176" t="s">
        <v>472</v>
      </c>
      <c r="D273" s="176" t="s">
        <v>140</v>
      </c>
      <c r="E273" s="177" t="s">
        <v>745</v>
      </c>
      <c r="F273" s="178" t="s">
        <v>746</v>
      </c>
      <c r="G273" s="179" t="s">
        <v>170</v>
      </c>
      <c r="H273" s="180">
        <v>9.0169999999999995</v>
      </c>
      <c r="I273" s="181"/>
      <c r="J273" s="182">
        <f>ROUND(I273*H273,2)</f>
        <v>0</v>
      </c>
      <c r="K273" s="183"/>
      <c r="L273" s="41"/>
      <c r="M273" s="184" t="s">
        <v>19</v>
      </c>
      <c r="N273" s="185" t="s">
        <v>43</v>
      </c>
      <c r="O273" s="66"/>
      <c r="P273" s="186">
        <f>O273*H273</f>
        <v>0</v>
      </c>
      <c r="Q273" s="186">
        <v>0</v>
      </c>
      <c r="R273" s="186">
        <f>Q273*H273</f>
        <v>0</v>
      </c>
      <c r="S273" s="186">
        <v>0</v>
      </c>
      <c r="T273" s="187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8" t="s">
        <v>144</v>
      </c>
      <c r="AT273" s="188" t="s">
        <v>140</v>
      </c>
      <c r="AU273" s="188" t="s">
        <v>82</v>
      </c>
      <c r="AY273" s="19" t="s">
        <v>137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19" t="s">
        <v>80</v>
      </c>
      <c r="BK273" s="189">
        <f>ROUND(I273*H273,2)</f>
        <v>0</v>
      </c>
      <c r="BL273" s="19" t="s">
        <v>144</v>
      </c>
      <c r="BM273" s="188" t="s">
        <v>1432</v>
      </c>
    </row>
    <row r="274" spans="1:65" s="2" customFormat="1" ht="11.25" x14ac:dyDescent="0.2">
      <c r="A274" s="36"/>
      <c r="B274" s="37"/>
      <c r="C274" s="38"/>
      <c r="D274" s="190" t="s">
        <v>146</v>
      </c>
      <c r="E274" s="38"/>
      <c r="F274" s="191" t="s">
        <v>748</v>
      </c>
      <c r="G274" s="38"/>
      <c r="H274" s="38"/>
      <c r="I274" s="192"/>
      <c r="J274" s="38"/>
      <c r="K274" s="38"/>
      <c r="L274" s="41"/>
      <c r="M274" s="193"/>
      <c r="N274" s="194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146</v>
      </c>
      <c r="AU274" s="19" t="s">
        <v>82</v>
      </c>
    </row>
    <row r="275" spans="1:65" s="2" customFormat="1" ht="24.2" customHeight="1" x14ac:dyDescent="0.2">
      <c r="A275" s="36"/>
      <c r="B275" s="37"/>
      <c r="C275" s="176" t="s">
        <v>478</v>
      </c>
      <c r="D275" s="176" t="s">
        <v>140</v>
      </c>
      <c r="E275" s="177" t="s">
        <v>755</v>
      </c>
      <c r="F275" s="178" t="s">
        <v>756</v>
      </c>
      <c r="G275" s="179" t="s">
        <v>170</v>
      </c>
      <c r="H275" s="180">
        <v>0.11700000000000001</v>
      </c>
      <c r="I275" s="181"/>
      <c r="J275" s="182">
        <f>ROUND(I275*H275,2)</f>
        <v>0</v>
      </c>
      <c r="K275" s="183"/>
      <c r="L275" s="41"/>
      <c r="M275" s="184" t="s">
        <v>19</v>
      </c>
      <c r="N275" s="185" t="s">
        <v>43</v>
      </c>
      <c r="O275" s="66"/>
      <c r="P275" s="186">
        <f>O275*H275</f>
        <v>0</v>
      </c>
      <c r="Q275" s="186">
        <v>0</v>
      </c>
      <c r="R275" s="186">
        <f>Q275*H275</f>
        <v>0</v>
      </c>
      <c r="S275" s="186">
        <v>0</v>
      </c>
      <c r="T275" s="187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8" t="s">
        <v>144</v>
      </c>
      <c r="AT275" s="188" t="s">
        <v>140</v>
      </c>
      <c r="AU275" s="188" t="s">
        <v>82</v>
      </c>
      <c r="AY275" s="19" t="s">
        <v>137</v>
      </c>
      <c r="BE275" s="189">
        <f>IF(N275="základní",J275,0)</f>
        <v>0</v>
      </c>
      <c r="BF275" s="189">
        <f>IF(N275="snížená",J275,0)</f>
        <v>0</v>
      </c>
      <c r="BG275" s="189">
        <f>IF(N275="zákl. přenesená",J275,0)</f>
        <v>0</v>
      </c>
      <c r="BH275" s="189">
        <f>IF(N275="sníž. přenesená",J275,0)</f>
        <v>0</v>
      </c>
      <c r="BI275" s="189">
        <f>IF(N275="nulová",J275,0)</f>
        <v>0</v>
      </c>
      <c r="BJ275" s="19" t="s">
        <v>80</v>
      </c>
      <c r="BK275" s="189">
        <f>ROUND(I275*H275,2)</f>
        <v>0</v>
      </c>
      <c r="BL275" s="19" t="s">
        <v>144</v>
      </c>
      <c r="BM275" s="188" t="s">
        <v>1433</v>
      </c>
    </row>
    <row r="276" spans="1:65" s="12" customFormat="1" ht="22.9" customHeight="1" x14ac:dyDescent="0.2">
      <c r="B276" s="160"/>
      <c r="C276" s="161"/>
      <c r="D276" s="162" t="s">
        <v>71</v>
      </c>
      <c r="E276" s="174" t="s">
        <v>759</v>
      </c>
      <c r="F276" s="174" t="s">
        <v>760</v>
      </c>
      <c r="G276" s="161"/>
      <c r="H276" s="161"/>
      <c r="I276" s="164"/>
      <c r="J276" s="175">
        <f>BK276</f>
        <v>0</v>
      </c>
      <c r="K276" s="161"/>
      <c r="L276" s="166"/>
      <c r="M276" s="167"/>
      <c r="N276" s="168"/>
      <c r="O276" s="168"/>
      <c r="P276" s="169">
        <f>SUM(P277:P278)</f>
        <v>0</v>
      </c>
      <c r="Q276" s="168"/>
      <c r="R276" s="169">
        <f>SUM(R277:R278)</f>
        <v>0</v>
      </c>
      <c r="S276" s="168"/>
      <c r="T276" s="170">
        <f>SUM(T277:T278)</f>
        <v>0</v>
      </c>
      <c r="AR276" s="171" t="s">
        <v>80</v>
      </c>
      <c r="AT276" s="172" t="s">
        <v>71</v>
      </c>
      <c r="AU276" s="172" t="s">
        <v>80</v>
      </c>
      <c r="AY276" s="171" t="s">
        <v>137</v>
      </c>
      <c r="BK276" s="173">
        <f>SUM(BK277:BK278)</f>
        <v>0</v>
      </c>
    </row>
    <row r="277" spans="1:65" s="2" customFormat="1" ht="33" customHeight="1" x14ac:dyDescent="0.2">
      <c r="A277" s="36"/>
      <c r="B277" s="37"/>
      <c r="C277" s="176" t="s">
        <v>484</v>
      </c>
      <c r="D277" s="176" t="s">
        <v>140</v>
      </c>
      <c r="E277" s="177" t="s">
        <v>762</v>
      </c>
      <c r="F277" s="178" t="s">
        <v>763</v>
      </c>
      <c r="G277" s="179" t="s">
        <v>170</v>
      </c>
      <c r="H277" s="180">
        <v>13.069000000000001</v>
      </c>
      <c r="I277" s="181"/>
      <c r="J277" s="182">
        <f>ROUND(I277*H277,2)</f>
        <v>0</v>
      </c>
      <c r="K277" s="183"/>
      <c r="L277" s="41"/>
      <c r="M277" s="184" t="s">
        <v>19</v>
      </c>
      <c r="N277" s="185" t="s">
        <v>43</v>
      </c>
      <c r="O277" s="66"/>
      <c r="P277" s="186">
        <f>O277*H277</f>
        <v>0</v>
      </c>
      <c r="Q277" s="186">
        <v>0</v>
      </c>
      <c r="R277" s="186">
        <f>Q277*H277</f>
        <v>0</v>
      </c>
      <c r="S277" s="186">
        <v>0</v>
      </c>
      <c r="T277" s="187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8" t="s">
        <v>144</v>
      </c>
      <c r="AT277" s="188" t="s">
        <v>140</v>
      </c>
      <c r="AU277" s="188" t="s">
        <v>82</v>
      </c>
      <c r="AY277" s="19" t="s">
        <v>137</v>
      </c>
      <c r="BE277" s="189">
        <f>IF(N277="základní",J277,0)</f>
        <v>0</v>
      </c>
      <c r="BF277" s="189">
        <f>IF(N277="snížená",J277,0)</f>
        <v>0</v>
      </c>
      <c r="BG277" s="189">
        <f>IF(N277="zákl. přenesená",J277,0)</f>
        <v>0</v>
      </c>
      <c r="BH277" s="189">
        <f>IF(N277="sníž. přenesená",J277,0)</f>
        <v>0</v>
      </c>
      <c r="BI277" s="189">
        <f>IF(N277="nulová",J277,0)</f>
        <v>0</v>
      </c>
      <c r="BJ277" s="19" t="s">
        <v>80</v>
      </c>
      <c r="BK277" s="189">
        <f>ROUND(I277*H277,2)</f>
        <v>0</v>
      </c>
      <c r="BL277" s="19" t="s">
        <v>144</v>
      </c>
      <c r="BM277" s="188" t="s">
        <v>1434</v>
      </c>
    </row>
    <row r="278" spans="1:65" s="2" customFormat="1" ht="11.25" x14ac:dyDescent="0.2">
      <c r="A278" s="36"/>
      <c r="B278" s="37"/>
      <c r="C278" s="38"/>
      <c r="D278" s="190" t="s">
        <v>146</v>
      </c>
      <c r="E278" s="38"/>
      <c r="F278" s="191" t="s">
        <v>765</v>
      </c>
      <c r="G278" s="38"/>
      <c r="H278" s="38"/>
      <c r="I278" s="192"/>
      <c r="J278" s="38"/>
      <c r="K278" s="38"/>
      <c r="L278" s="41"/>
      <c r="M278" s="193"/>
      <c r="N278" s="194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146</v>
      </c>
      <c r="AU278" s="19" t="s">
        <v>82</v>
      </c>
    </row>
    <row r="279" spans="1:65" s="12" customFormat="1" ht="25.9" customHeight="1" x14ac:dyDescent="0.2">
      <c r="B279" s="160"/>
      <c r="C279" s="161"/>
      <c r="D279" s="162" t="s">
        <v>71</v>
      </c>
      <c r="E279" s="163" t="s">
        <v>766</v>
      </c>
      <c r="F279" s="163" t="s">
        <v>767</v>
      </c>
      <c r="G279" s="161"/>
      <c r="H279" s="161"/>
      <c r="I279" s="164"/>
      <c r="J279" s="165">
        <f>BK279</f>
        <v>0</v>
      </c>
      <c r="K279" s="161"/>
      <c r="L279" s="166"/>
      <c r="M279" s="167"/>
      <c r="N279" s="168"/>
      <c r="O279" s="168"/>
      <c r="P279" s="169">
        <f>P280+P297+P301+P303+P319+P340+P362+P385+P434+P449</f>
        <v>0</v>
      </c>
      <c r="Q279" s="168"/>
      <c r="R279" s="169">
        <f>R280+R297+R301+R303+R319+R340+R362+R385+R434+R449</f>
        <v>2.0285262300000002</v>
      </c>
      <c r="S279" s="168"/>
      <c r="T279" s="170">
        <f>T280+T297+T301+T303+T319+T340+T362+T385+T434+T449</f>
        <v>0</v>
      </c>
      <c r="AR279" s="171" t="s">
        <v>82</v>
      </c>
      <c r="AT279" s="172" t="s">
        <v>71</v>
      </c>
      <c r="AU279" s="172" t="s">
        <v>72</v>
      </c>
      <c r="AY279" s="171" t="s">
        <v>137</v>
      </c>
      <c r="BK279" s="173">
        <f>BK280+BK297+BK301+BK303+BK319+BK340+BK362+BK385+BK434+BK449</f>
        <v>0</v>
      </c>
    </row>
    <row r="280" spans="1:65" s="12" customFormat="1" ht="22.9" customHeight="1" x14ac:dyDescent="0.2">
      <c r="B280" s="160"/>
      <c r="C280" s="161"/>
      <c r="D280" s="162" t="s">
        <v>71</v>
      </c>
      <c r="E280" s="174" t="s">
        <v>801</v>
      </c>
      <c r="F280" s="174" t="s">
        <v>802</v>
      </c>
      <c r="G280" s="161"/>
      <c r="H280" s="161"/>
      <c r="I280" s="164"/>
      <c r="J280" s="175">
        <f>BK280</f>
        <v>0</v>
      </c>
      <c r="K280" s="161"/>
      <c r="L280" s="166"/>
      <c r="M280" s="167"/>
      <c r="N280" s="168"/>
      <c r="O280" s="168"/>
      <c r="P280" s="169">
        <f>SUM(P281:P296)</f>
        <v>0</v>
      </c>
      <c r="Q280" s="168"/>
      <c r="R280" s="169">
        <f>SUM(R281:R296)</f>
        <v>3.6498240000000001E-2</v>
      </c>
      <c r="S280" s="168"/>
      <c r="T280" s="170">
        <f>SUM(T281:T296)</f>
        <v>0</v>
      </c>
      <c r="AR280" s="171" t="s">
        <v>82</v>
      </c>
      <c r="AT280" s="172" t="s">
        <v>71</v>
      </c>
      <c r="AU280" s="172" t="s">
        <v>80</v>
      </c>
      <c r="AY280" s="171" t="s">
        <v>137</v>
      </c>
      <c r="BK280" s="173">
        <f>SUM(BK281:BK296)</f>
        <v>0</v>
      </c>
    </row>
    <row r="281" spans="1:65" s="2" customFormat="1" ht="24.2" customHeight="1" x14ac:dyDescent="0.2">
      <c r="A281" s="36"/>
      <c r="B281" s="37"/>
      <c r="C281" s="176" t="s">
        <v>490</v>
      </c>
      <c r="D281" s="176" t="s">
        <v>140</v>
      </c>
      <c r="E281" s="177" t="s">
        <v>804</v>
      </c>
      <c r="F281" s="178" t="s">
        <v>805</v>
      </c>
      <c r="G281" s="179" t="s">
        <v>143</v>
      </c>
      <c r="H281" s="180">
        <v>55.1</v>
      </c>
      <c r="I281" s="181"/>
      <c r="J281" s="182">
        <f>ROUND(I281*H281,2)</f>
        <v>0</v>
      </c>
      <c r="K281" s="183"/>
      <c r="L281" s="41"/>
      <c r="M281" s="184" t="s">
        <v>19</v>
      </c>
      <c r="N281" s="185" t="s">
        <v>43</v>
      </c>
      <c r="O281" s="66"/>
      <c r="P281" s="186">
        <f>O281*H281</f>
        <v>0</v>
      </c>
      <c r="Q281" s="186">
        <v>0</v>
      </c>
      <c r="R281" s="186">
        <f>Q281*H281</f>
        <v>0</v>
      </c>
      <c r="S281" s="186">
        <v>0</v>
      </c>
      <c r="T281" s="187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8" t="s">
        <v>244</v>
      </c>
      <c r="AT281" s="188" t="s">
        <v>140</v>
      </c>
      <c r="AU281" s="188" t="s">
        <v>82</v>
      </c>
      <c r="AY281" s="19" t="s">
        <v>137</v>
      </c>
      <c r="BE281" s="189">
        <f>IF(N281="základní",J281,0)</f>
        <v>0</v>
      </c>
      <c r="BF281" s="189">
        <f>IF(N281="snížená",J281,0)</f>
        <v>0</v>
      </c>
      <c r="BG281" s="189">
        <f>IF(N281="zákl. přenesená",J281,0)</f>
        <v>0</v>
      </c>
      <c r="BH281" s="189">
        <f>IF(N281="sníž. přenesená",J281,0)</f>
        <v>0</v>
      </c>
      <c r="BI281" s="189">
        <f>IF(N281="nulová",J281,0)</f>
        <v>0</v>
      </c>
      <c r="BJ281" s="19" t="s">
        <v>80</v>
      </c>
      <c r="BK281" s="189">
        <f>ROUND(I281*H281,2)</f>
        <v>0</v>
      </c>
      <c r="BL281" s="19" t="s">
        <v>244</v>
      </c>
      <c r="BM281" s="188" t="s">
        <v>1435</v>
      </c>
    </row>
    <row r="282" spans="1:65" s="2" customFormat="1" ht="11.25" x14ac:dyDescent="0.2">
      <c r="A282" s="36"/>
      <c r="B282" s="37"/>
      <c r="C282" s="38"/>
      <c r="D282" s="190" t="s">
        <v>146</v>
      </c>
      <c r="E282" s="38"/>
      <c r="F282" s="191" t="s">
        <v>807</v>
      </c>
      <c r="G282" s="38"/>
      <c r="H282" s="38"/>
      <c r="I282" s="192"/>
      <c r="J282" s="38"/>
      <c r="K282" s="38"/>
      <c r="L282" s="41"/>
      <c r="M282" s="193"/>
      <c r="N282" s="194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146</v>
      </c>
      <c r="AU282" s="19" t="s">
        <v>82</v>
      </c>
    </row>
    <row r="283" spans="1:65" s="14" customFormat="1" ht="11.25" x14ac:dyDescent="0.2">
      <c r="B283" s="207"/>
      <c r="C283" s="208"/>
      <c r="D283" s="197" t="s">
        <v>148</v>
      </c>
      <c r="E283" s="209" t="s">
        <v>19</v>
      </c>
      <c r="F283" s="210" t="s">
        <v>1436</v>
      </c>
      <c r="G283" s="208"/>
      <c r="H283" s="209" t="s">
        <v>19</v>
      </c>
      <c r="I283" s="211"/>
      <c r="J283" s="208"/>
      <c r="K283" s="208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148</v>
      </c>
      <c r="AU283" s="216" t="s">
        <v>82</v>
      </c>
      <c r="AV283" s="14" t="s">
        <v>80</v>
      </c>
      <c r="AW283" s="14" t="s">
        <v>33</v>
      </c>
      <c r="AX283" s="14" t="s">
        <v>72</v>
      </c>
      <c r="AY283" s="216" t="s">
        <v>137</v>
      </c>
    </row>
    <row r="284" spans="1:65" s="14" customFormat="1" ht="11.25" x14ac:dyDescent="0.2">
      <c r="B284" s="207"/>
      <c r="C284" s="208"/>
      <c r="D284" s="197" t="s">
        <v>148</v>
      </c>
      <c r="E284" s="209" t="s">
        <v>19</v>
      </c>
      <c r="F284" s="210" t="s">
        <v>1381</v>
      </c>
      <c r="G284" s="208"/>
      <c r="H284" s="209" t="s">
        <v>19</v>
      </c>
      <c r="I284" s="211"/>
      <c r="J284" s="208"/>
      <c r="K284" s="208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148</v>
      </c>
      <c r="AU284" s="216" t="s">
        <v>82</v>
      </c>
      <c r="AV284" s="14" t="s">
        <v>80</v>
      </c>
      <c r="AW284" s="14" t="s">
        <v>33</v>
      </c>
      <c r="AX284" s="14" t="s">
        <v>72</v>
      </c>
      <c r="AY284" s="216" t="s">
        <v>137</v>
      </c>
    </row>
    <row r="285" spans="1:65" s="13" customFormat="1" ht="11.25" x14ac:dyDescent="0.2">
      <c r="B285" s="195"/>
      <c r="C285" s="196"/>
      <c r="D285" s="197" t="s">
        <v>148</v>
      </c>
      <c r="E285" s="198" t="s">
        <v>19</v>
      </c>
      <c r="F285" s="199" t="s">
        <v>1382</v>
      </c>
      <c r="G285" s="196"/>
      <c r="H285" s="200">
        <v>55.1</v>
      </c>
      <c r="I285" s="201"/>
      <c r="J285" s="196"/>
      <c r="K285" s="196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148</v>
      </c>
      <c r="AU285" s="206" t="s">
        <v>82</v>
      </c>
      <c r="AV285" s="13" t="s">
        <v>82</v>
      </c>
      <c r="AW285" s="13" t="s">
        <v>33</v>
      </c>
      <c r="AX285" s="13" t="s">
        <v>80</v>
      </c>
      <c r="AY285" s="206" t="s">
        <v>137</v>
      </c>
    </row>
    <row r="286" spans="1:65" s="2" customFormat="1" ht="16.5" customHeight="1" x14ac:dyDescent="0.2">
      <c r="A286" s="36"/>
      <c r="B286" s="37"/>
      <c r="C286" s="239" t="s">
        <v>495</v>
      </c>
      <c r="D286" s="239" t="s">
        <v>434</v>
      </c>
      <c r="E286" s="240" t="s">
        <v>817</v>
      </c>
      <c r="F286" s="241" t="s">
        <v>818</v>
      </c>
      <c r="G286" s="242" t="s">
        <v>143</v>
      </c>
      <c r="H286" s="243">
        <v>56.201999999999998</v>
      </c>
      <c r="I286" s="244"/>
      <c r="J286" s="245">
        <f>ROUND(I286*H286,2)</f>
        <v>0</v>
      </c>
      <c r="K286" s="246"/>
      <c r="L286" s="247"/>
      <c r="M286" s="248" t="s">
        <v>19</v>
      </c>
      <c r="N286" s="249" t="s">
        <v>43</v>
      </c>
      <c r="O286" s="66"/>
      <c r="P286" s="186">
        <f>O286*H286</f>
        <v>0</v>
      </c>
      <c r="Q286" s="186">
        <v>5.1999999999999995E-4</v>
      </c>
      <c r="R286" s="186">
        <f>Q286*H286</f>
        <v>2.9225039999999997E-2</v>
      </c>
      <c r="S286" s="186">
        <v>0</v>
      </c>
      <c r="T286" s="187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8" t="s">
        <v>459</v>
      </c>
      <c r="AT286" s="188" t="s">
        <v>434</v>
      </c>
      <c r="AU286" s="188" t="s">
        <v>82</v>
      </c>
      <c r="AY286" s="19" t="s">
        <v>137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19" t="s">
        <v>80</v>
      </c>
      <c r="BK286" s="189">
        <f>ROUND(I286*H286,2)</f>
        <v>0</v>
      </c>
      <c r="BL286" s="19" t="s">
        <v>244</v>
      </c>
      <c r="BM286" s="188" t="s">
        <v>1437</v>
      </c>
    </row>
    <row r="287" spans="1:65" s="13" customFormat="1" ht="11.25" x14ac:dyDescent="0.2">
      <c r="B287" s="195"/>
      <c r="C287" s="196"/>
      <c r="D287" s="197" t="s">
        <v>148</v>
      </c>
      <c r="E287" s="196"/>
      <c r="F287" s="199" t="s">
        <v>1438</v>
      </c>
      <c r="G287" s="196"/>
      <c r="H287" s="200">
        <v>56.201999999999998</v>
      </c>
      <c r="I287" s="201"/>
      <c r="J287" s="196"/>
      <c r="K287" s="196"/>
      <c r="L287" s="202"/>
      <c r="M287" s="203"/>
      <c r="N287" s="204"/>
      <c r="O287" s="204"/>
      <c r="P287" s="204"/>
      <c r="Q287" s="204"/>
      <c r="R287" s="204"/>
      <c r="S287" s="204"/>
      <c r="T287" s="205"/>
      <c r="AT287" s="206" t="s">
        <v>148</v>
      </c>
      <c r="AU287" s="206" t="s">
        <v>82</v>
      </c>
      <c r="AV287" s="13" t="s">
        <v>82</v>
      </c>
      <c r="AW287" s="13" t="s">
        <v>4</v>
      </c>
      <c r="AX287" s="13" t="s">
        <v>80</v>
      </c>
      <c r="AY287" s="206" t="s">
        <v>137</v>
      </c>
    </row>
    <row r="288" spans="1:65" s="2" customFormat="1" ht="24.2" customHeight="1" x14ac:dyDescent="0.2">
      <c r="A288" s="36"/>
      <c r="B288" s="37"/>
      <c r="C288" s="176" t="s">
        <v>504</v>
      </c>
      <c r="D288" s="176" t="s">
        <v>140</v>
      </c>
      <c r="E288" s="177" t="s">
        <v>822</v>
      </c>
      <c r="F288" s="178" t="s">
        <v>823</v>
      </c>
      <c r="G288" s="179" t="s">
        <v>143</v>
      </c>
      <c r="H288" s="180">
        <v>55.1</v>
      </c>
      <c r="I288" s="181"/>
      <c r="J288" s="182">
        <f>ROUND(I288*H288,2)</f>
        <v>0</v>
      </c>
      <c r="K288" s="183"/>
      <c r="L288" s="41"/>
      <c r="M288" s="184" t="s">
        <v>19</v>
      </c>
      <c r="N288" s="185" t="s">
        <v>43</v>
      </c>
      <c r="O288" s="66"/>
      <c r="P288" s="186">
        <f>O288*H288</f>
        <v>0</v>
      </c>
      <c r="Q288" s="186">
        <v>0</v>
      </c>
      <c r="R288" s="186">
        <f>Q288*H288</f>
        <v>0</v>
      </c>
      <c r="S288" s="186">
        <v>0</v>
      </c>
      <c r="T288" s="187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8" t="s">
        <v>244</v>
      </c>
      <c r="AT288" s="188" t="s">
        <v>140</v>
      </c>
      <c r="AU288" s="188" t="s">
        <v>82</v>
      </c>
      <c r="AY288" s="19" t="s">
        <v>137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19" t="s">
        <v>80</v>
      </c>
      <c r="BK288" s="189">
        <f>ROUND(I288*H288,2)</f>
        <v>0</v>
      </c>
      <c r="BL288" s="19" t="s">
        <v>244</v>
      </c>
      <c r="BM288" s="188" t="s">
        <v>1439</v>
      </c>
    </row>
    <row r="289" spans="1:65" s="2" customFormat="1" ht="11.25" x14ac:dyDescent="0.2">
      <c r="A289" s="36"/>
      <c r="B289" s="37"/>
      <c r="C289" s="38"/>
      <c r="D289" s="190" t="s">
        <v>146</v>
      </c>
      <c r="E289" s="38"/>
      <c r="F289" s="191" t="s">
        <v>825</v>
      </c>
      <c r="G289" s="38"/>
      <c r="H289" s="38"/>
      <c r="I289" s="192"/>
      <c r="J289" s="38"/>
      <c r="K289" s="38"/>
      <c r="L289" s="41"/>
      <c r="M289" s="193"/>
      <c r="N289" s="194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146</v>
      </c>
      <c r="AU289" s="19" t="s">
        <v>82</v>
      </c>
    </row>
    <row r="290" spans="1:65" s="14" customFormat="1" ht="11.25" x14ac:dyDescent="0.2">
      <c r="B290" s="207"/>
      <c r="C290" s="208"/>
      <c r="D290" s="197" t="s">
        <v>148</v>
      </c>
      <c r="E290" s="209" t="s">
        <v>19</v>
      </c>
      <c r="F290" s="210" t="s">
        <v>1436</v>
      </c>
      <c r="G290" s="208"/>
      <c r="H290" s="209" t="s">
        <v>19</v>
      </c>
      <c r="I290" s="211"/>
      <c r="J290" s="208"/>
      <c r="K290" s="208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148</v>
      </c>
      <c r="AU290" s="216" t="s">
        <v>82</v>
      </c>
      <c r="AV290" s="14" t="s">
        <v>80</v>
      </c>
      <c r="AW290" s="14" t="s">
        <v>33</v>
      </c>
      <c r="AX290" s="14" t="s">
        <v>72</v>
      </c>
      <c r="AY290" s="216" t="s">
        <v>137</v>
      </c>
    </row>
    <row r="291" spans="1:65" s="14" customFormat="1" ht="11.25" x14ac:dyDescent="0.2">
      <c r="B291" s="207"/>
      <c r="C291" s="208"/>
      <c r="D291" s="197" t="s">
        <v>148</v>
      </c>
      <c r="E291" s="209" t="s">
        <v>19</v>
      </c>
      <c r="F291" s="210" t="s">
        <v>1381</v>
      </c>
      <c r="G291" s="208"/>
      <c r="H291" s="209" t="s">
        <v>19</v>
      </c>
      <c r="I291" s="211"/>
      <c r="J291" s="208"/>
      <c r="K291" s="208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148</v>
      </c>
      <c r="AU291" s="216" t="s">
        <v>82</v>
      </c>
      <c r="AV291" s="14" t="s">
        <v>80</v>
      </c>
      <c r="AW291" s="14" t="s">
        <v>33</v>
      </c>
      <c r="AX291" s="14" t="s">
        <v>72</v>
      </c>
      <c r="AY291" s="216" t="s">
        <v>137</v>
      </c>
    </row>
    <row r="292" spans="1:65" s="13" customFormat="1" ht="11.25" x14ac:dyDescent="0.2">
      <c r="B292" s="195"/>
      <c r="C292" s="196"/>
      <c r="D292" s="197" t="s">
        <v>148</v>
      </c>
      <c r="E292" s="198" t="s">
        <v>19</v>
      </c>
      <c r="F292" s="199" t="s">
        <v>1382</v>
      </c>
      <c r="G292" s="196"/>
      <c r="H292" s="200">
        <v>55.1</v>
      </c>
      <c r="I292" s="201"/>
      <c r="J292" s="196"/>
      <c r="K292" s="196"/>
      <c r="L292" s="202"/>
      <c r="M292" s="203"/>
      <c r="N292" s="204"/>
      <c r="O292" s="204"/>
      <c r="P292" s="204"/>
      <c r="Q292" s="204"/>
      <c r="R292" s="204"/>
      <c r="S292" s="204"/>
      <c r="T292" s="205"/>
      <c r="AT292" s="206" t="s">
        <v>148</v>
      </c>
      <c r="AU292" s="206" t="s">
        <v>82</v>
      </c>
      <c r="AV292" s="13" t="s">
        <v>82</v>
      </c>
      <c r="AW292" s="13" t="s">
        <v>33</v>
      </c>
      <c r="AX292" s="13" t="s">
        <v>80</v>
      </c>
      <c r="AY292" s="206" t="s">
        <v>137</v>
      </c>
    </row>
    <row r="293" spans="1:65" s="2" customFormat="1" ht="16.5" customHeight="1" x14ac:dyDescent="0.2">
      <c r="A293" s="36"/>
      <c r="B293" s="37"/>
      <c r="C293" s="239" t="s">
        <v>513</v>
      </c>
      <c r="D293" s="239" t="s">
        <v>434</v>
      </c>
      <c r="E293" s="240" t="s">
        <v>827</v>
      </c>
      <c r="F293" s="241" t="s">
        <v>828</v>
      </c>
      <c r="G293" s="242" t="s">
        <v>143</v>
      </c>
      <c r="H293" s="243">
        <v>60.61</v>
      </c>
      <c r="I293" s="244"/>
      <c r="J293" s="245">
        <f>ROUND(I293*H293,2)</f>
        <v>0</v>
      </c>
      <c r="K293" s="246"/>
      <c r="L293" s="247"/>
      <c r="M293" s="248" t="s">
        <v>19</v>
      </c>
      <c r="N293" s="249" t="s">
        <v>43</v>
      </c>
      <c r="O293" s="66"/>
      <c r="P293" s="186">
        <f>O293*H293</f>
        <v>0</v>
      </c>
      <c r="Q293" s="186">
        <v>1.2E-4</v>
      </c>
      <c r="R293" s="186">
        <f>Q293*H293</f>
        <v>7.2732000000000005E-3</v>
      </c>
      <c r="S293" s="186">
        <v>0</v>
      </c>
      <c r="T293" s="187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8" t="s">
        <v>459</v>
      </c>
      <c r="AT293" s="188" t="s">
        <v>434</v>
      </c>
      <c r="AU293" s="188" t="s">
        <v>82</v>
      </c>
      <c r="AY293" s="19" t="s">
        <v>137</v>
      </c>
      <c r="BE293" s="189">
        <f>IF(N293="základní",J293,0)</f>
        <v>0</v>
      </c>
      <c r="BF293" s="189">
        <f>IF(N293="snížená",J293,0)</f>
        <v>0</v>
      </c>
      <c r="BG293" s="189">
        <f>IF(N293="zákl. přenesená",J293,0)</f>
        <v>0</v>
      </c>
      <c r="BH293" s="189">
        <f>IF(N293="sníž. přenesená",J293,0)</f>
        <v>0</v>
      </c>
      <c r="BI293" s="189">
        <f>IF(N293="nulová",J293,0)</f>
        <v>0</v>
      </c>
      <c r="BJ293" s="19" t="s">
        <v>80</v>
      </c>
      <c r="BK293" s="189">
        <f>ROUND(I293*H293,2)</f>
        <v>0</v>
      </c>
      <c r="BL293" s="19" t="s">
        <v>244</v>
      </c>
      <c r="BM293" s="188" t="s">
        <v>1440</v>
      </c>
    </row>
    <row r="294" spans="1:65" s="13" customFormat="1" ht="11.25" x14ac:dyDescent="0.2">
      <c r="B294" s="195"/>
      <c r="C294" s="196"/>
      <c r="D294" s="197" t="s">
        <v>148</v>
      </c>
      <c r="E294" s="196"/>
      <c r="F294" s="199" t="s">
        <v>1441</v>
      </c>
      <c r="G294" s="196"/>
      <c r="H294" s="200">
        <v>60.61</v>
      </c>
      <c r="I294" s="201"/>
      <c r="J294" s="196"/>
      <c r="K294" s="196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148</v>
      </c>
      <c r="AU294" s="206" t="s">
        <v>82</v>
      </c>
      <c r="AV294" s="13" t="s">
        <v>82</v>
      </c>
      <c r="AW294" s="13" t="s">
        <v>4</v>
      </c>
      <c r="AX294" s="13" t="s">
        <v>80</v>
      </c>
      <c r="AY294" s="206" t="s">
        <v>137</v>
      </c>
    </row>
    <row r="295" spans="1:65" s="2" customFormat="1" ht="24.2" customHeight="1" x14ac:dyDescent="0.2">
      <c r="A295" s="36"/>
      <c r="B295" s="37"/>
      <c r="C295" s="176" t="s">
        <v>519</v>
      </c>
      <c r="D295" s="176" t="s">
        <v>140</v>
      </c>
      <c r="E295" s="177" t="s">
        <v>832</v>
      </c>
      <c r="F295" s="178" t="s">
        <v>833</v>
      </c>
      <c r="G295" s="179" t="s">
        <v>170</v>
      </c>
      <c r="H295" s="180">
        <v>3.5999999999999997E-2</v>
      </c>
      <c r="I295" s="181"/>
      <c r="J295" s="182">
        <f>ROUND(I295*H295,2)</f>
        <v>0</v>
      </c>
      <c r="K295" s="183"/>
      <c r="L295" s="41"/>
      <c r="M295" s="184" t="s">
        <v>19</v>
      </c>
      <c r="N295" s="185" t="s">
        <v>43</v>
      </c>
      <c r="O295" s="66"/>
      <c r="P295" s="186">
        <f>O295*H295</f>
        <v>0</v>
      </c>
      <c r="Q295" s="186">
        <v>0</v>
      </c>
      <c r="R295" s="186">
        <f>Q295*H295</f>
        <v>0</v>
      </c>
      <c r="S295" s="186">
        <v>0</v>
      </c>
      <c r="T295" s="187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8" t="s">
        <v>244</v>
      </c>
      <c r="AT295" s="188" t="s">
        <v>140</v>
      </c>
      <c r="AU295" s="188" t="s">
        <v>82</v>
      </c>
      <c r="AY295" s="19" t="s">
        <v>137</v>
      </c>
      <c r="BE295" s="189">
        <f>IF(N295="základní",J295,0)</f>
        <v>0</v>
      </c>
      <c r="BF295" s="189">
        <f>IF(N295="snížená",J295,0)</f>
        <v>0</v>
      </c>
      <c r="BG295" s="189">
        <f>IF(N295="zákl. přenesená",J295,0)</f>
        <v>0</v>
      </c>
      <c r="BH295" s="189">
        <f>IF(N295="sníž. přenesená",J295,0)</f>
        <v>0</v>
      </c>
      <c r="BI295" s="189">
        <f>IF(N295="nulová",J295,0)</f>
        <v>0</v>
      </c>
      <c r="BJ295" s="19" t="s">
        <v>80</v>
      </c>
      <c r="BK295" s="189">
        <f>ROUND(I295*H295,2)</f>
        <v>0</v>
      </c>
      <c r="BL295" s="19" t="s">
        <v>244</v>
      </c>
      <c r="BM295" s="188" t="s">
        <v>1442</v>
      </c>
    </row>
    <row r="296" spans="1:65" s="2" customFormat="1" ht="11.25" x14ac:dyDescent="0.2">
      <c r="A296" s="36"/>
      <c r="B296" s="37"/>
      <c r="C296" s="38"/>
      <c r="D296" s="190" t="s">
        <v>146</v>
      </c>
      <c r="E296" s="38"/>
      <c r="F296" s="191" t="s">
        <v>835</v>
      </c>
      <c r="G296" s="38"/>
      <c r="H296" s="38"/>
      <c r="I296" s="192"/>
      <c r="J296" s="38"/>
      <c r="K296" s="38"/>
      <c r="L296" s="41"/>
      <c r="M296" s="193"/>
      <c r="N296" s="194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146</v>
      </c>
      <c r="AU296" s="19" t="s">
        <v>82</v>
      </c>
    </row>
    <row r="297" spans="1:65" s="12" customFormat="1" ht="22.9" customHeight="1" x14ac:dyDescent="0.2">
      <c r="B297" s="160"/>
      <c r="C297" s="161"/>
      <c r="D297" s="162" t="s">
        <v>71</v>
      </c>
      <c r="E297" s="174" t="s">
        <v>836</v>
      </c>
      <c r="F297" s="174" t="s">
        <v>837</v>
      </c>
      <c r="G297" s="161"/>
      <c r="H297" s="161"/>
      <c r="I297" s="164"/>
      <c r="J297" s="175">
        <f>BK297</f>
        <v>0</v>
      </c>
      <c r="K297" s="161"/>
      <c r="L297" s="166"/>
      <c r="M297" s="167"/>
      <c r="N297" s="168"/>
      <c r="O297" s="168"/>
      <c r="P297" s="169">
        <f>SUM(P298:P300)</f>
        <v>0</v>
      </c>
      <c r="Q297" s="168"/>
      <c r="R297" s="169">
        <f>SUM(R298:R300)</f>
        <v>0</v>
      </c>
      <c r="S297" s="168"/>
      <c r="T297" s="170">
        <f>SUM(T298:T300)</f>
        <v>0</v>
      </c>
      <c r="AR297" s="171" t="s">
        <v>82</v>
      </c>
      <c r="AT297" s="172" t="s">
        <v>71</v>
      </c>
      <c r="AU297" s="172" t="s">
        <v>80</v>
      </c>
      <c r="AY297" s="171" t="s">
        <v>137</v>
      </c>
      <c r="BK297" s="173">
        <f>SUM(BK298:BK300)</f>
        <v>0</v>
      </c>
    </row>
    <row r="298" spans="1:65" s="2" customFormat="1" ht="16.5" customHeight="1" x14ac:dyDescent="0.2">
      <c r="A298" s="36"/>
      <c r="B298" s="37"/>
      <c r="C298" s="176" t="s">
        <v>525</v>
      </c>
      <c r="D298" s="176" t="s">
        <v>140</v>
      </c>
      <c r="E298" s="177" t="s">
        <v>839</v>
      </c>
      <c r="F298" s="178" t="s">
        <v>1443</v>
      </c>
      <c r="G298" s="179" t="s">
        <v>542</v>
      </c>
      <c r="H298" s="180">
        <v>1</v>
      </c>
      <c r="I298" s="181"/>
      <c r="J298" s="182">
        <f>ROUND(I298*H298,2)</f>
        <v>0</v>
      </c>
      <c r="K298" s="183"/>
      <c r="L298" s="41"/>
      <c r="M298" s="184" t="s">
        <v>19</v>
      </c>
      <c r="N298" s="185" t="s">
        <v>43</v>
      </c>
      <c r="O298" s="66"/>
      <c r="P298" s="186">
        <f>O298*H298</f>
        <v>0</v>
      </c>
      <c r="Q298" s="186">
        <v>0</v>
      </c>
      <c r="R298" s="186">
        <f>Q298*H298</f>
        <v>0</v>
      </c>
      <c r="S298" s="186">
        <v>0</v>
      </c>
      <c r="T298" s="187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8" t="s">
        <v>244</v>
      </c>
      <c r="AT298" s="188" t="s">
        <v>140</v>
      </c>
      <c r="AU298" s="188" t="s">
        <v>82</v>
      </c>
      <c r="AY298" s="19" t="s">
        <v>137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19" t="s">
        <v>80</v>
      </c>
      <c r="BK298" s="189">
        <f>ROUND(I298*H298,2)</f>
        <v>0</v>
      </c>
      <c r="BL298" s="19" t="s">
        <v>244</v>
      </c>
      <c r="BM298" s="188" t="s">
        <v>1444</v>
      </c>
    </row>
    <row r="299" spans="1:65" s="2" customFormat="1" ht="16.5" customHeight="1" x14ac:dyDescent="0.2">
      <c r="A299" s="36"/>
      <c r="B299" s="37"/>
      <c r="C299" s="176" t="s">
        <v>530</v>
      </c>
      <c r="D299" s="176" t="s">
        <v>140</v>
      </c>
      <c r="E299" s="177" t="s">
        <v>843</v>
      </c>
      <c r="F299" s="178" t="s">
        <v>844</v>
      </c>
      <c r="G299" s="179" t="s">
        <v>542</v>
      </c>
      <c r="H299" s="180">
        <v>1</v>
      </c>
      <c r="I299" s="181"/>
      <c r="J299" s="182">
        <f>ROUND(I299*H299,2)</f>
        <v>0</v>
      </c>
      <c r="K299" s="183"/>
      <c r="L299" s="41"/>
      <c r="M299" s="184" t="s">
        <v>19</v>
      </c>
      <c r="N299" s="185" t="s">
        <v>43</v>
      </c>
      <c r="O299" s="66"/>
      <c r="P299" s="186">
        <f>O299*H299</f>
        <v>0</v>
      </c>
      <c r="Q299" s="186">
        <v>0</v>
      </c>
      <c r="R299" s="186">
        <f>Q299*H299</f>
        <v>0</v>
      </c>
      <c r="S299" s="186">
        <v>0</v>
      </c>
      <c r="T299" s="187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8" t="s">
        <v>244</v>
      </c>
      <c r="AT299" s="188" t="s">
        <v>140</v>
      </c>
      <c r="AU299" s="188" t="s">
        <v>82</v>
      </c>
      <c r="AY299" s="19" t="s">
        <v>137</v>
      </c>
      <c r="BE299" s="189">
        <f>IF(N299="základní",J299,0)</f>
        <v>0</v>
      </c>
      <c r="BF299" s="189">
        <f>IF(N299="snížená",J299,0)</f>
        <v>0</v>
      </c>
      <c r="BG299" s="189">
        <f>IF(N299="zákl. přenesená",J299,0)</f>
        <v>0</v>
      </c>
      <c r="BH299" s="189">
        <f>IF(N299="sníž. přenesená",J299,0)</f>
        <v>0</v>
      </c>
      <c r="BI299" s="189">
        <f>IF(N299="nulová",J299,0)</f>
        <v>0</v>
      </c>
      <c r="BJ299" s="19" t="s">
        <v>80</v>
      </c>
      <c r="BK299" s="189">
        <f>ROUND(I299*H299,2)</f>
        <v>0</v>
      </c>
      <c r="BL299" s="19" t="s">
        <v>244</v>
      </c>
      <c r="BM299" s="188" t="s">
        <v>1445</v>
      </c>
    </row>
    <row r="300" spans="1:65" s="2" customFormat="1" ht="16.5" customHeight="1" x14ac:dyDescent="0.2">
      <c r="A300" s="36"/>
      <c r="B300" s="37"/>
      <c r="C300" s="176" t="s">
        <v>535</v>
      </c>
      <c r="D300" s="176" t="s">
        <v>140</v>
      </c>
      <c r="E300" s="177" t="s">
        <v>847</v>
      </c>
      <c r="F300" s="178" t="s">
        <v>848</v>
      </c>
      <c r="G300" s="179" t="s">
        <v>542</v>
      </c>
      <c r="H300" s="180">
        <v>1</v>
      </c>
      <c r="I300" s="181"/>
      <c r="J300" s="182">
        <f>ROUND(I300*H300,2)</f>
        <v>0</v>
      </c>
      <c r="K300" s="183"/>
      <c r="L300" s="41"/>
      <c r="M300" s="184" t="s">
        <v>19</v>
      </c>
      <c r="N300" s="185" t="s">
        <v>43</v>
      </c>
      <c r="O300" s="66"/>
      <c r="P300" s="186">
        <f>O300*H300</f>
        <v>0</v>
      </c>
      <c r="Q300" s="186">
        <v>0</v>
      </c>
      <c r="R300" s="186">
        <f>Q300*H300</f>
        <v>0</v>
      </c>
      <c r="S300" s="186">
        <v>0</v>
      </c>
      <c r="T300" s="187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8" t="s">
        <v>244</v>
      </c>
      <c r="AT300" s="188" t="s">
        <v>140</v>
      </c>
      <c r="AU300" s="188" t="s">
        <v>82</v>
      </c>
      <c r="AY300" s="19" t="s">
        <v>137</v>
      </c>
      <c r="BE300" s="189">
        <f>IF(N300="základní",J300,0)</f>
        <v>0</v>
      </c>
      <c r="BF300" s="189">
        <f>IF(N300="snížená",J300,0)</f>
        <v>0</v>
      </c>
      <c r="BG300" s="189">
        <f>IF(N300="zákl. přenesená",J300,0)</f>
        <v>0</v>
      </c>
      <c r="BH300" s="189">
        <f>IF(N300="sníž. přenesená",J300,0)</f>
        <v>0</v>
      </c>
      <c r="BI300" s="189">
        <f>IF(N300="nulová",J300,0)</f>
        <v>0</v>
      </c>
      <c r="BJ300" s="19" t="s">
        <v>80</v>
      </c>
      <c r="BK300" s="189">
        <f>ROUND(I300*H300,2)</f>
        <v>0</v>
      </c>
      <c r="BL300" s="19" t="s">
        <v>244</v>
      </c>
      <c r="BM300" s="188" t="s">
        <v>1446</v>
      </c>
    </row>
    <row r="301" spans="1:65" s="12" customFormat="1" ht="22.9" customHeight="1" x14ac:dyDescent="0.2">
      <c r="B301" s="160"/>
      <c r="C301" s="161"/>
      <c r="D301" s="162" t="s">
        <v>71</v>
      </c>
      <c r="E301" s="174" t="s">
        <v>854</v>
      </c>
      <c r="F301" s="174" t="s">
        <v>855</v>
      </c>
      <c r="G301" s="161"/>
      <c r="H301" s="161"/>
      <c r="I301" s="164"/>
      <c r="J301" s="175">
        <f>BK301</f>
        <v>0</v>
      </c>
      <c r="K301" s="161"/>
      <c r="L301" s="166"/>
      <c r="M301" s="167"/>
      <c r="N301" s="168"/>
      <c r="O301" s="168"/>
      <c r="P301" s="169">
        <f>P302</f>
        <v>0</v>
      </c>
      <c r="Q301" s="168"/>
      <c r="R301" s="169">
        <f>R302</f>
        <v>0</v>
      </c>
      <c r="S301" s="168"/>
      <c r="T301" s="170">
        <f>T302</f>
        <v>0</v>
      </c>
      <c r="AR301" s="171" t="s">
        <v>82</v>
      </c>
      <c r="AT301" s="172" t="s">
        <v>71</v>
      </c>
      <c r="AU301" s="172" t="s">
        <v>80</v>
      </c>
      <c r="AY301" s="171" t="s">
        <v>137</v>
      </c>
      <c r="BK301" s="173">
        <f>BK302</f>
        <v>0</v>
      </c>
    </row>
    <row r="302" spans="1:65" s="2" customFormat="1" ht="16.5" customHeight="1" x14ac:dyDescent="0.2">
      <c r="A302" s="36"/>
      <c r="B302" s="37"/>
      <c r="C302" s="176" t="s">
        <v>539</v>
      </c>
      <c r="D302" s="176" t="s">
        <v>140</v>
      </c>
      <c r="E302" s="177" t="s">
        <v>1447</v>
      </c>
      <c r="F302" s="178" t="s">
        <v>855</v>
      </c>
      <c r="G302" s="179" t="s">
        <v>542</v>
      </c>
      <c r="H302" s="180">
        <v>1</v>
      </c>
      <c r="I302" s="181"/>
      <c r="J302" s="182">
        <f>ROUND(I302*H302,2)</f>
        <v>0</v>
      </c>
      <c r="K302" s="183"/>
      <c r="L302" s="41"/>
      <c r="M302" s="184" t="s">
        <v>19</v>
      </c>
      <c r="N302" s="185" t="s">
        <v>43</v>
      </c>
      <c r="O302" s="66"/>
      <c r="P302" s="186">
        <f>O302*H302</f>
        <v>0</v>
      </c>
      <c r="Q302" s="186">
        <v>0</v>
      </c>
      <c r="R302" s="186">
        <f>Q302*H302</f>
        <v>0</v>
      </c>
      <c r="S302" s="186">
        <v>0</v>
      </c>
      <c r="T302" s="187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8" t="s">
        <v>244</v>
      </c>
      <c r="AT302" s="188" t="s">
        <v>140</v>
      </c>
      <c r="AU302" s="188" t="s">
        <v>82</v>
      </c>
      <c r="AY302" s="19" t="s">
        <v>137</v>
      </c>
      <c r="BE302" s="189">
        <f>IF(N302="základní",J302,0)</f>
        <v>0</v>
      </c>
      <c r="BF302" s="189">
        <f>IF(N302="snížená",J302,0)</f>
        <v>0</v>
      </c>
      <c r="BG302" s="189">
        <f>IF(N302="zákl. přenesená",J302,0)</f>
        <v>0</v>
      </c>
      <c r="BH302" s="189">
        <f>IF(N302="sníž. přenesená",J302,0)</f>
        <v>0</v>
      </c>
      <c r="BI302" s="189">
        <f>IF(N302="nulová",J302,0)</f>
        <v>0</v>
      </c>
      <c r="BJ302" s="19" t="s">
        <v>80</v>
      </c>
      <c r="BK302" s="189">
        <f>ROUND(I302*H302,2)</f>
        <v>0</v>
      </c>
      <c r="BL302" s="19" t="s">
        <v>244</v>
      </c>
      <c r="BM302" s="188" t="s">
        <v>1448</v>
      </c>
    </row>
    <row r="303" spans="1:65" s="12" customFormat="1" ht="22.9" customHeight="1" x14ac:dyDescent="0.2">
      <c r="B303" s="160"/>
      <c r="C303" s="161"/>
      <c r="D303" s="162" t="s">
        <v>71</v>
      </c>
      <c r="E303" s="174" t="s">
        <v>894</v>
      </c>
      <c r="F303" s="174" t="s">
        <v>895</v>
      </c>
      <c r="G303" s="161"/>
      <c r="H303" s="161"/>
      <c r="I303" s="164"/>
      <c r="J303" s="175">
        <f>BK303</f>
        <v>0</v>
      </c>
      <c r="K303" s="161"/>
      <c r="L303" s="166"/>
      <c r="M303" s="167"/>
      <c r="N303" s="168"/>
      <c r="O303" s="168"/>
      <c r="P303" s="169">
        <f>SUM(P304:P318)</f>
        <v>0</v>
      </c>
      <c r="Q303" s="168"/>
      <c r="R303" s="169">
        <f>SUM(R304:R318)</f>
        <v>0.68092800000000009</v>
      </c>
      <c r="S303" s="168"/>
      <c r="T303" s="170">
        <f>SUM(T304:T318)</f>
        <v>0</v>
      </c>
      <c r="AR303" s="171" t="s">
        <v>82</v>
      </c>
      <c r="AT303" s="172" t="s">
        <v>71</v>
      </c>
      <c r="AU303" s="172" t="s">
        <v>80</v>
      </c>
      <c r="AY303" s="171" t="s">
        <v>137</v>
      </c>
      <c r="BK303" s="173">
        <f>SUM(BK304:BK318)</f>
        <v>0</v>
      </c>
    </row>
    <row r="304" spans="1:65" s="2" customFormat="1" ht="24.2" customHeight="1" x14ac:dyDescent="0.2">
      <c r="A304" s="36"/>
      <c r="B304" s="37"/>
      <c r="C304" s="176" t="s">
        <v>546</v>
      </c>
      <c r="D304" s="176" t="s">
        <v>140</v>
      </c>
      <c r="E304" s="177" t="s">
        <v>919</v>
      </c>
      <c r="F304" s="178" t="s">
        <v>920</v>
      </c>
      <c r="G304" s="179" t="s">
        <v>143</v>
      </c>
      <c r="H304" s="180">
        <v>46.9</v>
      </c>
      <c r="I304" s="181"/>
      <c r="J304" s="182">
        <f>ROUND(I304*H304,2)</f>
        <v>0</v>
      </c>
      <c r="K304" s="183"/>
      <c r="L304" s="41"/>
      <c r="M304" s="184" t="s">
        <v>19</v>
      </c>
      <c r="N304" s="185" t="s">
        <v>43</v>
      </c>
      <c r="O304" s="66"/>
      <c r="P304" s="186">
        <f>O304*H304</f>
        <v>0</v>
      </c>
      <c r="Q304" s="186">
        <v>1.2200000000000001E-2</v>
      </c>
      <c r="R304" s="186">
        <f>Q304*H304</f>
        <v>0.57218000000000002</v>
      </c>
      <c r="S304" s="186">
        <v>0</v>
      </c>
      <c r="T304" s="187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8" t="s">
        <v>244</v>
      </c>
      <c r="AT304" s="188" t="s">
        <v>140</v>
      </c>
      <c r="AU304" s="188" t="s">
        <v>82</v>
      </c>
      <c r="AY304" s="19" t="s">
        <v>137</v>
      </c>
      <c r="BE304" s="189">
        <f>IF(N304="základní",J304,0)</f>
        <v>0</v>
      </c>
      <c r="BF304" s="189">
        <f>IF(N304="snížená",J304,0)</f>
        <v>0</v>
      </c>
      <c r="BG304" s="189">
        <f>IF(N304="zákl. přenesená",J304,0)</f>
        <v>0</v>
      </c>
      <c r="BH304" s="189">
        <f>IF(N304="sníž. přenesená",J304,0)</f>
        <v>0</v>
      </c>
      <c r="BI304" s="189">
        <f>IF(N304="nulová",J304,0)</f>
        <v>0</v>
      </c>
      <c r="BJ304" s="19" t="s">
        <v>80</v>
      </c>
      <c r="BK304" s="189">
        <f>ROUND(I304*H304,2)</f>
        <v>0</v>
      </c>
      <c r="BL304" s="19" t="s">
        <v>244</v>
      </c>
      <c r="BM304" s="188" t="s">
        <v>1449</v>
      </c>
    </row>
    <row r="305" spans="1:65" s="2" customFormat="1" ht="11.25" x14ac:dyDescent="0.2">
      <c r="A305" s="36"/>
      <c r="B305" s="37"/>
      <c r="C305" s="38"/>
      <c r="D305" s="190" t="s">
        <v>146</v>
      </c>
      <c r="E305" s="38"/>
      <c r="F305" s="191" t="s">
        <v>922</v>
      </c>
      <c r="G305" s="38"/>
      <c r="H305" s="38"/>
      <c r="I305" s="192"/>
      <c r="J305" s="38"/>
      <c r="K305" s="38"/>
      <c r="L305" s="41"/>
      <c r="M305" s="193"/>
      <c r="N305" s="194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146</v>
      </c>
      <c r="AU305" s="19" t="s">
        <v>82</v>
      </c>
    </row>
    <row r="306" spans="1:65" s="14" customFormat="1" ht="11.25" x14ac:dyDescent="0.2">
      <c r="B306" s="207"/>
      <c r="C306" s="208"/>
      <c r="D306" s="197" t="s">
        <v>148</v>
      </c>
      <c r="E306" s="209" t="s">
        <v>19</v>
      </c>
      <c r="F306" s="210" t="s">
        <v>1396</v>
      </c>
      <c r="G306" s="208"/>
      <c r="H306" s="209" t="s">
        <v>19</v>
      </c>
      <c r="I306" s="211"/>
      <c r="J306" s="208"/>
      <c r="K306" s="208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148</v>
      </c>
      <c r="AU306" s="216" t="s">
        <v>82</v>
      </c>
      <c r="AV306" s="14" t="s">
        <v>80</v>
      </c>
      <c r="AW306" s="14" t="s">
        <v>33</v>
      </c>
      <c r="AX306" s="14" t="s">
        <v>72</v>
      </c>
      <c r="AY306" s="216" t="s">
        <v>137</v>
      </c>
    </row>
    <row r="307" spans="1:65" s="13" customFormat="1" ht="11.25" x14ac:dyDescent="0.2">
      <c r="B307" s="195"/>
      <c r="C307" s="196"/>
      <c r="D307" s="197" t="s">
        <v>148</v>
      </c>
      <c r="E307" s="198" t="s">
        <v>19</v>
      </c>
      <c r="F307" s="199" t="s">
        <v>1403</v>
      </c>
      <c r="G307" s="196"/>
      <c r="H307" s="200">
        <v>46.9</v>
      </c>
      <c r="I307" s="201"/>
      <c r="J307" s="196"/>
      <c r="K307" s="196"/>
      <c r="L307" s="202"/>
      <c r="M307" s="203"/>
      <c r="N307" s="204"/>
      <c r="O307" s="204"/>
      <c r="P307" s="204"/>
      <c r="Q307" s="204"/>
      <c r="R307" s="204"/>
      <c r="S307" s="204"/>
      <c r="T307" s="205"/>
      <c r="AT307" s="206" t="s">
        <v>148</v>
      </c>
      <c r="AU307" s="206" t="s">
        <v>82</v>
      </c>
      <c r="AV307" s="13" t="s">
        <v>82</v>
      </c>
      <c r="AW307" s="13" t="s">
        <v>33</v>
      </c>
      <c r="AX307" s="13" t="s">
        <v>80</v>
      </c>
      <c r="AY307" s="206" t="s">
        <v>137</v>
      </c>
    </row>
    <row r="308" spans="1:65" s="2" customFormat="1" ht="24.2" customHeight="1" x14ac:dyDescent="0.2">
      <c r="A308" s="36"/>
      <c r="B308" s="37"/>
      <c r="C308" s="176" t="s">
        <v>552</v>
      </c>
      <c r="D308" s="176" t="s">
        <v>140</v>
      </c>
      <c r="E308" s="177" t="s">
        <v>929</v>
      </c>
      <c r="F308" s="178" t="s">
        <v>930</v>
      </c>
      <c r="G308" s="179" t="s">
        <v>143</v>
      </c>
      <c r="H308" s="180">
        <v>8.1999999999999993</v>
      </c>
      <c r="I308" s="181"/>
      <c r="J308" s="182">
        <f>ROUND(I308*H308,2)</f>
        <v>0</v>
      </c>
      <c r="K308" s="183"/>
      <c r="L308" s="41"/>
      <c r="M308" s="184" t="s">
        <v>19</v>
      </c>
      <c r="N308" s="185" t="s">
        <v>43</v>
      </c>
      <c r="O308" s="66"/>
      <c r="P308" s="186">
        <f>O308*H308</f>
        <v>0</v>
      </c>
      <c r="Q308" s="186">
        <v>1.259E-2</v>
      </c>
      <c r="R308" s="186">
        <f>Q308*H308</f>
        <v>0.103238</v>
      </c>
      <c r="S308" s="186">
        <v>0</v>
      </c>
      <c r="T308" s="187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8" t="s">
        <v>244</v>
      </c>
      <c r="AT308" s="188" t="s">
        <v>140</v>
      </c>
      <c r="AU308" s="188" t="s">
        <v>82</v>
      </c>
      <c r="AY308" s="19" t="s">
        <v>137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19" t="s">
        <v>80</v>
      </c>
      <c r="BK308" s="189">
        <f>ROUND(I308*H308,2)</f>
        <v>0</v>
      </c>
      <c r="BL308" s="19" t="s">
        <v>244</v>
      </c>
      <c r="BM308" s="188" t="s">
        <v>1450</v>
      </c>
    </row>
    <row r="309" spans="1:65" s="2" customFormat="1" ht="11.25" x14ac:dyDescent="0.2">
      <c r="A309" s="36"/>
      <c r="B309" s="37"/>
      <c r="C309" s="38"/>
      <c r="D309" s="190" t="s">
        <v>146</v>
      </c>
      <c r="E309" s="38"/>
      <c r="F309" s="191" t="s">
        <v>932</v>
      </c>
      <c r="G309" s="38"/>
      <c r="H309" s="38"/>
      <c r="I309" s="192"/>
      <c r="J309" s="38"/>
      <c r="K309" s="38"/>
      <c r="L309" s="41"/>
      <c r="M309" s="193"/>
      <c r="N309" s="194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146</v>
      </c>
      <c r="AU309" s="19" t="s">
        <v>82</v>
      </c>
    </row>
    <row r="310" spans="1:65" s="14" customFormat="1" ht="11.25" x14ac:dyDescent="0.2">
      <c r="B310" s="207"/>
      <c r="C310" s="208"/>
      <c r="D310" s="197" t="s">
        <v>148</v>
      </c>
      <c r="E310" s="209" t="s">
        <v>19</v>
      </c>
      <c r="F310" s="210" t="s">
        <v>1400</v>
      </c>
      <c r="G310" s="208"/>
      <c r="H310" s="209" t="s">
        <v>19</v>
      </c>
      <c r="I310" s="211"/>
      <c r="J310" s="208"/>
      <c r="K310" s="208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148</v>
      </c>
      <c r="AU310" s="216" t="s">
        <v>82</v>
      </c>
      <c r="AV310" s="14" t="s">
        <v>80</v>
      </c>
      <c r="AW310" s="14" t="s">
        <v>33</v>
      </c>
      <c r="AX310" s="14" t="s">
        <v>72</v>
      </c>
      <c r="AY310" s="216" t="s">
        <v>137</v>
      </c>
    </row>
    <row r="311" spans="1:65" s="13" customFormat="1" ht="11.25" x14ac:dyDescent="0.2">
      <c r="B311" s="195"/>
      <c r="C311" s="196"/>
      <c r="D311" s="197" t="s">
        <v>148</v>
      </c>
      <c r="E311" s="198" t="s">
        <v>19</v>
      </c>
      <c r="F311" s="199" t="s">
        <v>1401</v>
      </c>
      <c r="G311" s="196"/>
      <c r="H311" s="200">
        <v>8.1999999999999993</v>
      </c>
      <c r="I311" s="201"/>
      <c r="J311" s="196"/>
      <c r="K311" s="196"/>
      <c r="L311" s="202"/>
      <c r="M311" s="203"/>
      <c r="N311" s="204"/>
      <c r="O311" s="204"/>
      <c r="P311" s="204"/>
      <c r="Q311" s="204"/>
      <c r="R311" s="204"/>
      <c r="S311" s="204"/>
      <c r="T311" s="205"/>
      <c r="AT311" s="206" t="s">
        <v>148</v>
      </c>
      <c r="AU311" s="206" t="s">
        <v>82</v>
      </c>
      <c r="AV311" s="13" t="s">
        <v>82</v>
      </c>
      <c r="AW311" s="13" t="s">
        <v>33</v>
      </c>
      <c r="AX311" s="13" t="s">
        <v>80</v>
      </c>
      <c r="AY311" s="206" t="s">
        <v>137</v>
      </c>
    </row>
    <row r="312" spans="1:65" s="2" customFormat="1" ht="16.5" customHeight="1" x14ac:dyDescent="0.2">
      <c r="A312" s="36"/>
      <c r="B312" s="37"/>
      <c r="C312" s="176" t="s">
        <v>561</v>
      </c>
      <c r="D312" s="176" t="s">
        <v>140</v>
      </c>
      <c r="E312" s="177" t="s">
        <v>937</v>
      </c>
      <c r="F312" s="178" t="s">
        <v>1451</v>
      </c>
      <c r="G312" s="179" t="s">
        <v>143</v>
      </c>
      <c r="H312" s="180">
        <v>55.1</v>
      </c>
      <c r="I312" s="181"/>
      <c r="J312" s="182">
        <f>ROUND(I312*H312,2)</f>
        <v>0</v>
      </c>
      <c r="K312" s="183"/>
      <c r="L312" s="41"/>
      <c r="M312" s="184" t="s">
        <v>19</v>
      </c>
      <c r="N312" s="185" t="s">
        <v>43</v>
      </c>
      <c r="O312" s="66"/>
      <c r="P312" s="186">
        <f>O312*H312</f>
        <v>0</v>
      </c>
      <c r="Q312" s="186">
        <v>1E-4</v>
      </c>
      <c r="R312" s="186">
        <f>Q312*H312</f>
        <v>5.5100000000000001E-3</v>
      </c>
      <c r="S312" s="186">
        <v>0</v>
      </c>
      <c r="T312" s="187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8" t="s">
        <v>244</v>
      </c>
      <c r="AT312" s="188" t="s">
        <v>140</v>
      </c>
      <c r="AU312" s="188" t="s">
        <v>82</v>
      </c>
      <c r="AY312" s="19" t="s">
        <v>137</v>
      </c>
      <c r="BE312" s="189">
        <f>IF(N312="základní",J312,0)</f>
        <v>0</v>
      </c>
      <c r="BF312" s="189">
        <f>IF(N312="snížená",J312,0)</f>
        <v>0</v>
      </c>
      <c r="BG312" s="189">
        <f>IF(N312="zákl. přenesená",J312,0)</f>
        <v>0</v>
      </c>
      <c r="BH312" s="189">
        <f>IF(N312="sníž. přenesená",J312,0)</f>
        <v>0</v>
      </c>
      <c r="BI312" s="189">
        <f>IF(N312="nulová",J312,0)</f>
        <v>0</v>
      </c>
      <c r="BJ312" s="19" t="s">
        <v>80</v>
      </c>
      <c r="BK312" s="189">
        <f>ROUND(I312*H312,2)</f>
        <v>0</v>
      </c>
      <c r="BL312" s="19" t="s">
        <v>244</v>
      </c>
      <c r="BM312" s="188" t="s">
        <v>1452</v>
      </c>
    </row>
    <row r="313" spans="1:65" s="2" customFormat="1" ht="11.25" x14ac:dyDescent="0.2">
      <c r="A313" s="36"/>
      <c r="B313" s="37"/>
      <c r="C313" s="38"/>
      <c r="D313" s="190" t="s">
        <v>146</v>
      </c>
      <c r="E313" s="38"/>
      <c r="F313" s="191" t="s">
        <v>940</v>
      </c>
      <c r="G313" s="38"/>
      <c r="H313" s="38"/>
      <c r="I313" s="192"/>
      <c r="J313" s="38"/>
      <c r="K313" s="38"/>
      <c r="L313" s="41"/>
      <c r="M313" s="193"/>
      <c r="N313" s="194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146</v>
      </c>
      <c r="AU313" s="19" t="s">
        <v>82</v>
      </c>
    </row>
    <row r="314" spans="1:65" s="13" customFormat="1" ht="11.25" x14ac:dyDescent="0.2">
      <c r="B314" s="195"/>
      <c r="C314" s="196"/>
      <c r="D314" s="197" t="s">
        <v>148</v>
      </c>
      <c r="E314" s="198" t="s">
        <v>19</v>
      </c>
      <c r="F314" s="199" t="s">
        <v>1453</v>
      </c>
      <c r="G314" s="196"/>
      <c r="H314" s="200">
        <v>55.1</v>
      </c>
      <c r="I314" s="201"/>
      <c r="J314" s="196"/>
      <c r="K314" s="196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148</v>
      </c>
      <c r="AU314" s="206" t="s">
        <v>82</v>
      </c>
      <c r="AV314" s="13" t="s">
        <v>82</v>
      </c>
      <c r="AW314" s="13" t="s">
        <v>33</v>
      </c>
      <c r="AX314" s="13" t="s">
        <v>80</v>
      </c>
      <c r="AY314" s="206" t="s">
        <v>137</v>
      </c>
    </row>
    <row r="315" spans="1:65" s="2" customFormat="1" ht="16.5" customHeight="1" x14ac:dyDescent="0.2">
      <c r="A315" s="36"/>
      <c r="B315" s="37"/>
      <c r="C315" s="176" t="s">
        <v>572</v>
      </c>
      <c r="D315" s="176" t="s">
        <v>140</v>
      </c>
      <c r="E315" s="177" t="s">
        <v>943</v>
      </c>
      <c r="F315" s="178" t="s">
        <v>944</v>
      </c>
      <c r="G315" s="179" t="s">
        <v>143</v>
      </c>
      <c r="H315" s="180">
        <v>1.1000000000000001</v>
      </c>
      <c r="I315" s="181"/>
      <c r="J315" s="182">
        <f>ROUND(I315*H315,2)</f>
        <v>0</v>
      </c>
      <c r="K315" s="183"/>
      <c r="L315" s="41"/>
      <c r="M315" s="184" t="s">
        <v>19</v>
      </c>
      <c r="N315" s="185" t="s">
        <v>43</v>
      </c>
      <c r="O315" s="66"/>
      <c r="P315" s="186">
        <f>O315*H315</f>
        <v>0</v>
      </c>
      <c r="Q315" s="186">
        <v>0</v>
      </c>
      <c r="R315" s="186">
        <f>Q315*H315</f>
        <v>0</v>
      </c>
      <c r="S315" s="186">
        <v>0</v>
      </c>
      <c r="T315" s="187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8" t="s">
        <v>244</v>
      </c>
      <c r="AT315" s="188" t="s">
        <v>140</v>
      </c>
      <c r="AU315" s="188" t="s">
        <v>82</v>
      </c>
      <c r="AY315" s="19" t="s">
        <v>137</v>
      </c>
      <c r="BE315" s="189">
        <f>IF(N315="základní",J315,0)</f>
        <v>0</v>
      </c>
      <c r="BF315" s="189">
        <f>IF(N315="snížená",J315,0)</f>
        <v>0</v>
      </c>
      <c r="BG315" s="189">
        <f>IF(N315="zákl. přenesená",J315,0)</f>
        <v>0</v>
      </c>
      <c r="BH315" s="189">
        <f>IF(N315="sníž. přenesená",J315,0)</f>
        <v>0</v>
      </c>
      <c r="BI315" s="189">
        <f>IF(N315="nulová",J315,0)</f>
        <v>0</v>
      </c>
      <c r="BJ315" s="19" t="s">
        <v>80</v>
      </c>
      <c r="BK315" s="189">
        <f>ROUND(I315*H315,2)</f>
        <v>0</v>
      </c>
      <c r="BL315" s="19" t="s">
        <v>244</v>
      </c>
      <c r="BM315" s="188" t="s">
        <v>1454</v>
      </c>
    </row>
    <row r="316" spans="1:65" s="2" customFormat="1" ht="11.25" x14ac:dyDescent="0.2">
      <c r="A316" s="36"/>
      <c r="B316" s="37"/>
      <c r="C316" s="38"/>
      <c r="D316" s="190" t="s">
        <v>146</v>
      </c>
      <c r="E316" s="38"/>
      <c r="F316" s="191" t="s">
        <v>946</v>
      </c>
      <c r="G316" s="38"/>
      <c r="H316" s="38"/>
      <c r="I316" s="192"/>
      <c r="J316" s="38"/>
      <c r="K316" s="38"/>
      <c r="L316" s="41"/>
      <c r="M316" s="193"/>
      <c r="N316" s="194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146</v>
      </c>
      <c r="AU316" s="19" t="s">
        <v>82</v>
      </c>
    </row>
    <row r="317" spans="1:65" s="2" customFormat="1" ht="37.9" customHeight="1" x14ac:dyDescent="0.2">
      <c r="A317" s="36"/>
      <c r="B317" s="37"/>
      <c r="C317" s="176" t="s">
        <v>580</v>
      </c>
      <c r="D317" s="176" t="s">
        <v>140</v>
      </c>
      <c r="E317" s="177" t="s">
        <v>955</v>
      </c>
      <c r="F317" s="178" t="s">
        <v>956</v>
      </c>
      <c r="G317" s="179" t="s">
        <v>170</v>
      </c>
      <c r="H317" s="180">
        <v>0.68100000000000005</v>
      </c>
      <c r="I317" s="181"/>
      <c r="J317" s="182">
        <f>ROUND(I317*H317,2)</f>
        <v>0</v>
      </c>
      <c r="K317" s="183"/>
      <c r="L317" s="41"/>
      <c r="M317" s="184" t="s">
        <v>19</v>
      </c>
      <c r="N317" s="185" t="s">
        <v>43</v>
      </c>
      <c r="O317" s="66"/>
      <c r="P317" s="186">
        <f>O317*H317</f>
        <v>0</v>
      </c>
      <c r="Q317" s="186">
        <v>0</v>
      </c>
      <c r="R317" s="186">
        <f>Q317*H317</f>
        <v>0</v>
      </c>
      <c r="S317" s="186">
        <v>0</v>
      </c>
      <c r="T317" s="187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8" t="s">
        <v>244</v>
      </c>
      <c r="AT317" s="188" t="s">
        <v>140</v>
      </c>
      <c r="AU317" s="188" t="s">
        <v>82</v>
      </c>
      <c r="AY317" s="19" t="s">
        <v>137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19" t="s">
        <v>80</v>
      </c>
      <c r="BK317" s="189">
        <f>ROUND(I317*H317,2)</f>
        <v>0</v>
      </c>
      <c r="BL317" s="19" t="s">
        <v>244</v>
      </c>
      <c r="BM317" s="188" t="s">
        <v>1455</v>
      </c>
    </row>
    <row r="318" spans="1:65" s="2" customFormat="1" ht="11.25" x14ac:dyDescent="0.2">
      <c r="A318" s="36"/>
      <c r="B318" s="37"/>
      <c r="C318" s="38"/>
      <c r="D318" s="190" t="s">
        <v>146</v>
      </c>
      <c r="E318" s="38"/>
      <c r="F318" s="191" t="s">
        <v>958</v>
      </c>
      <c r="G318" s="38"/>
      <c r="H318" s="38"/>
      <c r="I318" s="192"/>
      <c r="J318" s="38"/>
      <c r="K318" s="38"/>
      <c r="L318" s="41"/>
      <c r="M318" s="193"/>
      <c r="N318" s="194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146</v>
      </c>
      <c r="AU318" s="19" t="s">
        <v>82</v>
      </c>
    </row>
    <row r="319" spans="1:65" s="12" customFormat="1" ht="22.9" customHeight="1" x14ac:dyDescent="0.2">
      <c r="B319" s="160"/>
      <c r="C319" s="161"/>
      <c r="D319" s="162" t="s">
        <v>71</v>
      </c>
      <c r="E319" s="174" t="s">
        <v>959</v>
      </c>
      <c r="F319" s="174" t="s">
        <v>960</v>
      </c>
      <c r="G319" s="161"/>
      <c r="H319" s="161"/>
      <c r="I319" s="164"/>
      <c r="J319" s="175">
        <f>BK319</f>
        <v>0</v>
      </c>
      <c r="K319" s="161"/>
      <c r="L319" s="166"/>
      <c r="M319" s="167"/>
      <c r="N319" s="168"/>
      <c r="O319" s="168"/>
      <c r="P319" s="169">
        <f>SUM(P320:P339)</f>
        <v>0</v>
      </c>
      <c r="Q319" s="168"/>
      <c r="R319" s="169">
        <f>SUM(R320:R339)</f>
        <v>0.10028000000000001</v>
      </c>
      <c r="S319" s="168"/>
      <c r="T319" s="170">
        <f>SUM(T320:T339)</f>
        <v>0</v>
      </c>
      <c r="AR319" s="171" t="s">
        <v>82</v>
      </c>
      <c r="AT319" s="172" t="s">
        <v>71</v>
      </c>
      <c r="AU319" s="172" t="s">
        <v>80</v>
      </c>
      <c r="AY319" s="171" t="s">
        <v>137</v>
      </c>
      <c r="BK319" s="173">
        <f>SUM(BK320:BK339)</f>
        <v>0</v>
      </c>
    </row>
    <row r="320" spans="1:65" s="2" customFormat="1" ht="24.2" customHeight="1" x14ac:dyDescent="0.2">
      <c r="A320" s="36"/>
      <c r="B320" s="37"/>
      <c r="C320" s="176" t="s">
        <v>593</v>
      </c>
      <c r="D320" s="176" t="s">
        <v>140</v>
      </c>
      <c r="E320" s="177" t="s">
        <v>987</v>
      </c>
      <c r="F320" s="178" t="s">
        <v>988</v>
      </c>
      <c r="G320" s="179" t="s">
        <v>152</v>
      </c>
      <c r="H320" s="180">
        <v>4</v>
      </c>
      <c r="I320" s="181"/>
      <c r="J320" s="182">
        <f>ROUND(I320*H320,2)</f>
        <v>0</v>
      </c>
      <c r="K320" s="183"/>
      <c r="L320" s="41"/>
      <c r="M320" s="184" t="s">
        <v>19</v>
      </c>
      <c r="N320" s="185" t="s">
        <v>43</v>
      </c>
      <c r="O320" s="66"/>
      <c r="P320" s="186">
        <f>O320*H320</f>
        <v>0</v>
      </c>
      <c r="Q320" s="186">
        <v>0</v>
      </c>
      <c r="R320" s="186">
        <f>Q320*H320</f>
        <v>0</v>
      </c>
      <c r="S320" s="186">
        <v>0</v>
      </c>
      <c r="T320" s="187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8" t="s">
        <v>244</v>
      </c>
      <c r="AT320" s="188" t="s">
        <v>140</v>
      </c>
      <c r="AU320" s="188" t="s">
        <v>82</v>
      </c>
      <c r="AY320" s="19" t="s">
        <v>137</v>
      </c>
      <c r="BE320" s="189">
        <f>IF(N320="základní",J320,0)</f>
        <v>0</v>
      </c>
      <c r="BF320" s="189">
        <f>IF(N320="snížená",J320,0)</f>
        <v>0</v>
      </c>
      <c r="BG320" s="189">
        <f>IF(N320="zákl. přenesená",J320,0)</f>
        <v>0</v>
      </c>
      <c r="BH320" s="189">
        <f>IF(N320="sníž. přenesená",J320,0)</f>
        <v>0</v>
      </c>
      <c r="BI320" s="189">
        <f>IF(N320="nulová",J320,0)</f>
        <v>0</v>
      </c>
      <c r="BJ320" s="19" t="s">
        <v>80</v>
      </c>
      <c r="BK320" s="189">
        <f>ROUND(I320*H320,2)</f>
        <v>0</v>
      </c>
      <c r="BL320" s="19" t="s">
        <v>244</v>
      </c>
      <c r="BM320" s="188" t="s">
        <v>1456</v>
      </c>
    </row>
    <row r="321" spans="1:65" s="2" customFormat="1" ht="11.25" x14ac:dyDescent="0.2">
      <c r="A321" s="36"/>
      <c r="B321" s="37"/>
      <c r="C321" s="38"/>
      <c r="D321" s="190" t="s">
        <v>146</v>
      </c>
      <c r="E321" s="38"/>
      <c r="F321" s="191" t="s">
        <v>990</v>
      </c>
      <c r="G321" s="38"/>
      <c r="H321" s="38"/>
      <c r="I321" s="192"/>
      <c r="J321" s="38"/>
      <c r="K321" s="38"/>
      <c r="L321" s="41"/>
      <c r="M321" s="193"/>
      <c r="N321" s="194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146</v>
      </c>
      <c r="AU321" s="19" t="s">
        <v>82</v>
      </c>
    </row>
    <row r="322" spans="1:65" s="2" customFormat="1" ht="16.5" customHeight="1" x14ac:dyDescent="0.2">
      <c r="A322" s="36"/>
      <c r="B322" s="37"/>
      <c r="C322" s="239" t="s">
        <v>606</v>
      </c>
      <c r="D322" s="239" t="s">
        <v>434</v>
      </c>
      <c r="E322" s="240" t="s">
        <v>1457</v>
      </c>
      <c r="F322" s="241" t="s">
        <v>1458</v>
      </c>
      <c r="G322" s="242" t="s">
        <v>152</v>
      </c>
      <c r="H322" s="243">
        <v>1</v>
      </c>
      <c r="I322" s="244"/>
      <c r="J322" s="245">
        <f>ROUND(I322*H322,2)</f>
        <v>0</v>
      </c>
      <c r="K322" s="246"/>
      <c r="L322" s="247"/>
      <c r="M322" s="248" t="s">
        <v>19</v>
      </c>
      <c r="N322" s="249" t="s">
        <v>43</v>
      </c>
      <c r="O322" s="66"/>
      <c r="P322" s="186">
        <f>O322*H322</f>
        <v>0</v>
      </c>
      <c r="Q322" s="186">
        <v>1.6E-2</v>
      </c>
      <c r="R322" s="186">
        <f>Q322*H322</f>
        <v>1.6E-2</v>
      </c>
      <c r="S322" s="186">
        <v>0</v>
      </c>
      <c r="T322" s="187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8" t="s">
        <v>459</v>
      </c>
      <c r="AT322" s="188" t="s">
        <v>434</v>
      </c>
      <c r="AU322" s="188" t="s">
        <v>82</v>
      </c>
      <c r="AY322" s="19" t="s">
        <v>137</v>
      </c>
      <c r="BE322" s="189">
        <f>IF(N322="základní",J322,0)</f>
        <v>0</v>
      </c>
      <c r="BF322" s="189">
        <f>IF(N322="snížená",J322,0)</f>
        <v>0</v>
      </c>
      <c r="BG322" s="189">
        <f>IF(N322="zákl. přenesená",J322,0)</f>
        <v>0</v>
      </c>
      <c r="BH322" s="189">
        <f>IF(N322="sníž. přenesená",J322,0)</f>
        <v>0</v>
      </c>
      <c r="BI322" s="189">
        <f>IF(N322="nulová",J322,0)</f>
        <v>0</v>
      </c>
      <c r="BJ322" s="19" t="s">
        <v>80</v>
      </c>
      <c r="BK322" s="189">
        <f>ROUND(I322*H322,2)</f>
        <v>0</v>
      </c>
      <c r="BL322" s="19" t="s">
        <v>244</v>
      </c>
      <c r="BM322" s="188" t="s">
        <v>1459</v>
      </c>
    </row>
    <row r="323" spans="1:65" s="2" customFormat="1" ht="16.5" customHeight="1" x14ac:dyDescent="0.2">
      <c r="A323" s="36"/>
      <c r="B323" s="37"/>
      <c r="C323" s="239" t="s">
        <v>615</v>
      </c>
      <c r="D323" s="239" t="s">
        <v>434</v>
      </c>
      <c r="E323" s="240" t="s">
        <v>993</v>
      </c>
      <c r="F323" s="241" t="s">
        <v>994</v>
      </c>
      <c r="G323" s="242" t="s">
        <v>152</v>
      </c>
      <c r="H323" s="243">
        <v>1</v>
      </c>
      <c r="I323" s="244"/>
      <c r="J323" s="245">
        <f>ROUND(I323*H323,2)</f>
        <v>0</v>
      </c>
      <c r="K323" s="246"/>
      <c r="L323" s="247"/>
      <c r="M323" s="248" t="s">
        <v>19</v>
      </c>
      <c r="N323" s="249" t="s">
        <v>43</v>
      </c>
      <c r="O323" s="66"/>
      <c r="P323" s="186">
        <f>O323*H323</f>
        <v>0</v>
      </c>
      <c r="Q323" s="186">
        <v>1.7500000000000002E-2</v>
      </c>
      <c r="R323" s="186">
        <f>Q323*H323</f>
        <v>1.7500000000000002E-2</v>
      </c>
      <c r="S323" s="186">
        <v>0</v>
      </c>
      <c r="T323" s="187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8" t="s">
        <v>459</v>
      </c>
      <c r="AT323" s="188" t="s">
        <v>434</v>
      </c>
      <c r="AU323" s="188" t="s">
        <v>82</v>
      </c>
      <c r="AY323" s="19" t="s">
        <v>137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19" t="s">
        <v>80</v>
      </c>
      <c r="BK323" s="189">
        <f>ROUND(I323*H323,2)</f>
        <v>0</v>
      </c>
      <c r="BL323" s="19" t="s">
        <v>244</v>
      </c>
      <c r="BM323" s="188" t="s">
        <v>1460</v>
      </c>
    </row>
    <row r="324" spans="1:65" s="2" customFormat="1" ht="16.5" customHeight="1" x14ac:dyDescent="0.2">
      <c r="A324" s="36"/>
      <c r="B324" s="37"/>
      <c r="C324" s="239" t="s">
        <v>627</v>
      </c>
      <c r="D324" s="239" t="s">
        <v>434</v>
      </c>
      <c r="E324" s="240" t="s">
        <v>997</v>
      </c>
      <c r="F324" s="241" t="s">
        <v>998</v>
      </c>
      <c r="G324" s="242" t="s">
        <v>152</v>
      </c>
      <c r="H324" s="243">
        <v>2</v>
      </c>
      <c r="I324" s="244"/>
      <c r="J324" s="245">
        <f>ROUND(I324*H324,2)</f>
        <v>0</v>
      </c>
      <c r="K324" s="246"/>
      <c r="L324" s="247"/>
      <c r="M324" s="248" t="s">
        <v>19</v>
      </c>
      <c r="N324" s="249" t="s">
        <v>43</v>
      </c>
      <c r="O324" s="66"/>
      <c r="P324" s="186">
        <f>O324*H324</f>
        <v>0</v>
      </c>
      <c r="Q324" s="186">
        <v>1.95E-2</v>
      </c>
      <c r="R324" s="186">
        <f>Q324*H324</f>
        <v>3.9E-2</v>
      </c>
      <c r="S324" s="186">
        <v>0</v>
      </c>
      <c r="T324" s="187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8" t="s">
        <v>459</v>
      </c>
      <c r="AT324" s="188" t="s">
        <v>434</v>
      </c>
      <c r="AU324" s="188" t="s">
        <v>82</v>
      </c>
      <c r="AY324" s="19" t="s">
        <v>137</v>
      </c>
      <c r="BE324" s="189">
        <f>IF(N324="základní",J324,0)</f>
        <v>0</v>
      </c>
      <c r="BF324" s="189">
        <f>IF(N324="snížená",J324,0)</f>
        <v>0</v>
      </c>
      <c r="BG324" s="189">
        <f>IF(N324="zákl. přenesená",J324,0)</f>
        <v>0</v>
      </c>
      <c r="BH324" s="189">
        <f>IF(N324="sníž. přenesená",J324,0)</f>
        <v>0</v>
      </c>
      <c r="BI324" s="189">
        <f>IF(N324="nulová",J324,0)</f>
        <v>0</v>
      </c>
      <c r="BJ324" s="19" t="s">
        <v>80</v>
      </c>
      <c r="BK324" s="189">
        <f>ROUND(I324*H324,2)</f>
        <v>0</v>
      </c>
      <c r="BL324" s="19" t="s">
        <v>244</v>
      </c>
      <c r="BM324" s="188" t="s">
        <v>1461</v>
      </c>
    </row>
    <row r="325" spans="1:65" s="2" customFormat="1" ht="24.2" customHeight="1" x14ac:dyDescent="0.2">
      <c r="A325" s="36"/>
      <c r="B325" s="37"/>
      <c r="C325" s="176" t="s">
        <v>635</v>
      </c>
      <c r="D325" s="176" t="s">
        <v>140</v>
      </c>
      <c r="E325" s="177" t="s">
        <v>1001</v>
      </c>
      <c r="F325" s="178" t="s">
        <v>1002</v>
      </c>
      <c r="G325" s="179" t="s">
        <v>152</v>
      </c>
      <c r="H325" s="180">
        <v>1</v>
      </c>
      <c r="I325" s="181"/>
      <c r="J325" s="182">
        <f>ROUND(I325*H325,2)</f>
        <v>0</v>
      </c>
      <c r="K325" s="183"/>
      <c r="L325" s="41"/>
      <c r="M325" s="184" t="s">
        <v>19</v>
      </c>
      <c r="N325" s="185" t="s">
        <v>43</v>
      </c>
      <c r="O325" s="66"/>
      <c r="P325" s="186">
        <f>O325*H325</f>
        <v>0</v>
      </c>
      <c r="Q325" s="186">
        <v>0</v>
      </c>
      <c r="R325" s="186">
        <f>Q325*H325</f>
        <v>0</v>
      </c>
      <c r="S325" s="186">
        <v>0</v>
      </c>
      <c r="T325" s="187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8" t="s">
        <v>244</v>
      </c>
      <c r="AT325" s="188" t="s">
        <v>140</v>
      </c>
      <c r="AU325" s="188" t="s">
        <v>82</v>
      </c>
      <c r="AY325" s="19" t="s">
        <v>137</v>
      </c>
      <c r="BE325" s="189">
        <f>IF(N325="základní",J325,0)</f>
        <v>0</v>
      </c>
      <c r="BF325" s="189">
        <f>IF(N325="snížená",J325,0)</f>
        <v>0</v>
      </c>
      <c r="BG325" s="189">
        <f>IF(N325="zákl. přenesená",J325,0)</f>
        <v>0</v>
      </c>
      <c r="BH325" s="189">
        <f>IF(N325="sníž. přenesená",J325,0)</f>
        <v>0</v>
      </c>
      <c r="BI325" s="189">
        <f>IF(N325="nulová",J325,0)</f>
        <v>0</v>
      </c>
      <c r="BJ325" s="19" t="s">
        <v>80</v>
      </c>
      <c r="BK325" s="189">
        <f>ROUND(I325*H325,2)</f>
        <v>0</v>
      </c>
      <c r="BL325" s="19" t="s">
        <v>244</v>
      </c>
      <c r="BM325" s="188" t="s">
        <v>1462</v>
      </c>
    </row>
    <row r="326" spans="1:65" s="2" customFormat="1" ht="11.25" x14ac:dyDescent="0.2">
      <c r="A326" s="36"/>
      <c r="B326" s="37"/>
      <c r="C326" s="38"/>
      <c r="D326" s="190" t="s">
        <v>146</v>
      </c>
      <c r="E326" s="38"/>
      <c r="F326" s="191" t="s">
        <v>1004</v>
      </c>
      <c r="G326" s="38"/>
      <c r="H326" s="38"/>
      <c r="I326" s="192"/>
      <c r="J326" s="38"/>
      <c r="K326" s="38"/>
      <c r="L326" s="41"/>
      <c r="M326" s="193"/>
      <c r="N326" s="194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146</v>
      </c>
      <c r="AU326" s="19" t="s">
        <v>82</v>
      </c>
    </row>
    <row r="327" spans="1:65" s="2" customFormat="1" ht="16.5" customHeight="1" x14ac:dyDescent="0.2">
      <c r="A327" s="36"/>
      <c r="B327" s="37"/>
      <c r="C327" s="239" t="s">
        <v>643</v>
      </c>
      <c r="D327" s="239" t="s">
        <v>434</v>
      </c>
      <c r="E327" s="240" t="s">
        <v>1011</v>
      </c>
      <c r="F327" s="241" t="s">
        <v>1012</v>
      </c>
      <c r="G327" s="242" t="s">
        <v>152</v>
      </c>
      <c r="H327" s="243">
        <v>1</v>
      </c>
      <c r="I327" s="244"/>
      <c r="J327" s="245">
        <f>ROUND(I327*H327,2)</f>
        <v>0</v>
      </c>
      <c r="K327" s="246"/>
      <c r="L327" s="247"/>
      <c r="M327" s="248" t="s">
        <v>19</v>
      </c>
      <c r="N327" s="249" t="s">
        <v>43</v>
      </c>
      <c r="O327" s="66"/>
      <c r="P327" s="186">
        <f>O327*H327</f>
        <v>0</v>
      </c>
      <c r="Q327" s="186">
        <v>1.95E-2</v>
      </c>
      <c r="R327" s="186">
        <f>Q327*H327</f>
        <v>1.95E-2</v>
      </c>
      <c r="S327" s="186">
        <v>0</v>
      </c>
      <c r="T327" s="187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8" t="s">
        <v>459</v>
      </c>
      <c r="AT327" s="188" t="s">
        <v>434</v>
      </c>
      <c r="AU327" s="188" t="s">
        <v>82</v>
      </c>
      <c r="AY327" s="19" t="s">
        <v>137</v>
      </c>
      <c r="BE327" s="189">
        <f>IF(N327="základní",J327,0)</f>
        <v>0</v>
      </c>
      <c r="BF327" s="189">
        <f>IF(N327="snížená",J327,0)</f>
        <v>0</v>
      </c>
      <c r="BG327" s="189">
        <f>IF(N327="zákl. přenesená",J327,0)</f>
        <v>0</v>
      </c>
      <c r="BH327" s="189">
        <f>IF(N327="sníž. přenesená",J327,0)</f>
        <v>0</v>
      </c>
      <c r="BI327" s="189">
        <f>IF(N327="nulová",J327,0)</f>
        <v>0</v>
      </c>
      <c r="BJ327" s="19" t="s">
        <v>80</v>
      </c>
      <c r="BK327" s="189">
        <f>ROUND(I327*H327,2)</f>
        <v>0</v>
      </c>
      <c r="BL327" s="19" t="s">
        <v>244</v>
      </c>
      <c r="BM327" s="188" t="s">
        <v>1463</v>
      </c>
    </row>
    <row r="328" spans="1:65" s="2" customFormat="1" ht="16.5" customHeight="1" x14ac:dyDescent="0.2">
      <c r="A328" s="36"/>
      <c r="B328" s="37"/>
      <c r="C328" s="176" t="s">
        <v>651</v>
      </c>
      <c r="D328" s="176" t="s">
        <v>140</v>
      </c>
      <c r="E328" s="177" t="s">
        <v>1024</v>
      </c>
      <c r="F328" s="178" t="s">
        <v>1025</v>
      </c>
      <c r="G328" s="179" t="s">
        <v>152</v>
      </c>
      <c r="H328" s="180">
        <v>4</v>
      </c>
      <c r="I328" s="181"/>
      <c r="J328" s="182">
        <f>ROUND(I328*H328,2)</f>
        <v>0</v>
      </c>
      <c r="K328" s="183"/>
      <c r="L328" s="41"/>
      <c r="M328" s="184" t="s">
        <v>19</v>
      </c>
      <c r="N328" s="185" t="s">
        <v>43</v>
      </c>
      <c r="O328" s="66"/>
      <c r="P328" s="186">
        <f>O328*H328</f>
        <v>0</v>
      </c>
      <c r="Q328" s="186">
        <v>0</v>
      </c>
      <c r="R328" s="186">
        <f>Q328*H328</f>
        <v>0</v>
      </c>
      <c r="S328" s="186">
        <v>0</v>
      </c>
      <c r="T328" s="187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8" t="s">
        <v>244</v>
      </c>
      <c r="AT328" s="188" t="s">
        <v>140</v>
      </c>
      <c r="AU328" s="188" t="s">
        <v>82</v>
      </c>
      <c r="AY328" s="19" t="s">
        <v>137</v>
      </c>
      <c r="BE328" s="189">
        <f>IF(N328="základní",J328,0)</f>
        <v>0</v>
      </c>
      <c r="BF328" s="189">
        <f>IF(N328="snížená",J328,0)</f>
        <v>0</v>
      </c>
      <c r="BG328" s="189">
        <f>IF(N328="zákl. přenesená",J328,0)</f>
        <v>0</v>
      </c>
      <c r="BH328" s="189">
        <f>IF(N328="sníž. přenesená",J328,0)</f>
        <v>0</v>
      </c>
      <c r="BI328" s="189">
        <f>IF(N328="nulová",J328,0)</f>
        <v>0</v>
      </c>
      <c r="BJ328" s="19" t="s">
        <v>80</v>
      </c>
      <c r="BK328" s="189">
        <f>ROUND(I328*H328,2)</f>
        <v>0</v>
      </c>
      <c r="BL328" s="19" t="s">
        <v>244</v>
      </c>
      <c r="BM328" s="188" t="s">
        <v>1464</v>
      </c>
    </row>
    <row r="329" spans="1:65" s="2" customFormat="1" ht="11.25" x14ac:dyDescent="0.2">
      <c r="A329" s="36"/>
      <c r="B329" s="37"/>
      <c r="C329" s="38"/>
      <c r="D329" s="190" t="s">
        <v>146</v>
      </c>
      <c r="E329" s="38"/>
      <c r="F329" s="191" t="s">
        <v>1027</v>
      </c>
      <c r="G329" s="38"/>
      <c r="H329" s="38"/>
      <c r="I329" s="192"/>
      <c r="J329" s="38"/>
      <c r="K329" s="38"/>
      <c r="L329" s="41"/>
      <c r="M329" s="193"/>
      <c r="N329" s="194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146</v>
      </c>
      <c r="AU329" s="19" t="s">
        <v>82</v>
      </c>
    </row>
    <row r="330" spans="1:65" s="2" customFormat="1" ht="16.5" customHeight="1" x14ac:dyDescent="0.2">
      <c r="A330" s="36"/>
      <c r="B330" s="37"/>
      <c r="C330" s="239" t="s">
        <v>657</v>
      </c>
      <c r="D330" s="239" t="s">
        <v>434</v>
      </c>
      <c r="E330" s="240" t="s">
        <v>1029</v>
      </c>
      <c r="F330" s="241" t="s">
        <v>1030</v>
      </c>
      <c r="G330" s="242" t="s">
        <v>152</v>
      </c>
      <c r="H330" s="243">
        <v>4</v>
      </c>
      <c r="I330" s="244"/>
      <c r="J330" s="245">
        <f>ROUND(I330*H330,2)</f>
        <v>0</v>
      </c>
      <c r="K330" s="246"/>
      <c r="L330" s="247"/>
      <c r="M330" s="248" t="s">
        <v>19</v>
      </c>
      <c r="N330" s="249" t="s">
        <v>43</v>
      </c>
      <c r="O330" s="66"/>
      <c r="P330" s="186">
        <f>O330*H330</f>
        <v>0</v>
      </c>
      <c r="Q330" s="186">
        <v>1.1999999999999999E-3</v>
      </c>
      <c r="R330" s="186">
        <f>Q330*H330</f>
        <v>4.7999999999999996E-3</v>
      </c>
      <c r="S330" s="186">
        <v>0</v>
      </c>
      <c r="T330" s="187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8" t="s">
        <v>459</v>
      </c>
      <c r="AT330" s="188" t="s">
        <v>434</v>
      </c>
      <c r="AU330" s="188" t="s">
        <v>82</v>
      </c>
      <c r="AY330" s="19" t="s">
        <v>137</v>
      </c>
      <c r="BE330" s="189">
        <f>IF(N330="základní",J330,0)</f>
        <v>0</v>
      </c>
      <c r="BF330" s="189">
        <f>IF(N330="snížená",J330,0)</f>
        <v>0</v>
      </c>
      <c r="BG330" s="189">
        <f>IF(N330="zákl. přenesená",J330,0)</f>
        <v>0</v>
      </c>
      <c r="BH330" s="189">
        <f>IF(N330="sníž. přenesená",J330,0)</f>
        <v>0</v>
      </c>
      <c r="BI330" s="189">
        <f>IF(N330="nulová",J330,0)</f>
        <v>0</v>
      </c>
      <c r="BJ330" s="19" t="s">
        <v>80</v>
      </c>
      <c r="BK330" s="189">
        <f>ROUND(I330*H330,2)</f>
        <v>0</v>
      </c>
      <c r="BL330" s="19" t="s">
        <v>244</v>
      </c>
      <c r="BM330" s="188" t="s">
        <v>1465</v>
      </c>
    </row>
    <row r="331" spans="1:65" s="2" customFormat="1" ht="16.5" customHeight="1" x14ac:dyDescent="0.2">
      <c r="A331" s="36"/>
      <c r="B331" s="37"/>
      <c r="C331" s="176" t="s">
        <v>663</v>
      </c>
      <c r="D331" s="176" t="s">
        <v>140</v>
      </c>
      <c r="E331" s="177" t="s">
        <v>1466</v>
      </c>
      <c r="F331" s="178" t="s">
        <v>1467</v>
      </c>
      <c r="G331" s="179" t="s">
        <v>152</v>
      </c>
      <c r="H331" s="180">
        <v>1</v>
      </c>
      <c r="I331" s="181"/>
      <c r="J331" s="182">
        <f>ROUND(I331*H331,2)</f>
        <v>0</v>
      </c>
      <c r="K331" s="183"/>
      <c r="L331" s="41"/>
      <c r="M331" s="184" t="s">
        <v>19</v>
      </c>
      <c r="N331" s="185" t="s">
        <v>43</v>
      </c>
      <c r="O331" s="66"/>
      <c r="P331" s="186">
        <f>O331*H331</f>
        <v>0</v>
      </c>
      <c r="Q331" s="186">
        <v>0</v>
      </c>
      <c r="R331" s="186">
        <f>Q331*H331</f>
        <v>0</v>
      </c>
      <c r="S331" s="186">
        <v>0</v>
      </c>
      <c r="T331" s="187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8" t="s">
        <v>244</v>
      </c>
      <c r="AT331" s="188" t="s">
        <v>140</v>
      </c>
      <c r="AU331" s="188" t="s">
        <v>82</v>
      </c>
      <c r="AY331" s="19" t="s">
        <v>137</v>
      </c>
      <c r="BE331" s="189">
        <f>IF(N331="základní",J331,0)</f>
        <v>0</v>
      </c>
      <c r="BF331" s="189">
        <f>IF(N331="snížená",J331,0)</f>
        <v>0</v>
      </c>
      <c r="BG331" s="189">
        <f>IF(N331="zákl. přenesená",J331,0)</f>
        <v>0</v>
      </c>
      <c r="BH331" s="189">
        <f>IF(N331="sníž. přenesená",J331,0)</f>
        <v>0</v>
      </c>
      <c r="BI331" s="189">
        <f>IF(N331="nulová",J331,0)</f>
        <v>0</v>
      </c>
      <c r="BJ331" s="19" t="s">
        <v>80</v>
      </c>
      <c r="BK331" s="189">
        <f>ROUND(I331*H331,2)</f>
        <v>0</v>
      </c>
      <c r="BL331" s="19" t="s">
        <v>244</v>
      </c>
      <c r="BM331" s="188" t="s">
        <v>1468</v>
      </c>
    </row>
    <row r="332" spans="1:65" s="2" customFormat="1" ht="11.25" x14ac:dyDescent="0.2">
      <c r="A332" s="36"/>
      <c r="B332" s="37"/>
      <c r="C332" s="38"/>
      <c r="D332" s="190" t="s">
        <v>146</v>
      </c>
      <c r="E332" s="38"/>
      <c r="F332" s="191" t="s">
        <v>1469</v>
      </c>
      <c r="G332" s="38"/>
      <c r="H332" s="38"/>
      <c r="I332" s="192"/>
      <c r="J332" s="38"/>
      <c r="K332" s="38"/>
      <c r="L332" s="41"/>
      <c r="M332" s="193"/>
      <c r="N332" s="194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146</v>
      </c>
      <c r="AU332" s="19" t="s">
        <v>82</v>
      </c>
    </row>
    <row r="333" spans="1:65" s="2" customFormat="1" ht="16.5" customHeight="1" x14ac:dyDescent="0.2">
      <c r="A333" s="36"/>
      <c r="B333" s="37"/>
      <c r="C333" s="239" t="s">
        <v>669</v>
      </c>
      <c r="D333" s="239" t="s">
        <v>434</v>
      </c>
      <c r="E333" s="240" t="s">
        <v>1470</v>
      </c>
      <c r="F333" s="241" t="s">
        <v>1471</v>
      </c>
      <c r="G333" s="242" t="s">
        <v>152</v>
      </c>
      <c r="H333" s="243">
        <v>1</v>
      </c>
      <c r="I333" s="244"/>
      <c r="J333" s="245">
        <f>ROUND(I333*H333,2)</f>
        <v>0</v>
      </c>
      <c r="K333" s="246"/>
      <c r="L333" s="247"/>
      <c r="M333" s="248" t="s">
        <v>19</v>
      </c>
      <c r="N333" s="249" t="s">
        <v>43</v>
      </c>
      <c r="O333" s="66"/>
      <c r="P333" s="186">
        <f>O333*H333</f>
        <v>0</v>
      </c>
      <c r="Q333" s="186">
        <v>1.4E-3</v>
      </c>
      <c r="R333" s="186">
        <f>Q333*H333</f>
        <v>1.4E-3</v>
      </c>
      <c r="S333" s="186">
        <v>0</v>
      </c>
      <c r="T333" s="187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8" t="s">
        <v>459</v>
      </c>
      <c r="AT333" s="188" t="s">
        <v>434</v>
      </c>
      <c r="AU333" s="188" t="s">
        <v>82</v>
      </c>
      <c r="AY333" s="19" t="s">
        <v>137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19" t="s">
        <v>80</v>
      </c>
      <c r="BK333" s="189">
        <f>ROUND(I333*H333,2)</f>
        <v>0</v>
      </c>
      <c r="BL333" s="19" t="s">
        <v>244</v>
      </c>
      <c r="BM333" s="188" t="s">
        <v>1472</v>
      </c>
    </row>
    <row r="334" spans="1:65" s="2" customFormat="1" ht="16.5" customHeight="1" x14ac:dyDescent="0.2">
      <c r="A334" s="36"/>
      <c r="B334" s="37"/>
      <c r="C334" s="176" t="s">
        <v>674</v>
      </c>
      <c r="D334" s="176" t="s">
        <v>140</v>
      </c>
      <c r="E334" s="177" t="s">
        <v>1473</v>
      </c>
      <c r="F334" s="178" t="s">
        <v>1474</v>
      </c>
      <c r="G334" s="179" t="s">
        <v>152</v>
      </c>
      <c r="H334" s="180">
        <v>1</v>
      </c>
      <c r="I334" s="181"/>
      <c r="J334" s="182">
        <f>ROUND(I334*H334,2)</f>
        <v>0</v>
      </c>
      <c r="K334" s="183"/>
      <c r="L334" s="41"/>
      <c r="M334" s="184" t="s">
        <v>19</v>
      </c>
      <c r="N334" s="185" t="s">
        <v>43</v>
      </c>
      <c r="O334" s="66"/>
      <c r="P334" s="186">
        <f>O334*H334</f>
        <v>0</v>
      </c>
      <c r="Q334" s="186">
        <v>0</v>
      </c>
      <c r="R334" s="186">
        <f>Q334*H334</f>
        <v>0</v>
      </c>
      <c r="S334" s="186">
        <v>0</v>
      </c>
      <c r="T334" s="187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8" t="s">
        <v>244</v>
      </c>
      <c r="AT334" s="188" t="s">
        <v>140</v>
      </c>
      <c r="AU334" s="188" t="s">
        <v>82</v>
      </c>
      <c r="AY334" s="19" t="s">
        <v>137</v>
      </c>
      <c r="BE334" s="189">
        <f>IF(N334="základní",J334,0)</f>
        <v>0</v>
      </c>
      <c r="BF334" s="189">
        <f>IF(N334="snížená",J334,0)</f>
        <v>0</v>
      </c>
      <c r="BG334" s="189">
        <f>IF(N334="zákl. přenesená",J334,0)</f>
        <v>0</v>
      </c>
      <c r="BH334" s="189">
        <f>IF(N334="sníž. přenesená",J334,0)</f>
        <v>0</v>
      </c>
      <c r="BI334" s="189">
        <f>IF(N334="nulová",J334,0)</f>
        <v>0</v>
      </c>
      <c r="BJ334" s="19" t="s">
        <v>80</v>
      </c>
      <c r="BK334" s="189">
        <f>ROUND(I334*H334,2)</f>
        <v>0</v>
      </c>
      <c r="BL334" s="19" t="s">
        <v>244</v>
      </c>
      <c r="BM334" s="188" t="s">
        <v>1475</v>
      </c>
    </row>
    <row r="335" spans="1:65" s="2" customFormat="1" ht="11.25" x14ac:dyDescent="0.2">
      <c r="A335" s="36"/>
      <c r="B335" s="37"/>
      <c r="C335" s="38"/>
      <c r="D335" s="190" t="s">
        <v>146</v>
      </c>
      <c r="E335" s="38"/>
      <c r="F335" s="191" t="s">
        <v>1476</v>
      </c>
      <c r="G335" s="38"/>
      <c r="H335" s="38"/>
      <c r="I335" s="192"/>
      <c r="J335" s="38"/>
      <c r="K335" s="38"/>
      <c r="L335" s="41"/>
      <c r="M335" s="193"/>
      <c r="N335" s="194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146</v>
      </c>
      <c r="AU335" s="19" t="s">
        <v>82</v>
      </c>
    </row>
    <row r="336" spans="1:65" s="2" customFormat="1" ht="16.5" customHeight="1" x14ac:dyDescent="0.2">
      <c r="A336" s="36"/>
      <c r="B336" s="37"/>
      <c r="C336" s="239" t="s">
        <v>680</v>
      </c>
      <c r="D336" s="239" t="s">
        <v>434</v>
      </c>
      <c r="E336" s="240" t="s">
        <v>1477</v>
      </c>
      <c r="F336" s="241" t="s">
        <v>1478</v>
      </c>
      <c r="G336" s="242" t="s">
        <v>152</v>
      </c>
      <c r="H336" s="243">
        <v>1</v>
      </c>
      <c r="I336" s="244"/>
      <c r="J336" s="245">
        <f>ROUND(I336*H336,2)</f>
        <v>0</v>
      </c>
      <c r="K336" s="246"/>
      <c r="L336" s="247"/>
      <c r="M336" s="248" t="s">
        <v>19</v>
      </c>
      <c r="N336" s="249" t="s">
        <v>43</v>
      </c>
      <c r="O336" s="66"/>
      <c r="P336" s="186">
        <f>O336*H336</f>
        <v>0</v>
      </c>
      <c r="Q336" s="186">
        <v>2.0799999999999998E-3</v>
      </c>
      <c r="R336" s="186">
        <f>Q336*H336</f>
        <v>2.0799999999999998E-3</v>
      </c>
      <c r="S336" s="186">
        <v>0</v>
      </c>
      <c r="T336" s="187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8" t="s">
        <v>459</v>
      </c>
      <c r="AT336" s="188" t="s">
        <v>434</v>
      </c>
      <c r="AU336" s="188" t="s">
        <v>82</v>
      </c>
      <c r="AY336" s="19" t="s">
        <v>137</v>
      </c>
      <c r="BE336" s="189">
        <f>IF(N336="základní",J336,0)</f>
        <v>0</v>
      </c>
      <c r="BF336" s="189">
        <f>IF(N336="snížená",J336,0)</f>
        <v>0</v>
      </c>
      <c r="BG336" s="189">
        <f>IF(N336="zákl. přenesená",J336,0)</f>
        <v>0</v>
      </c>
      <c r="BH336" s="189">
        <f>IF(N336="sníž. přenesená",J336,0)</f>
        <v>0</v>
      </c>
      <c r="BI336" s="189">
        <f>IF(N336="nulová",J336,0)</f>
        <v>0</v>
      </c>
      <c r="BJ336" s="19" t="s">
        <v>80</v>
      </c>
      <c r="BK336" s="189">
        <f>ROUND(I336*H336,2)</f>
        <v>0</v>
      </c>
      <c r="BL336" s="19" t="s">
        <v>244</v>
      </c>
      <c r="BM336" s="188" t="s">
        <v>1479</v>
      </c>
    </row>
    <row r="337" spans="1:65" s="2" customFormat="1" ht="16.5" customHeight="1" x14ac:dyDescent="0.2">
      <c r="A337" s="36"/>
      <c r="B337" s="37"/>
      <c r="C337" s="176" t="s">
        <v>686</v>
      </c>
      <c r="D337" s="176" t="s">
        <v>140</v>
      </c>
      <c r="E337" s="177" t="s">
        <v>1480</v>
      </c>
      <c r="F337" s="178" t="s">
        <v>1481</v>
      </c>
      <c r="G337" s="179" t="s">
        <v>542</v>
      </c>
      <c r="H337" s="180">
        <v>1</v>
      </c>
      <c r="I337" s="181"/>
      <c r="J337" s="182">
        <f>ROUND(I337*H337,2)</f>
        <v>0</v>
      </c>
      <c r="K337" s="183"/>
      <c r="L337" s="41"/>
      <c r="M337" s="184" t="s">
        <v>19</v>
      </c>
      <c r="N337" s="185" t="s">
        <v>43</v>
      </c>
      <c r="O337" s="66"/>
      <c r="P337" s="186">
        <f>O337*H337</f>
        <v>0</v>
      </c>
      <c r="Q337" s="186">
        <v>0</v>
      </c>
      <c r="R337" s="186">
        <f>Q337*H337</f>
        <v>0</v>
      </c>
      <c r="S337" s="186">
        <v>0</v>
      </c>
      <c r="T337" s="187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8" t="s">
        <v>244</v>
      </c>
      <c r="AT337" s="188" t="s">
        <v>140</v>
      </c>
      <c r="AU337" s="188" t="s">
        <v>82</v>
      </c>
      <c r="AY337" s="19" t="s">
        <v>137</v>
      </c>
      <c r="BE337" s="189">
        <f>IF(N337="základní",J337,0)</f>
        <v>0</v>
      </c>
      <c r="BF337" s="189">
        <f>IF(N337="snížená",J337,0)</f>
        <v>0</v>
      </c>
      <c r="BG337" s="189">
        <f>IF(N337="zákl. přenesená",J337,0)</f>
        <v>0</v>
      </c>
      <c r="BH337" s="189">
        <f>IF(N337="sníž. přenesená",J337,0)</f>
        <v>0</v>
      </c>
      <c r="BI337" s="189">
        <f>IF(N337="nulová",J337,0)</f>
        <v>0</v>
      </c>
      <c r="BJ337" s="19" t="s">
        <v>80</v>
      </c>
      <c r="BK337" s="189">
        <f>ROUND(I337*H337,2)</f>
        <v>0</v>
      </c>
      <c r="BL337" s="19" t="s">
        <v>244</v>
      </c>
      <c r="BM337" s="188" t="s">
        <v>1482</v>
      </c>
    </row>
    <row r="338" spans="1:65" s="2" customFormat="1" ht="24.2" customHeight="1" x14ac:dyDescent="0.2">
      <c r="A338" s="36"/>
      <c r="B338" s="37"/>
      <c r="C338" s="176" t="s">
        <v>692</v>
      </c>
      <c r="D338" s="176" t="s">
        <v>140</v>
      </c>
      <c r="E338" s="177" t="s">
        <v>1033</v>
      </c>
      <c r="F338" s="178" t="s">
        <v>1034</v>
      </c>
      <c r="G338" s="179" t="s">
        <v>170</v>
      </c>
      <c r="H338" s="180">
        <v>0.1</v>
      </c>
      <c r="I338" s="181"/>
      <c r="J338" s="182">
        <f>ROUND(I338*H338,2)</f>
        <v>0</v>
      </c>
      <c r="K338" s="183"/>
      <c r="L338" s="41"/>
      <c r="M338" s="184" t="s">
        <v>19</v>
      </c>
      <c r="N338" s="185" t="s">
        <v>43</v>
      </c>
      <c r="O338" s="66"/>
      <c r="P338" s="186">
        <f>O338*H338</f>
        <v>0</v>
      </c>
      <c r="Q338" s="186">
        <v>0</v>
      </c>
      <c r="R338" s="186">
        <f>Q338*H338</f>
        <v>0</v>
      </c>
      <c r="S338" s="186">
        <v>0</v>
      </c>
      <c r="T338" s="187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8" t="s">
        <v>244</v>
      </c>
      <c r="AT338" s="188" t="s">
        <v>140</v>
      </c>
      <c r="AU338" s="188" t="s">
        <v>82</v>
      </c>
      <c r="AY338" s="19" t="s">
        <v>137</v>
      </c>
      <c r="BE338" s="189">
        <f>IF(N338="základní",J338,0)</f>
        <v>0</v>
      </c>
      <c r="BF338" s="189">
        <f>IF(N338="snížená",J338,0)</f>
        <v>0</v>
      </c>
      <c r="BG338" s="189">
        <f>IF(N338="zákl. přenesená",J338,0)</f>
        <v>0</v>
      </c>
      <c r="BH338" s="189">
        <f>IF(N338="sníž. přenesená",J338,0)</f>
        <v>0</v>
      </c>
      <c r="BI338" s="189">
        <f>IF(N338="nulová",J338,0)</f>
        <v>0</v>
      </c>
      <c r="BJ338" s="19" t="s">
        <v>80</v>
      </c>
      <c r="BK338" s="189">
        <f>ROUND(I338*H338,2)</f>
        <v>0</v>
      </c>
      <c r="BL338" s="19" t="s">
        <v>244</v>
      </c>
      <c r="BM338" s="188" t="s">
        <v>1483</v>
      </c>
    </row>
    <row r="339" spans="1:65" s="2" customFormat="1" ht="11.25" x14ac:dyDescent="0.2">
      <c r="A339" s="36"/>
      <c r="B339" s="37"/>
      <c r="C339" s="38"/>
      <c r="D339" s="190" t="s">
        <v>146</v>
      </c>
      <c r="E339" s="38"/>
      <c r="F339" s="191" t="s">
        <v>1036</v>
      </c>
      <c r="G339" s="38"/>
      <c r="H339" s="38"/>
      <c r="I339" s="192"/>
      <c r="J339" s="38"/>
      <c r="K339" s="38"/>
      <c r="L339" s="41"/>
      <c r="M339" s="193"/>
      <c r="N339" s="194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146</v>
      </c>
      <c r="AU339" s="19" t="s">
        <v>82</v>
      </c>
    </row>
    <row r="340" spans="1:65" s="12" customFormat="1" ht="22.9" customHeight="1" x14ac:dyDescent="0.2">
      <c r="B340" s="160"/>
      <c r="C340" s="161"/>
      <c r="D340" s="162" t="s">
        <v>71</v>
      </c>
      <c r="E340" s="174" t="s">
        <v>1037</v>
      </c>
      <c r="F340" s="174" t="s">
        <v>1038</v>
      </c>
      <c r="G340" s="161"/>
      <c r="H340" s="161"/>
      <c r="I340" s="164"/>
      <c r="J340" s="175">
        <f>BK340</f>
        <v>0</v>
      </c>
      <c r="K340" s="161"/>
      <c r="L340" s="166"/>
      <c r="M340" s="167"/>
      <c r="N340" s="168"/>
      <c r="O340" s="168"/>
      <c r="P340" s="169">
        <f>SUM(P341:P361)</f>
        <v>0</v>
      </c>
      <c r="Q340" s="168"/>
      <c r="R340" s="169">
        <f>SUM(R341:R361)</f>
        <v>0.23158499999999999</v>
      </c>
      <c r="S340" s="168"/>
      <c r="T340" s="170">
        <f>SUM(T341:T361)</f>
        <v>0</v>
      </c>
      <c r="AR340" s="171" t="s">
        <v>82</v>
      </c>
      <c r="AT340" s="172" t="s">
        <v>71</v>
      </c>
      <c r="AU340" s="172" t="s">
        <v>80</v>
      </c>
      <c r="AY340" s="171" t="s">
        <v>137</v>
      </c>
      <c r="BK340" s="173">
        <f>SUM(BK341:BK361)</f>
        <v>0</v>
      </c>
    </row>
    <row r="341" spans="1:65" s="2" customFormat="1" ht="16.5" customHeight="1" x14ac:dyDescent="0.2">
      <c r="A341" s="36"/>
      <c r="B341" s="37"/>
      <c r="C341" s="176" t="s">
        <v>714</v>
      </c>
      <c r="D341" s="176" t="s">
        <v>140</v>
      </c>
      <c r="E341" s="177" t="s">
        <v>1040</v>
      </c>
      <c r="F341" s="178" t="s">
        <v>1041</v>
      </c>
      <c r="G341" s="179" t="s">
        <v>143</v>
      </c>
      <c r="H341" s="180">
        <v>8.1999999999999993</v>
      </c>
      <c r="I341" s="181"/>
      <c r="J341" s="182">
        <f>ROUND(I341*H341,2)</f>
        <v>0</v>
      </c>
      <c r="K341" s="183"/>
      <c r="L341" s="41"/>
      <c r="M341" s="184" t="s">
        <v>19</v>
      </c>
      <c r="N341" s="185" t="s">
        <v>43</v>
      </c>
      <c r="O341" s="66"/>
      <c r="P341" s="186">
        <f>O341*H341</f>
        <v>0</v>
      </c>
      <c r="Q341" s="186">
        <v>2.9999999999999997E-4</v>
      </c>
      <c r="R341" s="186">
        <f>Q341*H341</f>
        <v>2.4599999999999995E-3</v>
      </c>
      <c r="S341" s="186">
        <v>0</v>
      </c>
      <c r="T341" s="187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8" t="s">
        <v>244</v>
      </c>
      <c r="AT341" s="188" t="s">
        <v>140</v>
      </c>
      <c r="AU341" s="188" t="s">
        <v>82</v>
      </c>
      <c r="AY341" s="19" t="s">
        <v>137</v>
      </c>
      <c r="BE341" s="189">
        <f>IF(N341="základní",J341,0)</f>
        <v>0</v>
      </c>
      <c r="BF341" s="189">
        <f>IF(N341="snížená",J341,0)</f>
        <v>0</v>
      </c>
      <c r="BG341" s="189">
        <f>IF(N341="zákl. přenesená",J341,0)</f>
        <v>0</v>
      </c>
      <c r="BH341" s="189">
        <f>IF(N341="sníž. přenesená",J341,0)</f>
        <v>0</v>
      </c>
      <c r="BI341" s="189">
        <f>IF(N341="nulová",J341,0)</f>
        <v>0</v>
      </c>
      <c r="BJ341" s="19" t="s">
        <v>80</v>
      </c>
      <c r="BK341" s="189">
        <f>ROUND(I341*H341,2)</f>
        <v>0</v>
      </c>
      <c r="BL341" s="19" t="s">
        <v>244</v>
      </c>
      <c r="BM341" s="188" t="s">
        <v>1484</v>
      </c>
    </row>
    <row r="342" spans="1:65" s="2" customFormat="1" ht="11.25" x14ac:dyDescent="0.2">
      <c r="A342" s="36"/>
      <c r="B342" s="37"/>
      <c r="C342" s="38"/>
      <c r="D342" s="190" t="s">
        <v>146</v>
      </c>
      <c r="E342" s="38"/>
      <c r="F342" s="191" t="s">
        <v>1043</v>
      </c>
      <c r="G342" s="38"/>
      <c r="H342" s="38"/>
      <c r="I342" s="192"/>
      <c r="J342" s="38"/>
      <c r="K342" s="38"/>
      <c r="L342" s="41"/>
      <c r="M342" s="193"/>
      <c r="N342" s="194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146</v>
      </c>
      <c r="AU342" s="19" t="s">
        <v>82</v>
      </c>
    </row>
    <row r="343" spans="1:65" s="14" customFormat="1" ht="11.25" x14ac:dyDescent="0.2">
      <c r="B343" s="207"/>
      <c r="C343" s="208"/>
      <c r="D343" s="197" t="s">
        <v>148</v>
      </c>
      <c r="E343" s="209" t="s">
        <v>19</v>
      </c>
      <c r="F343" s="210" t="s">
        <v>1485</v>
      </c>
      <c r="G343" s="208"/>
      <c r="H343" s="209" t="s">
        <v>19</v>
      </c>
      <c r="I343" s="211"/>
      <c r="J343" s="208"/>
      <c r="K343" s="208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148</v>
      </c>
      <c r="AU343" s="216" t="s">
        <v>82</v>
      </c>
      <c r="AV343" s="14" t="s">
        <v>80</v>
      </c>
      <c r="AW343" s="14" t="s">
        <v>33</v>
      </c>
      <c r="AX343" s="14" t="s">
        <v>72</v>
      </c>
      <c r="AY343" s="216" t="s">
        <v>137</v>
      </c>
    </row>
    <row r="344" spans="1:65" s="13" customFormat="1" ht="11.25" x14ac:dyDescent="0.2">
      <c r="B344" s="195"/>
      <c r="C344" s="196"/>
      <c r="D344" s="197" t="s">
        <v>148</v>
      </c>
      <c r="E344" s="198" t="s">
        <v>19</v>
      </c>
      <c r="F344" s="199" t="s">
        <v>1486</v>
      </c>
      <c r="G344" s="196"/>
      <c r="H344" s="200">
        <v>8.1999999999999993</v>
      </c>
      <c r="I344" s="201"/>
      <c r="J344" s="196"/>
      <c r="K344" s="196"/>
      <c r="L344" s="202"/>
      <c r="M344" s="203"/>
      <c r="N344" s="204"/>
      <c r="O344" s="204"/>
      <c r="P344" s="204"/>
      <c r="Q344" s="204"/>
      <c r="R344" s="204"/>
      <c r="S344" s="204"/>
      <c r="T344" s="205"/>
      <c r="AT344" s="206" t="s">
        <v>148</v>
      </c>
      <c r="AU344" s="206" t="s">
        <v>82</v>
      </c>
      <c r="AV344" s="13" t="s">
        <v>82</v>
      </c>
      <c r="AW344" s="13" t="s">
        <v>33</v>
      </c>
      <c r="AX344" s="13" t="s">
        <v>80</v>
      </c>
      <c r="AY344" s="206" t="s">
        <v>137</v>
      </c>
    </row>
    <row r="345" spans="1:65" s="2" customFormat="1" ht="24.2" customHeight="1" x14ac:dyDescent="0.2">
      <c r="A345" s="36"/>
      <c r="B345" s="37"/>
      <c r="C345" s="176" t="s">
        <v>720</v>
      </c>
      <c r="D345" s="176" t="s">
        <v>140</v>
      </c>
      <c r="E345" s="177" t="s">
        <v>1068</v>
      </c>
      <c r="F345" s="178" t="s">
        <v>1069</v>
      </c>
      <c r="G345" s="179" t="s">
        <v>143</v>
      </c>
      <c r="H345" s="180">
        <v>8.1999999999999993</v>
      </c>
      <c r="I345" s="181"/>
      <c r="J345" s="182">
        <f>ROUND(I345*H345,2)</f>
        <v>0</v>
      </c>
      <c r="K345" s="183"/>
      <c r="L345" s="41"/>
      <c r="M345" s="184" t="s">
        <v>19</v>
      </c>
      <c r="N345" s="185" t="s">
        <v>43</v>
      </c>
      <c r="O345" s="66"/>
      <c r="P345" s="186">
        <f>O345*H345</f>
        <v>0</v>
      </c>
      <c r="Q345" s="186">
        <v>6.3E-3</v>
      </c>
      <c r="R345" s="186">
        <f>Q345*H345</f>
        <v>5.1659999999999998E-2</v>
      </c>
      <c r="S345" s="186">
        <v>0</v>
      </c>
      <c r="T345" s="187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8" t="s">
        <v>244</v>
      </c>
      <c r="AT345" s="188" t="s">
        <v>140</v>
      </c>
      <c r="AU345" s="188" t="s">
        <v>82</v>
      </c>
      <c r="AY345" s="19" t="s">
        <v>137</v>
      </c>
      <c r="BE345" s="189">
        <f>IF(N345="základní",J345,0)</f>
        <v>0</v>
      </c>
      <c r="BF345" s="189">
        <f>IF(N345="snížená",J345,0)</f>
        <v>0</v>
      </c>
      <c r="BG345" s="189">
        <f>IF(N345="zákl. přenesená",J345,0)</f>
        <v>0</v>
      </c>
      <c r="BH345" s="189">
        <f>IF(N345="sníž. přenesená",J345,0)</f>
        <v>0</v>
      </c>
      <c r="BI345" s="189">
        <f>IF(N345="nulová",J345,0)</f>
        <v>0</v>
      </c>
      <c r="BJ345" s="19" t="s">
        <v>80</v>
      </c>
      <c r="BK345" s="189">
        <f>ROUND(I345*H345,2)</f>
        <v>0</v>
      </c>
      <c r="BL345" s="19" t="s">
        <v>244</v>
      </c>
      <c r="BM345" s="188" t="s">
        <v>1487</v>
      </c>
    </row>
    <row r="346" spans="1:65" s="2" customFormat="1" ht="11.25" x14ac:dyDescent="0.2">
      <c r="A346" s="36"/>
      <c r="B346" s="37"/>
      <c r="C346" s="38"/>
      <c r="D346" s="190" t="s">
        <v>146</v>
      </c>
      <c r="E346" s="38"/>
      <c r="F346" s="191" t="s">
        <v>1071</v>
      </c>
      <c r="G346" s="38"/>
      <c r="H346" s="38"/>
      <c r="I346" s="192"/>
      <c r="J346" s="38"/>
      <c r="K346" s="38"/>
      <c r="L346" s="41"/>
      <c r="M346" s="193"/>
      <c r="N346" s="194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146</v>
      </c>
      <c r="AU346" s="19" t="s">
        <v>82</v>
      </c>
    </row>
    <row r="347" spans="1:65" s="14" customFormat="1" ht="11.25" x14ac:dyDescent="0.2">
      <c r="B347" s="207"/>
      <c r="C347" s="208"/>
      <c r="D347" s="197" t="s">
        <v>148</v>
      </c>
      <c r="E347" s="209" t="s">
        <v>19</v>
      </c>
      <c r="F347" s="210" t="s">
        <v>1485</v>
      </c>
      <c r="G347" s="208"/>
      <c r="H347" s="209" t="s">
        <v>19</v>
      </c>
      <c r="I347" s="211"/>
      <c r="J347" s="208"/>
      <c r="K347" s="208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148</v>
      </c>
      <c r="AU347" s="216" t="s">
        <v>82</v>
      </c>
      <c r="AV347" s="14" t="s">
        <v>80</v>
      </c>
      <c r="AW347" s="14" t="s">
        <v>33</v>
      </c>
      <c r="AX347" s="14" t="s">
        <v>72</v>
      </c>
      <c r="AY347" s="216" t="s">
        <v>137</v>
      </c>
    </row>
    <row r="348" spans="1:65" s="13" customFormat="1" ht="11.25" x14ac:dyDescent="0.2">
      <c r="B348" s="195"/>
      <c r="C348" s="196"/>
      <c r="D348" s="197" t="s">
        <v>148</v>
      </c>
      <c r="E348" s="198" t="s">
        <v>19</v>
      </c>
      <c r="F348" s="199" t="s">
        <v>1486</v>
      </c>
      <c r="G348" s="196"/>
      <c r="H348" s="200">
        <v>8.1999999999999993</v>
      </c>
      <c r="I348" s="201"/>
      <c r="J348" s="196"/>
      <c r="K348" s="196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148</v>
      </c>
      <c r="AU348" s="206" t="s">
        <v>82</v>
      </c>
      <c r="AV348" s="13" t="s">
        <v>82</v>
      </c>
      <c r="AW348" s="13" t="s">
        <v>33</v>
      </c>
      <c r="AX348" s="13" t="s">
        <v>80</v>
      </c>
      <c r="AY348" s="206" t="s">
        <v>137</v>
      </c>
    </row>
    <row r="349" spans="1:65" s="2" customFormat="1" ht="16.5" customHeight="1" x14ac:dyDescent="0.2">
      <c r="A349" s="36"/>
      <c r="B349" s="37"/>
      <c r="C349" s="239" t="s">
        <v>726</v>
      </c>
      <c r="D349" s="239" t="s">
        <v>434</v>
      </c>
      <c r="E349" s="240" t="s">
        <v>1073</v>
      </c>
      <c r="F349" s="241" t="s">
        <v>1074</v>
      </c>
      <c r="G349" s="242" t="s">
        <v>143</v>
      </c>
      <c r="H349" s="243">
        <v>9.02</v>
      </c>
      <c r="I349" s="244"/>
      <c r="J349" s="245">
        <f>ROUND(I349*H349,2)</f>
        <v>0</v>
      </c>
      <c r="K349" s="246"/>
      <c r="L349" s="247"/>
      <c r="M349" s="248" t="s">
        <v>19</v>
      </c>
      <c r="N349" s="249" t="s">
        <v>43</v>
      </c>
      <c r="O349" s="66"/>
      <c r="P349" s="186">
        <f>O349*H349</f>
        <v>0</v>
      </c>
      <c r="Q349" s="186">
        <v>1.7999999999999999E-2</v>
      </c>
      <c r="R349" s="186">
        <f>Q349*H349</f>
        <v>0.16235999999999998</v>
      </c>
      <c r="S349" s="186">
        <v>0</v>
      </c>
      <c r="T349" s="187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8" t="s">
        <v>459</v>
      </c>
      <c r="AT349" s="188" t="s">
        <v>434</v>
      </c>
      <c r="AU349" s="188" t="s">
        <v>82</v>
      </c>
      <c r="AY349" s="19" t="s">
        <v>137</v>
      </c>
      <c r="BE349" s="189">
        <f>IF(N349="základní",J349,0)</f>
        <v>0</v>
      </c>
      <c r="BF349" s="189">
        <f>IF(N349="snížená",J349,0)</f>
        <v>0</v>
      </c>
      <c r="BG349" s="189">
        <f>IF(N349="zákl. přenesená",J349,0)</f>
        <v>0</v>
      </c>
      <c r="BH349" s="189">
        <f>IF(N349="sníž. přenesená",J349,0)</f>
        <v>0</v>
      </c>
      <c r="BI349" s="189">
        <f>IF(N349="nulová",J349,0)</f>
        <v>0</v>
      </c>
      <c r="BJ349" s="19" t="s">
        <v>80</v>
      </c>
      <c r="BK349" s="189">
        <f>ROUND(I349*H349,2)</f>
        <v>0</v>
      </c>
      <c r="BL349" s="19" t="s">
        <v>244</v>
      </c>
      <c r="BM349" s="188" t="s">
        <v>1488</v>
      </c>
    </row>
    <row r="350" spans="1:65" s="13" customFormat="1" ht="11.25" x14ac:dyDescent="0.2">
      <c r="B350" s="195"/>
      <c r="C350" s="196"/>
      <c r="D350" s="197" t="s">
        <v>148</v>
      </c>
      <c r="E350" s="196"/>
      <c r="F350" s="199" t="s">
        <v>1489</v>
      </c>
      <c r="G350" s="196"/>
      <c r="H350" s="200">
        <v>9.02</v>
      </c>
      <c r="I350" s="201"/>
      <c r="J350" s="196"/>
      <c r="K350" s="196"/>
      <c r="L350" s="202"/>
      <c r="M350" s="203"/>
      <c r="N350" s="204"/>
      <c r="O350" s="204"/>
      <c r="P350" s="204"/>
      <c r="Q350" s="204"/>
      <c r="R350" s="204"/>
      <c r="S350" s="204"/>
      <c r="T350" s="205"/>
      <c r="AT350" s="206" t="s">
        <v>148</v>
      </c>
      <c r="AU350" s="206" t="s">
        <v>82</v>
      </c>
      <c r="AV350" s="13" t="s">
        <v>82</v>
      </c>
      <c r="AW350" s="13" t="s">
        <v>4</v>
      </c>
      <c r="AX350" s="13" t="s">
        <v>80</v>
      </c>
      <c r="AY350" s="206" t="s">
        <v>137</v>
      </c>
    </row>
    <row r="351" spans="1:65" s="2" customFormat="1" ht="16.5" customHeight="1" x14ac:dyDescent="0.2">
      <c r="A351" s="36"/>
      <c r="B351" s="37"/>
      <c r="C351" s="176" t="s">
        <v>731</v>
      </c>
      <c r="D351" s="176" t="s">
        <v>140</v>
      </c>
      <c r="E351" s="177" t="s">
        <v>1078</v>
      </c>
      <c r="F351" s="178" t="s">
        <v>1079</v>
      </c>
      <c r="G351" s="179" t="s">
        <v>143</v>
      </c>
      <c r="H351" s="180">
        <v>1.1000000000000001</v>
      </c>
      <c r="I351" s="181"/>
      <c r="J351" s="182">
        <f>ROUND(I351*H351,2)</f>
        <v>0</v>
      </c>
      <c r="K351" s="183"/>
      <c r="L351" s="41"/>
      <c r="M351" s="184" t="s">
        <v>19</v>
      </c>
      <c r="N351" s="185" t="s">
        <v>43</v>
      </c>
      <c r="O351" s="66"/>
      <c r="P351" s="186">
        <f>O351*H351</f>
        <v>0</v>
      </c>
      <c r="Q351" s="186">
        <v>0</v>
      </c>
      <c r="R351" s="186">
        <f>Q351*H351</f>
        <v>0</v>
      </c>
      <c r="S351" s="186">
        <v>0</v>
      </c>
      <c r="T351" s="187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8" t="s">
        <v>244</v>
      </c>
      <c r="AT351" s="188" t="s">
        <v>140</v>
      </c>
      <c r="AU351" s="188" t="s">
        <v>82</v>
      </c>
      <c r="AY351" s="19" t="s">
        <v>137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19" t="s">
        <v>80</v>
      </c>
      <c r="BK351" s="189">
        <f>ROUND(I351*H351,2)</f>
        <v>0</v>
      </c>
      <c r="BL351" s="19" t="s">
        <v>244</v>
      </c>
      <c r="BM351" s="188" t="s">
        <v>1490</v>
      </c>
    </row>
    <row r="352" spans="1:65" s="2" customFormat="1" ht="11.25" x14ac:dyDescent="0.2">
      <c r="A352" s="36"/>
      <c r="B352" s="37"/>
      <c r="C352" s="38"/>
      <c r="D352" s="190" t="s">
        <v>146</v>
      </c>
      <c r="E352" s="38"/>
      <c r="F352" s="191" t="s">
        <v>1081</v>
      </c>
      <c r="G352" s="38"/>
      <c r="H352" s="38"/>
      <c r="I352" s="192"/>
      <c r="J352" s="38"/>
      <c r="K352" s="38"/>
      <c r="L352" s="41"/>
      <c r="M352" s="193"/>
      <c r="N352" s="194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146</v>
      </c>
      <c r="AU352" s="19" t="s">
        <v>82</v>
      </c>
    </row>
    <row r="353" spans="1:65" s="2" customFormat="1" ht="16.5" customHeight="1" x14ac:dyDescent="0.2">
      <c r="A353" s="36"/>
      <c r="B353" s="37"/>
      <c r="C353" s="176" t="s">
        <v>739</v>
      </c>
      <c r="D353" s="176" t="s">
        <v>140</v>
      </c>
      <c r="E353" s="177" t="s">
        <v>1086</v>
      </c>
      <c r="F353" s="178" t="s">
        <v>1087</v>
      </c>
      <c r="G353" s="179" t="s">
        <v>143</v>
      </c>
      <c r="H353" s="180">
        <v>10.07</v>
      </c>
      <c r="I353" s="181"/>
      <c r="J353" s="182">
        <f>ROUND(I353*H353,2)</f>
        <v>0</v>
      </c>
      <c r="K353" s="183"/>
      <c r="L353" s="41"/>
      <c r="M353" s="184" t="s">
        <v>19</v>
      </c>
      <c r="N353" s="185" t="s">
        <v>43</v>
      </c>
      <c r="O353" s="66"/>
      <c r="P353" s="186">
        <f>O353*H353</f>
        <v>0</v>
      </c>
      <c r="Q353" s="186">
        <v>1.5E-3</v>
      </c>
      <c r="R353" s="186">
        <f>Q353*H353</f>
        <v>1.5105E-2</v>
      </c>
      <c r="S353" s="186">
        <v>0</v>
      </c>
      <c r="T353" s="187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8" t="s">
        <v>244</v>
      </c>
      <c r="AT353" s="188" t="s">
        <v>140</v>
      </c>
      <c r="AU353" s="188" t="s">
        <v>82</v>
      </c>
      <c r="AY353" s="19" t="s">
        <v>137</v>
      </c>
      <c r="BE353" s="189">
        <f>IF(N353="základní",J353,0)</f>
        <v>0</v>
      </c>
      <c r="BF353" s="189">
        <f>IF(N353="snížená",J353,0)</f>
        <v>0</v>
      </c>
      <c r="BG353" s="189">
        <f>IF(N353="zákl. přenesená",J353,0)</f>
        <v>0</v>
      </c>
      <c r="BH353" s="189">
        <f>IF(N353="sníž. přenesená",J353,0)</f>
        <v>0</v>
      </c>
      <c r="BI353" s="189">
        <f>IF(N353="nulová",J353,0)</f>
        <v>0</v>
      </c>
      <c r="BJ353" s="19" t="s">
        <v>80</v>
      </c>
      <c r="BK353" s="189">
        <f>ROUND(I353*H353,2)</f>
        <v>0</v>
      </c>
      <c r="BL353" s="19" t="s">
        <v>244</v>
      </c>
      <c r="BM353" s="188" t="s">
        <v>1491</v>
      </c>
    </row>
    <row r="354" spans="1:65" s="2" customFormat="1" ht="11.25" x14ac:dyDescent="0.2">
      <c r="A354" s="36"/>
      <c r="B354" s="37"/>
      <c r="C354" s="38"/>
      <c r="D354" s="190" t="s">
        <v>146</v>
      </c>
      <c r="E354" s="38"/>
      <c r="F354" s="191" t="s">
        <v>1089</v>
      </c>
      <c r="G354" s="38"/>
      <c r="H354" s="38"/>
      <c r="I354" s="192"/>
      <c r="J354" s="38"/>
      <c r="K354" s="38"/>
      <c r="L354" s="41"/>
      <c r="M354" s="193"/>
      <c r="N354" s="194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146</v>
      </c>
      <c r="AU354" s="19" t="s">
        <v>82</v>
      </c>
    </row>
    <row r="355" spans="1:65" s="14" customFormat="1" ht="11.25" x14ac:dyDescent="0.2">
      <c r="B355" s="207"/>
      <c r="C355" s="208"/>
      <c r="D355" s="197" t="s">
        <v>148</v>
      </c>
      <c r="E355" s="209" t="s">
        <v>19</v>
      </c>
      <c r="F355" s="210" t="s">
        <v>1485</v>
      </c>
      <c r="G355" s="208"/>
      <c r="H355" s="209" t="s">
        <v>19</v>
      </c>
      <c r="I355" s="211"/>
      <c r="J355" s="208"/>
      <c r="K355" s="208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148</v>
      </c>
      <c r="AU355" s="216" t="s">
        <v>82</v>
      </c>
      <c r="AV355" s="14" t="s">
        <v>80</v>
      </c>
      <c r="AW355" s="14" t="s">
        <v>33</v>
      </c>
      <c r="AX355" s="14" t="s">
        <v>72</v>
      </c>
      <c r="AY355" s="216" t="s">
        <v>137</v>
      </c>
    </row>
    <row r="356" spans="1:65" s="13" customFormat="1" ht="11.25" x14ac:dyDescent="0.2">
      <c r="B356" s="195"/>
      <c r="C356" s="196"/>
      <c r="D356" s="197" t="s">
        <v>148</v>
      </c>
      <c r="E356" s="198" t="s">
        <v>19</v>
      </c>
      <c r="F356" s="199" t="s">
        <v>1492</v>
      </c>
      <c r="G356" s="196"/>
      <c r="H356" s="200">
        <v>7.8049999999999997</v>
      </c>
      <c r="I356" s="201"/>
      <c r="J356" s="196"/>
      <c r="K356" s="196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148</v>
      </c>
      <c r="AU356" s="206" t="s">
        <v>82</v>
      </c>
      <c r="AV356" s="13" t="s">
        <v>82</v>
      </c>
      <c r="AW356" s="13" t="s">
        <v>33</v>
      </c>
      <c r="AX356" s="13" t="s">
        <v>72</v>
      </c>
      <c r="AY356" s="206" t="s">
        <v>137</v>
      </c>
    </row>
    <row r="357" spans="1:65" s="13" customFormat="1" ht="11.25" x14ac:dyDescent="0.2">
      <c r="B357" s="195"/>
      <c r="C357" s="196"/>
      <c r="D357" s="197" t="s">
        <v>148</v>
      </c>
      <c r="E357" s="198" t="s">
        <v>19</v>
      </c>
      <c r="F357" s="199" t="s">
        <v>1493</v>
      </c>
      <c r="G357" s="196"/>
      <c r="H357" s="200">
        <v>0.503</v>
      </c>
      <c r="I357" s="201"/>
      <c r="J357" s="196"/>
      <c r="K357" s="196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148</v>
      </c>
      <c r="AU357" s="206" t="s">
        <v>82</v>
      </c>
      <c r="AV357" s="13" t="s">
        <v>82</v>
      </c>
      <c r="AW357" s="13" t="s">
        <v>33</v>
      </c>
      <c r="AX357" s="13" t="s">
        <v>72</v>
      </c>
      <c r="AY357" s="206" t="s">
        <v>137</v>
      </c>
    </row>
    <row r="358" spans="1:65" s="13" customFormat="1" ht="11.25" x14ac:dyDescent="0.2">
      <c r="B358" s="195"/>
      <c r="C358" s="196"/>
      <c r="D358" s="197" t="s">
        <v>148</v>
      </c>
      <c r="E358" s="198" t="s">
        <v>19</v>
      </c>
      <c r="F358" s="199" t="s">
        <v>1494</v>
      </c>
      <c r="G358" s="196"/>
      <c r="H358" s="200">
        <v>1.762</v>
      </c>
      <c r="I358" s="201"/>
      <c r="J358" s="196"/>
      <c r="K358" s="196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148</v>
      </c>
      <c r="AU358" s="206" t="s">
        <v>82</v>
      </c>
      <c r="AV358" s="13" t="s">
        <v>82</v>
      </c>
      <c r="AW358" s="13" t="s">
        <v>33</v>
      </c>
      <c r="AX358" s="13" t="s">
        <v>72</v>
      </c>
      <c r="AY358" s="206" t="s">
        <v>137</v>
      </c>
    </row>
    <row r="359" spans="1:65" s="15" customFormat="1" ht="11.25" x14ac:dyDescent="0.2">
      <c r="B359" s="217"/>
      <c r="C359" s="218"/>
      <c r="D359" s="197" t="s">
        <v>148</v>
      </c>
      <c r="E359" s="219" t="s">
        <v>19</v>
      </c>
      <c r="F359" s="220" t="s">
        <v>189</v>
      </c>
      <c r="G359" s="218"/>
      <c r="H359" s="221">
        <v>10.07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148</v>
      </c>
      <c r="AU359" s="227" t="s">
        <v>82</v>
      </c>
      <c r="AV359" s="15" t="s">
        <v>144</v>
      </c>
      <c r="AW359" s="15" t="s">
        <v>33</v>
      </c>
      <c r="AX359" s="15" t="s">
        <v>80</v>
      </c>
      <c r="AY359" s="227" t="s">
        <v>137</v>
      </c>
    </row>
    <row r="360" spans="1:65" s="2" customFormat="1" ht="24.2" customHeight="1" x14ac:dyDescent="0.2">
      <c r="A360" s="36"/>
      <c r="B360" s="37"/>
      <c r="C360" s="176" t="s">
        <v>744</v>
      </c>
      <c r="D360" s="176" t="s">
        <v>140</v>
      </c>
      <c r="E360" s="177" t="s">
        <v>1098</v>
      </c>
      <c r="F360" s="178" t="s">
        <v>1099</v>
      </c>
      <c r="G360" s="179" t="s">
        <v>170</v>
      </c>
      <c r="H360" s="180">
        <v>0.23200000000000001</v>
      </c>
      <c r="I360" s="181"/>
      <c r="J360" s="182">
        <f>ROUND(I360*H360,2)</f>
        <v>0</v>
      </c>
      <c r="K360" s="183"/>
      <c r="L360" s="41"/>
      <c r="M360" s="184" t="s">
        <v>19</v>
      </c>
      <c r="N360" s="185" t="s">
        <v>43</v>
      </c>
      <c r="O360" s="66"/>
      <c r="P360" s="186">
        <f>O360*H360</f>
        <v>0</v>
      </c>
      <c r="Q360" s="186">
        <v>0</v>
      </c>
      <c r="R360" s="186">
        <f>Q360*H360</f>
        <v>0</v>
      </c>
      <c r="S360" s="186">
        <v>0</v>
      </c>
      <c r="T360" s="187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8" t="s">
        <v>244</v>
      </c>
      <c r="AT360" s="188" t="s">
        <v>140</v>
      </c>
      <c r="AU360" s="188" t="s">
        <v>82</v>
      </c>
      <c r="AY360" s="19" t="s">
        <v>137</v>
      </c>
      <c r="BE360" s="189">
        <f>IF(N360="základní",J360,0)</f>
        <v>0</v>
      </c>
      <c r="BF360" s="189">
        <f>IF(N360="snížená",J360,0)</f>
        <v>0</v>
      </c>
      <c r="BG360" s="189">
        <f>IF(N360="zákl. přenesená",J360,0)</f>
        <v>0</v>
      </c>
      <c r="BH360" s="189">
        <f>IF(N360="sníž. přenesená",J360,0)</f>
        <v>0</v>
      </c>
      <c r="BI360" s="189">
        <f>IF(N360="nulová",J360,0)</f>
        <v>0</v>
      </c>
      <c r="BJ360" s="19" t="s">
        <v>80</v>
      </c>
      <c r="BK360" s="189">
        <f>ROUND(I360*H360,2)</f>
        <v>0</v>
      </c>
      <c r="BL360" s="19" t="s">
        <v>244</v>
      </c>
      <c r="BM360" s="188" t="s">
        <v>1495</v>
      </c>
    </row>
    <row r="361" spans="1:65" s="2" customFormat="1" ht="11.25" x14ac:dyDescent="0.2">
      <c r="A361" s="36"/>
      <c r="B361" s="37"/>
      <c r="C361" s="38"/>
      <c r="D361" s="190" t="s">
        <v>146</v>
      </c>
      <c r="E361" s="38"/>
      <c r="F361" s="191" t="s">
        <v>1101</v>
      </c>
      <c r="G361" s="38"/>
      <c r="H361" s="38"/>
      <c r="I361" s="192"/>
      <c r="J361" s="38"/>
      <c r="K361" s="38"/>
      <c r="L361" s="41"/>
      <c r="M361" s="193"/>
      <c r="N361" s="194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146</v>
      </c>
      <c r="AU361" s="19" t="s">
        <v>82</v>
      </c>
    </row>
    <row r="362" spans="1:65" s="12" customFormat="1" ht="22.9" customHeight="1" x14ac:dyDescent="0.2">
      <c r="B362" s="160"/>
      <c r="C362" s="161"/>
      <c r="D362" s="162" t="s">
        <v>71</v>
      </c>
      <c r="E362" s="174" t="s">
        <v>1102</v>
      </c>
      <c r="F362" s="174" t="s">
        <v>1103</v>
      </c>
      <c r="G362" s="161"/>
      <c r="H362" s="161"/>
      <c r="I362" s="164"/>
      <c r="J362" s="175">
        <f>BK362</f>
        <v>0</v>
      </c>
      <c r="K362" s="161"/>
      <c r="L362" s="166"/>
      <c r="M362" s="167"/>
      <c r="N362" s="168"/>
      <c r="O362" s="168"/>
      <c r="P362" s="169">
        <f>SUM(P363:P384)</f>
        <v>0</v>
      </c>
      <c r="Q362" s="168"/>
      <c r="R362" s="169">
        <f>SUM(R363:R384)</f>
        <v>0.15521360000000001</v>
      </c>
      <c r="S362" s="168"/>
      <c r="T362" s="170">
        <f>SUM(T363:T384)</f>
        <v>0</v>
      </c>
      <c r="AR362" s="171" t="s">
        <v>82</v>
      </c>
      <c r="AT362" s="172" t="s">
        <v>71</v>
      </c>
      <c r="AU362" s="172" t="s">
        <v>80</v>
      </c>
      <c r="AY362" s="171" t="s">
        <v>137</v>
      </c>
      <c r="BK362" s="173">
        <f>SUM(BK363:BK384)</f>
        <v>0</v>
      </c>
    </row>
    <row r="363" spans="1:65" s="2" customFormat="1" ht="21.75" customHeight="1" x14ac:dyDescent="0.2">
      <c r="A363" s="36"/>
      <c r="B363" s="37"/>
      <c r="C363" s="176" t="s">
        <v>749</v>
      </c>
      <c r="D363" s="176" t="s">
        <v>140</v>
      </c>
      <c r="E363" s="177" t="s">
        <v>1105</v>
      </c>
      <c r="F363" s="178" t="s">
        <v>1106</v>
      </c>
      <c r="G363" s="179" t="s">
        <v>143</v>
      </c>
      <c r="H363" s="180">
        <v>46.9</v>
      </c>
      <c r="I363" s="181"/>
      <c r="J363" s="182">
        <f>ROUND(I363*H363,2)</f>
        <v>0</v>
      </c>
      <c r="K363" s="183"/>
      <c r="L363" s="41"/>
      <c r="M363" s="184" t="s">
        <v>19</v>
      </c>
      <c r="N363" s="185" t="s">
        <v>43</v>
      </c>
      <c r="O363" s="66"/>
      <c r="P363" s="186">
        <f>O363*H363</f>
        <v>0</v>
      </c>
      <c r="Q363" s="186">
        <v>3.0000000000000001E-5</v>
      </c>
      <c r="R363" s="186">
        <f>Q363*H363</f>
        <v>1.407E-3</v>
      </c>
      <c r="S363" s="186">
        <v>0</v>
      </c>
      <c r="T363" s="187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8" t="s">
        <v>244</v>
      </c>
      <c r="AT363" s="188" t="s">
        <v>140</v>
      </c>
      <c r="AU363" s="188" t="s">
        <v>82</v>
      </c>
      <c r="AY363" s="19" t="s">
        <v>137</v>
      </c>
      <c r="BE363" s="189">
        <f>IF(N363="základní",J363,0)</f>
        <v>0</v>
      </c>
      <c r="BF363" s="189">
        <f>IF(N363="snížená",J363,0)</f>
        <v>0</v>
      </c>
      <c r="BG363" s="189">
        <f>IF(N363="zákl. přenesená",J363,0)</f>
        <v>0</v>
      </c>
      <c r="BH363" s="189">
        <f>IF(N363="sníž. přenesená",J363,0)</f>
        <v>0</v>
      </c>
      <c r="BI363" s="189">
        <f>IF(N363="nulová",J363,0)</f>
        <v>0</v>
      </c>
      <c r="BJ363" s="19" t="s">
        <v>80</v>
      </c>
      <c r="BK363" s="189">
        <f>ROUND(I363*H363,2)</f>
        <v>0</v>
      </c>
      <c r="BL363" s="19" t="s">
        <v>244</v>
      </c>
      <c r="BM363" s="188" t="s">
        <v>1496</v>
      </c>
    </row>
    <row r="364" spans="1:65" s="2" customFormat="1" ht="11.25" x14ac:dyDescent="0.2">
      <c r="A364" s="36"/>
      <c r="B364" s="37"/>
      <c r="C364" s="38"/>
      <c r="D364" s="190" t="s">
        <v>146</v>
      </c>
      <c r="E364" s="38"/>
      <c r="F364" s="191" t="s">
        <v>1108</v>
      </c>
      <c r="G364" s="38"/>
      <c r="H364" s="38"/>
      <c r="I364" s="192"/>
      <c r="J364" s="38"/>
      <c r="K364" s="38"/>
      <c r="L364" s="41"/>
      <c r="M364" s="193"/>
      <c r="N364" s="194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146</v>
      </c>
      <c r="AU364" s="19" t="s">
        <v>82</v>
      </c>
    </row>
    <row r="365" spans="1:65" s="14" customFormat="1" ht="11.25" x14ac:dyDescent="0.2">
      <c r="B365" s="207"/>
      <c r="C365" s="208"/>
      <c r="D365" s="197" t="s">
        <v>148</v>
      </c>
      <c r="E365" s="209" t="s">
        <v>19</v>
      </c>
      <c r="F365" s="210" t="s">
        <v>1497</v>
      </c>
      <c r="G365" s="208"/>
      <c r="H365" s="209" t="s">
        <v>19</v>
      </c>
      <c r="I365" s="211"/>
      <c r="J365" s="208"/>
      <c r="K365" s="208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148</v>
      </c>
      <c r="AU365" s="216" t="s">
        <v>82</v>
      </c>
      <c r="AV365" s="14" t="s">
        <v>80</v>
      </c>
      <c r="AW365" s="14" t="s">
        <v>33</v>
      </c>
      <c r="AX365" s="14" t="s">
        <v>72</v>
      </c>
      <c r="AY365" s="216" t="s">
        <v>137</v>
      </c>
    </row>
    <row r="366" spans="1:65" s="14" customFormat="1" ht="11.25" x14ac:dyDescent="0.2">
      <c r="B366" s="207"/>
      <c r="C366" s="208"/>
      <c r="D366" s="197" t="s">
        <v>148</v>
      </c>
      <c r="E366" s="209" t="s">
        <v>19</v>
      </c>
      <c r="F366" s="210" t="s">
        <v>1396</v>
      </c>
      <c r="G366" s="208"/>
      <c r="H366" s="209" t="s">
        <v>19</v>
      </c>
      <c r="I366" s="211"/>
      <c r="J366" s="208"/>
      <c r="K366" s="208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148</v>
      </c>
      <c r="AU366" s="216" t="s">
        <v>82</v>
      </c>
      <c r="AV366" s="14" t="s">
        <v>80</v>
      </c>
      <c r="AW366" s="14" t="s">
        <v>33</v>
      </c>
      <c r="AX366" s="14" t="s">
        <v>72</v>
      </c>
      <c r="AY366" s="216" t="s">
        <v>137</v>
      </c>
    </row>
    <row r="367" spans="1:65" s="13" customFormat="1" ht="11.25" x14ac:dyDescent="0.2">
      <c r="B367" s="195"/>
      <c r="C367" s="196"/>
      <c r="D367" s="197" t="s">
        <v>148</v>
      </c>
      <c r="E367" s="198" t="s">
        <v>19</v>
      </c>
      <c r="F367" s="199" t="s">
        <v>1403</v>
      </c>
      <c r="G367" s="196"/>
      <c r="H367" s="200">
        <v>46.9</v>
      </c>
      <c r="I367" s="201"/>
      <c r="J367" s="196"/>
      <c r="K367" s="196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148</v>
      </c>
      <c r="AU367" s="206" t="s">
        <v>82</v>
      </c>
      <c r="AV367" s="13" t="s">
        <v>82</v>
      </c>
      <c r="AW367" s="13" t="s">
        <v>33</v>
      </c>
      <c r="AX367" s="13" t="s">
        <v>80</v>
      </c>
      <c r="AY367" s="206" t="s">
        <v>137</v>
      </c>
    </row>
    <row r="368" spans="1:65" s="2" customFormat="1" ht="16.5" customHeight="1" x14ac:dyDescent="0.2">
      <c r="A368" s="36"/>
      <c r="B368" s="37"/>
      <c r="C368" s="176" t="s">
        <v>754</v>
      </c>
      <c r="D368" s="176" t="s">
        <v>140</v>
      </c>
      <c r="E368" s="177" t="s">
        <v>1115</v>
      </c>
      <c r="F368" s="178" t="s">
        <v>1116</v>
      </c>
      <c r="G368" s="179" t="s">
        <v>143</v>
      </c>
      <c r="H368" s="180">
        <v>46.9</v>
      </c>
      <c r="I368" s="181"/>
      <c r="J368" s="182">
        <f>ROUND(I368*H368,2)</f>
        <v>0</v>
      </c>
      <c r="K368" s="183"/>
      <c r="L368" s="41"/>
      <c r="M368" s="184" t="s">
        <v>19</v>
      </c>
      <c r="N368" s="185" t="s">
        <v>43</v>
      </c>
      <c r="O368" s="66"/>
      <c r="P368" s="186">
        <f>O368*H368</f>
        <v>0</v>
      </c>
      <c r="Q368" s="186">
        <v>2.9999999999999997E-4</v>
      </c>
      <c r="R368" s="186">
        <f>Q368*H368</f>
        <v>1.4069999999999999E-2</v>
      </c>
      <c r="S368" s="186">
        <v>0</v>
      </c>
      <c r="T368" s="187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8" t="s">
        <v>244</v>
      </c>
      <c r="AT368" s="188" t="s">
        <v>140</v>
      </c>
      <c r="AU368" s="188" t="s">
        <v>82</v>
      </c>
      <c r="AY368" s="19" t="s">
        <v>137</v>
      </c>
      <c r="BE368" s="189">
        <f>IF(N368="základní",J368,0)</f>
        <v>0</v>
      </c>
      <c r="BF368" s="189">
        <f>IF(N368="snížená",J368,0)</f>
        <v>0</v>
      </c>
      <c r="BG368" s="189">
        <f>IF(N368="zákl. přenesená",J368,0)</f>
        <v>0</v>
      </c>
      <c r="BH368" s="189">
        <f>IF(N368="sníž. přenesená",J368,0)</f>
        <v>0</v>
      </c>
      <c r="BI368" s="189">
        <f>IF(N368="nulová",J368,0)</f>
        <v>0</v>
      </c>
      <c r="BJ368" s="19" t="s">
        <v>80</v>
      </c>
      <c r="BK368" s="189">
        <f>ROUND(I368*H368,2)</f>
        <v>0</v>
      </c>
      <c r="BL368" s="19" t="s">
        <v>244</v>
      </c>
      <c r="BM368" s="188" t="s">
        <v>1498</v>
      </c>
    </row>
    <row r="369" spans="1:65" s="2" customFormat="1" ht="11.25" x14ac:dyDescent="0.2">
      <c r="A369" s="36"/>
      <c r="B369" s="37"/>
      <c r="C369" s="38"/>
      <c r="D369" s="190" t="s">
        <v>146</v>
      </c>
      <c r="E369" s="38"/>
      <c r="F369" s="191" t="s">
        <v>1118</v>
      </c>
      <c r="G369" s="38"/>
      <c r="H369" s="38"/>
      <c r="I369" s="192"/>
      <c r="J369" s="38"/>
      <c r="K369" s="38"/>
      <c r="L369" s="41"/>
      <c r="M369" s="193"/>
      <c r="N369" s="194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146</v>
      </c>
      <c r="AU369" s="19" t="s">
        <v>82</v>
      </c>
    </row>
    <row r="370" spans="1:65" s="14" customFormat="1" ht="11.25" x14ac:dyDescent="0.2">
      <c r="B370" s="207"/>
      <c r="C370" s="208"/>
      <c r="D370" s="197" t="s">
        <v>148</v>
      </c>
      <c r="E370" s="209" t="s">
        <v>19</v>
      </c>
      <c r="F370" s="210" t="s">
        <v>1497</v>
      </c>
      <c r="G370" s="208"/>
      <c r="H370" s="209" t="s">
        <v>19</v>
      </c>
      <c r="I370" s="211"/>
      <c r="J370" s="208"/>
      <c r="K370" s="208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148</v>
      </c>
      <c r="AU370" s="216" t="s">
        <v>82</v>
      </c>
      <c r="AV370" s="14" t="s">
        <v>80</v>
      </c>
      <c r="AW370" s="14" t="s">
        <v>33</v>
      </c>
      <c r="AX370" s="14" t="s">
        <v>72</v>
      </c>
      <c r="AY370" s="216" t="s">
        <v>137</v>
      </c>
    </row>
    <row r="371" spans="1:65" s="14" customFormat="1" ht="11.25" x14ac:dyDescent="0.2">
      <c r="B371" s="207"/>
      <c r="C371" s="208"/>
      <c r="D371" s="197" t="s">
        <v>148</v>
      </c>
      <c r="E371" s="209" t="s">
        <v>19</v>
      </c>
      <c r="F371" s="210" t="s">
        <v>1396</v>
      </c>
      <c r="G371" s="208"/>
      <c r="H371" s="209" t="s">
        <v>19</v>
      </c>
      <c r="I371" s="211"/>
      <c r="J371" s="208"/>
      <c r="K371" s="208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148</v>
      </c>
      <c r="AU371" s="216" t="s">
        <v>82</v>
      </c>
      <c r="AV371" s="14" t="s">
        <v>80</v>
      </c>
      <c r="AW371" s="14" t="s">
        <v>33</v>
      </c>
      <c r="AX371" s="14" t="s">
        <v>72</v>
      </c>
      <c r="AY371" s="216" t="s">
        <v>137</v>
      </c>
    </row>
    <row r="372" spans="1:65" s="13" customFormat="1" ht="11.25" x14ac:dyDescent="0.2">
      <c r="B372" s="195"/>
      <c r="C372" s="196"/>
      <c r="D372" s="197" t="s">
        <v>148</v>
      </c>
      <c r="E372" s="198" t="s">
        <v>19</v>
      </c>
      <c r="F372" s="199" t="s">
        <v>1403</v>
      </c>
      <c r="G372" s="196"/>
      <c r="H372" s="200">
        <v>46.9</v>
      </c>
      <c r="I372" s="201"/>
      <c r="J372" s="196"/>
      <c r="K372" s="196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148</v>
      </c>
      <c r="AU372" s="206" t="s">
        <v>82</v>
      </c>
      <c r="AV372" s="13" t="s">
        <v>82</v>
      </c>
      <c r="AW372" s="13" t="s">
        <v>33</v>
      </c>
      <c r="AX372" s="13" t="s">
        <v>80</v>
      </c>
      <c r="AY372" s="206" t="s">
        <v>137</v>
      </c>
    </row>
    <row r="373" spans="1:65" s="2" customFormat="1" ht="24.2" customHeight="1" x14ac:dyDescent="0.2">
      <c r="A373" s="36"/>
      <c r="B373" s="37"/>
      <c r="C373" s="239" t="s">
        <v>761</v>
      </c>
      <c r="D373" s="239" t="s">
        <v>434</v>
      </c>
      <c r="E373" s="240" t="s">
        <v>1120</v>
      </c>
      <c r="F373" s="241" t="s">
        <v>1121</v>
      </c>
      <c r="G373" s="242" t="s">
        <v>143</v>
      </c>
      <c r="H373" s="243">
        <v>51.59</v>
      </c>
      <c r="I373" s="244"/>
      <c r="J373" s="245">
        <f>ROUND(I373*H373,2)</f>
        <v>0</v>
      </c>
      <c r="K373" s="246"/>
      <c r="L373" s="247"/>
      <c r="M373" s="248" t="s">
        <v>19</v>
      </c>
      <c r="N373" s="249" t="s">
        <v>43</v>
      </c>
      <c r="O373" s="66"/>
      <c r="P373" s="186">
        <f>O373*H373</f>
        <v>0</v>
      </c>
      <c r="Q373" s="186">
        <v>2.3999999999999998E-3</v>
      </c>
      <c r="R373" s="186">
        <f>Q373*H373</f>
        <v>0.123816</v>
      </c>
      <c r="S373" s="186">
        <v>0</v>
      </c>
      <c r="T373" s="187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8" t="s">
        <v>459</v>
      </c>
      <c r="AT373" s="188" t="s">
        <v>434</v>
      </c>
      <c r="AU373" s="188" t="s">
        <v>82</v>
      </c>
      <c r="AY373" s="19" t="s">
        <v>137</v>
      </c>
      <c r="BE373" s="189">
        <f>IF(N373="základní",J373,0)</f>
        <v>0</v>
      </c>
      <c r="BF373" s="189">
        <f>IF(N373="snížená",J373,0)</f>
        <v>0</v>
      </c>
      <c r="BG373" s="189">
        <f>IF(N373="zákl. přenesená",J373,0)</f>
        <v>0</v>
      </c>
      <c r="BH373" s="189">
        <f>IF(N373="sníž. přenesená",J373,0)</f>
        <v>0</v>
      </c>
      <c r="BI373" s="189">
        <f>IF(N373="nulová",J373,0)</f>
        <v>0</v>
      </c>
      <c r="BJ373" s="19" t="s">
        <v>80</v>
      </c>
      <c r="BK373" s="189">
        <f>ROUND(I373*H373,2)</f>
        <v>0</v>
      </c>
      <c r="BL373" s="19" t="s">
        <v>244</v>
      </c>
      <c r="BM373" s="188" t="s">
        <v>1499</v>
      </c>
    </row>
    <row r="374" spans="1:65" s="13" customFormat="1" ht="11.25" x14ac:dyDescent="0.2">
      <c r="B374" s="195"/>
      <c r="C374" s="196"/>
      <c r="D374" s="197" t="s">
        <v>148</v>
      </c>
      <c r="E374" s="196"/>
      <c r="F374" s="199" t="s">
        <v>1500</v>
      </c>
      <c r="G374" s="196"/>
      <c r="H374" s="200">
        <v>51.59</v>
      </c>
      <c r="I374" s="201"/>
      <c r="J374" s="196"/>
      <c r="K374" s="196"/>
      <c r="L374" s="202"/>
      <c r="M374" s="203"/>
      <c r="N374" s="204"/>
      <c r="O374" s="204"/>
      <c r="P374" s="204"/>
      <c r="Q374" s="204"/>
      <c r="R374" s="204"/>
      <c r="S374" s="204"/>
      <c r="T374" s="205"/>
      <c r="AT374" s="206" t="s">
        <v>148</v>
      </c>
      <c r="AU374" s="206" t="s">
        <v>82</v>
      </c>
      <c r="AV374" s="13" t="s">
        <v>82</v>
      </c>
      <c r="AW374" s="13" t="s">
        <v>4</v>
      </c>
      <c r="AX374" s="13" t="s">
        <v>80</v>
      </c>
      <c r="AY374" s="206" t="s">
        <v>137</v>
      </c>
    </row>
    <row r="375" spans="1:65" s="2" customFormat="1" ht="16.5" customHeight="1" x14ac:dyDescent="0.2">
      <c r="A375" s="36"/>
      <c r="B375" s="37"/>
      <c r="C375" s="176" t="s">
        <v>770</v>
      </c>
      <c r="D375" s="176" t="s">
        <v>140</v>
      </c>
      <c r="E375" s="177" t="s">
        <v>1135</v>
      </c>
      <c r="F375" s="178" t="s">
        <v>1136</v>
      </c>
      <c r="G375" s="179" t="s">
        <v>200</v>
      </c>
      <c r="H375" s="180">
        <v>43.38</v>
      </c>
      <c r="I375" s="181"/>
      <c r="J375" s="182">
        <f>ROUND(I375*H375,2)</f>
        <v>0</v>
      </c>
      <c r="K375" s="183"/>
      <c r="L375" s="41"/>
      <c r="M375" s="184" t="s">
        <v>19</v>
      </c>
      <c r="N375" s="185" t="s">
        <v>43</v>
      </c>
      <c r="O375" s="66"/>
      <c r="P375" s="186">
        <f>O375*H375</f>
        <v>0</v>
      </c>
      <c r="Q375" s="186">
        <v>1.0000000000000001E-5</v>
      </c>
      <c r="R375" s="186">
        <f>Q375*H375</f>
        <v>4.3380000000000008E-4</v>
      </c>
      <c r="S375" s="186">
        <v>0</v>
      </c>
      <c r="T375" s="187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8" t="s">
        <v>244</v>
      </c>
      <c r="AT375" s="188" t="s">
        <v>140</v>
      </c>
      <c r="AU375" s="188" t="s">
        <v>82</v>
      </c>
      <c r="AY375" s="19" t="s">
        <v>137</v>
      </c>
      <c r="BE375" s="189">
        <f>IF(N375="základní",J375,0)</f>
        <v>0</v>
      </c>
      <c r="BF375" s="189">
        <f>IF(N375="snížená",J375,0)</f>
        <v>0</v>
      </c>
      <c r="BG375" s="189">
        <f>IF(N375="zákl. přenesená",J375,0)</f>
        <v>0</v>
      </c>
      <c r="BH375" s="189">
        <f>IF(N375="sníž. přenesená",J375,0)</f>
        <v>0</v>
      </c>
      <c r="BI375" s="189">
        <f>IF(N375="nulová",J375,0)</f>
        <v>0</v>
      </c>
      <c r="BJ375" s="19" t="s">
        <v>80</v>
      </c>
      <c r="BK375" s="189">
        <f>ROUND(I375*H375,2)</f>
        <v>0</v>
      </c>
      <c r="BL375" s="19" t="s">
        <v>244</v>
      </c>
      <c r="BM375" s="188" t="s">
        <v>1501</v>
      </c>
    </row>
    <row r="376" spans="1:65" s="2" customFormat="1" ht="11.25" x14ac:dyDescent="0.2">
      <c r="A376" s="36"/>
      <c r="B376" s="37"/>
      <c r="C376" s="38"/>
      <c r="D376" s="190" t="s">
        <v>146</v>
      </c>
      <c r="E376" s="38"/>
      <c r="F376" s="191" t="s">
        <v>1138</v>
      </c>
      <c r="G376" s="38"/>
      <c r="H376" s="38"/>
      <c r="I376" s="192"/>
      <c r="J376" s="38"/>
      <c r="K376" s="38"/>
      <c r="L376" s="41"/>
      <c r="M376" s="193"/>
      <c r="N376" s="194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146</v>
      </c>
      <c r="AU376" s="19" t="s">
        <v>82</v>
      </c>
    </row>
    <row r="377" spans="1:65" s="13" customFormat="1" ht="11.25" x14ac:dyDescent="0.2">
      <c r="B377" s="195"/>
      <c r="C377" s="196"/>
      <c r="D377" s="197" t="s">
        <v>148</v>
      </c>
      <c r="E377" s="198" t="s">
        <v>19</v>
      </c>
      <c r="F377" s="199" t="s">
        <v>1502</v>
      </c>
      <c r="G377" s="196"/>
      <c r="H377" s="200">
        <v>14.1</v>
      </c>
      <c r="I377" s="201"/>
      <c r="J377" s="196"/>
      <c r="K377" s="196"/>
      <c r="L377" s="202"/>
      <c r="M377" s="203"/>
      <c r="N377" s="204"/>
      <c r="O377" s="204"/>
      <c r="P377" s="204"/>
      <c r="Q377" s="204"/>
      <c r="R377" s="204"/>
      <c r="S377" s="204"/>
      <c r="T377" s="205"/>
      <c r="AT377" s="206" t="s">
        <v>148</v>
      </c>
      <c r="AU377" s="206" t="s">
        <v>82</v>
      </c>
      <c r="AV377" s="13" t="s">
        <v>82</v>
      </c>
      <c r="AW377" s="13" t="s">
        <v>33</v>
      </c>
      <c r="AX377" s="13" t="s">
        <v>72</v>
      </c>
      <c r="AY377" s="206" t="s">
        <v>137</v>
      </c>
    </row>
    <row r="378" spans="1:65" s="13" customFormat="1" ht="11.25" x14ac:dyDescent="0.2">
      <c r="B378" s="195"/>
      <c r="C378" s="196"/>
      <c r="D378" s="197" t="s">
        <v>148</v>
      </c>
      <c r="E378" s="198" t="s">
        <v>19</v>
      </c>
      <c r="F378" s="199" t="s">
        <v>1503</v>
      </c>
      <c r="G378" s="196"/>
      <c r="H378" s="200">
        <v>14.98</v>
      </c>
      <c r="I378" s="201"/>
      <c r="J378" s="196"/>
      <c r="K378" s="196"/>
      <c r="L378" s="202"/>
      <c r="M378" s="203"/>
      <c r="N378" s="204"/>
      <c r="O378" s="204"/>
      <c r="P378" s="204"/>
      <c r="Q378" s="204"/>
      <c r="R378" s="204"/>
      <c r="S378" s="204"/>
      <c r="T378" s="205"/>
      <c r="AT378" s="206" t="s">
        <v>148</v>
      </c>
      <c r="AU378" s="206" t="s">
        <v>82</v>
      </c>
      <c r="AV378" s="13" t="s">
        <v>82</v>
      </c>
      <c r="AW378" s="13" t="s">
        <v>33</v>
      </c>
      <c r="AX378" s="13" t="s">
        <v>72</v>
      </c>
      <c r="AY378" s="206" t="s">
        <v>137</v>
      </c>
    </row>
    <row r="379" spans="1:65" s="13" customFormat="1" ht="11.25" x14ac:dyDescent="0.2">
      <c r="B379" s="195"/>
      <c r="C379" s="196"/>
      <c r="D379" s="197" t="s">
        <v>148</v>
      </c>
      <c r="E379" s="198" t="s">
        <v>19</v>
      </c>
      <c r="F379" s="199" t="s">
        <v>1504</v>
      </c>
      <c r="G379" s="196"/>
      <c r="H379" s="200">
        <v>14.3</v>
      </c>
      <c r="I379" s="201"/>
      <c r="J379" s="196"/>
      <c r="K379" s="196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148</v>
      </c>
      <c r="AU379" s="206" t="s">
        <v>82</v>
      </c>
      <c r="AV379" s="13" t="s">
        <v>82</v>
      </c>
      <c r="AW379" s="13" t="s">
        <v>33</v>
      </c>
      <c r="AX379" s="13" t="s">
        <v>72</v>
      </c>
      <c r="AY379" s="206" t="s">
        <v>137</v>
      </c>
    </row>
    <row r="380" spans="1:65" s="15" customFormat="1" ht="11.25" x14ac:dyDescent="0.2">
      <c r="B380" s="217"/>
      <c r="C380" s="218"/>
      <c r="D380" s="197" t="s">
        <v>148</v>
      </c>
      <c r="E380" s="219" t="s">
        <v>19</v>
      </c>
      <c r="F380" s="220" t="s">
        <v>189</v>
      </c>
      <c r="G380" s="218"/>
      <c r="H380" s="221">
        <v>43.38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148</v>
      </c>
      <c r="AU380" s="227" t="s">
        <v>82</v>
      </c>
      <c r="AV380" s="15" t="s">
        <v>144</v>
      </c>
      <c r="AW380" s="15" t="s">
        <v>33</v>
      </c>
      <c r="AX380" s="15" t="s">
        <v>80</v>
      </c>
      <c r="AY380" s="227" t="s">
        <v>137</v>
      </c>
    </row>
    <row r="381" spans="1:65" s="2" customFormat="1" ht="16.5" customHeight="1" x14ac:dyDescent="0.2">
      <c r="A381" s="36"/>
      <c r="B381" s="37"/>
      <c r="C381" s="239" t="s">
        <v>776</v>
      </c>
      <c r="D381" s="239" t="s">
        <v>434</v>
      </c>
      <c r="E381" s="240" t="s">
        <v>1150</v>
      </c>
      <c r="F381" s="241" t="s">
        <v>1151</v>
      </c>
      <c r="G381" s="242" t="s">
        <v>200</v>
      </c>
      <c r="H381" s="243">
        <v>44.247999999999998</v>
      </c>
      <c r="I381" s="244"/>
      <c r="J381" s="245">
        <f>ROUND(I381*H381,2)</f>
        <v>0</v>
      </c>
      <c r="K381" s="246"/>
      <c r="L381" s="247"/>
      <c r="M381" s="248" t="s">
        <v>19</v>
      </c>
      <c r="N381" s="249" t="s">
        <v>43</v>
      </c>
      <c r="O381" s="66"/>
      <c r="P381" s="186">
        <f>O381*H381</f>
        <v>0</v>
      </c>
      <c r="Q381" s="186">
        <v>3.5E-4</v>
      </c>
      <c r="R381" s="186">
        <f>Q381*H381</f>
        <v>1.5486799999999998E-2</v>
      </c>
      <c r="S381" s="186">
        <v>0</v>
      </c>
      <c r="T381" s="187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8" t="s">
        <v>459</v>
      </c>
      <c r="AT381" s="188" t="s">
        <v>434</v>
      </c>
      <c r="AU381" s="188" t="s">
        <v>82</v>
      </c>
      <c r="AY381" s="19" t="s">
        <v>137</v>
      </c>
      <c r="BE381" s="189">
        <f>IF(N381="základní",J381,0)</f>
        <v>0</v>
      </c>
      <c r="BF381" s="189">
        <f>IF(N381="snížená",J381,0)</f>
        <v>0</v>
      </c>
      <c r="BG381" s="189">
        <f>IF(N381="zákl. přenesená",J381,0)</f>
        <v>0</v>
      </c>
      <c r="BH381" s="189">
        <f>IF(N381="sníž. přenesená",J381,0)</f>
        <v>0</v>
      </c>
      <c r="BI381" s="189">
        <f>IF(N381="nulová",J381,0)</f>
        <v>0</v>
      </c>
      <c r="BJ381" s="19" t="s">
        <v>80</v>
      </c>
      <c r="BK381" s="189">
        <f>ROUND(I381*H381,2)</f>
        <v>0</v>
      </c>
      <c r="BL381" s="19" t="s">
        <v>244</v>
      </c>
      <c r="BM381" s="188" t="s">
        <v>1505</v>
      </c>
    </row>
    <row r="382" spans="1:65" s="13" customFormat="1" ht="11.25" x14ac:dyDescent="0.2">
      <c r="B382" s="195"/>
      <c r="C382" s="196"/>
      <c r="D382" s="197" t="s">
        <v>148</v>
      </c>
      <c r="E382" s="196"/>
      <c r="F382" s="199" t="s">
        <v>1506</v>
      </c>
      <c r="G382" s="196"/>
      <c r="H382" s="200">
        <v>44.247999999999998</v>
      </c>
      <c r="I382" s="201"/>
      <c r="J382" s="196"/>
      <c r="K382" s="196"/>
      <c r="L382" s="202"/>
      <c r="M382" s="203"/>
      <c r="N382" s="204"/>
      <c r="O382" s="204"/>
      <c r="P382" s="204"/>
      <c r="Q382" s="204"/>
      <c r="R382" s="204"/>
      <c r="S382" s="204"/>
      <c r="T382" s="205"/>
      <c r="AT382" s="206" t="s">
        <v>148</v>
      </c>
      <c r="AU382" s="206" t="s">
        <v>82</v>
      </c>
      <c r="AV382" s="13" t="s">
        <v>82</v>
      </c>
      <c r="AW382" s="13" t="s">
        <v>4</v>
      </c>
      <c r="AX382" s="13" t="s">
        <v>80</v>
      </c>
      <c r="AY382" s="206" t="s">
        <v>137</v>
      </c>
    </row>
    <row r="383" spans="1:65" s="2" customFormat="1" ht="24.2" customHeight="1" x14ac:dyDescent="0.2">
      <c r="A383" s="36"/>
      <c r="B383" s="37"/>
      <c r="C383" s="176" t="s">
        <v>781</v>
      </c>
      <c r="D383" s="176" t="s">
        <v>140</v>
      </c>
      <c r="E383" s="177" t="s">
        <v>1155</v>
      </c>
      <c r="F383" s="178" t="s">
        <v>1156</v>
      </c>
      <c r="G383" s="179" t="s">
        <v>170</v>
      </c>
      <c r="H383" s="180">
        <v>0.155</v>
      </c>
      <c r="I383" s="181"/>
      <c r="J383" s="182">
        <f>ROUND(I383*H383,2)</f>
        <v>0</v>
      </c>
      <c r="K383" s="183"/>
      <c r="L383" s="41"/>
      <c r="M383" s="184" t="s">
        <v>19</v>
      </c>
      <c r="N383" s="185" t="s">
        <v>43</v>
      </c>
      <c r="O383" s="66"/>
      <c r="P383" s="186">
        <f>O383*H383</f>
        <v>0</v>
      </c>
      <c r="Q383" s="186">
        <v>0</v>
      </c>
      <c r="R383" s="186">
        <f>Q383*H383</f>
        <v>0</v>
      </c>
      <c r="S383" s="186">
        <v>0</v>
      </c>
      <c r="T383" s="187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8" t="s">
        <v>244</v>
      </c>
      <c r="AT383" s="188" t="s">
        <v>140</v>
      </c>
      <c r="AU383" s="188" t="s">
        <v>82</v>
      </c>
      <c r="AY383" s="19" t="s">
        <v>137</v>
      </c>
      <c r="BE383" s="189">
        <f>IF(N383="základní",J383,0)</f>
        <v>0</v>
      </c>
      <c r="BF383" s="189">
        <f>IF(N383="snížená",J383,0)</f>
        <v>0</v>
      </c>
      <c r="BG383" s="189">
        <f>IF(N383="zákl. přenesená",J383,0)</f>
        <v>0</v>
      </c>
      <c r="BH383" s="189">
        <f>IF(N383="sníž. přenesená",J383,0)</f>
        <v>0</v>
      </c>
      <c r="BI383" s="189">
        <f>IF(N383="nulová",J383,0)</f>
        <v>0</v>
      </c>
      <c r="BJ383" s="19" t="s">
        <v>80</v>
      </c>
      <c r="BK383" s="189">
        <f>ROUND(I383*H383,2)</f>
        <v>0</v>
      </c>
      <c r="BL383" s="19" t="s">
        <v>244</v>
      </c>
      <c r="BM383" s="188" t="s">
        <v>1507</v>
      </c>
    </row>
    <row r="384" spans="1:65" s="2" customFormat="1" ht="11.25" x14ac:dyDescent="0.2">
      <c r="A384" s="36"/>
      <c r="B384" s="37"/>
      <c r="C384" s="38"/>
      <c r="D384" s="190" t="s">
        <v>146</v>
      </c>
      <c r="E384" s="38"/>
      <c r="F384" s="191" t="s">
        <v>1158</v>
      </c>
      <c r="G384" s="38"/>
      <c r="H384" s="38"/>
      <c r="I384" s="192"/>
      <c r="J384" s="38"/>
      <c r="K384" s="38"/>
      <c r="L384" s="41"/>
      <c r="M384" s="193"/>
      <c r="N384" s="194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146</v>
      </c>
      <c r="AU384" s="19" t="s">
        <v>82</v>
      </c>
    </row>
    <row r="385" spans="1:65" s="12" customFormat="1" ht="22.9" customHeight="1" x14ac:dyDescent="0.2">
      <c r="B385" s="160"/>
      <c r="C385" s="161"/>
      <c r="D385" s="162" t="s">
        <v>71</v>
      </c>
      <c r="E385" s="174" t="s">
        <v>1185</v>
      </c>
      <c r="F385" s="174" t="s">
        <v>1186</v>
      </c>
      <c r="G385" s="161"/>
      <c r="H385" s="161"/>
      <c r="I385" s="164"/>
      <c r="J385" s="175">
        <f>BK385</f>
        <v>0</v>
      </c>
      <c r="K385" s="161"/>
      <c r="L385" s="166"/>
      <c r="M385" s="167"/>
      <c r="N385" s="168"/>
      <c r="O385" s="168"/>
      <c r="P385" s="169">
        <f>SUM(P386:P433)</f>
        <v>0</v>
      </c>
      <c r="Q385" s="168"/>
      <c r="R385" s="169">
        <f>SUM(R386:R433)</f>
        <v>0.7501175000000001</v>
      </c>
      <c r="S385" s="168"/>
      <c r="T385" s="170">
        <f>SUM(T386:T433)</f>
        <v>0</v>
      </c>
      <c r="AR385" s="171" t="s">
        <v>82</v>
      </c>
      <c r="AT385" s="172" t="s">
        <v>71</v>
      </c>
      <c r="AU385" s="172" t="s">
        <v>80</v>
      </c>
      <c r="AY385" s="171" t="s">
        <v>137</v>
      </c>
      <c r="BK385" s="173">
        <f>SUM(BK386:BK433)</f>
        <v>0</v>
      </c>
    </row>
    <row r="386" spans="1:65" s="2" customFormat="1" ht="16.5" customHeight="1" x14ac:dyDescent="0.2">
      <c r="A386" s="36"/>
      <c r="B386" s="37"/>
      <c r="C386" s="176" t="s">
        <v>786</v>
      </c>
      <c r="D386" s="176" t="s">
        <v>140</v>
      </c>
      <c r="E386" s="177" t="s">
        <v>1188</v>
      </c>
      <c r="F386" s="178" t="s">
        <v>1189</v>
      </c>
      <c r="G386" s="179" t="s">
        <v>143</v>
      </c>
      <c r="H386" s="180">
        <v>36.981000000000002</v>
      </c>
      <c r="I386" s="181"/>
      <c r="J386" s="182">
        <f>ROUND(I386*H386,2)</f>
        <v>0</v>
      </c>
      <c r="K386" s="183"/>
      <c r="L386" s="41"/>
      <c r="M386" s="184" t="s">
        <v>19</v>
      </c>
      <c r="N386" s="185" t="s">
        <v>43</v>
      </c>
      <c r="O386" s="66"/>
      <c r="P386" s="186">
        <f>O386*H386</f>
        <v>0</v>
      </c>
      <c r="Q386" s="186">
        <v>2.9999999999999997E-4</v>
      </c>
      <c r="R386" s="186">
        <f>Q386*H386</f>
        <v>1.10943E-2</v>
      </c>
      <c r="S386" s="186">
        <v>0</v>
      </c>
      <c r="T386" s="187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8" t="s">
        <v>244</v>
      </c>
      <c r="AT386" s="188" t="s">
        <v>140</v>
      </c>
      <c r="AU386" s="188" t="s">
        <v>82</v>
      </c>
      <c r="AY386" s="19" t="s">
        <v>137</v>
      </c>
      <c r="BE386" s="189">
        <f>IF(N386="základní",J386,0)</f>
        <v>0</v>
      </c>
      <c r="BF386" s="189">
        <f>IF(N386="snížená",J386,0)</f>
        <v>0</v>
      </c>
      <c r="BG386" s="189">
        <f>IF(N386="zákl. přenesená",J386,0)</f>
        <v>0</v>
      </c>
      <c r="BH386" s="189">
        <f>IF(N386="sníž. přenesená",J386,0)</f>
        <v>0</v>
      </c>
      <c r="BI386" s="189">
        <f>IF(N386="nulová",J386,0)</f>
        <v>0</v>
      </c>
      <c r="BJ386" s="19" t="s">
        <v>80</v>
      </c>
      <c r="BK386" s="189">
        <f>ROUND(I386*H386,2)</f>
        <v>0</v>
      </c>
      <c r="BL386" s="19" t="s">
        <v>244</v>
      </c>
      <c r="BM386" s="188" t="s">
        <v>1508</v>
      </c>
    </row>
    <row r="387" spans="1:65" s="2" customFormat="1" ht="11.25" x14ac:dyDescent="0.2">
      <c r="A387" s="36"/>
      <c r="B387" s="37"/>
      <c r="C387" s="38"/>
      <c r="D387" s="190" t="s">
        <v>146</v>
      </c>
      <c r="E387" s="38"/>
      <c r="F387" s="191" t="s">
        <v>1191</v>
      </c>
      <c r="G387" s="38"/>
      <c r="H387" s="38"/>
      <c r="I387" s="192"/>
      <c r="J387" s="38"/>
      <c r="K387" s="38"/>
      <c r="L387" s="41"/>
      <c r="M387" s="193"/>
      <c r="N387" s="194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146</v>
      </c>
      <c r="AU387" s="19" t="s">
        <v>82</v>
      </c>
    </row>
    <row r="388" spans="1:65" s="13" customFormat="1" ht="11.25" x14ac:dyDescent="0.2">
      <c r="B388" s="195"/>
      <c r="C388" s="196"/>
      <c r="D388" s="197" t="s">
        <v>148</v>
      </c>
      <c r="E388" s="198" t="s">
        <v>19</v>
      </c>
      <c r="F388" s="199" t="s">
        <v>1344</v>
      </c>
      <c r="G388" s="196"/>
      <c r="H388" s="200">
        <v>6.4</v>
      </c>
      <c r="I388" s="201"/>
      <c r="J388" s="196"/>
      <c r="K388" s="196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148</v>
      </c>
      <c r="AU388" s="206" t="s">
        <v>82</v>
      </c>
      <c r="AV388" s="13" t="s">
        <v>82</v>
      </c>
      <c r="AW388" s="13" t="s">
        <v>33</v>
      </c>
      <c r="AX388" s="13" t="s">
        <v>72</v>
      </c>
      <c r="AY388" s="206" t="s">
        <v>137</v>
      </c>
    </row>
    <row r="389" spans="1:65" s="13" customFormat="1" ht="11.25" x14ac:dyDescent="0.2">
      <c r="B389" s="195"/>
      <c r="C389" s="196"/>
      <c r="D389" s="197" t="s">
        <v>148</v>
      </c>
      <c r="E389" s="198" t="s">
        <v>19</v>
      </c>
      <c r="F389" s="199" t="s">
        <v>1345</v>
      </c>
      <c r="G389" s="196"/>
      <c r="H389" s="200">
        <v>13.44</v>
      </c>
      <c r="I389" s="201"/>
      <c r="J389" s="196"/>
      <c r="K389" s="196"/>
      <c r="L389" s="202"/>
      <c r="M389" s="203"/>
      <c r="N389" s="204"/>
      <c r="O389" s="204"/>
      <c r="P389" s="204"/>
      <c r="Q389" s="204"/>
      <c r="R389" s="204"/>
      <c r="S389" s="204"/>
      <c r="T389" s="205"/>
      <c r="AT389" s="206" t="s">
        <v>148</v>
      </c>
      <c r="AU389" s="206" t="s">
        <v>82</v>
      </c>
      <c r="AV389" s="13" t="s">
        <v>82</v>
      </c>
      <c r="AW389" s="13" t="s">
        <v>33</v>
      </c>
      <c r="AX389" s="13" t="s">
        <v>72</v>
      </c>
      <c r="AY389" s="206" t="s">
        <v>137</v>
      </c>
    </row>
    <row r="390" spans="1:65" s="13" customFormat="1" ht="11.25" x14ac:dyDescent="0.2">
      <c r="B390" s="195"/>
      <c r="C390" s="196"/>
      <c r="D390" s="197" t="s">
        <v>148</v>
      </c>
      <c r="E390" s="198" t="s">
        <v>19</v>
      </c>
      <c r="F390" s="199" t="s">
        <v>1346</v>
      </c>
      <c r="G390" s="196"/>
      <c r="H390" s="200">
        <v>11.55</v>
      </c>
      <c r="I390" s="201"/>
      <c r="J390" s="196"/>
      <c r="K390" s="196"/>
      <c r="L390" s="202"/>
      <c r="M390" s="203"/>
      <c r="N390" s="204"/>
      <c r="O390" s="204"/>
      <c r="P390" s="204"/>
      <c r="Q390" s="204"/>
      <c r="R390" s="204"/>
      <c r="S390" s="204"/>
      <c r="T390" s="205"/>
      <c r="AT390" s="206" t="s">
        <v>148</v>
      </c>
      <c r="AU390" s="206" t="s">
        <v>82</v>
      </c>
      <c r="AV390" s="13" t="s">
        <v>82</v>
      </c>
      <c r="AW390" s="13" t="s">
        <v>33</v>
      </c>
      <c r="AX390" s="13" t="s">
        <v>72</v>
      </c>
      <c r="AY390" s="206" t="s">
        <v>137</v>
      </c>
    </row>
    <row r="391" spans="1:65" s="13" customFormat="1" ht="11.25" x14ac:dyDescent="0.2">
      <c r="B391" s="195"/>
      <c r="C391" s="196"/>
      <c r="D391" s="197" t="s">
        <v>148</v>
      </c>
      <c r="E391" s="198" t="s">
        <v>19</v>
      </c>
      <c r="F391" s="199" t="s">
        <v>1347</v>
      </c>
      <c r="G391" s="196"/>
      <c r="H391" s="200">
        <v>9.2609999999999992</v>
      </c>
      <c r="I391" s="201"/>
      <c r="J391" s="196"/>
      <c r="K391" s="196"/>
      <c r="L391" s="202"/>
      <c r="M391" s="203"/>
      <c r="N391" s="204"/>
      <c r="O391" s="204"/>
      <c r="P391" s="204"/>
      <c r="Q391" s="204"/>
      <c r="R391" s="204"/>
      <c r="S391" s="204"/>
      <c r="T391" s="205"/>
      <c r="AT391" s="206" t="s">
        <v>148</v>
      </c>
      <c r="AU391" s="206" t="s">
        <v>82</v>
      </c>
      <c r="AV391" s="13" t="s">
        <v>82</v>
      </c>
      <c r="AW391" s="13" t="s">
        <v>33</v>
      </c>
      <c r="AX391" s="13" t="s">
        <v>72</v>
      </c>
      <c r="AY391" s="206" t="s">
        <v>137</v>
      </c>
    </row>
    <row r="392" spans="1:65" s="14" customFormat="1" ht="11.25" x14ac:dyDescent="0.2">
      <c r="B392" s="207"/>
      <c r="C392" s="208"/>
      <c r="D392" s="197" t="s">
        <v>148</v>
      </c>
      <c r="E392" s="209" t="s">
        <v>19</v>
      </c>
      <c r="F392" s="210" t="s">
        <v>187</v>
      </c>
      <c r="G392" s="208"/>
      <c r="H392" s="209" t="s">
        <v>19</v>
      </c>
      <c r="I392" s="211"/>
      <c r="J392" s="208"/>
      <c r="K392" s="208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148</v>
      </c>
      <c r="AU392" s="216" t="s">
        <v>82</v>
      </c>
      <c r="AV392" s="14" t="s">
        <v>80</v>
      </c>
      <c r="AW392" s="14" t="s">
        <v>33</v>
      </c>
      <c r="AX392" s="14" t="s">
        <v>72</v>
      </c>
      <c r="AY392" s="216" t="s">
        <v>137</v>
      </c>
    </row>
    <row r="393" spans="1:65" s="13" customFormat="1" ht="11.25" x14ac:dyDescent="0.2">
      <c r="B393" s="195"/>
      <c r="C393" s="196"/>
      <c r="D393" s="197" t="s">
        <v>148</v>
      </c>
      <c r="E393" s="198" t="s">
        <v>19</v>
      </c>
      <c r="F393" s="199" t="s">
        <v>1348</v>
      </c>
      <c r="G393" s="196"/>
      <c r="H393" s="200">
        <v>-0.86899999999999999</v>
      </c>
      <c r="I393" s="201"/>
      <c r="J393" s="196"/>
      <c r="K393" s="196"/>
      <c r="L393" s="202"/>
      <c r="M393" s="203"/>
      <c r="N393" s="204"/>
      <c r="O393" s="204"/>
      <c r="P393" s="204"/>
      <c r="Q393" s="204"/>
      <c r="R393" s="204"/>
      <c r="S393" s="204"/>
      <c r="T393" s="205"/>
      <c r="AT393" s="206" t="s">
        <v>148</v>
      </c>
      <c r="AU393" s="206" t="s">
        <v>82</v>
      </c>
      <c r="AV393" s="13" t="s">
        <v>82</v>
      </c>
      <c r="AW393" s="13" t="s">
        <v>33</v>
      </c>
      <c r="AX393" s="13" t="s">
        <v>72</v>
      </c>
      <c r="AY393" s="206" t="s">
        <v>137</v>
      </c>
    </row>
    <row r="394" spans="1:65" s="13" customFormat="1" ht="11.25" x14ac:dyDescent="0.2">
      <c r="B394" s="195"/>
      <c r="C394" s="196"/>
      <c r="D394" s="197" t="s">
        <v>148</v>
      </c>
      <c r="E394" s="198" t="s">
        <v>19</v>
      </c>
      <c r="F394" s="199" t="s">
        <v>188</v>
      </c>
      <c r="G394" s="196"/>
      <c r="H394" s="200">
        <v>-1.379</v>
      </c>
      <c r="I394" s="201"/>
      <c r="J394" s="196"/>
      <c r="K394" s="196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148</v>
      </c>
      <c r="AU394" s="206" t="s">
        <v>82</v>
      </c>
      <c r="AV394" s="13" t="s">
        <v>82</v>
      </c>
      <c r="AW394" s="13" t="s">
        <v>33</v>
      </c>
      <c r="AX394" s="13" t="s">
        <v>72</v>
      </c>
      <c r="AY394" s="206" t="s">
        <v>137</v>
      </c>
    </row>
    <row r="395" spans="1:65" s="13" customFormat="1" ht="11.25" x14ac:dyDescent="0.2">
      <c r="B395" s="195"/>
      <c r="C395" s="196"/>
      <c r="D395" s="197" t="s">
        <v>148</v>
      </c>
      <c r="E395" s="198" t="s">
        <v>19</v>
      </c>
      <c r="F395" s="199" t="s">
        <v>1349</v>
      </c>
      <c r="G395" s="196"/>
      <c r="H395" s="200">
        <v>-2.3639999999999999</v>
      </c>
      <c r="I395" s="201"/>
      <c r="J395" s="196"/>
      <c r="K395" s="196"/>
      <c r="L395" s="202"/>
      <c r="M395" s="203"/>
      <c r="N395" s="204"/>
      <c r="O395" s="204"/>
      <c r="P395" s="204"/>
      <c r="Q395" s="204"/>
      <c r="R395" s="204"/>
      <c r="S395" s="204"/>
      <c r="T395" s="205"/>
      <c r="AT395" s="206" t="s">
        <v>148</v>
      </c>
      <c r="AU395" s="206" t="s">
        <v>82</v>
      </c>
      <c r="AV395" s="13" t="s">
        <v>82</v>
      </c>
      <c r="AW395" s="13" t="s">
        <v>33</v>
      </c>
      <c r="AX395" s="13" t="s">
        <v>72</v>
      </c>
      <c r="AY395" s="206" t="s">
        <v>137</v>
      </c>
    </row>
    <row r="396" spans="1:65" s="14" customFormat="1" ht="11.25" x14ac:dyDescent="0.2">
      <c r="B396" s="207"/>
      <c r="C396" s="208"/>
      <c r="D396" s="197" t="s">
        <v>148</v>
      </c>
      <c r="E396" s="209" t="s">
        <v>19</v>
      </c>
      <c r="F396" s="210" t="s">
        <v>279</v>
      </c>
      <c r="G396" s="208"/>
      <c r="H396" s="209" t="s">
        <v>19</v>
      </c>
      <c r="I396" s="211"/>
      <c r="J396" s="208"/>
      <c r="K396" s="208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148</v>
      </c>
      <c r="AU396" s="216" t="s">
        <v>82</v>
      </c>
      <c r="AV396" s="14" t="s">
        <v>80</v>
      </c>
      <c r="AW396" s="14" t="s">
        <v>33</v>
      </c>
      <c r="AX396" s="14" t="s">
        <v>72</v>
      </c>
      <c r="AY396" s="216" t="s">
        <v>137</v>
      </c>
    </row>
    <row r="397" spans="1:65" s="13" customFormat="1" ht="11.25" x14ac:dyDescent="0.2">
      <c r="B397" s="195"/>
      <c r="C397" s="196"/>
      <c r="D397" s="197" t="s">
        <v>148</v>
      </c>
      <c r="E397" s="198" t="s">
        <v>19</v>
      </c>
      <c r="F397" s="199" t="s">
        <v>1509</v>
      </c>
      <c r="G397" s="196"/>
      <c r="H397" s="200">
        <v>0.53</v>
      </c>
      <c r="I397" s="201"/>
      <c r="J397" s="196"/>
      <c r="K397" s="196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148</v>
      </c>
      <c r="AU397" s="206" t="s">
        <v>82</v>
      </c>
      <c r="AV397" s="13" t="s">
        <v>82</v>
      </c>
      <c r="AW397" s="13" t="s">
        <v>33</v>
      </c>
      <c r="AX397" s="13" t="s">
        <v>72</v>
      </c>
      <c r="AY397" s="206" t="s">
        <v>137</v>
      </c>
    </row>
    <row r="398" spans="1:65" s="13" customFormat="1" ht="11.25" x14ac:dyDescent="0.2">
      <c r="B398" s="195"/>
      <c r="C398" s="196"/>
      <c r="D398" s="197" t="s">
        <v>148</v>
      </c>
      <c r="E398" s="198" t="s">
        <v>19</v>
      </c>
      <c r="F398" s="199" t="s">
        <v>1351</v>
      </c>
      <c r="G398" s="196"/>
      <c r="H398" s="200">
        <v>0.41199999999999998</v>
      </c>
      <c r="I398" s="201"/>
      <c r="J398" s="196"/>
      <c r="K398" s="196"/>
      <c r="L398" s="202"/>
      <c r="M398" s="203"/>
      <c r="N398" s="204"/>
      <c r="O398" s="204"/>
      <c r="P398" s="204"/>
      <c r="Q398" s="204"/>
      <c r="R398" s="204"/>
      <c r="S398" s="204"/>
      <c r="T398" s="205"/>
      <c r="AT398" s="206" t="s">
        <v>148</v>
      </c>
      <c r="AU398" s="206" t="s">
        <v>82</v>
      </c>
      <c r="AV398" s="13" t="s">
        <v>82</v>
      </c>
      <c r="AW398" s="13" t="s">
        <v>33</v>
      </c>
      <c r="AX398" s="13" t="s">
        <v>72</v>
      </c>
      <c r="AY398" s="206" t="s">
        <v>137</v>
      </c>
    </row>
    <row r="399" spans="1:65" s="15" customFormat="1" ht="11.25" x14ac:dyDescent="0.2">
      <c r="B399" s="217"/>
      <c r="C399" s="218"/>
      <c r="D399" s="197" t="s">
        <v>148</v>
      </c>
      <c r="E399" s="219" t="s">
        <v>19</v>
      </c>
      <c r="F399" s="220" t="s">
        <v>189</v>
      </c>
      <c r="G399" s="218"/>
      <c r="H399" s="221">
        <v>36.981000000000002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148</v>
      </c>
      <c r="AU399" s="227" t="s">
        <v>82</v>
      </c>
      <c r="AV399" s="15" t="s">
        <v>144</v>
      </c>
      <c r="AW399" s="15" t="s">
        <v>33</v>
      </c>
      <c r="AX399" s="15" t="s">
        <v>80</v>
      </c>
      <c r="AY399" s="227" t="s">
        <v>137</v>
      </c>
    </row>
    <row r="400" spans="1:65" s="2" customFormat="1" ht="16.5" customHeight="1" x14ac:dyDescent="0.2">
      <c r="A400" s="36"/>
      <c r="B400" s="37"/>
      <c r="C400" s="176" t="s">
        <v>791</v>
      </c>
      <c r="D400" s="176" t="s">
        <v>140</v>
      </c>
      <c r="E400" s="177" t="s">
        <v>1196</v>
      </c>
      <c r="F400" s="178" t="s">
        <v>1197</v>
      </c>
      <c r="G400" s="179" t="s">
        <v>143</v>
      </c>
      <c r="H400" s="180">
        <v>3.9</v>
      </c>
      <c r="I400" s="181"/>
      <c r="J400" s="182">
        <f>ROUND(I400*H400,2)</f>
        <v>0</v>
      </c>
      <c r="K400" s="183"/>
      <c r="L400" s="41"/>
      <c r="M400" s="184" t="s">
        <v>19</v>
      </c>
      <c r="N400" s="185" t="s">
        <v>43</v>
      </c>
      <c r="O400" s="66"/>
      <c r="P400" s="186">
        <f>O400*H400</f>
        <v>0</v>
      </c>
      <c r="Q400" s="186">
        <v>1.5E-3</v>
      </c>
      <c r="R400" s="186">
        <f>Q400*H400</f>
        <v>5.8500000000000002E-3</v>
      </c>
      <c r="S400" s="186">
        <v>0</v>
      </c>
      <c r="T400" s="187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8" t="s">
        <v>244</v>
      </c>
      <c r="AT400" s="188" t="s">
        <v>140</v>
      </c>
      <c r="AU400" s="188" t="s">
        <v>82</v>
      </c>
      <c r="AY400" s="19" t="s">
        <v>137</v>
      </c>
      <c r="BE400" s="189">
        <f>IF(N400="základní",J400,0)</f>
        <v>0</v>
      </c>
      <c r="BF400" s="189">
        <f>IF(N400="snížená",J400,0)</f>
        <v>0</v>
      </c>
      <c r="BG400" s="189">
        <f>IF(N400="zákl. přenesená",J400,0)</f>
        <v>0</v>
      </c>
      <c r="BH400" s="189">
        <f>IF(N400="sníž. přenesená",J400,0)</f>
        <v>0</v>
      </c>
      <c r="BI400" s="189">
        <f>IF(N400="nulová",J400,0)</f>
        <v>0</v>
      </c>
      <c r="BJ400" s="19" t="s">
        <v>80</v>
      </c>
      <c r="BK400" s="189">
        <f>ROUND(I400*H400,2)</f>
        <v>0</v>
      </c>
      <c r="BL400" s="19" t="s">
        <v>244</v>
      </c>
      <c r="BM400" s="188" t="s">
        <v>1510</v>
      </c>
    </row>
    <row r="401" spans="1:65" s="2" customFormat="1" ht="11.25" x14ac:dyDescent="0.2">
      <c r="A401" s="36"/>
      <c r="B401" s="37"/>
      <c r="C401" s="38"/>
      <c r="D401" s="190" t="s">
        <v>146</v>
      </c>
      <c r="E401" s="38"/>
      <c r="F401" s="191" t="s">
        <v>1199</v>
      </c>
      <c r="G401" s="38"/>
      <c r="H401" s="38"/>
      <c r="I401" s="192"/>
      <c r="J401" s="38"/>
      <c r="K401" s="38"/>
      <c r="L401" s="41"/>
      <c r="M401" s="193"/>
      <c r="N401" s="194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146</v>
      </c>
      <c r="AU401" s="19" t="s">
        <v>82</v>
      </c>
    </row>
    <row r="402" spans="1:65" s="13" customFormat="1" ht="11.25" x14ac:dyDescent="0.2">
      <c r="B402" s="195"/>
      <c r="C402" s="196"/>
      <c r="D402" s="197" t="s">
        <v>148</v>
      </c>
      <c r="E402" s="198" t="s">
        <v>19</v>
      </c>
      <c r="F402" s="199" t="s">
        <v>1511</v>
      </c>
      <c r="G402" s="196"/>
      <c r="H402" s="200">
        <v>3.9</v>
      </c>
      <c r="I402" s="201"/>
      <c r="J402" s="196"/>
      <c r="K402" s="196"/>
      <c r="L402" s="202"/>
      <c r="M402" s="203"/>
      <c r="N402" s="204"/>
      <c r="O402" s="204"/>
      <c r="P402" s="204"/>
      <c r="Q402" s="204"/>
      <c r="R402" s="204"/>
      <c r="S402" s="204"/>
      <c r="T402" s="205"/>
      <c r="AT402" s="206" t="s">
        <v>148</v>
      </c>
      <c r="AU402" s="206" t="s">
        <v>82</v>
      </c>
      <c r="AV402" s="13" t="s">
        <v>82</v>
      </c>
      <c r="AW402" s="13" t="s">
        <v>33</v>
      </c>
      <c r="AX402" s="13" t="s">
        <v>80</v>
      </c>
      <c r="AY402" s="206" t="s">
        <v>137</v>
      </c>
    </row>
    <row r="403" spans="1:65" s="2" customFormat="1" ht="24.2" customHeight="1" x14ac:dyDescent="0.2">
      <c r="A403" s="36"/>
      <c r="B403" s="37"/>
      <c r="C403" s="176" t="s">
        <v>796</v>
      </c>
      <c r="D403" s="176" t="s">
        <v>140</v>
      </c>
      <c r="E403" s="177" t="s">
        <v>1202</v>
      </c>
      <c r="F403" s="178" t="s">
        <v>1203</v>
      </c>
      <c r="G403" s="179" t="s">
        <v>143</v>
      </c>
      <c r="H403" s="180">
        <v>36.981000000000002</v>
      </c>
      <c r="I403" s="181"/>
      <c r="J403" s="182">
        <f>ROUND(I403*H403,2)</f>
        <v>0</v>
      </c>
      <c r="K403" s="183"/>
      <c r="L403" s="41"/>
      <c r="M403" s="184" t="s">
        <v>19</v>
      </c>
      <c r="N403" s="185" t="s">
        <v>43</v>
      </c>
      <c r="O403" s="66"/>
      <c r="P403" s="186">
        <f>O403*H403</f>
        <v>0</v>
      </c>
      <c r="Q403" s="186">
        <v>6.0000000000000001E-3</v>
      </c>
      <c r="R403" s="186">
        <f>Q403*H403</f>
        <v>0.22188600000000003</v>
      </c>
      <c r="S403" s="186">
        <v>0</v>
      </c>
      <c r="T403" s="187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8" t="s">
        <v>244</v>
      </c>
      <c r="AT403" s="188" t="s">
        <v>140</v>
      </c>
      <c r="AU403" s="188" t="s">
        <v>82</v>
      </c>
      <c r="AY403" s="19" t="s">
        <v>137</v>
      </c>
      <c r="BE403" s="189">
        <f>IF(N403="základní",J403,0)</f>
        <v>0</v>
      </c>
      <c r="BF403" s="189">
        <f>IF(N403="snížená",J403,0)</f>
        <v>0</v>
      </c>
      <c r="BG403" s="189">
        <f>IF(N403="zákl. přenesená",J403,0)</f>
        <v>0</v>
      </c>
      <c r="BH403" s="189">
        <f>IF(N403="sníž. přenesená",J403,0)</f>
        <v>0</v>
      </c>
      <c r="BI403" s="189">
        <f>IF(N403="nulová",J403,0)</f>
        <v>0</v>
      </c>
      <c r="BJ403" s="19" t="s">
        <v>80</v>
      </c>
      <c r="BK403" s="189">
        <f>ROUND(I403*H403,2)</f>
        <v>0</v>
      </c>
      <c r="BL403" s="19" t="s">
        <v>244</v>
      </c>
      <c r="BM403" s="188" t="s">
        <v>1512</v>
      </c>
    </row>
    <row r="404" spans="1:65" s="2" customFormat="1" ht="11.25" x14ac:dyDescent="0.2">
      <c r="A404" s="36"/>
      <c r="B404" s="37"/>
      <c r="C404" s="38"/>
      <c r="D404" s="190" t="s">
        <v>146</v>
      </c>
      <c r="E404" s="38"/>
      <c r="F404" s="191" t="s">
        <v>1205</v>
      </c>
      <c r="G404" s="38"/>
      <c r="H404" s="38"/>
      <c r="I404" s="192"/>
      <c r="J404" s="38"/>
      <c r="K404" s="38"/>
      <c r="L404" s="41"/>
      <c r="M404" s="193"/>
      <c r="N404" s="194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146</v>
      </c>
      <c r="AU404" s="19" t="s">
        <v>82</v>
      </c>
    </row>
    <row r="405" spans="1:65" s="13" customFormat="1" ht="11.25" x14ac:dyDescent="0.2">
      <c r="B405" s="195"/>
      <c r="C405" s="196"/>
      <c r="D405" s="197" t="s">
        <v>148</v>
      </c>
      <c r="E405" s="198" t="s">
        <v>19</v>
      </c>
      <c r="F405" s="199" t="s">
        <v>1344</v>
      </c>
      <c r="G405" s="196"/>
      <c r="H405" s="200">
        <v>6.4</v>
      </c>
      <c r="I405" s="201"/>
      <c r="J405" s="196"/>
      <c r="K405" s="196"/>
      <c r="L405" s="202"/>
      <c r="M405" s="203"/>
      <c r="N405" s="204"/>
      <c r="O405" s="204"/>
      <c r="P405" s="204"/>
      <c r="Q405" s="204"/>
      <c r="R405" s="204"/>
      <c r="S405" s="204"/>
      <c r="T405" s="205"/>
      <c r="AT405" s="206" t="s">
        <v>148</v>
      </c>
      <c r="AU405" s="206" t="s">
        <v>82</v>
      </c>
      <c r="AV405" s="13" t="s">
        <v>82</v>
      </c>
      <c r="AW405" s="13" t="s">
        <v>33</v>
      </c>
      <c r="AX405" s="13" t="s">
        <v>72</v>
      </c>
      <c r="AY405" s="206" t="s">
        <v>137</v>
      </c>
    </row>
    <row r="406" spans="1:65" s="13" customFormat="1" ht="11.25" x14ac:dyDescent="0.2">
      <c r="B406" s="195"/>
      <c r="C406" s="196"/>
      <c r="D406" s="197" t="s">
        <v>148</v>
      </c>
      <c r="E406" s="198" t="s">
        <v>19</v>
      </c>
      <c r="F406" s="199" t="s">
        <v>1345</v>
      </c>
      <c r="G406" s="196"/>
      <c r="H406" s="200">
        <v>13.44</v>
      </c>
      <c r="I406" s="201"/>
      <c r="J406" s="196"/>
      <c r="K406" s="196"/>
      <c r="L406" s="202"/>
      <c r="M406" s="203"/>
      <c r="N406" s="204"/>
      <c r="O406" s="204"/>
      <c r="P406" s="204"/>
      <c r="Q406" s="204"/>
      <c r="R406" s="204"/>
      <c r="S406" s="204"/>
      <c r="T406" s="205"/>
      <c r="AT406" s="206" t="s">
        <v>148</v>
      </c>
      <c r="AU406" s="206" t="s">
        <v>82</v>
      </c>
      <c r="AV406" s="13" t="s">
        <v>82</v>
      </c>
      <c r="AW406" s="13" t="s">
        <v>33</v>
      </c>
      <c r="AX406" s="13" t="s">
        <v>72</v>
      </c>
      <c r="AY406" s="206" t="s">
        <v>137</v>
      </c>
    </row>
    <row r="407" spans="1:65" s="13" customFormat="1" ht="11.25" x14ac:dyDescent="0.2">
      <c r="B407" s="195"/>
      <c r="C407" s="196"/>
      <c r="D407" s="197" t="s">
        <v>148</v>
      </c>
      <c r="E407" s="198" t="s">
        <v>19</v>
      </c>
      <c r="F407" s="199" t="s">
        <v>1346</v>
      </c>
      <c r="G407" s="196"/>
      <c r="H407" s="200">
        <v>11.55</v>
      </c>
      <c r="I407" s="201"/>
      <c r="J407" s="196"/>
      <c r="K407" s="196"/>
      <c r="L407" s="202"/>
      <c r="M407" s="203"/>
      <c r="N407" s="204"/>
      <c r="O407" s="204"/>
      <c r="P407" s="204"/>
      <c r="Q407" s="204"/>
      <c r="R407" s="204"/>
      <c r="S407" s="204"/>
      <c r="T407" s="205"/>
      <c r="AT407" s="206" t="s">
        <v>148</v>
      </c>
      <c r="AU407" s="206" t="s">
        <v>82</v>
      </c>
      <c r="AV407" s="13" t="s">
        <v>82</v>
      </c>
      <c r="AW407" s="13" t="s">
        <v>33</v>
      </c>
      <c r="AX407" s="13" t="s">
        <v>72</v>
      </c>
      <c r="AY407" s="206" t="s">
        <v>137</v>
      </c>
    </row>
    <row r="408" spans="1:65" s="13" customFormat="1" ht="11.25" x14ac:dyDescent="0.2">
      <c r="B408" s="195"/>
      <c r="C408" s="196"/>
      <c r="D408" s="197" t="s">
        <v>148</v>
      </c>
      <c r="E408" s="198" t="s">
        <v>19</v>
      </c>
      <c r="F408" s="199" t="s">
        <v>1347</v>
      </c>
      <c r="G408" s="196"/>
      <c r="H408" s="200">
        <v>9.2609999999999992</v>
      </c>
      <c r="I408" s="201"/>
      <c r="J408" s="196"/>
      <c r="K408" s="196"/>
      <c r="L408" s="202"/>
      <c r="M408" s="203"/>
      <c r="N408" s="204"/>
      <c r="O408" s="204"/>
      <c r="P408" s="204"/>
      <c r="Q408" s="204"/>
      <c r="R408" s="204"/>
      <c r="S408" s="204"/>
      <c r="T408" s="205"/>
      <c r="AT408" s="206" t="s">
        <v>148</v>
      </c>
      <c r="AU408" s="206" t="s">
        <v>82</v>
      </c>
      <c r="AV408" s="13" t="s">
        <v>82</v>
      </c>
      <c r="AW408" s="13" t="s">
        <v>33</v>
      </c>
      <c r="AX408" s="13" t="s">
        <v>72</v>
      </c>
      <c r="AY408" s="206" t="s">
        <v>137</v>
      </c>
    </row>
    <row r="409" spans="1:65" s="14" customFormat="1" ht="11.25" x14ac:dyDescent="0.2">
      <c r="B409" s="207"/>
      <c r="C409" s="208"/>
      <c r="D409" s="197" t="s">
        <v>148</v>
      </c>
      <c r="E409" s="209" t="s">
        <v>19</v>
      </c>
      <c r="F409" s="210" t="s">
        <v>187</v>
      </c>
      <c r="G409" s="208"/>
      <c r="H409" s="209" t="s">
        <v>19</v>
      </c>
      <c r="I409" s="211"/>
      <c r="J409" s="208"/>
      <c r="K409" s="208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148</v>
      </c>
      <c r="AU409" s="216" t="s">
        <v>82</v>
      </c>
      <c r="AV409" s="14" t="s">
        <v>80</v>
      </c>
      <c r="AW409" s="14" t="s">
        <v>33</v>
      </c>
      <c r="AX409" s="14" t="s">
        <v>72</v>
      </c>
      <c r="AY409" s="216" t="s">
        <v>137</v>
      </c>
    </row>
    <row r="410" spans="1:65" s="13" customFormat="1" ht="11.25" x14ac:dyDescent="0.2">
      <c r="B410" s="195"/>
      <c r="C410" s="196"/>
      <c r="D410" s="197" t="s">
        <v>148</v>
      </c>
      <c r="E410" s="198" t="s">
        <v>19</v>
      </c>
      <c r="F410" s="199" t="s">
        <v>1348</v>
      </c>
      <c r="G410" s="196"/>
      <c r="H410" s="200">
        <v>-0.86899999999999999</v>
      </c>
      <c r="I410" s="201"/>
      <c r="J410" s="196"/>
      <c r="K410" s="196"/>
      <c r="L410" s="202"/>
      <c r="M410" s="203"/>
      <c r="N410" s="204"/>
      <c r="O410" s="204"/>
      <c r="P410" s="204"/>
      <c r="Q410" s="204"/>
      <c r="R410" s="204"/>
      <c r="S410" s="204"/>
      <c r="T410" s="205"/>
      <c r="AT410" s="206" t="s">
        <v>148</v>
      </c>
      <c r="AU410" s="206" t="s">
        <v>82</v>
      </c>
      <c r="AV410" s="13" t="s">
        <v>82</v>
      </c>
      <c r="AW410" s="13" t="s">
        <v>33</v>
      </c>
      <c r="AX410" s="13" t="s">
        <v>72</v>
      </c>
      <c r="AY410" s="206" t="s">
        <v>137</v>
      </c>
    </row>
    <row r="411" spans="1:65" s="13" customFormat="1" ht="11.25" x14ac:dyDescent="0.2">
      <c r="B411" s="195"/>
      <c r="C411" s="196"/>
      <c r="D411" s="197" t="s">
        <v>148</v>
      </c>
      <c r="E411" s="198" t="s">
        <v>19</v>
      </c>
      <c r="F411" s="199" t="s">
        <v>188</v>
      </c>
      <c r="G411" s="196"/>
      <c r="H411" s="200">
        <v>-1.379</v>
      </c>
      <c r="I411" s="201"/>
      <c r="J411" s="196"/>
      <c r="K411" s="196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148</v>
      </c>
      <c r="AU411" s="206" t="s">
        <v>82</v>
      </c>
      <c r="AV411" s="13" t="s">
        <v>82</v>
      </c>
      <c r="AW411" s="13" t="s">
        <v>33</v>
      </c>
      <c r="AX411" s="13" t="s">
        <v>72</v>
      </c>
      <c r="AY411" s="206" t="s">
        <v>137</v>
      </c>
    </row>
    <row r="412" spans="1:65" s="13" customFormat="1" ht="11.25" x14ac:dyDescent="0.2">
      <c r="B412" s="195"/>
      <c r="C412" s="196"/>
      <c r="D412" s="197" t="s">
        <v>148</v>
      </c>
      <c r="E412" s="198" t="s">
        <v>19</v>
      </c>
      <c r="F412" s="199" t="s">
        <v>1349</v>
      </c>
      <c r="G412" s="196"/>
      <c r="H412" s="200">
        <v>-2.3639999999999999</v>
      </c>
      <c r="I412" s="201"/>
      <c r="J412" s="196"/>
      <c r="K412" s="196"/>
      <c r="L412" s="202"/>
      <c r="M412" s="203"/>
      <c r="N412" s="204"/>
      <c r="O412" s="204"/>
      <c r="P412" s="204"/>
      <c r="Q412" s="204"/>
      <c r="R412" s="204"/>
      <c r="S412" s="204"/>
      <c r="T412" s="205"/>
      <c r="AT412" s="206" t="s">
        <v>148</v>
      </c>
      <c r="AU412" s="206" t="s">
        <v>82</v>
      </c>
      <c r="AV412" s="13" t="s">
        <v>82</v>
      </c>
      <c r="AW412" s="13" t="s">
        <v>33</v>
      </c>
      <c r="AX412" s="13" t="s">
        <v>72</v>
      </c>
      <c r="AY412" s="206" t="s">
        <v>137</v>
      </c>
    </row>
    <row r="413" spans="1:65" s="14" customFormat="1" ht="11.25" x14ac:dyDescent="0.2">
      <c r="B413" s="207"/>
      <c r="C413" s="208"/>
      <c r="D413" s="197" t="s">
        <v>148</v>
      </c>
      <c r="E413" s="209" t="s">
        <v>19</v>
      </c>
      <c r="F413" s="210" t="s">
        <v>279</v>
      </c>
      <c r="G413" s="208"/>
      <c r="H413" s="209" t="s">
        <v>19</v>
      </c>
      <c r="I413" s="211"/>
      <c r="J413" s="208"/>
      <c r="K413" s="208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148</v>
      </c>
      <c r="AU413" s="216" t="s">
        <v>82</v>
      </c>
      <c r="AV413" s="14" t="s">
        <v>80</v>
      </c>
      <c r="AW413" s="14" t="s">
        <v>33</v>
      </c>
      <c r="AX413" s="14" t="s">
        <v>72</v>
      </c>
      <c r="AY413" s="216" t="s">
        <v>137</v>
      </c>
    </row>
    <row r="414" spans="1:65" s="13" customFormat="1" ht="11.25" x14ac:dyDescent="0.2">
      <c r="B414" s="195"/>
      <c r="C414" s="196"/>
      <c r="D414" s="197" t="s">
        <v>148</v>
      </c>
      <c r="E414" s="198" t="s">
        <v>19</v>
      </c>
      <c r="F414" s="199" t="s">
        <v>1509</v>
      </c>
      <c r="G414" s="196"/>
      <c r="H414" s="200">
        <v>0.53</v>
      </c>
      <c r="I414" s="201"/>
      <c r="J414" s="196"/>
      <c r="K414" s="196"/>
      <c r="L414" s="202"/>
      <c r="M414" s="203"/>
      <c r="N414" s="204"/>
      <c r="O414" s="204"/>
      <c r="P414" s="204"/>
      <c r="Q414" s="204"/>
      <c r="R414" s="204"/>
      <c r="S414" s="204"/>
      <c r="T414" s="205"/>
      <c r="AT414" s="206" t="s">
        <v>148</v>
      </c>
      <c r="AU414" s="206" t="s">
        <v>82</v>
      </c>
      <c r="AV414" s="13" t="s">
        <v>82</v>
      </c>
      <c r="AW414" s="13" t="s">
        <v>33</v>
      </c>
      <c r="AX414" s="13" t="s">
        <v>72</v>
      </c>
      <c r="AY414" s="206" t="s">
        <v>137</v>
      </c>
    </row>
    <row r="415" spans="1:65" s="13" customFormat="1" ht="11.25" x14ac:dyDescent="0.2">
      <c r="B415" s="195"/>
      <c r="C415" s="196"/>
      <c r="D415" s="197" t="s">
        <v>148</v>
      </c>
      <c r="E415" s="198" t="s">
        <v>19</v>
      </c>
      <c r="F415" s="199" t="s">
        <v>1351</v>
      </c>
      <c r="G415" s="196"/>
      <c r="H415" s="200">
        <v>0.41199999999999998</v>
      </c>
      <c r="I415" s="201"/>
      <c r="J415" s="196"/>
      <c r="K415" s="196"/>
      <c r="L415" s="202"/>
      <c r="M415" s="203"/>
      <c r="N415" s="204"/>
      <c r="O415" s="204"/>
      <c r="P415" s="204"/>
      <c r="Q415" s="204"/>
      <c r="R415" s="204"/>
      <c r="S415" s="204"/>
      <c r="T415" s="205"/>
      <c r="AT415" s="206" t="s">
        <v>148</v>
      </c>
      <c r="AU415" s="206" t="s">
        <v>82</v>
      </c>
      <c r="AV415" s="13" t="s">
        <v>82</v>
      </c>
      <c r="AW415" s="13" t="s">
        <v>33</v>
      </c>
      <c r="AX415" s="13" t="s">
        <v>72</v>
      </c>
      <c r="AY415" s="206" t="s">
        <v>137</v>
      </c>
    </row>
    <row r="416" spans="1:65" s="15" customFormat="1" ht="11.25" x14ac:dyDescent="0.2">
      <c r="B416" s="217"/>
      <c r="C416" s="218"/>
      <c r="D416" s="197" t="s">
        <v>148</v>
      </c>
      <c r="E416" s="219" t="s">
        <v>19</v>
      </c>
      <c r="F416" s="220" t="s">
        <v>189</v>
      </c>
      <c r="G416" s="218"/>
      <c r="H416" s="221">
        <v>36.981000000000002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148</v>
      </c>
      <c r="AU416" s="227" t="s">
        <v>82</v>
      </c>
      <c r="AV416" s="15" t="s">
        <v>144</v>
      </c>
      <c r="AW416" s="15" t="s">
        <v>33</v>
      </c>
      <c r="AX416" s="15" t="s">
        <v>80</v>
      </c>
      <c r="AY416" s="227" t="s">
        <v>137</v>
      </c>
    </row>
    <row r="417" spans="1:65" s="2" customFormat="1" ht="16.5" customHeight="1" x14ac:dyDescent="0.2">
      <c r="A417" s="36"/>
      <c r="B417" s="37"/>
      <c r="C417" s="239" t="s">
        <v>803</v>
      </c>
      <c r="D417" s="239" t="s">
        <v>434</v>
      </c>
      <c r="E417" s="240" t="s">
        <v>1207</v>
      </c>
      <c r="F417" s="241" t="s">
        <v>1208</v>
      </c>
      <c r="G417" s="242" t="s">
        <v>143</v>
      </c>
      <c r="H417" s="243">
        <v>40.679000000000002</v>
      </c>
      <c r="I417" s="244"/>
      <c r="J417" s="245">
        <f>ROUND(I417*H417,2)</f>
        <v>0</v>
      </c>
      <c r="K417" s="246"/>
      <c r="L417" s="247"/>
      <c r="M417" s="248" t="s">
        <v>19</v>
      </c>
      <c r="N417" s="249" t="s">
        <v>43</v>
      </c>
      <c r="O417" s="66"/>
      <c r="P417" s="186">
        <f>O417*H417</f>
        <v>0</v>
      </c>
      <c r="Q417" s="186">
        <v>1.18E-2</v>
      </c>
      <c r="R417" s="186">
        <f>Q417*H417</f>
        <v>0.4800122</v>
      </c>
      <c r="S417" s="186">
        <v>0</v>
      </c>
      <c r="T417" s="187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8" t="s">
        <v>459</v>
      </c>
      <c r="AT417" s="188" t="s">
        <v>434</v>
      </c>
      <c r="AU417" s="188" t="s">
        <v>82</v>
      </c>
      <c r="AY417" s="19" t="s">
        <v>137</v>
      </c>
      <c r="BE417" s="189">
        <f>IF(N417="základní",J417,0)</f>
        <v>0</v>
      </c>
      <c r="BF417" s="189">
        <f>IF(N417="snížená",J417,0)</f>
        <v>0</v>
      </c>
      <c r="BG417" s="189">
        <f>IF(N417="zákl. přenesená",J417,0)</f>
        <v>0</v>
      </c>
      <c r="BH417" s="189">
        <f>IF(N417="sníž. přenesená",J417,0)</f>
        <v>0</v>
      </c>
      <c r="BI417" s="189">
        <f>IF(N417="nulová",J417,0)</f>
        <v>0</v>
      </c>
      <c r="BJ417" s="19" t="s">
        <v>80</v>
      </c>
      <c r="BK417" s="189">
        <f>ROUND(I417*H417,2)</f>
        <v>0</v>
      </c>
      <c r="BL417" s="19" t="s">
        <v>244</v>
      </c>
      <c r="BM417" s="188" t="s">
        <v>1513</v>
      </c>
    </row>
    <row r="418" spans="1:65" s="13" customFormat="1" ht="11.25" x14ac:dyDescent="0.2">
      <c r="B418" s="195"/>
      <c r="C418" s="196"/>
      <c r="D418" s="197" t="s">
        <v>148</v>
      </c>
      <c r="E418" s="196"/>
      <c r="F418" s="199" t="s">
        <v>1514</v>
      </c>
      <c r="G418" s="196"/>
      <c r="H418" s="200">
        <v>40.679000000000002</v>
      </c>
      <c r="I418" s="201"/>
      <c r="J418" s="196"/>
      <c r="K418" s="196"/>
      <c r="L418" s="202"/>
      <c r="M418" s="203"/>
      <c r="N418" s="204"/>
      <c r="O418" s="204"/>
      <c r="P418" s="204"/>
      <c r="Q418" s="204"/>
      <c r="R418" s="204"/>
      <c r="S418" s="204"/>
      <c r="T418" s="205"/>
      <c r="AT418" s="206" t="s">
        <v>148</v>
      </c>
      <c r="AU418" s="206" t="s">
        <v>82</v>
      </c>
      <c r="AV418" s="13" t="s">
        <v>82</v>
      </c>
      <c r="AW418" s="13" t="s">
        <v>4</v>
      </c>
      <c r="AX418" s="13" t="s">
        <v>80</v>
      </c>
      <c r="AY418" s="206" t="s">
        <v>137</v>
      </c>
    </row>
    <row r="419" spans="1:65" s="2" customFormat="1" ht="16.5" customHeight="1" x14ac:dyDescent="0.2">
      <c r="A419" s="36"/>
      <c r="B419" s="37"/>
      <c r="C419" s="176" t="s">
        <v>811</v>
      </c>
      <c r="D419" s="176" t="s">
        <v>140</v>
      </c>
      <c r="E419" s="177" t="s">
        <v>1212</v>
      </c>
      <c r="F419" s="178" t="s">
        <v>1213</v>
      </c>
      <c r="G419" s="179" t="s">
        <v>143</v>
      </c>
      <c r="H419" s="180">
        <v>15.661</v>
      </c>
      <c r="I419" s="181"/>
      <c r="J419" s="182">
        <f>ROUND(I419*H419,2)</f>
        <v>0</v>
      </c>
      <c r="K419" s="183"/>
      <c r="L419" s="41"/>
      <c r="M419" s="184" t="s">
        <v>19</v>
      </c>
      <c r="N419" s="185" t="s">
        <v>43</v>
      </c>
      <c r="O419" s="66"/>
      <c r="P419" s="186">
        <f>O419*H419</f>
        <v>0</v>
      </c>
      <c r="Q419" s="186">
        <v>0</v>
      </c>
      <c r="R419" s="186">
        <f>Q419*H419</f>
        <v>0</v>
      </c>
      <c r="S419" s="186">
        <v>0</v>
      </c>
      <c r="T419" s="187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8" t="s">
        <v>244</v>
      </c>
      <c r="AT419" s="188" t="s">
        <v>140</v>
      </c>
      <c r="AU419" s="188" t="s">
        <v>82</v>
      </c>
      <c r="AY419" s="19" t="s">
        <v>137</v>
      </c>
      <c r="BE419" s="189">
        <f>IF(N419="základní",J419,0)</f>
        <v>0</v>
      </c>
      <c r="BF419" s="189">
        <f>IF(N419="snížená",J419,0)</f>
        <v>0</v>
      </c>
      <c r="BG419" s="189">
        <f>IF(N419="zákl. přenesená",J419,0)</f>
        <v>0</v>
      </c>
      <c r="BH419" s="189">
        <f>IF(N419="sníž. přenesená",J419,0)</f>
        <v>0</v>
      </c>
      <c r="BI419" s="189">
        <f>IF(N419="nulová",J419,0)</f>
        <v>0</v>
      </c>
      <c r="BJ419" s="19" t="s">
        <v>80</v>
      </c>
      <c r="BK419" s="189">
        <f>ROUND(I419*H419,2)</f>
        <v>0</v>
      </c>
      <c r="BL419" s="19" t="s">
        <v>244</v>
      </c>
      <c r="BM419" s="188" t="s">
        <v>1515</v>
      </c>
    </row>
    <row r="420" spans="1:65" s="2" customFormat="1" ht="11.25" x14ac:dyDescent="0.2">
      <c r="A420" s="36"/>
      <c r="B420" s="37"/>
      <c r="C420" s="38"/>
      <c r="D420" s="190" t="s">
        <v>146</v>
      </c>
      <c r="E420" s="38"/>
      <c r="F420" s="191" t="s">
        <v>1215</v>
      </c>
      <c r="G420" s="38"/>
      <c r="H420" s="38"/>
      <c r="I420" s="192"/>
      <c r="J420" s="38"/>
      <c r="K420" s="38"/>
      <c r="L420" s="41"/>
      <c r="M420" s="193"/>
      <c r="N420" s="194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146</v>
      </c>
      <c r="AU420" s="19" t="s">
        <v>82</v>
      </c>
    </row>
    <row r="421" spans="1:65" s="13" customFormat="1" ht="11.25" x14ac:dyDescent="0.2">
      <c r="B421" s="195"/>
      <c r="C421" s="196"/>
      <c r="D421" s="197" t="s">
        <v>148</v>
      </c>
      <c r="E421" s="198" t="s">
        <v>19</v>
      </c>
      <c r="F421" s="199" t="s">
        <v>1516</v>
      </c>
      <c r="G421" s="196"/>
      <c r="H421" s="200">
        <v>15.661</v>
      </c>
      <c r="I421" s="201"/>
      <c r="J421" s="196"/>
      <c r="K421" s="196"/>
      <c r="L421" s="202"/>
      <c r="M421" s="203"/>
      <c r="N421" s="204"/>
      <c r="O421" s="204"/>
      <c r="P421" s="204"/>
      <c r="Q421" s="204"/>
      <c r="R421" s="204"/>
      <c r="S421" s="204"/>
      <c r="T421" s="205"/>
      <c r="AT421" s="206" t="s">
        <v>148</v>
      </c>
      <c r="AU421" s="206" t="s">
        <v>82</v>
      </c>
      <c r="AV421" s="13" t="s">
        <v>82</v>
      </c>
      <c r="AW421" s="13" t="s">
        <v>33</v>
      </c>
      <c r="AX421" s="13" t="s">
        <v>80</v>
      </c>
      <c r="AY421" s="206" t="s">
        <v>137</v>
      </c>
    </row>
    <row r="422" spans="1:65" s="2" customFormat="1" ht="16.5" customHeight="1" x14ac:dyDescent="0.2">
      <c r="A422" s="36"/>
      <c r="B422" s="37"/>
      <c r="C422" s="176" t="s">
        <v>816</v>
      </c>
      <c r="D422" s="176" t="s">
        <v>140</v>
      </c>
      <c r="E422" s="177" t="s">
        <v>1217</v>
      </c>
      <c r="F422" s="178" t="s">
        <v>1218</v>
      </c>
      <c r="G422" s="179" t="s">
        <v>200</v>
      </c>
      <c r="H422" s="180">
        <v>38.4</v>
      </c>
      <c r="I422" s="181"/>
      <c r="J422" s="182">
        <f>ROUND(I422*H422,2)</f>
        <v>0</v>
      </c>
      <c r="K422" s="183"/>
      <c r="L422" s="41"/>
      <c r="M422" s="184" t="s">
        <v>19</v>
      </c>
      <c r="N422" s="185" t="s">
        <v>43</v>
      </c>
      <c r="O422" s="66"/>
      <c r="P422" s="186">
        <f>O422*H422</f>
        <v>0</v>
      </c>
      <c r="Q422" s="186">
        <v>5.5000000000000003E-4</v>
      </c>
      <c r="R422" s="186">
        <f>Q422*H422</f>
        <v>2.112E-2</v>
      </c>
      <c r="S422" s="186">
        <v>0</v>
      </c>
      <c r="T422" s="187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8" t="s">
        <v>244</v>
      </c>
      <c r="AT422" s="188" t="s">
        <v>140</v>
      </c>
      <c r="AU422" s="188" t="s">
        <v>82</v>
      </c>
      <c r="AY422" s="19" t="s">
        <v>137</v>
      </c>
      <c r="BE422" s="189">
        <f>IF(N422="základní",J422,0)</f>
        <v>0</v>
      </c>
      <c r="BF422" s="189">
        <f>IF(N422="snížená",J422,0)</f>
        <v>0</v>
      </c>
      <c r="BG422" s="189">
        <f>IF(N422="zákl. přenesená",J422,0)</f>
        <v>0</v>
      </c>
      <c r="BH422" s="189">
        <f>IF(N422="sníž. přenesená",J422,0)</f>
        <v>0</v>
      </c>
      <c r="BI422" s="189">
        <f>IF(N422="nulová",J422,0)</f>
        <v>0</v>
      </c>
      <c r="BJ422" s="19" t="s">
        <v>80</v>
      </c>
      <c r="BK422" s="189">
        <f>ROUND(I422*H422,2)</f>
        <v>0</v>
      </c>
      <c r="BL422" s="19" t="s">
        <v>244</v>
      </c>
      <c r="BM422" s="188" t="s">
        <v>1517</v>
      </c>
    </row>
    <row r="423" spans="1:65" s="2" customFormat="1" ht="11.25" x14ac:dyDescent="0.2">
      <c r="A423" s="36"/>
      <c r="B423" s="37"/>
      <c r="C423" s="38"/>
      <c r="D423" s="190" t="s">
        <v>146</v>
      </c>
      <c r="E423" s="38"/>
      <c r="F423" s="191" t="s">
        <v>1220</v>
      </c>
      <c r="G423" s="38"/>
      <c r="H423" s="38"/>
      <c r="I423" s="192"/>
      <c r="J423" s="38"/>
      <c r="K423" s="38"/>
      <c r="L423" s="41"/>
      <c r="M423" s="193"/>
      <c r="N423" s="194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146</v>
      </c>
      <c r="AU423" s="19" t="s">
        <v>82</v>
      </c>
    </row>
    <row r="424" spans="1:65" s="13" customFormat="1" ht="11.25" x14ac:dyDescent="0.2">
      <c r="B424" s="195"/>
      <c r="C424" s="196"/>
      <c r="D424" s="197" t="s">
        <v>148</v>
      </c>
      <c r="E424" s="198" t="s">
        <v>19</v>
      </c>
      <c r="F424" s="199" t="s">
        <v>1518</v>
      </c>
      <c r="G424" s="196"/>
      <c r="H424" s="200">
        <v>38.4</v>
      </c>
      <c r="I424" s="201"/>
      <c r="J424" s="196"/>
      <c r="K424" s="196"/>
      <c r="L424" s="202"/>
      <c r="M424" s="203"/>
      <c r="N424" s="204"/>
      <c r="O424" s="204"/>
      <c r="P424" s="204"/>
      <c r="Q424" s="204"/>
      <c r="R424" s="204"/>
      <c r="S424" s="204"/>
      <c r="T424" s="205"/>
      <c r="AT424" s="206" t="s">
        <v>148</v>
      </c>
      <c r="AU424" s="206" t="s">
        <v>82</v>
      </c>
      <c r="AV424" s="13" t="s">
        <v>82</v>
      </c>
      <c r="AW424" s="13" t="s">
        <v>33</v>
      </c>
      <c r="AX424" s="13" t="s">
        <v>80</v>
      </c>
      <c r="AY424" s="206" t="s">
        <v>137</v>
      </c>
    </row>
    <row r="425" spans="1:65" s="2" customFormat="1" ht="16.5" customHeight="1" x14ac:dyDescent="0.2">
      <c r="A425" s="36"/>
      <c r="B425" s="37"/>
      <c r="C425" s="176" t="s">
        <v>821</v>
      </c>
      <c r="D425" s="176" t="s">
        <v>140</v>
      </c>
      <c r="E425" s="177" t="s">
        <v>1225</v>
      </c>
      <c r="F425" s="178" t="s">
        <v>1226</v>
      </c>
      <c r="G425" s="179" t="s">
        <v>200</v>
      </c>
      <c r="H425" s="180">
        <v>20.309999999999999</v>
      </c>
      <c r="I425" s="181"/>
      <c r="J425" s="182">
        <f>ROUND(I425*H425,2)</f>
        <v>0</v>
      </c>
      <c r="K425" s="183"/>
      <c r="L425" s="41"/>
      <c r="M425" s="184" t="s">
        <v>19</v>
      </c>
      <c r="N425" s="185" t="s">
        <v>43</v>
      </c>
      <c r="O425" s="66"/>
      <c r="P425" s="186">
        <f>O425*H425</f>
        <v>0</v>
      </c>
      <c r="Q425" s="186">
        <v>5.0000000000000001E-4</v>
      </c>
      <c r="R425" s="186">
        <f>Q425*H425</f>
        <v>1.0154999999999999E-2</v>
      </c>
      <c r="S425" s="186">
        <v>0</v>
      </c>
      <c r="T425" s="187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8" t="s">
        <v>244</v>
      </c>
      <c r="AT425" s="188" t="s">
        <v>140</v>
      </c>
      <c r="AU425" s="188" t="s">
        <v>82</v>
      </c>
      <c r="AY425" s="19" t="s">
        <v>137</v>
      </c>
      <c r="BE425" s="189">
        <f>IF(N425="základní",J425,0)</f>
        <v>0</v>
      </c>
      <c r="BF425" s="189">
        <f>IF(N425="snížená",J425,0)</f>
        <v>0</v>
      </c>
      <c r="BG425" s="189">
        <f>IF(N425="zákl. přenesená",J425,0)</f>
        <v>0</v>
      </c>
      <c r="BH425" s="189">
        <f>IF(N425="sníž. přenesená",J425,0)</f>
        <v>0</v>
      </c>
      <c r="BI425" s="189">
        <f>IF(N425="nulová",J425,0)</f>
        <v>0</v>
      </c>
      <c r="BJ425" s="19" t="s">
        <v>80</v>
      </c>
      <c r="BK425" s="189">
        <f>ROUND(I425*H425,2)</f>
        <v>0</v>
      </c>
      <c r="BL425" s="19" t="s">
        <v>244</v>
      </c>
      <c r="BM425" s="188" t="s">
        <v>1519</v>
      </c>
    </row>
    <row r="426" spans="1:65" s="2" customFormat="1" ht="11.25" x14ac:dyDescent="0.2">
      <c r="A426" s="36"/>
      <c r="B426" s="37"/>
      <c r="C426" s="38"/>
      <c r="D426" s="190" t="s">
        <v>146</v>
      </c>
      <c r="E426" s="38"/>
      <c r="F426" s="191" t="s">
        <v>1228</v>
      </c>
      <c r="G426" s="38"/>
      <c r="H426" s="38"/>
      <c r="I426" s="192"/>
      <c r="J426" s="38"/>
      <c r="K426" s="38"/>
      <c r="L426" s="41"/>
      <c r="M426" s="193"/>
      <c r="N426" s="194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146</v>
      </c>
      <c r="AU426" s="19" t="s">
        <v>82</v>
      </c>
    </row>
    <row r="427" spans="1:65" s="13" customFormat="1" ht="11.25" x14ac:dyDescent="0.2">
      <c r="B427" s="195"/>
      <c r="C427" s="196"/>
      <c r="D427" s="197" t="s">
        <v>148</v>
      </c>
      <c r="E427" s="198" t="s">
        <v>19</v>
      </c>
      <c r="F427" s="199" t="s">
        <v>1520</v>
      </c>
      <c r="G427" s="196"/>
      <c r="H427" s="200">
        <v>4</v>
      </c>
      <c r="I427" s="201"/>
      <c r="J427" s="196"/>
      <c r="K427" s="196"/>
      <c r="L427" s="202"/>
      <c r="M427" s="203"/>
      <c r="N427" s="204"/>
      <c r="O427" s="204"/>
      <c r="P427" s="204"/>
      <c r="Q427" s="204"/>
      <c r="R427" s="204"/>
      <c r="S427" s="204"/>
      <c r="T427" s="205"/>
      <c r="AT427" s="206" t="s">
        <v>148</v>
      </c>
      <c r="AU427" s="206" t="s">
        <v>82</v>
      </c>
      <c r="AV427" s="13" t="s">
        <v>82</v>
      </c>
      <c r="AW427" s="13" t="s">
        <v>33</v>
      </c>
      <c r="AX427" s="13" t="s">
        <v>72</v>
      </c>
      <c r="AY427" s="206" t="s">
        <v>137</v>
      </c>
    </row>
    <row r="428" spans="1:65" s="13" customFormat="1" ht="11.25" x14ac:dyDescent="0.2">
      <c r="B428" s="195"/>
      <c r="C428" s="196"/>
      <c r="D428" s="197" t="s">
        <v>148</v>
      </c>
      <c r="E428" s="198" t="s">
        <v>19</v>
      </c>
      <c r="F428" s="199" t="s">
        <v>1521</v>
      </c>
      <c r="G428" s="196"/>
      <c r="H428" s="200">
        <v>6.4</v>
      </c>
      <c r="I428" s="201"/>
      <c r="J428" s="196"/>
      <c r="K428" s="196"/>
      <c r="L428" s="202"/>
      <c r="M428" s="203"/>
      <c r="N428" s="204"/>
      <c r="O428" s="204"/>
      <c r="P428" s="204"/>
      <c r="Q428" s="204"/>
      <c r="R428" s="204"/>
      <c r="S428" s="204"/>
      <c r="T428" s="205"/>
      <c r="AT428" s="206" t="s">
        <v>148</v>
      </c>
      <c r="AU428" s="206" t="s">
        <v>82</v>
      </c>
      <c r="AV428" s="13" t="s">
        <v>82</v>
      </c>
      <c r="AW428" s="13" t="s">
        <v>33</v>
      </c>
      <c r="AX428" s="13" t="s">
        <v>72</v>
      </c>
      <c r="AY428" s="206" t="s">
        <v>137</v>
      </c>
    </row>
    <row r="429" spans="1:65" s="13" customFormat="1" ht="11.25" x14ac:dyDescent="0.2">
      <c r="B429" s="195"/>
      <c r="C429" s="196"/>
      <c r="D429" s="197" t="s">
        <v>148</v>
      </c>
      <c r="E429" s="198" t="s">
        <v>19</v>
      </c>
      <c r="F429" s="199" t="s">
        <v>1522</v>
      </c>
      <c r="G429" s="196"/>
      <c r="H429" s="200">
        <v>5.5</v>
      </c>
      <c r="I429" s="201"/>
      <c r="J429" s="196"/>
      <c r="K429" s="196"/>
      <c r="L429" s="202"/>
      <c r="M429" s="203"/>
      <c r="N429" s="204"/>
      <c r="O429" s="204"/>
      <c r="P429" s="204"/>
      <c r="Q429" s="204"/>
      <c r="R429" s="204"/>
      <c r="S429" s="204"/>
      <c r="T429" s="205"/>
      <c r="AT429" s="206" t="s">
        <v>148</v>
      </c>
      <c r="AU429" s="206" t="s">
        <v>82</v>
      </c>
      <c r="AV429" s="13" t="s">
        <v>82</v>
      </c>
      <c r="AW429" s="13" t="s">
        <v>33</v>
      </c>
      <c r="AX429" s="13" t="s">
        <v>72</v>
      </c>
      <c r="AY429" s="206" t="s">
        <v>137</v>
      </c>
    </row>
    <row r="430" spans="1:65" s="13" customFormat="1" ht="11.25" x14ac:dyDescent="0.2">
      <c r="B430" s="195"/>
      <c r="C430" s="196"/>
      <c r="D430" s="197" t="s">
        <v>148</v>
      </c>
      <c r="E430" s="198" t="s">
        <v>19</v>
      </c>
      <c r="F430" s="199" t="s">
        <v>1369</v>
      </c>
      <c r="G430" s="196"/>
      <c r="H430" s="200">
        <v>4.41</v>
      </c>
      <c r="I430" s="201"/>
      <c r="J430" s="196"/>
      <c r="K430" s="196"/>
      <c r="L430" s="202"/>
      <c r="M430" s="203"/>
      <c r="N430" s="204"/>
      <c r="O430" s="204"/>
      <c r="P430" s="204"/>
      <c r="Q430" s="204"/>
      <c r="R430" s="204"/>
      <c r="S430" s="204"/>
      <c r="T430" s="205"/>
      <c r="AT430" s="206" t="s">
        <v>148</v>
      </c>
      <c r="AU430" s="206" t="s">
        <v>82</v>
      </c>
      <c r="AV430" s="13" t="s">
        <v>82</v>
      </c>
      <c r="AW430" s="13" t="s">
        <v>33</v>
      </c>
      <c r="AX430" s="13" t="s">
        <v>72</v>
      </c>
      <c r="AY430" s="206" t="s">
        <v>137</v>
      </c>
    </row>
    <row r="431" spans="1:65" s="15" customFormat="1" ht="11.25" x14ac:dyDescent="0.2">
      <c r="B431" s="217"/>
      <c r="C431" s="218"/>
      <c r="D431" s="197" t="s">
        <v>148</v>
      </c>
      <c r="E431" s="219" t="s">
        <v>19</v>
      </c>
      <c r="F431" s="220" t="s">
        <v>189</v>
      </c>
      <c r="G431" s="218"/>
      <c r="H431" s="221">
        <v>20.309999999999999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148</v>
      </c>
      <c r="AU431" s="227" t="s">
        <v>82</v>
      </c>
      <c r="AV431" s="15" t="s">
        <v>144</v>
      </c>
      <c r="AW431" s="15" t="s">
        <v>33</v>
      </c>
      <c r="AX431" s="15" t="s">
        <v>80</v>
      </c>
      <c r="AY431" s="227" t="s">
        <v>137</v>
      </c>
    </row>
    <row r="432" spans="1:65" s="2" customFormat="1" ht="24.2" customHeight="1" x14ac:dyDescent="0.2">
      <c r="A432" s="36"/>
      <c r="B432" s="37"/>
      <c r="C432" s="176" t="s">
        <v>826</v>
      </c>
      <c r="D432" s="176" t="s">
        <v>140</v>
      </c>
      <c r="E432" s="177" t="s">
        <v>1237</v>
      </c>
      <c r="F432" s="178" t="s">
        <v>1238</v>
      </c>
      <c r="G432" s="179" t="s">
        <v>170</v>
      </c>
      <c r="H432" s="180">
        <v>0.75</v>
      </c>
      <c r="I432" s="181"/>
      <c r="J432" s="182">
        <f>ROUND(I432*H432,2)</f>
        <v>0</v>
      </c>
      <c r="K432" s="183"/>
      <c r="L432" s="41"/>
      <c r="M432" s="184" t="s">
        <v>19</v>
      </c>
      <c r="N432" s="185" t="s">
        <v>43</v>
      </c>
      <c r="O432" s="66"/>
      <c r="P432" s="186">
        <f>O432*H432</f>
        <v>0</v>
      </c>
      <c r="Q432" s="186">
        <v>0</v>
      </c>
      <c r="R432" s="186">
        <f>Q432*H432</f>
        <v>0</v>
      </c>
      <c r="S432" s="186">
        <v>0</v>
      </c>
      <c r="T432" s="187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8" t="s">
        <v>244</v>
      </c>
      <c r="AT432" s="188" t="s">
        <v>140</v>
      </c>
      <c r="AU432" s="188" t="s">
        <v>82</v>
      </c>
      <c r="AY432" s="19" t="s">
        <v>137</v>
      </c>
      <c r="BE432" s="189">
        <f>IF(N432="základní",J432,0)</f>
        <v>0</v>
      </c>
      <c r="BF432" s="189">
        <f>IF(N432="snížená",J432,0)</f>
        <v>0</v>
      </c>
      <c r="BG432" s="189">
        <f>IF(N432="zákl. přenesená",J432,0)</f>
        <v>0</v>
      </c>
      <c r="BH432" s="189">
        <f>IF(N432="sníž. přenesená",J432,0)</f>
        <v>0</v>
      </c>
      <c r="BI432" s="189">
        <f>IF(N432="nulová",J432,0)</f>
        <v>0</v>
      </c>
      <c r="BJ432" s="19" t="s">
        <v>80</v>
      </c>
      <c r="BK432" s="189">
        <f>ROUND(I432*H432,2)</f>
        <v>0</v>
      </c>
      <c r="BL432" s="19" t="s">
        <v>244</v>
      </c>
      <c r="BM432" s="188" t="s">
        <v>1523</v>
      </c>
    </row>
    <row r="433" spans="1:65" s="2" customFormat="1" ht="11.25" x14ac:dyDescent="0.2">
      <c r="A433" s="36"/>
      <c r="B433" s="37"/>
      <c r="C433" s="38"/>
      <c r="D433" s="190" t="s">
        <v>146</v>
      </c>
      <c r="E433" s="38"/>
      <c r="F433" s="191" t="s">
        <v>1240</v>
      </c>
      <c r="G433" s="38"/>
      <c r="H433" s="38"/>
      <c r="I433" s="192"/>
      <c r="J433" s="38"/>
      <c r="K433" s="38"/>
      <c r="L433" s="41"/>
      <c r="M433" s="193"/>
      <c r="N433" s="194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146</v>
      </c>
      <c r="AU433" s="19" t="s">
        <v>82</v>
      </c>
    </row>
    <row r="434" spans="1:65" s="12" customFormat="1" ht="22.9" customHeight="1" x14ac:dyDescent="0.2">
      <c r="B434" s="160"/>
      <c r="C434" s="161"/>
      <c r="D434" s="162" t="s">
        <v>71</v>
      </c>
      <c r="E434" s="174" t="s">
        <v>1241</v>
      </c>
      <c r="F434" s="174" t="s">
        <v>1242</v>
      </c>
      <c r="G434" s="161"/>
      <c r="H434" s="161"/>
      <c r="I434" s="164"/>
      <c r="J434" s="175">
        <f>BK434</f>
        <v>0</v>
      </c>
      <c r="K434" s="161"/>
      <c r="L434" s="166"/>
      <c r="M434" s="167"/>
      <c r="N434" s="168"/>
      <c r="O434" s="168"/>
      <c r="P434" s="169">
        <f>SUM(P435:P448)</f>
        <v>0</v>
      </c>
      <c r="Q434" s="168"/>
      <c r="R434" s="169">
        <f>SUM(R435:R448)</f>
        <v>1.4259300000000002E-3</v>
      </c>
      <c r="S434" s="168"/>
      <c r="T434" s="170">
        <f>SUM(T435:T448)</f>
        <v>0</v>
      </c>
      <c r="AR434" s="171" t="s">
        <v>82</v>
      </c>
      <c r="AT434" s="172" t="s">
        <v>71</v>
      </c>
      <c r="AU434" s="172" t="s">
        <v>80</v>
      </c>
      <c r="AY434" s="171" t="s">
        <v>137</v>
      </c>
      <c r="BK434" s="173">
        <f>SUM(BK435:BK448)</f>
        <v>0</v>
      </c>
    </row>
    <row r="435" spans="1:65" s="2" customFormat="1" ht="16.5" customHeight="1" x14ac:dyDescent="0.2">
      <c r="A435" s="36"/>
      <c r="B435" s="37"/>
      <c r="C435" s="176" t="s">
        <v>831</v>
      </c>
      <c r="D435" s="176" t="s">
        <v>140</v>
      </c>
      <c r="E435" s="177" t="s">
        <v>1244</v>
      </c>
      <c r="F435" s="178" t="s">
        <v>1245</v>
      </c>
      <c r="G435" s="179" t="s">
        <v>143</v>
      </c>
      <c r="H435" s="180">
        <v>4.9169999999999998</v>
      </c>
      <c r="I435" s="181"/>
      <c r="J435" s="182">
        <f>ROUND(I435*H435,2)</f>
        <v>0</v>
      </c>
      <c r="K435" s="183"/>
      <c r="L435" s="41"/>
      <c r="M435" s="184" t="s">
        <v>19</v>
      </c>
      <c r="N435" s="185" t="s">
        <v>43</v>
      </c>
      <c r="O435" s="66"/>
      <c r="P435" s="186">
        <f>O435*H435</f>
        <v>0</v>
      </c>
      <c r="Q435" s="186">
        <v>1.7000000000000001E-4</v>
      </c>
      <c r="R435" s="186">
        <f>Q435*H435</f>
        <v>8.3589000000000005E-4</v>
      </c>
      <c r="S435" s="186">
        <v>0</v>
      </c>
      <c r="T435" s="187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8" t="s">
        <v>244</v>
      </c>
      <c r="AT435" s="188" t="s">
        <v>140</v>
      </c>
      <c r="AU435" s="188" t="s">
        <v>82</v>
      </c>
      <c r="AY435" s="19" t="s">
        <v>137</v>
      </c>
      <c r="BE435" s="189">
        <f>IF(N435="základní",J435,0)</f>
        <v>0</v>
      </c>
      <c r="BF435" s="189">
        <f>IF(N435="snížená",J435,0)</f>
        <v>0</v>
      </c>
      <c r="BG435" s="189">
        <f>IF(N435="zákl. přenesená",J435,0)</f>
        <v>0</v>
      </c>
      <c r="BH435" s="189">
        <f>IF(N435="sníž. přenesená",J435,0)</f>
        <v>0</v>
      </c>
      <c r="BI435" s="189">
        <f>IF(N435="nulová",J435,0)</f>
        <v>0</v>
      </c>
      <c r="BJ435" s="19" t="s">
        <v>80</v>
      </c>
      <c r="BK435" s="189">
        <f>ROUND(I435*H435,2)</f>
        <v>0</v>
      </c>
      <c r="BL435" s="19" t="s">
        <v>244</v>
      </c>
      <c r="BM435" s="188" t="s">
        <v>1524</v>
      </c>
    </row>
    <row r="436" spans="1:65" s="2" customFormat="1" ht="11.25" x14ac:dyDescent="0.2">
      <c r="A436" s="36"/>
      <c r="B436" s="37"/>
      <c r="C436" s="38"/>
      <c r="D436" s="190" t="s">
        <v>146</v>
      </c>
      <c r="E436" s="38"/>
      <c r="F436" s="191" t="s">
        <v>1247</v>
      </c>
      <c r="G436" s="38"/>
      <c r="H436" s="38"/>
      <c r="I436" s="192"/>
      <c r="J436" s="38"/>
      <c r="K436" s="38"/>
      <c r="L436" s="41"/>
      <c r="M436" s="193"/>
      <c r="N436" s="194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146</v>
      </c>
      <c r="AU436" s="19" t="s">
        <v>82</v>
      </c>
    </row>
    <row r="437" spans="1:65" s="14" customFormat="1" ht="11.25" x14ac:dyDescent="0.2">
      <c r="B437" s="207"/>
      <c r="C437" s="208"/>
      <c r="D437" s="197" t="s">
        <v>148</v>
      </c>
      <c r="E437" s="209" t="s">
        <v>19</v>
      </c>
      <c r="F437" s="210" t="s">
        <v>1248</v>
      </c>
      <c r="G437" s="208"/>
      <c r="H437" s="209" t="s">
        <v>19</v>
      </c>
      <c r="I437" s="211"/>
      <c r="J437" s="208"/>
      <c r="K437" s="208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148</v>
      </c>
      <c r="AU437" s="216" t="s">
        <v>82</v>
      </c>
      <c r="AV437" s="14" t="s">
        <v>80</v>
      </c>
      <c r="AW437" s="14" t="s">
        <v>33</v>
      </c>
      <c r="AX437" s="14" t="s">
        <v>72</v>
      </c>
      <c r="AY437" s="216" t="s">
        <v>137</v>
      </c>
    </row>
    <row r="438" spans="1:65" s="13" customFormat="1" ht="11.25" x14ac:dyDescent="0.2">
      <c r="B438" s="195"/>
      <c r="C438" s="196"/>
      <c r="D438" s="197" t="s">
        <v>148</v>
      </c>
      <c r="E438" s="198" t="s">
        <v>19</v>
      </c>
      <c r="F438" s="199" t="s">
        <v>1525</v>
      </c>
      <c r="G438" s="196"/>
      <c r="H438" s="200">
        <v>0.90800000000000003</v>
      </c>
      <c r="I438" s="201"/>
      <c r="J438" s="196"/>
      <c r="K438" s="196"/>
      <c r="L438" s="202"/>
      <c r="M438" s="203"/>
      <c r="N438" s="204"/>
      <c r="O438" s="204"/>
      <c r="P438" s="204"/>
      <c r="Q438" s="204"/>
      <c r="R438" s="204"/>
      <c r="S438" s="204"/>
      <c r="T438" s="205"/>
      <c r="AT438" s="206" t="s">
        <v>148</v>
      </c>
      <c r="AU438" s="206" t="s">
        <v>82</v>
      </c>
      <c r="AV438" s="13" t="s">
        <v>82</v>
      </c>
      <c r="AW438" s="13" t="s">
        <v>33</v>
      </c>
      <c r="AX438" s="13" t="s">
        <v>72</v>
      </c>
      <c r="AY438" s="206" t="s">
        <v>137</v>
      </c>
    </row>
    <row r="439" spans="1:65" s="13" customFormat="1" ht="11.25" x14ac:dyDescent="0.2">
      <c r="B439" s="195"/>
      <c r="C439" s="196"/>
      <c r="D439" s="197" t="s">
        <v>148</v>
      </c>
      <c r="E439" s="198" t="s">
        <v>19</v>
      </c>
      <c r="F439" s="199" t="s">
        <v>1526</v>
      </c>
      <c r="G439" s="196"/>
      <c r="H439" s="200">
        <v>0.92800000000000005</v>
      </c>
      <c r="I439" s="201"/>
      <c r="J439" s="196"/>
      <c r="K439" s="196"/>
      <c r="L439" s="202"/>
      <c r="M439" s="203"/>
      <c r="N439" s="204"/>
      <c r="O439" s="204"/>
      <c r="P439" s="204"/>
      <c r="Q439" s="204"/>
      <c r="R439" s="204"/>
      <c r="S439" s="204"/>
      <c r="T439" s="205"/>
      <c r="AT439" s="206" t="s">
        <v>148</v>
      </c>
      <c r="AU439" s="206" t="s">
        <v>82</v>
      </c>
      <c r="AV439" s="13" t="s">
        <v>82</v>
      </c>
      <c r="AW439" s="13" t="s">
        <v>33</v>
      </c>
      <c r="AX439" s="13" t="s">
        <v>72</v>
      </c>
      <c r="AY439" s="206" t="s">
        <v>137</v>
      </c>
    </row>
    <row r="440" spans="1:65" s="13" customFormat="1" ht="11.25" x14ac:dyDescent="0.2">
      <c r="B440" s="195"/>
      <c r="C440" s="196"/>
      <c r="D440" s="197" t="s">
        <v>148</v>
      </c>
      <c r="E440" s="198" t="s">
        <v>19</v>
      </c>
      <c r="F440" s="199" t="s">
        <v>1527</v>
      </c>
      <c r="G440" s="196"/>
      <c r="H440" s="200">
        <v>3.081</v>
      </c>
      <c r="I440" s="201"/>
      <c r="J440" s="196"/>
      <c r="K440" s="196"/>
      <c r="L440" s="202"/>
      <c r="M440" s="203"/>
      <c r="N440" s="204"/>
      <c r="O440" s="204"/>
      <c r="P440" s="204"/>
      <c r="Q440" s="204"/>
      <c r="R440" s="204"/>
      <c r="S440" s="204"/>
      <c r="T440" s="205"/>
      <c r="AT440" s="206" t="s">
        <v>148</v>
      </c>
      <c r="AU440" s="206" t="s">
        <v>82</v>
      </c>
      <c r="AV440" s="13" t="s">
        <v>82</v>
      </c>
      <c r="AW440" s="13" t="s">
        <v>33</v>
      </c>
      <c r="AX440" s="13" t="s">
        <v>72</v>
      </c>
      <c r="AY440" s="206" t="s">
        <v>137</v>
      </c>
    </row>
    <row r="441" spans="1:65" s="15" customFormat="1" ht="11.25" x14ac:dyDescent="0.2">
      <c r="B441" s="217"/>
      <c r="C441" s="218"/>
      <c r="D441" s="197" t="s">
        <v>148</v>
      </c>
      <c r="E441" s="219" t="s">
        <v>19</v>
      </c>
      <c r="F441" s="220" t="s">
        <v>189</v>
      </c>
      <c r="G441" s="218"/>
      <c r="H441" s="221">
        <v>4.9169999999999998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148</v>
      </c>
      <c r="AU441" s="227" t="s">
        <v>82</v>
      </c>
      <c r="AV441" s="15" t="s">
        <v>144</v>
      </c>
      <c r="AW441" s="15" t="s">
        <v>33</v>
      </c>
      <c r="AX441" s="15" t="s">
        <v>80</v>
      </c>
      <c r="AY441" s="227" t="s">
        <v>137</v>
      </c>
    </row>
    <row r="442" spans="1:65" s="2" customFormat="1" ht="16.5" customHeight="1" x14ac:dyDescent="0.2">
      <c r="A442" s="36"/>
      <c r="B442" s="37"/>
      <c r="C442" s="176" t="s">
        <v>838</v>
      </c>
      <c r="D442" s="176" t="s">
        <v>140</v>
      </c>
      <c r="E442" s="177" t="s">
        <v>1252</v>
      </c>
      <c r="F442" s="178" t="s">
        <v>1253</v>
      </c>
      <c r="G442" s="179" t="s">
        <v>143</v>
      </c>
      <c r="H442" s="180">
        <v>4.9169999999999998</v>
      </c>
      <c r="I442" s="181"/>
      <c r="J442" s="182">
        <f>ROUND(I442*H442,2)</f>
        <v>0</v>
      </c>
      <c r="K442" s="183"/>
      <c r="L442" s="41"/>
      <c r="M442" s="184" t="s">
        <v>19</v>
      </c>
      <c r="N442" s="185" t="s">
        <v>43</v>
      </c>
      <c r="O442" s="66"/>
      <c r="P442" s="186">
        <f>O442*H442</f>
        <v>0</v>
      </c>
      <c r="Q442" s="186">
        <v>1.2E-4</v>
      </c>
      <c r="R442" s="186">
        <f>Q442*H442</f>
        <v>5.9004000000000001E-4</v>
      </c>
      <c r="S442" s="186">
        <v>0</v>
      </c>
      <c r="T442" s="187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8" t="s">
        <v>244</v>
      </c>
      <c r="AT442" s="188" t="s">
        <v>140</v>
      </c>
      <c r="AU442" s="188" t="s">
        <v>82</v>
      </c>
      <c r="AY442" s="19" t="s">
        <v>137</v>
      </c>
      <c r="BE442" s="189">
        <f>IF(N442="základní",J442,0)</f>
        <v>0</v>
      </c>
      <c r="BF442" s="189">
        <f>IF(N442="snížená",J442,0)</f>
        <v>0</v>
      </c>
      <c r="BG442" s="189">
        <f>IF(N442="zákl. přenesená",J442,0)</f>
        <v>0</v>
      </c>
      <c r="BH442" s="189">
        <f>IF(N442="sníž. přenesená",J442,0)</f>
        <v>0</v>
      </c>
      <c r="BI442" s="189">
        <f>IF(N442="nulová",J442,0)</f>
        <v>0</v>
      </c>
      <c r="BJ442" s="19" t="s">
        <v>80</v>
      </c>
      <c r="BK442" s="189">
        <f>ROUND(I442*H442,2)</f>
        <v>0</v>
      </c>
      <c r="BL442" s="19" t="s">
        <v>244</v>
      </c>
      <c r="BM442" s="188" t="s">
        <v>1528</v>
      </c>
    </row>
    <row r="443" spans="1:65" s="2" customFormat="1" ht="11.25" x14ac:dyDescent="0.2">
      <c r="A443" s="36"/>
      <c r="B443" s="37"/>
      <c r="C443" s="38"/>
      <c r="D443" s="190" t="s">
        <v>146</v>
      </c>
      <c r="E443" s="38"/>
      <c r="F443" s="191" t="s">
        <v>1255</v>
      </c>
      <c r="G443" s="38"/>
      <c r="H443" s="38"/>
      <c r="I443" s="192"/>
      <c r="J443" s="38"/>
      <c r="K443" s="38"/>
      <c r="L443" s="41"/>
      <c r="M443" s="193"/>
      <c r="N443" s="194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146</v>
      </c>
      <c r="AU443" s="19" t="s">
        <v>82</v>
      </c>
    </row>
    <row r="444" spans="1:65" s="14" customFormat="1" ht="11.25" x14ac:dyDescent="0.2">
      <c r="B444" s="207"/>
      <c r="C444" s="208"/>
      <c r="D444" s="197" t="s">
        <v>148</v>
      </c>
      <c r="E444" s="209" t="s">
        <v>19</v>
      </c>
      <c r="F444" s="210" t="s">
        <v>1248</v>
      </c>
      <c r="G444" s="208"/>
      <c r="H444" s="209" t="s">
        <v>19</v>
      </c>
      <c r="I444" s="211"/>
      <c r="J444" s="208"/>
      <c r="K444" s="208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148</v>
      </c>
      <c r="AU444" s="216" t="s">
        <v>82</v>
      </c>
      <c r="AV444" s="14" t="s">
        <v>80</v>
      </c>
      <c r="AW444" s="14" t="s">
        <v>33</v>
      </c>
      <c r="AX444" s="14" t="s">
        <v>72</v>
      </c>
      <c r="AY444" s="216" t="s">
        <v>137</v>
      </c>
    </row>
    <row r="445" spans="1:65" s="13" customFormat="1" ht="11.25" x14ac:dyDescent="0.2">
      <c r="B445" s="195"/>
      <c r="C445" s="196"/>
      <c r="D445" s="197" t="s">
        <v>148</v>
      </c>
      <c r="E445" s="198" t="s">
        <v>19</v>
      </c>
      <c r="F445" s="199" t="s">
        <v>1525</v>
      </c>
      <c r="G445" s="196"/>
      <c r="H445" s="200">
        <v>0.90800000000000003</v>
      </c>
      <c r="I445" s="201"/>
      <c r="J445" s="196"/>
      <c r="K445" s="196"/>
      <c r="L445" s="202"/>
      <c r="M445" s="203"/>
      <c r="N445" s="204"/>
      <c r="O445" s="204"/>
      <c r="P445" s="204"/>
      <c r="Q445" s="204"/>
      <c r="R445" s="204"/>
      <c r="S445" s="204"/>
      <c r="T445" s="205"/>
      <c r="AT445" s="206" t="s">
        <v>148</v>
      </c>
      <c r="AU445" s="206" t="s">
        <v>82</v>
      </c>
      <c r="AV445" s="13" t="s">
        <v>82</v>
      </c>
      <c r="AW445" s="13" t="s">
        <v>33</v>
      </c>
      <c r="AX445" s="13" t="s">
        <v>72</v>
      </c>
      <c r="AY445" s="206" t="s">
        <v>137</v>
      </c>
    </row>
    <row r="446" spans="1:65" s="13" customFormat="1" ht="11.25" x14ac:dyDescent="0.2">
      <c r="B446" s="195"/>
      <c r="C446" s="196"/>
      <c r="D446" s="197" t="s">
        <v>148</v>
      </c>
      <c r="E446" s="198" t="s">
        <v>19</v>
      </c>
      <c r="F446" s="199" t="s">
        <v>1526</v>
      </c>
      <c r="G446" s="196"/>
      <c r="H446" s="200">
        <v>0.92800000000000005</v>
      </c>
      <c r="I446" s="201"/>
      <c r="J446" s="196"/>
      <c r="K446" s="196"/>
      <c r="L446" s="202"/>
      <c r="M446" s="203"/>
      <c r="N446" s="204"/>
      <c r="O446" s="204"/>
      <c r="P446" s="204"/>
      <c r="Q446" s="204"/>
      <c r="R446" s="204"/>
      <c r="S446" s="204"/>
      <c r="T446" s="205"/>
      <c r="AT446" s="206" t="s">
        <v>148</v>
      </c>
      <c r="AU446" s="206" t="s">
        <v>82</v>
      </c>
      <c r="AV446" s="13" t="s">
        <v>82</v>
      </c>
      <c r="AW446" s="13" t="s">
        <v>33</v>
      </c>
      <c r="AX446" s="13" t="s">
        <v>72</v>
      </c>
      <c r="AY446" s="206" t="s">
        <v>137</v>
      </c>
    </row>
    <row r="447" spans="1:65" s="13" customFormat="1" ht="11.25" x14ac:dyDescent="0.2">
      <c r="B447" s="195"/>
      <c r="C447" s="196"/>
      <c r="D447" s="197" t="s">
        <v>148</v>
      </c>
      <c r="E447" s="198" t="s">
        <v>19</v>
      </c>
      <c r="F447" s="199" t="s">
        <v>1527</v>
      </c>
      <c r="G447" s="196"/>
      <c r="H447" s="200">
        <v>3.081</v>
      </c>
      <c r="I447" s="201"/>
      <c r="J447" s="196"/>
      <c r="K447" s="196"/>
      <c r="L447" s="202"/>
      <c r="M447" s="203"/>
      <c r="N447" s="204"/>
      <c r="O447" s="204"/>
      <c r="P447" s="204"/>
      <c r="Q447" s="204"/>
      <c r="R447" s="204"/>
      <c r="S447" s="204"/>
      <c r="T447" s="205"/>
      <c r="AT447" s="206" t="s">
        <v>148</v>
      </c>
      <c r="AU447" s="206" t="s">
        <v>82</v>
      </c>
      <c r="AV447" s="13" t="s">
        <v>82</v>
      </c>
      <c r="AW447" s="13" t="s">
        <v>33</v>
      </c>
      <c r="AX447" s="13" t="s">
        <v>72</v>
      </c>
      <c r="AY447" s="206" t="s">
        <v>137</v>
      </c>
    </row>
    <row r="448" spans="1:65" s="15" customFormat="1" ht="11.25" x14ac:dyDescent="0.2">
      <c r="B448" s="217"/>
      <c r="C448" s="218"/>
      <c r="D448" s="197" t="s">
        <v>148</v>
      </c>
      <c r="E448" s="219" t="s">
        <v>19</v>
      </c>
      <c r="F448" s="220" t="s">
        <v>189</v>
      </c>
      <c r="G448" s="218"/>
      <c r="H448" s="221">
        <v>4.9169999999999998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148</v>
      </c>
      <c r="AU448" s="227" t="s">
        <v>82</v>
      </c>
      <c r="AV448" s="15" t="s">
        <v>144</v>
      </c>
      <c r="AW448" s="15" t="s">
        <v>33</v>
      </c>
      <c r="AX448" s="15" t="s">
        <v>80</v>
      </c>
      <c r="AY448" s="227" t="s">
        <v>137</v>
      </c>
    </row>
    <row r="449" spans="1:65" s="12" customFormat="1" ht="22.9" customHeight="1" x14ac:dyDescent="0.2">
      <c r="B449" s="160"/>
      <c r="C449" s="161"/>
      <c r="D449" s="162" t="s">
        <v>71</v>
      </c>
      <c r="E449" s="174" t="s">
        <v>1256</v>
      </c>
      <c r="F449" s="174" t="s">
        <v>1257</v>
      </c>
      <c r="G449" s="161"/>
      <c r="H449" s="161"/>
      <c r="I449" s="164"/>
      <c r="J449" s="175">
        <f>BK449</f>
        <v>0</v>
      </c>
      <c r="K449" s="161"/>
      <c r="L449" s="166"/>
      <c r="M449" s="167"/>
      <c r="N449" s="168"/>
      <c r="O449" s="168"/>
      <c r="P449" s="169">
        <f>SUM(P450:P456)</f>
        <v>0</v>
      </c>
      <c r="Q449" s="168"/>
      <c r="R449" s="169">
        <f>SUM(R450:R456)</f>
        <v>7.2477960000000008E-2</v>
      </c>
      <c r="S449" s="168"/>
      <c r="T449" s="170">
        <f>SUM(T450:T456)</f>
        <v>0</v>
      </c>
      <c r="AR449" s="171" t="s">
        <v>82</v>
      </c>
      <c r="AT449" s="172" t="s">
        <v>71</v>
      </c>
      <c r="AU449" s="172" t="s">
        <v>80</v>
      </c>
      <c r="AY449" s="171" t="s">
        <v>137</v>
      </c>
      <c r="BK449" s="173">
        <f>SUM(BK450:BK456)</f>
        <v>0</v>
      </c>
    </row>
    <row r="450" spans="1:65" s="2" customFormat="1" ht="24.2" customHeight="1" x14ac:dyDescent="0.2">
      <c r="A450" s="36"/>
      <c r="B450" s="37"/>
      <c r="C450" s="176" t="s">
        <v>842</v>
      </c>
      <c r="D450" s="176" t="s">
        <v>140</v>
      </c>
      <c r="E450" s="177" t="s">
        <v>1259</v>
      </c>
      <c r="F450" s="178" t="s">
        <v>1260</v>
      </c>
      <c r="G450" s="179" t="s">
        <v>143</v>
      </c>
      <c r="H450" s="180">
        <v>249.92400000000001</v>
      </c>
      <c r="I450" s="181"/>
      <c r="J450" s="182">
        <f>ROUND(I450*H450,2)</f>
        <v>0</v>
      </c>
      <c r="K450" s="183"/>
      <c r="L450" s="41"/>
      <c r="M450" s="184" t="s">
        <v>19</v>
      </c>
      <c r="N450" s="185" t="s">
        <v>43</v>
      </c>
      <c r="O450" s="66"/>
      <c r="P450" s="186">
        <f>O450*H450</f>
        <v>0</v>
      </c>
      <c r="Q450" s="186">
        <v>2.9E-4</v>
      </c>
      <c r="R450" s="186">
        <f>Q450*H450</f>
        <v>7.2477960000000008E-2</v>
      </c>
      <c r="S450" s="186">
        <v>0</v>
      </c>
      <c r="T450" s="187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8" t="s">
        <v>244</v>
      </c>
      <c r="AT450" s="188" t="s">
        <v>140</v>
      </c>
      <c r="AU450" s="188" t="s">
        <v>82</v>
      </c>
      <c r="AY450" s="19" t="s">
        <v>137</v>
      </c>
      <c r="BE450" s="189">
        <f>IF(N450="základní",J450,0)</f>
        <v>0</v>
      </c>
      <c r="BF450" s="189">
        <f>IF(N450="snížená",J450,0)</f>
        <v>0</v>
      </c>
      <c r="BG450" s="189">
        <f>IF(N450="zákl. přenesená",J450,0)</f>
        <v>0</v>
      </c>
      <c r="BH450" s="189">
        <f>IF(N450="sníž. přenesená",J450,0)</f>
        <v>0</v>
      </c>
      <c r="BI450" s="189">
        <f>IF(N450="nulová",J450,0)</f>
        <v>0</v>
      </c>
      <c r="BJ450" s="19" t="s">
        <v>80</v>
      </c>
      <c r="BK450" s="189">
        <f>ROUND(I450*H450,2)</f>
        <v>0</v>
      </c>
      <c r="BL450" s="19" t="s">
        <v>244</v>
      </c>
      <c r="BM450" s="188" t="s">
        <v>1529</v>
      </c>
    </row>
    <row r="451" spans="1:65" s="2" customFormat="1" ht="11.25" x14ac:dyDescent="0.2">
      <c r="A451" s="36"/>
      <c r="B451" s="37"/>
      <c r="C451" s="38"/>
      <c r="D451" s="190" t="s">
        <v>146</v>
      </c>
      <c r="E451" s="38"/>
      <c r="F451" s="191" t="s">
        <v>1262</v>
      </c>
      <c r="G451" s="38"/>
      <c r="H451" s="38"/>
      <c r="I451" s="192"/>
      <c r="J451" s="38"/>
      <c r="K451" s="38"/>
      <c r="L451" s="41"/>
      <c r="M451" s="193"/>
      <c r="N451" s="194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146</v>
      </c>
      <c r="AU451" s="19" t="s">
        <v>82</v>
      </c>
    </row>
    <row r="452" spans="1:65" s="14" customFormat="1" ht="11.25" x14ac:dyDescent="0.2">
      <c r="B452" s="207"/>
      <c r="C452" s="208"/>
      <c r="D452" s="197" t="s">
        <v>148</v>
      </c>
      <c r="E452" s="209" t="s">
        <v>19</v>
      </c>
      <c r="F452" s="210" t="s">
        <v>1263</v>
      </c>
      <c r="G452" s="208"/>
      <c r="H452" s="209" t="s">
        <v>19</v>
      </c>
      <c r="I452" s="211"/>
      <c r="J452" s="208"/>
      <c r="K452" s="208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148</v>
      </c>
      <c r="AU452" s="216" t="s">
        <v>82</v>
      </c>
      <c r="AV452" s="14" t="s">
        <v>80</v>
      </c>
      <c r="AW452" s="14" t="s">
        <v>33</v>
      </c>
      <c r="AX452" s="14" t="s">
        <v>72</v>
      </c>
      <c r="AY452" s="216" t="s">
        <v>137</v>
      </c>
    </row>
    <row r="453" spans="1:65" s="13" customFormat="1" ht="11.25" x14ac:dyDescent="0.2">
      <c r="B453" s="195"/>
      <c r="C453" s="196"/>
      <c r="D453" s="197" t="s">
        <v>148</v>
      </c>
      <c r="E453" s="198" t="s">
        <v>19</v>
      </c>
      <c r="F453" s="199" t="s">
        <v>1530</v>
      </c>
      <c r="G453" s="196"/>
      <c r="H453" s="200">
        <v>194.82400000000001</v>
      </c>
      <c r="I453" s="201"/>
      <c r="J453" s="196"/>
      <c r="K453" s="196"/>
      <c r="L453" s="202"/>
      <c r="M453" s="203"/>
      <c r="N453" s="204"/>
      <c r="O453" s="204"/>
      <c r="P453" s="204"/>
      <c r="Q453" s="204"/>
      <c r="R453" s="204"/>
      <c r="S453" s="204"/>
      <c r="T453" s="205"/>
      <c r="AT453" s="206" t="s">
        <v>148</v>
      </c>
      <c r="AU453" s="206" t="s">
        <v>82</v>
      </c>
      <c r="AV453" s="13" t="s">
        <v>82</v>
      </c>
      <c r="AW453" s="13" t="s">
        <v>33</v>
      </c>
      <c r="AX453" s="13" t="s">
        <v>72</v>
      </c>
      <c r="AY453" s="206" t="s">
        <v>137</v>
      </c>
    </row>
    <row r="454" spans="1:65" s="14" customFormat="1" ht="11.25" x14ac:dyDescent="0.2">
      <c r="B454" s="207"/>
      <c r="C454" s="208"/>
      <c r="D454" s="197" t="s">
        <v>148</v>
      </c>
      <c r="E454" s="209" t="s">
        <v>19</v>
      </c>
      <c r="F454" s="210" t="s">
        <v>1265</v>
      </c>
      <c r="G454" s="208"/>
      <c r="H454" s="209" t="s">
        <v>19</v>
      </c>
      <c r="I454" s="211"/>
      <c r="J454" s="208"/>
      <c r="K454" s="208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148</v>
      </c>
      <c r="AU454" s="216" t="s">
        <v>82</v>
      </c>
      <c r="AV454" s="14" t="s">
        <v>80</v>
      </c>
      <c r="AW454" s="14" t="s">
        <v>33</v>
      </c>
      <c r="AX454" s="14" t="s">
        <v>72</v>
      </c>
      <c r="AY454" s="216" t="s">
        <v>137</v>
      </c>
    </row>
    <row r="455" spans="1:65" s="13" customFormat="1" ht="11.25" x14ac:dyDescent="0.2">
      <c r="B455" s="195"/>
      <c r="C455" s="196"/>
      <c r="D455" s="197" t="s">
        <v>148</v>
      </c>
      <c r="E455" s="198" t="s">
        <v>19</v>
      </c>
      <c r="F455" s="199" t="s">
        <v>1453</v>
      </c>
      <c r="G455" s="196"/>
      <c r="H455" s="200">
        <v>55.1</v>
      </c>
      <c r="I455" s="201"/>
      <c r="J455" s="196"/>
      <c r="K455" s="196"/>
      <c r="L455" s="202"/>
      <c r="M455" s="203"/>
      <c r="N455" s="204"/>
      <c r="O455" s="204"/>
      <c r="P455" s="204"/>
      <c r="Q455" s="204"/>
      <c r="R455" s="204"/>
      <c r="S455" s="204"/>
      <c r="T455" s="205"/>
      <c r="AT455" s="206" t="s">
        <v>148</v>
      </c>
      <c r="AU455" s="206" t="s">
        <v>82</v>
      </c>
      <c r="AV455" s="13" t="s">
        <v>82</v>
      </c>
      <c r="AW455" s="13" t="s">
        <v>33</v>
      </c>
      <c r="AX455" s="13" t="s">
        <v>72</v>
      </c>
      <c r="AY455" s="206" t="s">
        <v>137</v>
      </c>
    </row>
    <row r="456" spans="1:65" s="15" customFormat="1" ht="11.25" x14ac:dyDescent="0.2">
      <c r="B456" s="217"/>
      <c r="C456" s="218"/>
      <c r="D456" s="197" t="s">
        <v>148</v>
      </c>
      <c r="E456" s="219" t="s">
        <v>19</v>
      </c>
      <c r="F456" s="220" t="s">
        <v>189</v>
      </c>
      <c r="G456" s="218"/>
      <c r="H456" s="221">
        <v>249.92400000000001</v>
      </c>
      <c r="I456" s="222"/>
      <c r="J456" s="218"/>
      <c r="K456" s="218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148</v>
      </c>
      <c r="AU456" s="227" t="s">
        <v>82</v>
      </c>
      <c r="AV456" s="15" t="s">
        <v>144</v>
      </c>
      <c r="AW456" s="15" t="s">
        <v>33</v>
      </c>
      <c r="AX456" s="15" t="s">
        <v>80</v>
      </c>
      <c r="AY456" s="227" t="s">
        <v>137</v>
      </c>
    </row>
    <row r="457" spans="1:65" s="12" customFormat="1" ht="25.9" customHeight="1" x14ac:dyDescent="0.2">
      <c r="B457" s="160"/>
      <c r="C457" s="161"/>
      <c r="D457" s="162" t="s">
        <v>71</v>
      </c>
      <c r="E457" s="163" t="s">
        <v>434</v>
      </c>
      <c r="F457" s="163" t="s">
        <v>1267</v>
      </c>
      <c r="G457" s="161"/>
      <c r="H457" s="161"/>
      <c r="I457" s="164"/>
      <c r="J457" s="165">
        <f>BK457</f>
        <v>0</v>
      </c>
      <c r="K457" s="161"/>
      <c r="L457" s="166"/>
      <c r="M457" s="167"/>
      <c r="N457" s="168"/>
      <c r="O457" s="168"/>
      <c r="P457" s="169">
        <f>P458</f>
        <v>0</v>
      </c>
      <c r="Q457" s="168"/>
      <c r="R457" s="169">
        <f>R458</f>
        <v>0</v>
      </c>
      <c r="S457" s="168"/>
      <c r="T457" s="170">
        <f>T458</f>
        <v>0</v>
      </c>
      <c r="AR457" s="171" t="s">
        <v>138</v>
      </c>
      <c r="AT457" s="172" t="s">
        <v>71</v>
      </c>
      <c r="AU457" s="172" t="s">
        <v>72</v>
      </c>
      <c r="AY457" s="171" t="s">
        <v>137</v>
      </c>
      <c r="BK457" s="173">
        <f>BK458</f>
        <v>0</v>
      </c>
    </row>
    <row r="458" spans="1:65" s="12" customFormat="1" ht="22.9" customHeight="1" x14ac:dyDescent="0.2">
      <c r="B458" s="160"/>
      <c r="C458" s="161"/>
      <c r="D458" s="162" t="s">
        <v>71</v>
      </c>
      <c r="E458" s="174" t="s">
        <v>1268</v>
      </c>
      <c r="F458" s="174" t="s">
        <v>1269</v>
      </c>
      <c r="G458" s="161"/>
      <c r="H458" s="161"/>
      <c r="I458" s="164"/>
      <c r="J458" s="175">
        <f>BK458</f>
        <v>0</v>
      </c>
      <c r="K458" s="161"/>
      <c r="L458" s="166"/>
      <c r="M458" s="167"/>
      <c r="N458" s="168"/>
      <c r="O458" s="168"/>
      <c r="P458" s="169">
        <f>P459</f>
        <v>0</v>
      </c>
      <c r="Q458" s="168"/>
      <c r="R458" s="169">
        <f>R459</f>
        <v>0</v>
      </c>
      <c r="S458" s="168"/>
      <c r="T458" s="170">
        <f>T459</f>
        <v>0</v>
      </c>
      <c r="AR458" s="171" t="s">
        <v>138</v>
      </c>
      <c r="AT458" s="172" t="s">
        <v>71</v>
      </c>
      <c r="AU458" s="172" t="s">
        <v>80</v>
      </c>
      <c r="AY458" s="171" t="s">
        <v>137</v>
      </c>
      <c r="BK458" s="173">
        <f>BK459</f>
        <v>0</v>
      </c>
    </row>
    <row r="459" spans="1:65" s="2" customFormat="1" ht="16.5" customHeight="1" x14ac:dyDescent="0.2">
      <c r="A459" s="36"/>
      <c r="B459" s="37"/>
      <c r="C459" s="176" t="s">
        <v>846</v>
      </c>
      <c r="D459" s="176" t="s">
        <v>140</v>
      </c>
      <c r="E459" s="177" t="s">
        <v>1531</v>
      </c>
      <c r="F459" s="178" t="s">
        <v>1272</v>
      </c>
      <c r="G459" s="179" t="s">
        <v>542</v>
      </c>
      <c r="H459" s="180">
        <v>1</v>
      </c>
      <c r="I459" s="181"/>
      <c r="J459" s="182">
        <f>ROUND(I459*H459,2)</f>
        <v>0</v>
      </c>
      <c r="K459" s="183"/>
      <c r="L459" s="41"/>
      <c r="M459" s="184" t="s">
        <v>19</v>
      </c>
      <c r="N459" s="185" t="s">
        <v>43</v>
      </c>
      <c r="O459" s="66"/>
      <c r="P459" s="186">
        <f>O459*H459</f>
        <v>0</v>
      </c>
      <c r="Q459" s="186">
        <v>0</v>
      </c>
      <c r="R459" s="186">
        <f>Q459*H459</f>
        <v>0</v>
      </c>
      <c r="S459" s="186">
        <v>0</v>
      </c>
      <c r="T459" s="187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8" t="s">
        <v>692</v>
      </c>
      <c r="AT459" s="188" t="s">
        <v>140</v>
      </c>
      <c r="AU459" s="188" t="s">
        <v>82</v>
      </c>
      <c r="AY459" s="19" t="s">
        <v>137</v>
      </c>
      <c r="BE459" s="189">
        <f>IF(N459="základní",J459,0)</f>
        <v>0</v>
      </c>
      <c r="BF459" s="189">
        <f>IF(N459="snížená",J459,0)</f>
        <v>0</v>
      </c>
      <c r="BG459" s="189">
        <f>IF(N459="zákl. přenesená",J459,0)</f>
        <v>0</v>
      </c>
      <c r="BH459" s="189">
        <f>IF(N459="sníž. přenesená",J459,0)</f>
        <v>0</v>
      </c>
      <c r="BI459" s="189">
        <f>IF(N459="nulová",J459,0)</f>
        <v>0</v>
      </c>
      <c r="BJ459" s="19" t="s">
        <v>80</v>
      </c>
      <c r="BK459" s="189">
        <f>ROUND(I459*H459,2)</f>
        <v>0</v>
      </c>
      <c r="BL459" s="19" t="s">
        <v>692</v>
      </c>
      <c r="BM459" s="188" t="s">
        <v>1532</v>
      </c>
    </row>
    <row r="460" spans="1:65" s="12" customFormat="1" ht="25.9" customHeight="1" x14ac:dyDescent="0.2">
      <c r="B460" s="160"/>
      <c r="C460" s="161"/>
      <c r="D460" s="162" t="s">
        <v>71</v>
      </c>
      <c r="E460" s="163" t="s">
        <v>1310</v>
      </c>
      <c r="F460" s="163" t="s">
        <v>1311</v>
      </c>
      <c r="G460" s="161"/>
      <c r="H460" s="161"/>
      <c r="I460" s="164"/>
      <c r="J460" s="165">
        <f>BK460</f>
        <v>0</v>
      </c>
      <c r="K460" s="161"/>
      <c r="L460" s="166"/>
      <c r="M460" s="167"/>
      <c r="N460" s="168"/>
      <c r="O460" s="168"/>
      <c r="P460" s="169">
        <f>SUM(P461:P462)</f>
        <v>0</v>
      </c>
      <c r="Q460" s="168"/>
      <c r="R460" s="169">
        <f>SUM(R461:R462)</f>
        <v>0</v>
      </c>
      <c r="S460" s="168"/>
      <c r="T460" s="170">
        <f>SUM(T461:T462)</f>
        <v>0</v>
      </c>
      <c r="AR460" s="171" t="s">
        <v>167</v>
      </c>
      <c r="AT460" s="172" t="s">
        <v>71</v>
      </c>
      <c r="AU460" s="172" t="s">
        <v>72</v>
      </c>
      <c r="AY460" s="171" t="s">
        <v>137</v>
      </c>
      <c r="BK460" s="173">
        <f>SUM(BK461:BK462)</f>
        <v>0</v>
      </c>
    </row>
    <row r="461" spans="1:65" s="2" customFormat="1" ht="16.5" customHeight="1" x14ac:dyDescent="0.2">
      <c r="A461" s="36"/>
      <c r="B461" s="37"/>
      <c r="C461" s="176" t="s">
        <v>850</v>
      </c>
      <c r="D461" s="176" t="s">
        <v>140</v>
      </c>
      <c r="E461" s="177" t="s">
        <v>1313</v>
      </c>
      <c r="F461" s="178" t="s">
        <v>1314</v>
      </c>
      <c r="G461" s="179" t="s">
        <v>1315</v>
      </c>
      <c r="H461" s="250"/>
      <c r="I461" s="181"/>
      <c r="J461" s="182">
        <f>ROUND(I461*H461,2)</f>
        <v>0</v>
      </c>
      <c r="K461" s="183"/>
      <c r="L461" s="41"/>
      <c r="M461" s="184" t="s">
        <v>19</v>
      </c>
      <c r="N461" s="185" t="s">
        <v>43</v>
      </c>
      <c r="O461" s="66"/>
      <c r="P461" s="186">
        <f>O461*H461</f>
        <v>0</v>
      </c>
      <c r="Q461" s="186">
        <v>0</v>
      </c>
      <c r="R461" s="186">
        <f>Q461*H461</f>
        <v>0</v>
      </c>
      <c r="S461" s="186">
        <v>0</v>
      </c>
      <c r="T461" s="187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8" t="s">
        <v>1316</v>
      </c>
      <c r="AT461" s="188" t="s">
        <v>140</v>
      </c>
      <c r="AU461" s="188" t="s">
        <v>80</v>
      </c>
      <c r="AY461" s="19" t="s">
        <v>137</v>
      </c>
      <c r="BE461" s="189">
        <f>IF(N461="základní",J461,0)</f>
        <v>0</v>
      </c>
      <c r="BF461" s="189">
        <f>IF(N461="snížená",J461,0)</f>
        <v>0</v>
      </c>
      <c r="BG461" s="189">
        <f>IF(N461="zákl. přenesená",J461,0)</f>
        <v>0</v>
      </c>
      <c r="BH461" s="189">
        <f>IF(N461="sníž. přenesená",J461,0)</f>
        <v>0</v>
      </c>
      <c r="BI461" s="189">
        <f>IF(N461="nulová",J461,0)</f>
        <v>0</v>
      </c>
      <c r="BJ461" s="19" t="s">
        <v>80</v>
      </c>
      <c r="BK461" s="189">
        <f>ROUND(I461*H461,2)</f>
        <v>0</v>
      </c>
      <c r="BL461" s="19" t="s">
        <v>1316</v>
      </c>
      <c r="BM461" s="188" t="s">
        <v>1533</v>
      </c>
    </row>
    <row r="462" spans="1:65" s="2" customFormat="1" ht="11.25" x14ac:dyDescent="0.2">
      <c r="A462" s="36"/>
      <c r="B462" s="37"/>
      <c r="C462" s="38"/>
      <c r="D462" s="190" t="s">
        <v>146</v>
      </c>
      <c r="E462" s="38"/>
      <c r="F462" s="191" t="s">
        <v>1318</v>
      </c>
      <c r="G462" s="38"/>
      <c r="H462" s="38"/>
      <c r="I462" s="192"/>
      <c r="J462" s="38"/>
      <c r="K462" s="38"/>
      <c r="L462" s="41"/>
      <c r="M462" s="251"/>
      <c r="N462" s="252"/>
      <c r="O462" s="253"/>
      <c r="P462" s="253"/>
      <c r="Q462" s="253"/>
      <c r="R462" s="253"/>
      <c r="S462" s="253"/>
      <c r="T462" s="254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146</v>
      </c>
      <c r="AU462" s="19" t="s">
        <v>80</v>
      </c>
    </row>
    <row r="463" spans="1:65" s="2" customFormat="1" ht="6.95" customHeight="1" x14ac:dyDescent="0.2">
      <c r="A463" s="36"/>
      <c r="B463" s="49"/>
      <c r="C463" s="50"/>
      <c r="D463" s="50"/>
      <c r="E463" s="50"/>
      <c r="F463" s="50"/>
      <c r="G463" s="50"/>
      <c r="H463" s="50"/>
      <c r="I463" s="50"/>
      <c r="J463" s="50"/>
      <c r="K463" s="50"/>
      <c r="L463" s="41"/>
      <c r="M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</row>
  </sheetData>
  <sheetProtection algorithmName="SHA-512" hashValue="psHSSWD1CE9GGpjeIh4tm2s5SF2a7h/rTDlbPqOr2y5b89z8gi3zFW/hyJv9RRljkJjpscf1IUxH+hWa6bHneQ==" saltValue="CqR4jg7ohBdJeZgbyes59K+A5U9yBeD3EKNEXjNHEq1ZiV3D07GmYfVgXsdSwdENYzWN7X+ktgkTtiZgw5eSuQ==" spinCount="100000" sheet="1" objects="1" scenarios="1" formatColumns="0" formatRows="0" autoFilter="0"/>
  <autoFilter ref="C98:K462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/>
    <hyperlink ref="F106" r:id="rId2"/>
    <hyperlink ref="F110" r:id="rId3"/>
    <hyperlink ref="F113" r:id="rId4"/>
    <hyperlink ref="F134" r:id="rId5"/>
    <hyperlink ref="F149" r:id="rId6"/>
    <hyperlink ref="F155" r:id="rId7"/>
    <hyperlink ref="F163" r:id="rId8"/>
    <hyperlink ref="F165" r:id="rId9"/>
    <hyperlink ref="F168" r:id="rId10"/>
    <hyperlink ref="F177" r:id="rId11"/>
    <hyperlink ref="F183" r:id="rId12"/>
    <hyperlink ref="F187" r:id="rId13"/>
    <hyperlink ref="F190" r:id="rId14"/>
    <hyperlink ref="F195" r:id="rId15"/>
    <hyperlink ref="F198" r:id="rId16"/>
    <hyperlink ref="F201" r:id="rId17"/>
    <hyperlink ref="F205" r:id="rId18"/>
    <hyperlink ref="F208" r:id="rId19"/>
    <hyperlink ref="F214" r:id="rId20"/>
    <hyperlink ref="F218" r:id="rId21"/>
    <hyperlink ref="F222" r:id="rId22"/>
    <hyperlink ref="F225" r:id="rId23"/>
    <hyperlink ref="F228" r:id="rId24"/>
    <hyperlink ref="F247" r:id="rId25"/>
    <hyperlink ref="F260" r:id="rId26"/>
    <hyperlink ref="F262" r:id="rId27"/>
    <hyperlink ref="F265" r:id="rId28"/>
    <hyperlink ref="F267" r:id="rId29"/>
    <hyperlink ref="F272" r:id="rId30"/>
    <hyperlink ref="F274" r:id="rId31"/>
    <hyperlink ref="F278" r:id="rId32"/>
    <hyperlink ref="F282" r:id="rId33"/>
    <hyperlink ref="F289" r:id="rId34"/>
    <hyperlink ref="F296" r:id="rId35"/>
    <hyperlink ref="F305" r:id="rId36"/>
    <hyperlink ref="F309" r:id="rId37"/>
    <hyperlink ref="F313" r:id="rId38"/>
    <hyperlink ref="F316" r:id="rId39"/>
    <hyperlink ref="F318" r:id="rId40"/>
    <hyperlink ref="F321" r:id="rId41"/>
    <hyperlink ref="F326" r:id="rId42"/>
    <hyperlink ref="F329" r:id="rId43"/>
    <hyperlink ref="F332" r:id="rId44"/>
    <hyperlink ref="F335" r:id="rId45"/>
    <hyperlink ref="F339" r:id="rId46"/>
    <hyperlink ref="F342" r:id="rId47"/>
    <hyperlink ref="F346" r:id="rId48"/>
    <hyperlink ref="F352" r:id="rId49"/>
    <hyperlink ref="F354" r:id="rId50"/>
    <hyperlink ref="F361" r:id="rId51"/>
    <hyperlink ref="F364" r:id="rId52"/>
    <hyperlink ref="F369" r:id="rId53"/>
    <hyperlink ref="F376" r:id="rId54"/>
    <hyperlink ref="F384" r:id="rId55"/>
    <hyperlink ref="F387" r:id="rId56"/>
    <hyperlink ref="F401" r:id="rId57"/>
    <hyperlink ref="F404" r:id="rId58"/>
    <hyperlink ref="F420" r:id="rId59"/>
    <hyperlink ref="F423" r:id="rId60"/>
    <hyperlink ref="F426" r:id="rId61"/>
    <hyperlink ref="F433" r:id="rId62"/>
    <hyperlink ref="F436" r:id="rId63"/>
    <hyperlink ref="F443" r:id="rId64"/>
    <hyperlink ref="F451" r:id="rId65"/>
    <hyperlink ref="F462" r:id="rId6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88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 x14ac:dyDescent="0.2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76" t="str">
        <f>'Rekapitulace stavby'!K6</f>
        <v>REKONSTRUKCE BUDOVY ČP.22  SOU HUBÁLOV</v>
      </c>
      <c r="F7" s="377"/>
      <c r="G7" s="377"/>
      <c r="H7" s="377"/>
      <c r="L7" s="22"/>
    </row>
    <row r="8" spans="1:46" s="2" customFormat="1" ht="12" customHeight="1" x14ac:dyDescent="0.2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78" t="s">
        <v>1534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25. 4. 2023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42</v>
      </c>
      <c r="E33" s="107" t="s">
        <v>43</v>
      </c>
      <c r="F33" s="119">
        <f>ROUND((SUM(BE91:BE477)),  2)</f>
        <v>0</v>
      </c>
      <c r="G33" s="36"/>
      <c r="H33" s="36"/>
      <c r="I33" s="120">
        <v>0.21</v>
      </c>
      <c r="J33" s="119">
        <f>ROUND(((SUM(BE91:BE477))*I33),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44</v>
      </c>
      <c r="F34" s="119">
        <f>ROUND((SUM(BF91:BF477)),  2)</f>
        <v>0</v>
      </c>
      <c r="G34" s="36"/>
      <c r="H34" s="36"/>
      <c r="I34" s="120">
        <v>0.15</v>
      </c>
      <c r="J34" s="119">
        <f>ROUND(((SUM(BF91:BF477))*I34),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45</v>
      </c>
      <c r="F35" s="119">
        <f>ROUND((SUM(BG91:BG477)),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46</v>
      </c>
      <c r="F36" s="119">
        <f>ROUND((SUM(BH91:BH477)),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47</v>
      </c>
      <c r="F37" s="119">
        <f>ROUND((SUM(BI91:BI477)),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83" t="str">
        <f>E7</f>
        <v>REKONSTRUKCE BUDOVY ČP.22  SOU HUBÁLOV</v>
      </c>
      <c r="F48" s="384"/>
      <c r="G48" s="384"/>
      <c r="H48" s="38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55" t="str">
        <f>E9</f>
        <v>S-03 - ZATEPLENÍ BUDOVY ČP.22</v>
      </c>
      <c r="F50" s="385"/>
      <c r="G50" s="385"/>
      <c r="H50" s="38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LOUKOVEC ST.PČ. 128/3</v>
      </c>
      <c r="G52" s="38"/>
      <c r="H52" s="38"/>
      <c r="I52" s="31" t="s">
        <v>23</v>
      </c>
      <c r="J52" s="61" t="str">
        <f>IF(J12="","",J12)</f>
        <v>25. 4. 2023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SOU HUBÁLOV 17 - LOUKOVEC</v>
      </c>
      <c r="G54" s="38"/>
      <c r="H54" s="38"/>
      <c r="I54" s="31" t="s">
        <v>31</v>
      </c>
      <c r="J54" s="34" t="str">
        <f>E21</f>
        <v>ING.PAVEL MAREK  projekční ateliér TURNOV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JANA VYDROVÁ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 x14ac:dyDescent="0.2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J92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1535</v>
      </c>
      <c r="E61" s="145"/>
      <c r="F61" s="145"/>
      <c r="G61" s="145"/>
      <c r="H61" s="145"/>
      <c r="I61" s="145"/>
      <c r="J61" s="146">
        <f>J93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1536</v>
      </c>
      <c r="E62" s="145"/>
      <c r="F62" s="145"/>
      <c r="G62" s="145"/>
      <c r="H62" s="145"/>
      <c r="I62" s="145"/>
      <c r="J62" s="146">
        <f>J129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J138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100</v>
      </c>
      <c r="E64" s="145"/>
      <c r="F64" s="145"/>
      <c r="G64" s="145"/>
      <c r="H64" s="145"/>
      <c r="I64" s="145"/>
      <c r="J64" s="146">
        <f>J319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101</v>
      </c>
      <c r="E65" s="145"/>
      <c r="F65" s="145"/>
      <c r="G65" s="145"/>
      <c r="H65" s="145"/>
      <c r="I65" s="145"/>
      <c r="J65" s="146">
        <f>J346</f>
        <v>0</v>
      </c>
      <c r="K65" s="143"/>
      <c r="L65" s="147"/>
    </row>
    <row r="66" spans="1:31" s="10" customFormat="1" ht="19.899999999999999" customHeight="1" x14ac:dyDescent="0.2">
      <c r="B66" s="142"/>
      <c r="C66" s="143"/>
      <c r="D66" s="144" t="s">
        <v>102</v>
      </c>
      <c r="E66" s="145"/>
      <c r="F66" s="145"/>
      <c r="G66" s="145"/>
      <c r="H66" s="145"/>
      <c r="I66" s="145"/>
      <c r="J66" s="146">
        <f>J402</f>
        <v>0</v>
      </c>
      <c r="K66" s="143"/>
      <c r="L66" s="147"/>
    </row>
    <row r="67" spans="1:31" s="9" customFormat="1" ht="24.95" customHeight="1" x14ac:dyDescent="0.2">
      <c r="B67" s="136"/>
      <c r="C67" s="137"/>
      <c r="D67" s="138" t="s">
        <v>103</v>
      </c>
      <c r="E67" s="139"/>
      <c r="F67" s="139"/>
      <c r="G67" s="139"/>
      <c r="H67" s="139"/>
      <c r="I67" s="139"/>
      <c r="J67" s="140">
        <f>J405</f>
        <v>0</v>
      </c>
      <c r="K67" s="137"/>
      <c r="L67" s="141"/>
    </row>
    <row r="68" spans="1:31" s="10" customFormat="1" ht="19.899999999999999" customHeight="1" x14ac:dyDescent="0.2">
      <c r="B68" s="142"/>
      <c r="C68" s="143"/>
      <c r="D68" s="144" t="s">
        <v>105</v>
      </c>
      <c r="E68" s="145"/>
      <c r="F68" s="145"/>
      <c r="G68" s="145"/>
      <c r="H68" s="145"/>
      <c r="I68" s="145"/>
      <c r="J68" s="146">
        <f>J406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1537</v>
      </c>
      <c r="E69" s="145"/>
      <c r="F69" s="145"/>
      <c r="G69" s="145"/>
      <c r="H69" s="145"/>
      <c r="I69" s="145"/>
      <c r="J69" s="146">
        <f>J415</f>
        <v>0</v>
      </c>
      <c r="K69" s="143"/>
      <c r="L69" s="147"/>
    </row>
    <row r="70" spans="1:31" s="10" customFormat="1" ht="19.899999999999999" customHeight="1" x14ac:dyDescent="0.2">
      <c r="B70" s="142"/>
      <c r="C70" s="143"/>
      <c r="D70" s="144" t="s">
        <v>110</v>
      </c>
      <c r="E70" s="145"/>
      <c r="F70" s="145"/>
      <c r="G70" s="145"/>
      <c r="H70" s="145"/>
      <c r="I70" s="145"/>
      <c r="J70" s="146">
        <f>J448</f>
        <v>0</v>
      </c>
      <c r="K70" s="143"/>
      <c r="L70" s="147"/>
    </row>
    <row r="71" spans="1:31" s="9" customFormat="1" ht="24.95" customHeight="1" x14ac:dyDescent="0.2">
      <c r="B71" s="136"/>
      <c r="C71" s="137"/>
      <c r="D71" s="138" t="s">
        <v>121</v>
      </c>
      <c r="E71" s="139"/>
      <c r="F71" s="139"/>
      <c r="G71" s="139"/>
      <c r="H71" s="139"/>
      <c r="I71" s="139"/>
      <c r="J71" s="140">
        <f>J475</f>
        <v>0</v>
      </c>
      <c r="K71" s="137"/>
      <c r="L71" s="141"/>
    </row>
    <row r="72" spans="1:31" s="2" customFormat="1" ht="21.75" customHeight="1" x14ac:dyDescent="0.2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 x14ac:dyDescent="0.2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 x14ac:dyDescent="0.2">
      <c r="A78" s="36"/>
      <c r="B78" s="37"/>
      <c r="C78" s="25" t="s">
        <v>122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 x14ac:dyDescent="0.2">
      <c r="A81" s="36"/>
      <c r="B81" s="37"/>
      <c r="C81" s="38"/>
      <c r="D81" s="38"/>
      <c r="E81" s="383" t="str">
        <f>E7</f>
        <v>REKONSTRUKCE BUDOVY ČP.22  SOU HUBÁLOV</v>
      </c>
      <c r="F81" s="384"/>
      <c r="G81" s="384"/>
      <c r="H81" s="384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1" t="s">
        <v>90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355" t="str">
        <f>E9</f>
        <v>S-03 - ZATEPLENÍ BUDOVY ČP.22</v>
      </c>
      <c r="F83" s="385"/>
      <c r="G83" s="385"/>
      <c r="H83" s="385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 x14ac:dyDescent="0.2">
      <c r="A85" s="36"/>
      <c r="B85" s="37"/>
      <c r="C85" s="31" t="s">
        <v>21</v>
      </c>
      <c r="D85" s="38"/>
      <c r="E85" s="38"/>
      <c r="F85" s="29" t="str">
        <f>F12</f>
        <v>LOUKOVEC ST.PČ. 128/3</v>
      </c>
      <c r="G85" s="38"/>
      <c r="H85" s="38"/>
      <c r="I85" s="31" t="s">
        <v>23</v>
      </c>
      <c r="J85" s="61" t="str">
        <f>IF(J12="","",J12)</f>
        <v>25. 4. 2023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40.15" customHeight="1" x14ac:dyDescent="0.2">
      <c r="A87" s="36"/>
      <c r="B87" s="37"/>
      <c r="C87" s="31" t="s">
        <v>25</v>
      </c>
      <c r="D87" s="38"/>
      <c r="E87" s="38"/>
      <c r="F87" s="29" t="str">
        <f>E15</f>
        <v>SOU HUBÁLOV 17 - LOUKOVEC</v>
      </c>
      <c r="G87" s="38"/>
      <c r="H87" s="38"/>
      <c r="I87" s="31" t="s">
        <v>31</v>
      </c>
      <c r="J87" s="34" t="str">
        <f>E21</f>
        <v>ING.PAVEL MAREK  projekční ateliér TURNOV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 x14ac:dyDescent="0.2">
      <c r="A88" s="36"/>
      <c r="B88" s="37"/>
      <c r="C88" s="31" t="s">
        <v>29</v>
      </c>
      <c r="D88" s="38"/>
      <c r="E88" s="38"/>
      <c r="F88" s="29" t="str">
        <f>IF(E18="","",E18)</f>
        <v>Vyplň údaj</v>
      </c>
      <c r="G88" s="38"/>
      <c r="H88" s="38"/>
      <c r="I88" s="31" t="s">
        <v>34</v>
      </c>
      <c r="J88" s="34" t="str">
        <f>E24</f>
        <v>JANA VYDROVÁ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 x14ac:dyDescent="0.2">
      <c r="A90" s="148"/>
      <c r="B90" s="149"/>
      <c r="C90" s="150" t="s">
        <v>123</v>
      </c>
      <c r="D90" s="151" t="s">
        <v>57</v>
      </c>
      <c r="E90" s="151" t="s">
        <v>53</v>
      </c>
      <c r="F90" s="151" t="s">
        <v>54</v>
      </c>
      <c r="G90" s="151" t="s">
        <v>124</v>
      </c>
      <c r="H90" s="151" t="s">
        <v>125</v>
      </c>
      <c r="I90" s="151" t="s">
        <v>126</v>
      </c>
      <c r="J90" s="152" t="s">
        <v>94</v>
      </c>
      <c r="K90" s="153" t="s">
        <v>127</v>
      </c>
      <c r="L90" s="154"/>
      <c r="M90" s="70" t="s">
        <v>19</v>
      </c>
      <c r="N90" s="71" t="s">
        <v>42</v>
      </c>
      <c r="O90" s="71" t="s">
        <v>128</v>
      </c>
      <c r="P90" s="71" t="s">
        <v>129</v>
      </c>
      <c r="Q90" s="71" t="s">
        <v>130</v>
      </c>
      <c r="R90" s="71" t="s">
        <v>131</v>
      </c>
      <c r="S90" s="71" t="s">
        <v>132</v>
      </c>
      <c r="T90" s="72" t="s">
        <v>133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 x14ac:dyDescent="0.25">
      <c r="A91" s="36"/>
      <c r="B91" s="37"/>
      <c r="C91" s="77" t="s">
        <v>134</v>
      </c>
      <c r="D91" s="38"/>
      <c r="E91" s="38"/>
      <c r="F91" s="38"/>
      <c r="G91" s="38"/>
      <c r="H91" s="38"/>
      <c r="I91" s="38"/>
      <c r="J91" s="155">
        <f>BK91</f>
        <v>0</v>
      </c>
      <c r="K91" s="38"/>
      <c r="L91" s="41"/>
      <c r="M91" s="73"/>
      <c r="N91" s="156"/>
      <c r="O91" s="74"/>
      <c r="P91" s="157">
        <f>P92+P405+P475</f>
        <v>0</v>
      </c>
      <c r="Q91" s="74"/>
      <c r="R91" s="157">
        <f>R92+R405+R475</f>
        <v>39.557946210000004</v>
      </c>
      <c r="S91" s="74"/>
      <c r="T91" s="158">
        <f>T92+T405+T475</f>
        <v>13.930758200000001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71</v>
      </c>
      <c r="AU91" s="19" t="s">
        <v>95</v>
      </c>
      <c r="BK91" s="159">
        <f>BK92+BK405+BK475</f>
        <v>0</v>
      </c>
    </row>
    <row r="92" spans="1:65" s="12" customFormat="1" ht="25.9" customHeight="1" x14ac:dyDescent="0.2">
      <c r="B92" s="160"/>
      <c r="C92" s="161"/>
      <c r="D92" s="162" t="s">
        <v>71</v>
      </c>
      <c r="E92" s="163" t="s">
        <v>135</v>
      </c>
      <c r="F92" s="163" t="s">
        <v>136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P93+P129+P138+P319+P346+P402</f>
        <v>0</v>
      </c>
      <c r="Q92" s="168"/>
      <c r="R92" s="169">
        <f>R93+R129+R138+R319+R346+R402</f>
        <v>34.281770620000003</v>
      </c>
      <c r="S92" s="168"/>
      <c r="T92" s="170">
        <f>T93+T129+T138+T319+T346+T402</f>
        <v>13.480650000000001</v>
      </c>
      <c r="AR92" s="171" t="s">
        <v>80</v>
      </c>
      <c r="AT92" s="172" t="s">
        <v>71</v>
      </c>
      <c r="AU92" s="172" t="s">
        <v>72</v>
      </c>
      <c r="AY92" s="171" t="s">
        <v>137</v>
      </c>
      <c r="BK92" s="173">
        <f>BK93+BK129+BK138+BK319+BK346+BK402</f>
        <v>0</v>
      </c>
    </row>
    <row r="93" spans="1:65" s="12" customFormat="1" ht="22.9" customHeight="1" x14ac:dyDescent="0.2">
      <c r="B93" s="160"/>
      <c r="C93" s="161"/>
      <c r="D93" s="162" t="s">
        <v>71</v>
      </c>
      <c r="E93" s="174" t="s">
        <v>80</v>
      </c>
      <c r="F93" s="174" t="s">
        <v>1538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SUM(P94:P128)</f>
        <v>0</v>
      </c>
      <c r="Q93" s="168"/>
      <c r="R93" s="169">
        <f>SUM(R94:R128)</f>
        <v>0</v>
      </c>
      <c r="S93" s="168"/>
      <c r="T93" s="170">
        <f>SUM(T94:T128)</f>
        <v>0</v>
      </c>
      <c r="AR93" s="171" t="s">
        <v>80</v>
      </c>
      <c r="AT93" s="172" t="s">
        <v>71</v>
      </c>
      <c r="AU93" s="172" t="s">
        <v>80</v>
      </c>
      <c r="AY93" s="171" t="s">
        <v>137</v>
      </c>
      <c r="BK93" s="173">
        <f>SUM(BK94:BK128)</f>
        <v>0</v>
      </c>
    </row>
    <row r="94" spans="1:65" s="2" customFormat="1" ht="24.2" customHeight="1" x14ac:dyDescent="0.2">
      <c r="A94" s="36"/>
      <c r="B94" s="37"/>
      <c r="C94" s="176" t="s">
        <v>80</v>
      </c>
      <c r="D94" s="176" t="s">
        <v>140</v>
      </c>
      <c r="E94" s="177" t="s">
        <v>1539</v>
      </c>
      <c r="F94" s="178" t="s">
        <v>1540</v>
      </c>
      <c r="G94" s="179" t="s">
        <v>163</v>
      </c>
      <c r="H94" s="180">
        <v>10.045</v>
      </c>
      <c r="I94" s="181"/>
      <c r="J94" s="182">
        <f>ROUND(I94*H94,2)</f>
        <v>0</v>
      </c>
      <c r="K94" s="183"/>
      <c r="L94" s="41"/>
      <c r="M94" s="184" t="s">
        <v>19</v>
      </c>
      <c r="N94" s="185" t="s">
        <v>43</v>
      </c>
      <c r="O94" s="66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144</v>
      </c>
      <c r="AT94" s="188" t="s">
        <v>140</v>
      </c>
      <c r="AU94" s="188" t="s">
        <v>82</v>
      </c>
      <c r="AY94" s="19" t="s">
        <v>137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9" t="s">
        <v>80</v>
      </c>
      <c r="BK94" s="189">
        <f>ROUND(I94*H94,2)</f>
        <v>0</v>
      </c>
      <c r="BL94" s="19" t="s">
        <v>144</v>
      </c>
      <c r="BM94" s="188" t="s">
        <v>1541</v>
      </c>
    </row>
    <row r="95" spans="1:65" s="2" customFormat="1" ht="11.25" x14ac:dyDescent="0.2">
      <c r="A95" s="36"/>
      <c r="B95" s="37"/>
      <c r="C95" s="38"/>
      <c r="D95" s="190" t="s">
        <v>146</v>
      </c>
      <c r="E95" s="38"/>
      <c r="F95" s="191" t="s">
        <v>1542</v>
      </c>
      <c r="G95" s="38"/>
      <c r="H95" s="38"/>
      <c r="I95" s="192"/>
      <c r="J95" s="38"/>
      <c r="K95" s="38"/>
      <c r="L95" s="41"/>
      <c r="M95" s="193"/>
      <c r="N95" s="194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146</v>
      </c>
      <c r="AU95" s="19" t="s">
        <v>82</v>
      </c>
    </row>
    <row r="96" spans="1:65" s="14" customFormat="1" ht="11.25" x14ac:dyDescent="0.2">
      <c r="B96" s="207"/>
      <c r="C96" s="208"/>
      <c r="D96" s="197" t="s">
        <v>148</v>
      </c>
      <c r="E96" s="209" t="s">
        <v>19</v>
      </c>
      <c r="F96" s="210" t="s">
        <v>1543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148</v>
      </c>
      <c r="AU96" s="216" t="s">
        <v>82</v>
      </c>
      <c r="AV96" s="14" t="s">
        <v>80</v>
      </c>
      <c r="AW96" s="14" t="s">
        <v>33</v>
      </c>
      <c r="AX96" s="14" t="s">
        <v>72</v>
      </c>
      <c r="AY96" s="216" t="s">
        <v>137</v>
      </c>
    </row>
    <row r="97" spans="1:65" s="13" customFormat="1" ht="11.25" x14ac:dyDescent="0.2">
      <c r="B97" s="195"/>
      <c r="C97" s="196"/>
      <c r="D97" s="197" t="s">
        <v>148</v>
      </c>
      <c r="E97" s="198" t="s">
        <v>19</v>
      </c>
      <c r="F97" s="199" t="s">
        <v>1544</v>
      </c>
      <c r="G97" s="196"/>
      <c r="H97" s="200">
        <v>7.5549999999999997</v>
      </c>
      <c r="I97" s="201"/>
      <c r="J97" s="196"/>
      <c r="K97" s="196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148</v>
      </c>
      <c r="AU97" s="206" t="s">
        <v>82</v>
      </c>
      <c r="AV97" s="13" t="s">
        <v>82</v>
      </c>
      <c r="AW97" s="13" t="s">
        <v>33</v>
      </c>
      <c r="AX97" s="13" t="s">
        <v>72</v>
      </c>
      <c r="AY97" s="206" t="s">
        <v>137</v>
      </c>
    </row>
    <row r="98" spans="1:65" s="13" customFormat="1" ht="11.25" x14ac:dyDescent="0.2">
      <c r="B98" s="195"/>
      <c r="C98" s="196"/>
      <c r="D98" s="197" t="s">
        <v>148</v>
      </c>
      <c r="E98" s="198" t="s">
        <v>19</v>
      </c>
      <c r="F98" s="199" t="s">
        <v>1545</v>
      </c>
      <c r="G98" s="196"/>
      <c r="H98" s="200">
        <v>2.4900000000000002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148</v>
      </c>
      <c r="AU98" s="206" t="s">
        <v>82</v>
      </c>
      <c r="AV98" s="13" t="s">
        <v>82</v>
      </c>
      <c r="AW98" s="13" t="s">
        <v>33</v>
      </c>
      <c r="AX98" s="13" t="s">
        <v>72</v>
      </c>
      <c r="AY98" s="206" t="s">
        <v>137</v>
      </c>
    </row>
    <row r="99" spans="1:65" s="15" customFormat="1" ht="11.25" x14ac:dyDescent="0.2">
      <c r="B99" s="217"/>
      <c r="C99" s="218"/>
      <c r="D99" s="197" t="s">
        <v>148</v>
      </c>
      <c r="E99" s="219" t="s">
        <v>19</v>
      </c>
      <c r="F99" s="220" t="s">
        <v>189</v>
      </c>
      <c r="G99" s="218"/>
      <c r="H99" s="221">
        <v>10.045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148</v>
      </c>
      <c r="AU99" s="227" t="s">
        <v>82</v>
      </c>
      <c r="AV99" s="15" t="s">
        <v>144</v>
      </c>
      <c r="AW99" s="15" t="s">
        <v>33</v>
      </c>
      <c r="AX99" s="15" t="s">
        <v>80</v>
      </c>
      <c r="AY99" s="227" t="s">
        <v>137</v>
      </c>
    </row>
    <row r="100" spans="1:65" s="2" customFormat="1" ht="24.2" customHeight="1" x14ac:dyDescent="0.2">
      <c r="A100" s="36"/>
      <c r="B100" s="37"/>
      <c r="C100" s="176" t="s">
        <v>82</v>
      </c>
      <c r="D100" s="176" t="s">
        <v>140</v>
      </c>
      <c r="E100" s="177" t="s">
        <v>1546</v>
      </c>
      <c r="F100" s="178" t="s">
        <v>1547</v>
      </c>
      <c r="G100" s="179" t="s">
        <v>163</v>
      </c>
      <c r="H100" s="180">
        <v>7.8230000000000004</v>
      </c>
      <c r="I100" s="181"/>
      <c r="J100" s="182">
        <f>ROUND(I100*H100,2)</f>
        <v>0</v>
      </c>
      <c r="K100" s="183"/>
      <c r="L100" s="41"/>
      <c r="M100" s="184" t="s">
        <v>19</v>
      </c>
      <c r="N100" s="185" t="s">
        <v>43</v>
      </c>
      <c r="O100" s="66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8" t="s">
        <v>144</v>
      </c>
      <c r="AT100" s="188" t="s">
        <v>140</v>
      </c>
      <c r="AU100" s="188" t="s">
        <v>82</v>
      </c>
      <c r="AY100" s="19" t="s">
        <v>137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9" t="s">
        <v>80</v>
      </c>
      <c r="BK100" s="189">
        <f>ROUND(I100*H100,2)</f>
        <v>0</v>
      </c>
      <c r="BL100" s="19" t="s">
        <v>144</v>
      </c>
      <c r="BM100" s="188" t="s">
        <v>1548</v>
      </c>
    </row>
    <row r="101" spans="1:65" s="2" customFormat="1" ht="11.25" x14ac:dyDescent="0.2">
      <c r="A101" s="36"/>
      <c r="B101" s="37"/>
      <c r="C101" s="38"/>
      <c r="D101" s="190" t="s">
        <v>146</v>
      </c>
      <c r="E101" s="38"/>
      <c r="F101" s="191" t="s">
        <v>1549</v>
      </c>
      <c r="G101" s="38"/>
      <c r="H101" s="38"/>
      <c r="I101" s="192"/>
      <c r="J101" s="38"/>
      <c r="K101" s="38"/>
      <c r="L101" s="41"/>
      <c r="M101" s="193"/>
      <c r="N101" s="194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146</v>
      </c>
      <c r="AU101" s="19" t="s">
        <v>82</v>
      </c>
    </row>
    <row r="102" spans="1:65" s="13" customFormat="1" ht="11.25" x14ac:dyDescent="0.2">
      <c r="B102" s="195"/>
      <c r="C102" s="196"/>
      <c r="D102" s="197" t="s">
        <v>148</v>
      </c>
      <c r="E102" s="198" t="s">
        <v>19</v>
      </c>
      <c r="F102" s="199" t="s">
        <v>1550</v>
      </c>
      <c r="G102" s="196"/>
      <c r="H102" s="200">
        <v>3.984</v>
      </c>
      <c r="I102" s="201"/>
      <c r="J102" s="196"/>
      <c r="K102" s="196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148</v>
      </c>
      <c r="AU102" s="206" t="s">
        <v>82</v>
      </c>
      <c r="AV102" s="13" t="s">
        <v>82</v>
      </c>
      <c r="AW102" s="13" t="s">
        <v>33</v>
      </c>
      <c r="AX102" s="13" t="s">
        <v>72</v>
      </c>
      <c r="AY102" s="206" t="s">
        <v>137</v>
      </c>
    </row>
    <row r="103" spans="1:65" s="13" customFormat="1" ht="11.25" x14ac:dyDescent="0.2">
      <c r="B103" s="195"/>
      <c r="C103" s="196"/>
      <c r="D103" s="197" t="s">
        <v>148</v>
      </c>
      <c r="E103" s="198" t="s">
        <v>19</v>
      </c>
      <c r="F103" s="199" t="s">
        <v>1551</v>
      </c>
      <c r="G103" s="196"/>
      <c r="H103" s="200">
        <v>3.839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148</v>
      </c>
      <c r="AU103" s="206" t="s">
        <v>82</v>
      </c>
      <c r="AV103" s="13" t="s">
        <v>82</v>
      </c>
      <c r="AW103" s="13" t="s">
        <v>33</v>
      </c>
      <c r="AX103" s="13" t="s">
        <v>72</v>
      </c>
      <c r="AY103" s="206" t="s">
        <v>137</v>
      </c>
    </row>
    <row r="104" spans="1:65" s="15" customFormat="1" ht="11.25" x14ac:dyDescent="0.2">
      <c r="B104" s="217"/>
      <c r="C104" s="218"/>
      <c r="D104" s="197" t="s">
        <v>148</v>
      </c>
      <c r="E104" s="219" t="s">
        <v>19</v>
      </c>
      <c r="F104" s="220" t="s">
        <v>189</v>
      </c>
      <c r="G104" s="218"/>
      <c r="H104" s="221">
        <v>7.8230000000000004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148</v>
      </c>
      <c r="AU104" s="227" t="s">
        <v>82</v>
      </c>
      <c r="AV104" s="15" t="s">
        <v>144</v>
      </c>
      <c r="AW104" s="15" t="s">
        <v>33</v>
      </c>
      <c r="AX104" s="15" t="s">
        <v>80</v>
      </c>
      <c r="AY104" s="227" t="s">
        <v>137</v>
      </c>
    </row>
    <row r="105" spans="1:65" s="2" customFormat="1" ht="37.9" customHeight="1" x14ac:dyDescent="0.2">
      <c r="A105" s="36"/>
      <c r="B105" s="37"/>
      <c r="C105" s="176" t="s">
        <v>138</v>
      </c>
      <c r="D105" s="176" t="s">
        <v>140</v>
      </c>
      <c r="E105" s="177" t="s">
        <v>1552</v>
      </c>
      <c r="F105" s="178" t="s">
        <v>1553</v>
      </c>
      <c r="G105" s="179" t="s">
        <v>163</v>
      </c>
      <c r="H105" s="180">
        <v>8.1829999999999998</v>
      </c>
      <c r="I105" s="181"/>
      <c r="J105" s="182">
        <f>ROUND(I105*H105,2)</f>
        <v>0</v>
      </c>
      <c r="K105" s="183"/>
      <c r="L105" s="41"/>
      <c r="M105" s="184" t="s">
        <v>19</v>
      </c>
      <c r="N105" s="185" t="s">
        <v>43</v>
      </c>
      <c r="O105" s="66"/>
      <c r="P105" s="186">
        <f>O105*H105</f>
        <v>0</v>
      </c>
      <c r="Q105" s="186">
        <v>0</v>
      </c>
      <c r="R105" s="186">
        <f>Q105*H105</f>
        <v>0</v>
      </c>
      <c r="S105" s="186">
        <v>0</v>
      </c>
      <c r="T105" s="18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8" t="s">
        <v>144</v>
      </c>
      <c r="AT105" s="188" t="s">
        <v>140</v>
      </c>
      <c r="AU105" s="188" t="s">
        <v>82</v>
      </c>
      <c r="AY105" s="19" t="s">
        <v>137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19" t="s">
        <v>80</v>
      </c>
      <c r="BK105" s="189">
        <f>ROUND(I105*H105,2)</f>
        <v>0</v>
      </c>
      <c r="BL105" s="19" t="s">
        <v>144</v>
      </c>
      <c r="BM105" s="188" t="s">
        <v>1554</v>
      </c>
    </row>
    <row r="106" spans="1:65" s="2" customFormat="1" ht="11.25" x14ac:dyDescent="0.2">
      <c r="A106" s="36"/>
      <c r="B106" s="37"/>
      <c r="C106" s="38"/>
      <c r="D106" s="190" t="s">
        <v>146</v>
      </c>
      <c r="E106" s="38"/>
      <c r="F106" s="191" t="s">
        <v>1555</v>
      </c>
      <c r="G106" s="38"/>
      <c r="H106" s="38"/>
      <c r="I106" s="192"/>
      <c r="J106" s="38"/>
      <c r="K106" s="38"/>
      <c r="L106" s="41"/>
      <c r="M106" s="193"/>
      <c r="N106" s="194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146</v>
      </c>
      <c r="AU106" s="19" t="s">
        <v>82</v>
      </c>
    </row>
    <row r="107" spans="1:65" s="14" customFormat="1" ht="11.25" x14ac:dyDescent="0.2">
      <c r="B107" s="207"/>
      <c r="C107" s="208"/>
      <c r="D107" s="197" t="s">
        <v>148</v>
      </c>
      <c r="E107" s="209" t="s">
        <v>19</v>
      </c>
      <c r="F107" s="210" t="s">
        <v>1556</v>
      </c>
      <c r="G107" s="208"/>
      <c r="H107" s="209" t="s">
        <v>19</v>
      </c>
      <c r="I107" s="211"/>
      <c r="J107" s="208"/>
      <c r="K107" s="208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148</v>
      </c>
      <c r="AU107" s="216" t="s">
        <v>82</v>
      </c>
      <c r="AV107" s="14" t="s">
        <v>80</v>
      </c>
      <c r="AW107" s="14" t="s">
        <v>33</v>
      </c>
      <c r="AX107" s="14" t="s">
        <v>72</v>
      </c>
      <c r="AY107" s="216" t="s">
        <v>137</v>
      </c>
    </row>
    <row r="108" spans="1:65" s="13" customFormat="1" ht="11.25" x14ac:dyDescent="0.2">
      <c r="B108" s="195"/>
      <c r="C108" s="196"/>
      <c r="D108" s="197" t="s">
        <v>148</v>
      </c>
      <c r="E108" s="198" t="s">
        <v>19</v>
      </c>
      <c r="F108" s="199" t="s">
        <v>1557</v>
      </c>
      <c r="G108" s="196"/>
      <c r="H108" s="200">
        <v>8.1829999999999998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148</v>
      </c>
      <c r="AU108" s="206" t="s">
        <v>82</v>
      </c>
      <c r="AV108" s="13" t="s">
        <v>82</v>
      </c>
      <c r="AW108" s="13" t="s">
        <v>33</v>
      </c>
      <c r="AX108" s="13" t="s">
        <v>80</v>
      </c>
      <c r="AY108" s="206" t="s">
        <v>137</v>
      </c>
    </row>
    <row r="109" spans="1:65" s="2" customFormat="1" ht="16.5" customHeight="1" x14ac:dyDescent="0.2">
      <c r="A109" s="36"/>
      <c r="B109" s="37"/>
      <c r="C109" s="176" t="s">
        <v>144</v>
      </c>
      <c r="D109" s="176" t="s">
        <v>140</v>
      </c>
      <c r="E109" s="177" t="s">
        <v>1558</v>
      </c>
      <c r="F109" s="178" t="s">
        <v>1559</v>
      </c>
      <c r="G109" s="179" t="s">
        <v>163</v>
      </c>
      <c r="H109" s="180">
        <v>9.6850000000000005</v>
      </c>
      <c r="I109" s="181"/>
      <c r="J109" s="182">
        <f>ROUND(I109*H109,2)</f>
        <v>0</v>
      </c>
      <c r="K109" s="183"/>
      <c r="L109" s="41"/>
      <c r="M109" s="184" t="s">
        <v>19</v>
      </c>
      <c r="N109" s="185" t="s">
        <v>43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144</v>
      </c>
      <c r="AT109" s="188" t="s">
        <v>140</v>
      </c>
      <c r="AU109" s="188" t="s">
        <v>82</v>
      </c>
      <c r="AY109" s="19" t="s">
        <v>137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80</v>
      </c>
      <c r="BK109" s="189">
        <f>ROUND(I109*H109,2)</f>
        <v>0</v>
      </c>
      <c r="BL109" s="19" t="s">
        <v>144</v>
      </c>
      <c r="BM109" s="188" t="s">
        <v>1560</v>
      </c>
    </row>
    <row r="110" spans="1:65" s="2" customFormat="1" ht="11.25" x14ac:dyDescent="0.2">
      <c r="A110" s="36"/>
      <c r="B110" s="37"/>
      <c r="C110" s="38"/>
      <c r="D110" s="190" t="s">
        <v>146</v>
      </c>
      <c r="E110" s="38"/>
      <c r="F110" s="191" t="s">
        <v>1561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146</v>
      </c>
      <c r="AU110" s="19" t="s">
        <v>82</v>
      </c>
    </row>
    <row r="111" spans="1:65" s="14" customFormat="1" ht="11.25" x14ac:dyDescent="0.2">
      <c r="B111" s="207"/>
      <c r="C111" s="208"/>
      <c r="D111" s="197" t="s">
        <v>148</v>
      </c>
      <c r="E111" s="209" t="s">
        <v>19</v>
      </c>
      <c r="F111" s="210" t="s">
        <v>1562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148</v>
      </c>
      <c r="AU111" s="216" t="s">
        <v>82</v>
      </c>
      <c r="AV111" s="14" t="s">
        <v>80</v>
      </c>
      <c r="AW111" s="14" t="s">
        <v>33</v>
      </c>
      <c r="AX111" s="14" t="s">
        <v>72</v>
      </c>
      <c r="AY111" s="216" t="s">
        <v>137</v>
      </c>
    </row>
    <row r="112" spans="1:65" s="13" customFormat="1" ht="11.25" x14ac:dyDescent="0.2">
      <c r="B112" s="195"/>
      <c r="C112" s="196"/>
      <c r="D112" s="197" t="s">
        <v>148</v>
      </c>
      <c r="E112" s="198" t="s">
        <v>19</v>
      </c>
      <c r="F112" s="199" t="s">
        <v>1563</v>
      </c>
      <c r="G112" s="196"/>
      <c r="H112" s="200">
        <v>2.5390000000000001</v>
      </c>
      <c r="I112" s="201"/>
      <c r="J112" s="196"/>
      <c r="K112" s="196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148</v>
      </c>
      <c r="AU112" s="206" t="s">
        <v>82</v>
      </c>
      <c r="AV112" s="13" t="s">
        <v>82</v>
      </c>
      <c r="AW112" s="13" t="s">
        <v>33</v>
      </c>
      <c r="AX112" s="13" t="s">
        <v>72</v>
      </c>
      <c r="AY112" s="206" t="s">
        <v>137</v>
      </c>
    </row>
    <row r="113" spans="1:65" s="13" customFormat="1" ht="11.25" x14ac:dyDescent="0.2">
      <c r="B113" s="195"/>
      <c r="C113" s="196"/>
      <c r="D113" s="197" t="s">
        <v>148</v>
      </c>
      <c r="E113" s="198" t="s">
        <v>19</v>
      </c>
      <c r="F113" s="199" t="s">
        <v>1564</v>
      </c>
      <c r="G113" s="196"/>
      <c r="H113" s="200">
        <v>1.349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148</v>
      </c>
      <c r="AU113" s="206" t="s">
        <v>82</v>
      </c>
      <c r="AV113" s="13" t="s">
        <v>82</v>
      </c>
      <c r="AW113" s="13" t="s">
        <v>33</v>
      </c>
      <c r="AX113" s="13" t="s">
        <v>72</v>
      </c>
      <c r="AY113" s="206" t="s">
        <v>137</v>
      </c>
    </row>
    <row r="114" spans="1:65" s="13" customFormat="1" ht="11.25" x14ac:dyDescent="0.2">
      <c r="B114" s="195"/>
      <c r="C114" s="196"/>
      <c r="D114" s="197" t="s">
        <v>148</v>
      </c>
      <c r="E114" s="198" t="s">
        <v>19</v>
      </c>
      <c r="F114" s="199" t="s">
        <v>1565</v>
      </c>
      <c r="G114" s="196"/>
      <c r="H114" s="200">
        <v>1.8260000000000001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148</v>
      </c>
      <c r="AU114" s="206" t="s">
        <v>82</v>
      </c>
      <c r="AV114" s="13" t="s">
        <v>82</v>
      </c>
      <c r="AW114" s="13" t="s">
        <v>33</v>
      </c>
      <c r="AX114" s="13" t="s">
        <v>72</v>
      </c>
      <c r="AY114" s="206" t="s">
        <v>137</v>
      </c>
    </row>
    <row r="115" spans="1:65" s="13" customFormat="1" ht="11.25" x14ac:dyDescent="0.2">
      <c r="B115" s="195"/>
      <c r="C115" s="196"/>
      <c r="D115" s="197" t="s">
        <v>148</v>
      </c>
      <c r="E115" s="198" t="s">
        <v>19</v>
      </c>
      <c r="F115" s="199" t="s">
        <v>1566</v>
      </c>
      <c r="G115" s="196"/>
      <c r="H115" s="200">
        <v>1.7370000000000001</v>
      </c>
      <c r="I115" s="201"/>
      <c r="J115" s="196"/>
      <c r="K115" s="196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148</v>
      </c>
      <c r="AU115" s="206" t="s">
        <v>82</v>
      </c>
      <c r="AV115" s="13" t="s">
        <v>82</v>
      </c>
      <c r="AW115" s="13" t="s">
        <v>33</v>
      </c>
      <c r="AX115" s="13" t="s">
        <v>72</v>
      </c>
      <c r="AY115" s="206" t="s">
        <v>137</v>
      </c>
    </row>
    <row r="116" spans="1:65" s="13" customFormat="1" ht="11.25" x14ac:dyDescent="0.2">
      <c r="B116" s="195"/>
      <c r="C116" s="196"/>
      <c r="D116" s="197" t="s">
        <v>148</v>
      </c>
      <c r="E116" s="198" t="s">
        <v>19</v>
      </c>
      <c r="F116" s="199" t="s">
        <v>1567</v>
      </c>
      <c r="G116" s="196"/>
      <c r="H116" s="200">
        <v>2.234</v>
      </c>
      <c r="I116" s="201"/>
      <c r="J116" s="196"/>
      <c r="K116" s="196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148</v>
      </c>
      <c r="AU116" s="206" t="s">
        <v>82</v>
      </c>
      <c r="AV116" s="13" t="s">
        <v>82</v>
      </c>
      <c r="AW116" s="13" t="s">
        <v>33</v>
      </c>
      <c r="AX116" s="13" t="s">
        <v>72</v>
      </c>
      <c r="AY116" s="206" t="s">
        <v>137</v>
      </c>
    </row>
    <row r="117" spans="1:65" s="15" customFormat="1" ht="11.25" x14ac:dyDescent="0.2">
      <c r="B117" s="217"/>
      <c r="C117" s="218"/>
      <c r="D117" s="197" t="s">
        <v>148</v>
      </c>
      <c r="E117" s="219" t="s">
        <v>19</v>
      </c>
      <c r="F117" s="220" t="s">
        <v>189</v>
      </c>
      <c r="G117" s="218"/>
      <c r="H117" s="221">
        <v>9.6850000000000005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148</v>
      </c>
      <c r="AU117" s="227" t="s">
        <v>82</v>
      </c>
      <c r="AV117" s="15" t="s">
        <v>144</v>
      </c>
      <c r="AW117" s="15" t="s">
        <v>33</v>
      </c>
      <c r="AX117" s="15" t="s">
        <v>80</v>
      </c>
      <c r="AY117" s="227" t="s">
        <v>137</v>
      </c>
    </row>
    <row r="118" spans="1:65" s="2" customFormat="1" ht="24.2" customHeight="1" x14ac:dyDescent="0.2">
      <c r="A118" s="36"/>
      <c r="B118" s="37"/>
      <c r="C118" s="176" t="s">
        <v>167</v>
      </c>
      <c r="D118" s="176" t="s">
        <v>140</v>
      </c>
      <c r="E118" s="177" t="s">
        <v>1568</v>
      </c>
      <c r="F118" s="178" t="s">
        <v>1569</v>
      </c>
      <c r="G118" s="179" t="s">
        <v>163</v>
      </c>
      <c r="H118" s="180">
        <v>8.1829999999999998</v>
      </c>
      <c r="I118" s="181"/>
      <c r="J118" s="182">
        <f>ROUND(I118*H118,2)</f>
        <v>0</v>
      </c>
      <c r="K118" s="183"/>
      <c r="L118" s="41"/>
      <c r="M118" s="184" t="s">
        <v>19</v>
      </c>
      <c r="N118" s="185" t="s">
        <v>43</v>
      </c>
      <c r="O118" s="66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8" t="s">
        <v>144</v>
      </c>
      <c r="AT118" s="188" t="s">
        <v>140</v>
      </c>
      <c r="AU118" s="188" t="s">
        <v>82</v>
      </c>
      <c r="AY118" s="19" t="s">
        <v>137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19" t="s">
        <v>80</v>
      </c>
      <c r="BK118" s="189">
        <f>ROUND(I118*H118,2)</f>
        <v>0</v>
      </c>
      <c r="BL118" s="19" t="s">
        <v>144</v>
      </c>
      <c r="BM118" s="188" t="s">
        <v>1570</v>
      </c>
    </row>
    <row r="119" spans="1:65" s="2" customFormat="1" ht="11.25" x14ac:dyDescent="0.2">
      <c r="A119" s="36"/>
      <c r="B119" s="37"/>
      <c r="C119" s="38"/>
      <c r="D119" s="190" t="s">
        <v>146</v>
      </c>
      <c r="E119" s="38"/>
      <c r="F119" s="191" t="s">
        <v>1571</v>
      </c>
      <c r="G119" s="38"/>
      <c r="H119" s="38"/>
      <c r="I119" s="192"/>
      <c r="J119" s="38"/>
      <c r="K119" s="38"/>
      <c r="L119" s="41"/>
      <c r="M119" s="193"/>
      <c r="N119" s="194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146</v>
      </c>
      <c r="AU119" s="19" t="s">
        <v>82</v>
      </c>
    </row>
    <row r="120" spans="1:65" s="13" customFormat="1" ht="11.25" x14ac:dyDescent="0.2">
      <c r="B120" s="195"/>
      <c r="C120" s="196"/>
      <c r="D120" s="197" t="s">
        <v>148</v>
      </c>
      <c r="E120" s="198" t="s">
        <v>19</v>
      </c>
      <c r="F120" s="199" t="s">
        <v>1572</v>
      </c>
      <c r="G120" s="196"/>
      <c r="H120" s="200">
        <v>8.1829999999999998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148</v>
      </c>
      <c r="AU120" s="206" t="s">
        <v>82</v>
      </c>
      <c r="AV120" s="13" t="s">
        <v>82</v>
      </c>
      <c r="AW120" s="13" t="s">
        <v>33</v>
      </c>
      <c r="AX120" s="13" t="s">
        <v>80</v>
      </c>
      <c r="AY120" s="206" t="s">
        <v>137</v>
      </c>
    </row>
    <row r="121" spans="1:65" s="2" customFormat="1" ht="24.2" customHeight="1" x14ac:dyDescent="0.2">
      <c r="A121" s="36"/>
      <c r="B121" s="37"/>
      <c r="C121" s="176" t="s">
        <v>175</v>
      </c>
      <c r="D121" s="176" t="s">
        <v>140</v>
      </c>
      <c r="E121" s="177" t="s">
        <v>1573</v>
      </c>
      <c r="F121" s="178" t="s">
        <v>1574</v>
      </c>
      <c r="G121" s="179" t="s">
        <v>163</v>
      </c>
      <c r="H121" s="180">
        <v>9.6850000000000005</v>
      </c>
      <c r="I121" s="181"/>
      <c r="J121" s="182">
        <f>ROUND(I121*H121,2)</f>
        <v>0</v>
      </c>
      <c r="K121" s="183"/>
      <c r="L121" s="41"/>
      <c r="M121" s="184" t="s">
        <v>19</v>
      </c>
      <c r="N121" s="185" t="s">
        <v>43</v>
      </c>
      <c r="O121" s="66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8" t="s">
        <v>144</v>
      </c>
      <c r="AT121" s="188" t="s">
        <v>140</v>
      </c>
      <c r="AU121" s="188" t="s">
        <v>82</v>
      </c>
      <c r="AY121" s="19" t="s">
        <v>137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19" t="s">
        <v>80</v>
      </c>
      <c r="BK121" s="189">
        <f>ROUND(I121*H121,2)</f>
        <v>0</v>
      </c>
      <c r="BL121" s="19" t="s">
        <v>144</v>
      </c>
      <c r="BM121" s="188" t="s">
        <v>1575</v>
      </c>
    </row>
    <row r="122" spans="1:65" s="2" customFormat="1" ht="11.25" x14ac:dyDescent="0.2">
      <c r="A122" s="36"/>
      <c r="B122" s="37"/>
      <c r="C122" s="38"/>
      <c r="D122" s="190" t="s">
        <v>146</v>
      </c>
      <c r="E122" s="38"/>
      <c r="F122" s="191" t="s">
        <v>1576</v>
      </c>
      <c r="G122" s="38"/>
      <c r="H122" s="38"/>
      <c r="I122" s="192"/>
      <c r="J122" s="38"/>
      <c r="K122" s="38"/>
      <c r="L122" s="41"/>
      <c r="M122" s="193"/>
      <c r="N122" s="194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146</v>
      </c>
      <c r="AU122" s="19" t="s">
        <v>82</v>
      </c>
    </row>
    <row r="123" spans="1:65" s="13" customFormat="1" ht="11.25" x14ac:dyDescent="0.2">
      <c r="B123" s="195"/>
      <c r="C123" s="196"/>
      <c r="D123" s="197" t="s">
        <v>148</v>
      </c>
      <c r="E123" s="198" t="s">
        <v>19</v>
      </c>
      <c r="F123" s="199" t="s">
        <v>1563</v>
      </c>
      <c r="G123" s="196"/>
      <c r="H123" s="200">
        <v>2.5390000000000001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148</v>
      </c>
      <c r="AU123" s="206" t="s">
        <v>82</v>
      </c>
      <c r="AV123" s="13" t="s">
        <v>82</v>
      </c>
      <c r="AW123" s="13" t="s">
        <v>33</v>
      </c>
      <c r="AX123" s="13" t="s">
        <v>72</v>
      </c>
      <c r="AY123" s="206" t="s">
        <v>137</v>
      </c>
    </row>
    <row r="124" spans="1:65" s="13" customFormat="1" ht="11.25" x14ac:dyDescent="0.2">
      <c r="B124" s="195"/>
      <c r="C124" s="196"/>
      <c r="D124" s="197" t="s">
        <v>148</v>
      </c>
      <c r="E124" s="198" t="s">
        <v>19</v>
      </c>
      <c r="F124" s="199" t="s">
        <v>1564</v>
      </c>
      <c r="G124" s="196"/>
      <c r="H124" s="200">
        <v>1.349</v>
      </c>
      <c r="I124" s="201"/>
      <c r="J124" s="196"/>
      <c r="K124" s="196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148</v>
      </c>
      <c r="AU124" s="206" t="s">
        <v>82</v>
      </c>
      <c r="AV124" s="13" t="s">
        <v>82</v>
      </c>
      <c r="AW124" s="13" t="s">
        <v>33</v>
      </c>
      <c r="AX124" s="13" t="s">
        <v>72</v>
      </c>
      <c r="AY124" s="206" t="s">
        <v>137</v>
      </c>
    </row>
    <row r="125" spans="1:65" s="13" customFormat="1" ht="11.25" x14ac:dyDescent="0.2">
      <c r="B125" s="195"/>
      <c r="C125" s="196"/>
      <c r="D125" s="197" t="s">
        <v>148</v>
      </c>
      <c r="E125" s="198" t="s">
        <v>19</v>
      </c>
      <c r="F125" s="199" t="s">
        <v>1565</v>
      </c>
      <c r="G125" s="196"/>
      <c r="H125" s="200">
        <v>1.8260000000000001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148</v>
      </c>
      <c r="AU125" s="206" t="s">
        <v>82</v>
      </c>
      <c r="AV125" s="13" t="s">
        <v>82</v>
      </c>
      <c r="AW125" s="13" t="s">
        <v>33</v>
      </c>
      <c r="AX125" s="13" t="s">
        <v>72</v>
      </c>
      <c r="AY125" s="206" t="s">
        <v>137</v>
      </c>
    </row>
    <row r="126" spans="1:65" s="13" customFormat="1" ht="11.25" x14ac:dyDescent="0.2">
      <c r="B126" s="195"/>
      <c r="C126" s="196"/>
      <c r="D126" s="197" t="s">
        <v>148</v>
      </c>
      <c r="E126" s="198" t="s">
        <v>19</v>
      </c>
      <c r="F126" s="199" t="s">
        <v>1566</v>
      </c>
      <c r="G126" s="196"/>
      <c r="H126" s="200">
        <v>1.7370000000000001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148</v>
      </c>
      <c r="AU126" s="206" t="s">
        <v>82</v>
      </c>
      <c r="AV126" s="13" t="s">
        <v>82</v>
      </c>
      <c r="AW126" s="13" t="s">
        <v>33</v>
      </c>
      <c r="AX126" s="13" t="s">
        <v>72</v>
      </c>
      <c r="AY126" s="206" t="s">
        <v>137</v>
      </c>
    </row>
    <row r="127" spans="1:65" s="13" customFormat="1" ht="11.25" x14ac:dyDescent="0.2">
      <c r="B127" s="195"/>
      <c r="C127" s="196"/>
      <c r="D127" s="197" t="s">
        <v>148</v>
      </c>
      <c r="E127" s="198" t="s">
        <v>19</v>
      </c>
      <c r="F127" s="199" t="s">
        <v>1567</v>
      </c>
      <c r="G127" s="196"/>
      <c r="H127" s="200">
        <v>2.234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148</v>
      </c>
      <c r="AU127" s="206" t="s">
        <v>82</v>
      </c>
      <c r="AV127" s="13" t="s">
        <v>82</v>
      </c>
      <c r="AW127" s="13" t="s">
        <v>33</v>
      </c>
      <c r="AX127" s="13" t="s">
        <v>72</v>
      </c>
      <c r="AY127" s="206" t="s">
        <v>137</v>
      </c>
    </row>
    <row r="128" spans="1:65" s="15" customFormat="1" ht="11.25" x14ac:dyDescent="0.2">
      <c r="B128" s="217"/>
      <c r="C128" s="218"/>
      <c r="D128" s="197" t="s">
        <v>148</v>
      </c>
      <c r="E128" s="219" t="s">
        <v>19</v>
      </c>
      <c r="F128" s="220" t="s">
        <v>189</v>
      </c>
      <c r="G128" s="218"/>
      <c r="H128" s="221">
        <v>9.6850000000000005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148</v>
      </c>
      <c r="AU128" s="227" t="s">
        <v>82</v>
      </c>
      <c r="AV128" s="15" t="s">
        <v>144</v>
      </c>
      <c r="AW128" s="15" t="s">
        <v>33</v>
      </c>
      <c r="AX128" s="15" t="s">
        <v>80</v>
      </c>
      <c r="AY128" s="227" t="s">
        <v>137</v>
      </c>
    </row>
    <row r="129" spans="1:65" s="12" customFormat="1" ht="22.9" customHeight="1" x14ac:dyDescent="0.2">
      <c r="B129" s="160"/>
      <c r="C129" s="161"/>
      <c r="D129" s="162" t="s">
        <v>71</v>
      </c>
      <c r="E129" s="174" t="s">
        <v>167</v>
      </c>
      <c r="F129" s="174" t="s">
        <v>1577</v>
      </c>
      <c r="G129" s="161"/>
      <c r="H129" s="161"/>
      <c r="I129" s="164"/>
      <c r="J129" s="175">
        <f>BK129</f>
        <v>0</v>
      </c>
      <c r="K129" s="161"/>
      <c r="L129" s="166"/>
      <c r="M129" s="167"/>
      <c r="N129" s="168"/>
      <c r="O129" s="168"/>
      <c r="P129" s="169">
        <f>SUM(P130:P137)</f>
        <v>0</v>
      </c>
      <c r="Q129" s="168"/>
      <c r="R129" s="169">
        <f>SUM(R130:R137)</f>
        <v>3.5219942499999997</v>
      </c>
      <c r="S129" s="168"/>
      <c r="T129" s="170">
        <f>SUM(T130:T137)</f>
        <v>0</v>
      </c>
      <c r="AR129" s="171" t="s">
        <v>80</v>
      </c>
      <c r="AT129" s="172" t="s">
        <v>71</v>
      </c>
      <c r="AU129" s="172" t="s">
        <v>80</v>
      </c>
      <c r="AY129" s="171" t="s">
        <v>137</v>
      </c>
      <c r="BK129" s="173">
        <f>SUM(BK130:BK137)</f>
        <v>0</v>
      </c>
    </row>
    <row r="130" spans="1:65" s="2" customFormat="1" ht="24.2" customHeight="1" x14ac:dyDescent="0.2">
      <c r="A130" s="36"/>
      <c r="B130" s="37"/>
      <c r="C130" s="176" t="s">
        <v>181</v>
      </c>
      <c r="D130" s="176" t="s">
        <v>140</v>
      </c>
      <c r="E130" s="177" t="s">
        <v>1578</v>
      </c>
      <c r="F130" s="178" t="s">
        <v>1579</v>
      </c>
      <c r="G130" s="179" t="s">
        <v>143</v>
      </c>
      <c r="H130" s="180">
        <v>16.068999999999999</v>
      </c>
      <c r="I130" s="181"/>
      <c r="J130" s="182">
        <f>ROUND(I130*H130,2)</f>
        <v>0</v>
      </c>
      <c r="K130" s="183"/>
      <c r="L130" s="41"/>
      <c r="M130" s="184" t="s">
        <v>19</v>
      </c>
      <c r="N130" s="185" t="s">
        <v>43</v>
      </c>
      <c r="O130" s="66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8" t="s">
        <v>144</v>
      </c>
      <c r="AT130" s="188" t="s">
        <v>140</v>
      </c>
      <c r="AU130" s="188" t="s">
        <v>82</v>
      </c>
      <c r="AY130" s="19" t="s">
        <v>137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9" t="s">
        <v>80</v>
      </c>
      <c r="BK130" s="189">
        <f>ROUND(I130*H130,2)</f>
        <v>0</v>
      </c>
      <c r="BL130" s="19" t="s">
        <v>144</v>
      </c>
      <c r="BM130" s="188" t="s">
        <v>1580</v>
      </c>
    </row>
    <row r="131" spans="1:65" s="2" customFormat="1" ht="11.25" x14ac:dyDescent="0.2">
      <c r="A131" s="36"/>
      <c r="B131" s="37"/>
      <c r="C131" s="38"/>
      <c r="D131" s="190" t="s">
        <v>146</v>
      </c>
      <c r="E131" s="38"/>
      <c r="F131" s="191" t="s">
        <v>1581</v>
      </c>
      <c r="G131" s="38"/>
      <c r="H131" s="38"/>
      <c r="I131" s="192"/>
      <c r="J131" s="38"/>
      <c r="K131" s="38"/>
      <c r="L131" s="41"/>
      <c r="M131" s="193"/>
      <c r="N131" s="194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146</v>
      </c>
      <c r="AU131" s="19" t="s">
        <v>82</v>
      </c>
    </row>
    <row r="132" spans="1:65" s="13" customFormat="1" ht="11.25" x14ac:dyDescent="0.2">
      <c r="B132" s="195"/>
      <c r="C132" s="196"/>
      <c r="D132" s="197" t="s">
        <v>148</v>
      </c>
      <c r="E132" s="198" t="s">
        <v>19</v>
      </c>
      <c r="F132" s="199" t="s">
        <v>1582</v>
      </c>
      <c r="G132" s="196"/>
      <c r="H132" s="200">
        <v>16.068999999999999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148</v>
      </c>
      <c r="AU132" s="206" t="s">
        <v>82</v>
      </c>
      <c r="AV132" s="13" t="s">
        <v>82</v>
      </c>
      <c r="AW132" s="13" t="s">
        <v>33</v>
      </c>
      <c r="AX132" s="13" t="s">
        <v>80</v>
      </c>
      <c r="AY132" s="206" t="s">
        <v>137</v>
      </c>
    </row>
    <row r="133" spans="1:65" s="2" customFormat="1" ht="37.9" customHeight="1" x14ac:dyDescent="0.2">
      <c r="A133" s="36"/>
      <c r="B133" s="37"/>
      <c r="C133" s="176" t="s">
        <v>190</v>
      </c>
      <c r="D133" s="176" t="s">
        <v>140</v>
      </c>
      <c r="E133" s="177" t="s">
        <v>1583</v>
      </c>
      <c r="F133" s="178" t="s">
        <v>1584</v>
      </c>
      <c r="G133" s="179" t="s">
        <v>143</v>
      </c>
      <c r="H133" s="180">
        <v>16.068999999999999</v>
      </c>
      <c r="I133" s="181"/>
      <c r="J133" s="182">
        <f>ROUND(I133*H133,2)</f>
        <v>0</v>
      </c>
      <c r="K133" s="183"/>
      <c r="L133" s="41"/>
      <c r="M133" s="184" t="s">
        <v>19</v>
      </c>
      <c r="N133" s="185" t="s">
        <v>43</v>
      </c>
      <c r="O133" s="66"/>
      <c r="P133" s="186">
        <f>O133*H133</f>
        <v>0</v>
      </c>
      <c r="Q133" s="186">
        <v>8.4250000000000005E-2</v>
      </c>
      <c r="R133" s="186">
        <f>Q133*H133</f>
        <v>1.35381325</v>
      </c>
      <c r="S133" s="186">
        <v>0</v>
      </c>
      <c r="T133" s="187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8" t="s">
        <v>144</v>
      </c>
      <c r="AT133" s="188" t="s">
        <v>140</v>
      </c>
      <c r="AU133" s="188" t="s">
        <v>82</v>
      </c>
      <c r="AY133" s="19" t="s">
        <v>137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9" t="s">
        <v>80</v>
      </c>
      <c r="BK133" s="189">
        <f>ROUND(I133*H133,2)</f>
        <v>0</v>
      </c>
      <c r="BL133" s="19" t="s">
        <v>144</v>
      </c>
      <c r="BM133" s="188" t="s">
        <v>1585</v>
      </c>
    </row>
    <row r="134" spans="1:65" s="2" customFormat="1" ht="11.25" x14ac:dyDescent="0.2">
      <c r="A134" s="36"/>
      <c r="B134" s="37"/>
      <c r="C134" s="38"/>
      <c r="D134" s="190" t="s">
        <v>146</v>
      </c>
      <c r="E134" s="38"/>
      <c r="F134" s="191" t="s">
        <v>1586</v>
      </c>
      <c r="G134" s="38"/>
      <c r="H134" s="38"/>
      <c r="I134" s="192"/>
      <c r="J134" s="38"/>
      <c r="K134" s="38"/>
      <c r="L134" s="41"/>
      <c r="M134" s="193"/>
      <c r="N134" s="194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146</v>
      </c>
      <c r="AU134" s="19" t="s">
        <v>82</v>
      </c>
    </row>
    <row r="135" spans="1:65" s="13" customFormat="1" ht="11.25" x14ac:dyDescent="0.2">
      <c r="B135" s="195"/>
      <c r="C135" s="196"/>
      <c r="D135" s="197" t="s">
        <v>148</v>
      </c>
      <c r="E135" s="198" t="s">
        <v>19</v>
      </c>
      <c r="F135" s="199" t="s">
        <v>1582</v>
      </c>
      <c r="G135" s="196"/>
      <c r="H135" s="200">
        <v>16.068999999999999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148</v>
      </c>
      <c r="AU135" s="206" t="s">
        <v>82</v>
      </c>
      <c r="AV135" s="13" t="s">
        <v>82</v>
      </c>
      <c r="AW135" s="13" t="s">
        <v>33</v>
      </c>
      <c r="AX135" s="13" t="s">
        <v>80</v>
      </c>
      <c r="AY135" s="206" t="s">
        <v>137</v>
      </c>
    </row>
    <row r="136" spans="1:65" s="2" customFormat="1" ht="16.5" customHeight="1" x14ac:dyDescent="0.2">
      <c r="A136" s="36"/>
      <c r="B136" s="37"/>
      <c r="C136" s="239" t="s">
        <v>197</v>
      </c>
      <c r="D136" s="239" t="s">
        <v>434</v>
      </c>
      <c r="E136" s="240" t="s">
        <v>1587</v>
      </c>
      <c r="F136" s="241" t="s">
        <v>1588</v>
      </c>
      <c r="G136" s="242" t="s">
        <v>143</v>
      </c>
      <c r="H136" s="243">
        <v>16.550999999999998</v>
      </c>
      <c r="I136" s="244"/>
      <c r="J136" s="245">
        <f>ROUND(I136*H136,2)</f>
        <v>0</v>
      </c>
      <c r="K136" s="246"/>
      <c r="L136" s="247"/>
      <c r="M136" s="248" t="s">
        <v>19</v>
      </c>
      <c r="N136" s="249" t="s">
        <v>43</v>
      </c>
      <c r="O136" s="66"/>
      <c r="P136" s="186">
        <f>O136*H136</f>
        <v>0</v>
      </c>
      <c r="Q136" s="186">
        <v>0.13100000000000001</v>
      </c>
      <c r="R136" s="186">
        <f>Q136*H136</f>
        <v>2.1681809999999997</v>
      </c>
      <c r="S136" s="186">
        <v>0</v>
      </c>
      <c r="T136" s="187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8" t="s">
        <v>190</v>
      </c>
      <c r="AT136" s="188" t="s">
        <v>434</v>
      </c>
      <c r="AU136" s="188" t="s">
        <v>82</v>
      </c>
      <c r="AY136" s="19" t="s">
        <v>137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9" t="s">
        <v>80</v>
      </c>
      <c r="BK136" s="189">
        <f>ROUND(I136*H136,2)</f>
        <v>0</v>
      </c>
      <c r="BL136" s="19" t="s">
        <v>144</v>
      </c>
      <c r="BM136" s="188" t="s">
        <v>1589</v>
      </c>
    </row>
    <row r="137" spans="1:65" s="13" customFormat="1" ht="11.25" x14ac:dyDescent="0.2">
      <c r="B137" s="195"/>
      <c r="C137" s="196"/>
      <c r="D137" s="197" t="s">
        <v>148</v>
      </c>
      <c r="E137" s="196"/>
      <c r="F137" s="199" t="s">
        <v>1590</v>
      </c>
      <c r="G137" s="196"/>
      <c r="H137" s="200">
        <v>16.550999999999998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148</v>
      </c>
      <c r="AU137" s="206" t="s">
        <v>82</v>
      </c>
      <c r="AV137" s="13" t="s">
        <v>82</v>
      </c>
      <c r="AW137" s="13" t="s">
        <v>4</v>
      </c>
      <c r="AX137" s="13" t="s">
        <v>80</v>
      </c>
      <c r="AY137" s="206" t="s">
        <v>137</v>
      </c>
    </row>
    <row r="138" spans="1:65" s="12" customFormat="1" ht="22.9" customHeight="1" x14ac:dyDescent="0.2">
      <c r="B138" s="160"/>
      <c r="C138" s="161"/>
      <c r="D138" s="162" t="s">
        <v>71</v>
      </c>
      <c r="E138" s="174" t="s">
        <v>175</v>
      </c>
      <c r="F138" s="174" t="s">
        <v>238</v>
      </c>
      <c r="G138" s="161"/>
      <c r="H138" s="161"/>
      <c r="I138" s="164"/>
      <c r="J138" s="175">
        <f>BK138</f>
        <v>0</v>
      </c>
      <c r="K138" s="161"/>
      <c r="L138" s="166"/>
      <c r="M138" s="167"/>
      <c r="N138" s="168"/>
      <c r="O138" s="168"/>
      <c r="P138" s="169">
        <f>SUM(P139:P318)</f>
        <v>0</v>
      </c>
      <c r="Q138" s="168"/>
      <c r="R138" s="169">
        <f>SUM(R139:R318)</f>
        <v>23.179652910000001</v>
      </c>
      <c r="S138" s="168"/>
      <c r="T138" s="170">
        <f>SUM(T139:T318)</f>
        <v>0</v>
      </c>
      <c r="AR138" s="171" t="s">
        <v>80</v>
      </c>
      <c r="AT138" s="172" t="s">
        <v>71</v>
      </c>
      <c r="AU138" s="172" t="s">
        <v>80</v>
      </c>
      <c r="AY138" s="171" t="s">
        <v>137</v>
      </c>
      <c r="BK138" s="173">
        <f>SUM(BK139:BK318)</f>
        <v>0</v>
      </c>
    </row>
    <row r="139" spans="1:65" s="2" customFormat="1" ht="16.5" customHeight="1" x14ac:dyDescent="0.2">
      <c r="A139" s="36"/>
      <c r="B139" s="37"/>
      <c r="C139" s="176" t="s">
        <v>206</v>
      </c>
      <c r="D139" s="176" t="s">
        <v>140</v>
      </c>
      <c r="E139" s="177" t="s">
        <v>1591</v>
      </c>
      <c r="F139" s="178" t="s">
        <v>1592</v>
      </c>
      <c r="G139" s="179" t="s">
        <v>200</v>
      </c>
      <c r="H139" s="180">
        <v>42.82</v>
      </c>
      <c r="I139" s="181"/>
      <c r="J139" s="182">
        <f>ROUND(I139*H139,2)</f>
        <v>0</v>
      </c>
      <c r="K139" s="183"/>
      <c r="L139" s="41"/>
      <c r="M139" s="184" t="s">
        <v>19</v>
      </c>
      <c r="N139" s="185" t="s">
        <v>43</v>
      </c>
      <c r="O139" s="66"/>
      <c r="P139" s="186">
        <f>O139*H139</f>
        <v>0</v>
      </c>
      <c r="Q139" s="186">
        <v>1.5E-3</v>
      </c>
      <c r="R139" s="186">
        <f>Q139*H139</f>
        <v>6.4229999999999995E-2</v>
      </c>
      <c r="S139" s="186">
        <v>0</v>
      </c>
      <c r="T139" s="18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8" t="s">
        <v>144</v>
      </c>
      <c r="AT139" s="188" t="s">
        <v>140</v>
      </c>
      <c r="AU139" s="188" t="s">
        <v>82</v>
      </c>
      <c r="AY139" s="19" t="s">
        <v>137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9" t="s">
        <v>80</v>
      </c>
      <c r="BK139" s="189">
        <f>ROUND(I139*H139,2)</f>
        <v>0</v>
      </c>
      <c r="BL139" s="19" t="s">
        <v>144</v>
      </c>
      <c r="BM139" s="188" t="s">
        <v>1593</v>
      </c>
    </row>
    <row r="140" spans="1:65" s="2" customFormat="1" ht="11.25" x14ac:dyDescent="0.2">
      <c r="A140" s="36"/>
      <c r="B140" s="37"/>
      <c r="C140" s="38"/>
      <c r="D140" s="190" t="s">
        <v>146</v>
      </c>
      <c r="E140" s="38"/>
      <c r="F140" s="191" t="s">
        <v>1594</v>
      </c>
      <c r="G140" s="38"/>
      <c r="H140" s="38"/>
      <c r="I140" s="192"/>
      <c r="J140" s="38"/>
      <c r="K140" s="38"/>
      <c r="L140" s="41"/>
      <c r="M140" s="193"/>
      <c r="N140" s="194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146</v>
      </c>
      <c r="AU140" s="19" t="s">
        <v>82</v>
      </c>
    </row>
    <row r="141" spans="1:65" s="14" customFormat="1" ht="11.25" x14ac:dyDescent="0.2">
      <c r="B141" s="207"/>
      <c r="C141" s="208"/>
      <c r="D141" s="197" t="s">
        <v>148</v>
      </c>
      <c r="E141" s="209" t="s">
        <v>19</v>
      </c>
      <c r="F141" s="210" t="s">
        <v>1595</v>
      </c>
      <c r="G141" s="208"/>
      <c r="H141" s="209" t="s">
        <v>19</v>
      </c>
      <c r="I141" s="211"/>
      <c r="J141" s="208"/>
      <c r="K141" s="208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148</v>
      </c>
      <c r="AU141" s="216" t="s">
        <v>82</v>
      </c>
      <c r="AV141" s="14" t="s">
        <v>80</v>
      </c>
      <c r="AW141" s="14" t="s">
        <v>33</v>
      </c>
      <c r="AX141" s="14" t="s">
        <v>72</v>
      </c>
      <c r="AY141" s="216" t="s">
        <v>137</v>
      </c>
    </row>
    <row r="142" spans="1:65" s="13" customFormat="1" ht="11.25" x14ac:dyDescent="0.2">
      <c r="B142" s="195"/>
      <c r="C142" s="196"/>
      <c r="D142" s="197" t="s">
        <v>148</v>
      </c>
      <c r="E142" s="198" t="s">
        <v>19</v>
      </c>
      <c r="F142" s="199" t="s">
        <v>1596</v>
      </c>
      <c r="G142" s="196"/>
      <c r="H142" s="200">
        <v>37.520000000000003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148</v>
      </c>
      <c r="AU142" s="206" t="s">
        <v>82</v>
      </c>
      <c r="AV142" s="13" t="s">
        <v>82</v>
      </c>
      <c r="AW142" s="13" t="s">
        <v>33</v>
      </c>
      <c r="AX142" s="13" t="s">
        <v>72</v>
      </c>
      <c r="AY142" s="206" t="s">
        <v>137</v>
      </c>
    </row>
    <row r="143" spans="1:65" s="13" customFormat="1" ht="11.25" x14ac:dyDescent="0.2">
      <c r="B143" s="195"/>
      <c r="C143" s="196"/>
      <c r="D143" s="197" t="s">
        <v>148</v>
      </c>
      <c r="E143" s="198" t="s">
        <v>19</v>
      </c>
      <c r="F143" s="199" t="s">
        <v>1597</v>
      </c>
      <c r="G143" s="196"/>
      <c r="H143" s="200">
        <v>5.3</v>
      </c>
      <c r="I143" s="201"/>
      <c r="J143" s="196"/>
      <c r="K143" s="196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148</v>
      </c>
      <c r="AU143" s="206" t="s">
        <v>82</v>
      </c>
      <c r="AV143" s="13" t="s">
        <v>82</v>
      </c>
      <c r="AW143" s="13" t="s">
        <v>33</v>
      </c>
      <c r="AX143" s="13" t="s">
        <v>72</v>
      </c>
      <c r="AY143" s="206" t="s">
        <v>137</v>
      </c>
    </row>
    <row r="144" spans="1:65" s="15" customFormat="1" ht="11.25" x14ac:dyDescent="0.2">
      <c r="B144" s="217"/>
      <c r="C144" s="218"/>
      <c r="D144" s="197" t="s">
        <v>148</v>
      </c>
      <c r="E144" s="219" t="s">
        <v>19</v>
      </c>
      <c r="F144" s="220" t="s">
        <v>189</v>
      </c>
      <c r="G144" s="218"/>
      <c r="H144" s="221">
        <v>42.82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148</v>
      </c>
      <c r="AU144" s="227" t="s">
        <v>82</v>
      </c>
      <c r="AV144" s="15" t="s">
        <v>144</v>
      </c>
      <c r="AW144" s="15" t="s">
        <v>33</v>
      </c>
      <c r="AX144" s="15" t="s">
        <v>80</v>
      </c>
      <c r="AY144" s="227" t="s">
        <v>137</v>
      </c>
    </row>
    <row r="145" spans="1:65" s="2" customFormat="1" ht="24.2" customHeight="1" x14ac:dyDescent="0.2">
      <c r="A145" s="36"/>
      <c r="B145" s="37"/>
      <c r="C145" s="176" t="s">
        <v>212</v>
      </c>
      <c r="D145" s="176" t="s">
        <v>140</v>
      </c>
      <c r="E145" s="177" t="s">
        <v>1598</v>
      </c>
      <c r="F145" s="178" t="s">
        <v>1599</v>
      </c>
      <c r="G145" s="179" t="s">
        <v>143</v>
      </c>
      <c r="H145" s="180">
        <v>49.814999999999998</v>
      </c>
      <c r="I145" s="181"/>
      <c r="J145" s="182">
        <f>ROUND(I145*H145,2)</f>
        <v>0</v>
      </c>
      <c r="K145" s="183"/>
      <c r="L145" s="41"/>
      <c r="M145" s="184" t="s">
        <v>19</v>
      </c>
      <c r="N145" s="185" t="s">
        <v>43</v>
      </c>
      <c r="O145" s="66"/>
      <c r="P145" s="186">
        <f>O145*H145</f>
        <v>0</v>
      </c>
      <c r="Q145" s="186">
        <v>8.3499999999999998E-3</v>
      </c>
      <c r="R145" s="186">
        <f>Q145*H145</f>
        <v>0.41595524999999994</v>
      </c>
      <c r="S145" s="186">
        <v>0</v>
      </c>
      <c r="T145" s="187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8" t="s">
        <v>144</v>
      </c>
      <c r="AT145" s="188" t="s">
        <v>140</v>
      </c>
      <c r="AU145" s="188" t="s">
        <v>82</v>
      </c>
      <c r="AY145" s="19" t="s">
        <v>137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9" t="s">
        <v>80</v>
      </c>
      <c r="BK145" s="189">
        <f>ROUND(I145*H145,2)</f>
        <v>0</v>
      </c>
      <c r="BL145" s="19" t="s">
        <v>144</v>
      </c>
      <c r="BM145" s="188" t="s">
        <v>1600</v>
      </c>
    </row>
    <row r="146" spans="1:65" s="2" customFormat="1" ht="11.25" x14ac:dyDescent="0.2">
      <c r="A146" s="36"/>
      <c r="B146" s="37"/>
      <c r="C146" s="38"/>
      <c r="D146" s="190" t="s">
        <v>146</v>
      </c>
      <c r="E146" s="38"/>
      <c r="F146" s="191" t="s">
        <v>1601</v>
      </c>
      <c r="G146" s="38"/>
      <c r="H146" s="38"/>
      <c r="I146" s="192"/>
      <c r="J146" s="38"/>
      <c r="K146" s="38"/>
      <c r="L146" s="41"/>
      <c r="M146" s="193"/>
      <c r="N146" s="194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146</v>
      </c>
      <c r="AU146" s="19" t="s">
        <v>82</v>
      </c>
    </row>
    <row r="147" spans="1:65" s="14" customFormat="1" ht="11.25" x14ac:dyDescent="0.2">
      <c r="B147" s="207"/>
      <c r="C147" s="208"/>
      <c r="D147" s="197" t="s">
        <v>148</v>
      </c>
      <c r="E147" s="209" t="s">
        <v>19</v>
      </c>
      <c r="F147" s="210" t="s">
        <v>1602</v>
      </c>
      <c r="G147" s="208"/>
      <c r="H147" s="209" t="s">
        <v>19</v>
      </c>
      <c r="I147" s="211"/>
      <c r="J147" s="208"/>
      <c r="K147" s="208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148</v>
      </c>
      <c r="AU147" s="216" t="s">
        <v>82</v>
      </c>
      <c r="AV147" s="14" t="s">
        <v>80</v>
      </c>
      <c r="AW147" s="14" t="s">
        <v>33</v>
      </c>
      <c r="AX147" s="14" t="s">
        <v>72</v>
      </c>
      <c r="AY147" s="216" t="s">
        <v>137</v>
      </c>
    </row>
    <row r="148" spans="1:65" s="13" customFormat="1" ht="11.25" x14ac:dyDescent="0.2">
      <c r="B148" s="195"/>
      <c r="C148" s="196"/>
      <c r="D148" s="197" t="s">
        <v>148</v>
      </c>
      <c r="E148" s="198" t="s">
        <v>19</v>
      </c>
      <c r="F148" s="199" t="s">
        <v>1603</v>
      </c>
      <c r="G148" s="196"/>
      <c r="H148" s="200">
        <v>50.67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148</v>
      </c>
      <c r="AU148" s="206" t="s">
        <v>82</v>
      </c>
      <c r="AV148" s="13" t="s">
        <v>82</v>
      </c>
      <c r="AW148" s="13" t="s">
        <v>33</v>
      </c>
      <c r="AX148" s="13" t="s">
        <v>72</v>
      </c>
      <c r="AY148" s="206" t="s">
        <v>137</v>
      </c>
    </row>
    <row r="149" spans="1:65" s="14" customFormat="1" ht="11.25" x14ac:dyDescent="0.2">
      <c r="B149" s="207"/>
      <c r="C149" s="208"/>
      <c r="D149" s="197" t="s">
        <v>148</v>
      </c>
      <c r="E149" s="209" t="s">
        <v>19</v>
      </c>
      <c r="F149" s="210" t="s">
        <v>187</v>
      </c>
      <c r="G149" s="208"/>
      <c r="H149" s="209" t="s">
        <v>19</v>
      </c>
      <c r="I149" s="211"/>
      <c r="J149" s="208"/>
      <c r="K149" s="208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148</v>
      </c>
      <c r="AU149" s="216" t="s">
        <v>82</v>
      </c>
      <c r="AV149" s="14" t="s">
        <v>80</v>
      </c>
      <c r="AW149" s="14" t="s">
        <v>33</v>
      </c>
      <c r="AX149" s="14" t="s">
        <v>72</v>
      </c>
      <c r="AY149" s="216" t="s">
        <v>137</v>
      </c>
    </row>
    <row r="150" spans="1:65" s="13" customFormat="1" ht="11.25" x14ac:dyDescent="0.2">
      <c r="B150" s="195"/>
      <c r="C150" s="196"/>
      <c r="D150" s="197" t="s">
        <v>148</v>
      </c>
      <c r="E150" s="198" t="s">
        <v>19</v>
      </c>
      <c r="F150" s="199" t="s">
        <v>1604</v>
      </c>
      <c r="G150" s="196"/>
      <c r="H150" s="200">
        <v>-0.63</v>
      </c>
      <c r="I150" s="201"/>
      <c r="J150" s="196"/>
      <c r="K150" s="196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148</v>
      </c>
      <c r="AU150" s="206" t="s">
        <v>82</v>
      </c>
      <c r="AV150" s="13" t="s">
        <v>82</v>
      </c>
      <c r="AW150" s="13" t="s">
        <v>33</v>
      </c>
      <c r="AX150" s="13" t="s">
        <v>72</v>
      </c>
      <c r="AY150" s="206" t="s">
        <v>137</v>
      </c>
    </row>
    <row r="151" spans="1:65" s="13" customFormat="1" ht="11.25" x14ac:dyDescent="0.2">
      <c r="B151" s="195"/>
      <c r="C151" s="196"/>
      <c r="D151" s="197" t="s">
        <v>148</v>
      </c>
      <c r="E151" s="198" t="s">
        <v>19</v>
      </c>
      <c r="F151" s="199" t="s">
        <v>1605</v>
      </c>
      <c r="G151" s="196"/>
      <c r="H151" s="200">
        <v>-0.22500000000000001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148</v>
      </c>
      <c r="AU151" s="206" t="s">
        <v>82</v>
      </c>
      <c r="AV151" s="13" t="s">
        <v>82</v>
      </c>
      <c r="AW151" s="13" t="s">
        <v>33</v>
      </c>
      <c r="AX151" s="13" t="s">
        <v>72</v>
      </c>
      <c r="AY151" s="206" t="s">
        <v>137</v>
      </c>
    </row>
    <row r="152" spans="1:65" s="15" customFormat="1" ht="11.25" x14ac:dyDescent="0.2">
      <c r="B152" s="217"/>
      <c r="C152" s="218"/>
      <c r="D152" s="197" t="s">
        <v>148</v>
      </c>
      <c r="E152" s="219" t="s">
        <v>19</v>
      </c>
      <c r="F152" s="220" t="s">
        <v>189</v>
      </c>
      <c r="G152" s="218"/>
      <c r="H152" s="221">
        <v>49.814999999999998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148</v>
      </c>
      <c r="AU152" s="227" t="s">
        <v>82</v>
      </c>
      <c r="AV152" s="15" t="s">
        <v>144</v>
      </c>
      <c r="AW152" s="15" t="s">
        <v>33</v>
      </c>
      <c r="AX152" s="15" t="s">
        <v>80</v>
      </c>
      <c r="AY152" s="227" t="s">
        <v>137</v>
      </c>
    </row>
    <row r="153" spans="1:65" s="2" customFormat="1" ht="16.5" customHeight="1" x14ac:dyDescent="0.2">
      <c r="A153" s="36"/>
      <c r="B153" s="37"/>
      <c r="C153" s="239" t="s">
        <v>219</v>
      </c>
      <c r="D153" s="239" t="s">
        <v>434</v>
      </c>
      <c r="E153" s="240" t="s">
        <v>1606</v>
      </c>
      <c r="F153" s="241" t="s">
        <v>1607</v>
      </c>
      <c r="G153" s="242" t="s">
        <v>143</v>
      </c>
      <c r="H153" s="243">
        <v>50.811</v>
      </c>
      <c r="I153" s="244"/>
      <c r="J153" s="245">
        <f>ROUND(I153*H153,2)</f>
        <v>0</v>
      </c>
      <c r="K153" s="246"/>
      <c r="L153" s="247"/>
      <c r="M153" s="248" t="s">
        <v>19</v>
      </c>
      <c r="N153" s="249" t="s">
        <v>43</v>
      </c>
      <c r="O153" s="66"/>
      <c r="P153" s="186">
        <f>O153*H153</f>
        <v>0</v>
      </c>
      <c r="Q153" s="186">
        <v>2.3999999999999998E-3</v>
      </c>
      <c r="R153" s="186">
        <f>Q153*H153</f>
        <v>0.12194639999999998</v>
      </c>
      <c r="S153" s="186">
        <v>0</v>
      </c>
      <c r="T153" s="18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8" t="s">
        <v>190</v>
      </c>
      <c r="AT153" s="188" t="s">
        <v>434</v>
      </c>
      <c r="AU153" s="188" t="s">
        <v>82</v>
      </c>
      <c r="AY153" s="19" t="s">
        <v>137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9" t="s">
        <v>80</v>
      </c>
      <c r="BK153" s="189">
        <f>ROUND(I153*H153,2)</f>
        <v>0</v>
      </c>
      <c r="BL153" s="19" t="s">
        <v>144</v>
      </c>
      <c r="BM153" s="188" t="s">
        <v>1608</v>
      </c>
    </row>
    <row r="154" spans="1:65" s="13" customFormat="1" ht="11.25" x14ac:dyDescent="0.2">
      <c r="B154" s="195"/>
      <c r="C154" s="196"/>
      <c r="D154" s="197" t="s">
        <v>148</v>
      </c>
      <c r="E154" s="196"/>
      <c r="F154" s="199" t="s">
        <v>1609</v>
      </c>
      <c r="G154" s="196"/>
      <c r="H154" s="200">
        <v>50.811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148</v>
      </c>
      <c r="AU154" s="206" t="s">
        <v>82</v>
      </c>
      <c r="AV154" s="13" t="s">
        <v>82</v>
      </c>
      <c r="AW154" s="13" t="s">
        <v>4</v>
      </c>
      <c r="AX154" s="13" t="s">
        <v>80</v>
      </c>
      <c r="AY154" s="206" t="s">
        <v>137</v>
      </c>
    </row>
    <row r="155" spans="1:65" s="2" customFormat="1" ht="24.2" customHeight="1" x14ac:dyDescent="0.2">
      <c r="A155" s="36"/>
      <c r="B155" s="37"/>
      <c r="C155" s="176" t="s">
        <v>227</v>
      </c>
      <c r="D155" s="176" t="s">
        <v>140</v>
      </c>
      <c r="E155" s="177" t="s">
        <v>1610</v>
      </c>
      <c r="F155" s="178" t="s">
        <v>1611</v>
      </c>
      <c r="G155" s="179" t="s">
        <v>143</v>
      </c>
      <c r="H155" s="180">
        <v>491.12200000000001</v>
      </c>
      <c r="I155" s="181"/>
      <c r="J155" s="182">
        <f>ROUND(I155*H155,2)</f>
        <v>0</v>
      </c>
      <c r="K155" s="183"/>
      <c r="L155" s="41"/>
      <c r="M155" s="184" t="s">
        <v>19</v>
      </c>
      <c r="N155" s="185" t="s">
        <v>43</v>
      </c>
      <c r="O155" s="66"/>
      <c r="P155" s="186">
        <f>O155*H155</f>
        <v>0</v>
      </c>
      <c r="Q155" s="186">
        <v>8.6800000000000002E-3</v>
      </c>
      <c r="R155" s="186">
        <f>Q155*H155</f>
        <v>4.2629389600000005</v>
      </c>
      <c r="S155" s="186">
        <v>0</v>
      </c>
      <c r="T155" s="18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8" t="s">
        <v>144</v>
      </c>
      <c r="AT155" s="188" t="s">
        <v>140</v>
      </c>
      <c r="AU155" s="188" t="s">
        <v>82</v>
      </c>
      <c r="AY155" s="19" t="s">
        <v>137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9" t="s">
        <v>80</v>
      </c>
      <c r="BK155" s="189">
        <f>ROUND(I155*H155,2)</f>
        <v>0</v>
      </c>
      <c r="BL155" s="19" t="s">
        <v>144</v>
      </c>
      <c r="BM155" s="188" t="s">
        <v>1612</v>
      </c>
    </row>
    <row r="156" spans="1:65" s="2" customFormat="1" ht="11.25" x14ac:dyDescent="0.2">
      <c r="A156" s="36"/>
      <c r="B156" s="37"/>
      <c r="C156" s="38"/>
      <c r="D156" s="190" t="s">
        <v>146</v>
      </c>
      <c r="E156" s="38"/>
      <c r="F156" s="191" t="s">
        <v>1613</v>
      </c>
      <c r="G156" s="38"/>
      <c r="H156" s="38"/>
      <c r="I156" s="192"/>
      <c r="J156" s="38"/>
      <c r="K156" s="38"/>
      <c r="L156" s="41"/>
      <c r="M156" s="193"/>
      <c r="N156" s="194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146</v>
      </c>
      <c r="AU156" s="19" t="s">
        <v>82</v>
      </c>
    </row>
    <row r="157" spans="1:65" s="14" customFormat="1" ht="11.25" x14ac:dyDescent="0.2">
      <c r="B157" s="207"/>
      <c r="C157" s="208"/>
      <c r="D157" s="197" t="s">
        <v>148</v>
      </c>
      <c r="E157" s="209" t="s">
        <v>19</v>
      </c>
      <c r="F157" s="210" t="s">
        <v>1614</v>
      </c>
      <c r="G157" s="208"/>
      <c r="H157" s="209" t="s">
        <v>19</v>
      </c>
      <c r="I157" s="211"/>
      <c r="J157" s="208"/>
      <c r="K157" s="208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148</v>
      </c>
      <c r="AU157" s="216" t="s">
        <v>82</v>
      </c>
      <c r="AV157" s="14" t="s">
        <v>80</v>
      </c>
      <c r="AW157" s="14" t="s">
        <v>33</v>
      </c>
      <c r="AX157" s="14" t="s">
        <v>72</v>
      </c>
      <c r="AY157" s="216" t="s">
        <v>137</v>
      </c>
    </row>
    <row r="158" spans="1:65" s="13" customFormat="1" ht="11.25" x14ac:dyDescent="0.2">
      <c r="B158" s="195"/>
      <c r="C158" s="196"/>
      <c r="D158" s="197" t="s">
        <v>148</v>
      </c>
      <c r="E158" s="198" t="s">
        <v>19</v>
      </c>
      <c r="F158" s="199" t="s">
        <v>1615</v>
      </c>
      <c r="G158" s="196"/>
      <c r="H158" s="200">
        <v>178.69499999999999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148</v>
      </c>
      <c r="AU158" s="206" t="s">
        <v>82</v>
      </c>
      <c r="AV158" s="13" t="s">
        <v>82</v>
      </c>
      <c r="AW158" s="13" t="s">
        <v>33</v>
      </c>
      <c r="AX158" s="13" t="s">
        <v>72</v>
      </c>
      <c r="AY158" s="206" t="s">
        <v>137</v>
      </c>
    </row>
    <row r="159" spans="1:65" s="14" customFormat="1" ht="11.25" x14ac:dyDescent="0.2">
      <c r="B159" s="207"/>
      <c r="C159" s="208"/>
      <c r="D159" s="197" t="s">
        <v>148</v>
      </c>
      <c r="E159" s="209" t="s">
        <v>19</v>
      </c>
      <c r="F159" s="210" t="s">
        <v>187</v>
      </c>
      <c r="G159" s="208"/>
      <c r="H159" s="209" t="s">
        <v>19</v>
      </c>
      <c r="I159" s="211"/>
      <c r="J159" s="208"/>
      <c r="K159" s="208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148</v>
      </c>
      <c r="AU159" s="216" t="s">
        <v>82</v>
      </c>
      <c r="AV159" s="14" t="s">
        <v>80</v>
      </c>
      <c r="AW159" s="14" t="s">
        <v>33</v>
      </c>
      <c r="AX159" s="14" t="s">
        <v>72</v>
      </c>
      <c r="AY159" s="216" t="s">
        <v>137</v>
      </c>
    </row>
    <row r="160" spans="1:65" s="13" customFormat="1" ht="11.25" x14ac:dyDescent="0.2">
      <c r="B160" s="195"/>
      <c r="C160" s="196"/>
      <c r="D160" s="197" t="s">
        <v>148</v>
      </c>
      <c r="E160" s="198" t="s">
        <v>19</v>
      </c>
      <c r="F160" s="199" t="s">
        <v>1616</v>
      </c>
      <c r="G160" s="196"/>
      <c r="H160" s="200">
        <v>-1.575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148</v>
      </c>
      <c r="AU160" s="206" t="s">
        <v>82</v>
      </c>
      <c r="AV160" s="13" t="s">
        <v>82</v>
      </c>
      <c r="AW160" s="13" t="s">
        <v>33</v>
      </c>
      <c r="AX160" s="13" t="s">
        <v>72</v>
      </c>
      <c r="AY160" s="206" t="s">
        <v>137</v>
      </c>
    </row>
    <row r="161" spans="2:51" s="13" customFormat="1" ht="11.25" x14ac:dyDescent="0.2">
      <c r="B161" s="195"/>
      <c r="C161" s="196"/>
      <c r="D161" s="197" t="s">
        <v>148</v>
      </c>
      <c r="E161" s="198" t="s">
        <v>19</v>
      </c>
      <c r="F161" s="199" t="s">
        <v>1617</v>
      </c>
      <c r="G161" s="196"/>
      <c r="H161" s="200">
        <v>-20.824999999999999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148</v>
      </c>
      <c r="AU161" s="206" t="s">
        <v>82</v>
      </c>
      <c r="AV161" s="13" t="s">
        <v>82</v>
      </c>
      <c r="AW161" s="13" t="s">
        <v>33</v>
      </c>
      <c r="AX161" s="13" t="s">
        <v>72</v>
      </c>
      <c r="AY161" s="206" t="s">
        <v>137</v>
      </c>
    </row>
    <row r="162" spans="2:51" s="13" customFormat="1" ht="11.25" x14ac:dyDescent="0.2">
      <c r="B162" s="195"/>
      <c r="C162" s="196"/>
      <c r="D162" s="197" t="s">
        <v>148</v>
      </c>
      <c r="E162" s="198" t="s">
        <v>19</v>
      </c>
      <c r="F162" s="199" t="s">
        <v>1618</v>
      </c>
      <c r="G162" s="196"/>
      <c r="H162" s="200">
        <v>-13.804</v>
      </c>
      <c r="I162" s="201"/>
      <c r="J162" s="196"/>
      <c r="K162" s="196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148</v>
      </c>
      <c r="AU162" s="206" t="s">
        <v>82</v>
      </c>
      <c r="AV162" s="13" t="s">
        <v>82</v>
      </c>
      <c r="AW162" s="13" t="s">
        <v>33</v>
      </c>
      <c r="AX162" s="13" t="s">
        <v>72</v>
      </c>
      <c r="AY162" s="206" t="s">
        <v>137</v>
      </c>
    </row>
    <row r="163" spans="2:51" s="14" customFormat="1" ht="11.25" x14ac:dyDescent="0.2">
      <c r="B163" s="207"/>
      <c r="C163" s="208"/>
      <c r="D163" s="197" t="s">
        <v>148</v>
      </c>
      <c r="E163" s="209" t="s">
        <v>19</v>
      </c>
      <c r="F163" s="210" t="s">
        <v>1619</v>
      </c>
      <c r="G163" s="208"/>
      <c r="H163" s="209" t="s">
        <v>19</v>
      </c>
      <c r="I163" s="211"/>
      <c r="J163" s="208"/>
      <c r="K163" s="208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148</v>
      </c>
      <c r="AU163" s="216" t="s">
        <v>82</v>
      </c>
      <c r="AV163" s="14" t="s">
        <v>80</v>
      </c>
      <c r="AW163" s="14" t="s">
        <v>33</v>
      </c>
      <c r="AX163" s="14" t="s">
        <v>72</v>
      </c>
      <c r="AY163" s="216" t="s">
        <v>137</v>
      </c>
    </row>
    <row r="164" spans="2:51" s="13" customFormat="1" ht="11.25" x14ac:dyDescent="0.2">
      <c r="B164" s="195"/>
      <c r="C164" s="196"/>
      <c r="D164" s="197" t="s">
        <v>148</v>
      </c>
      <c r="E164" s="198" t="s">
        <v>19</v>
      </c>
      <c r="F164" s="199" t="s">
        <v>1620</v>
      </c>
      <c r="G164" s="196"/>
      <c r="H164" s="200">
        <v>119.65300000000001</v>
      </c>
      <c r="I164" s="201"/>
      <c r="J164" s="196"/>
      <c r="K164" s="196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148</v>
      </c>
      <c r="AU164" s="206" t="s">
        <v>82</v>
      </c>
      <c r="AV164" s="13" t="s">
        <v>82</v>
      </c>
      <c r="AW164" s="13" t="s">
        <v>33</v>
      </c>
      <c r="AX164" s="13" t="s">
        <v>72</v>
      </c>
      <c r="AY164" s="206" t="s">
        <v>137</v>
      </c>
    </row>
    <row r="165" spans="2:51" s="14" customFormat="1" ht="11.25" x14ac:dyDescent="0.2">
      <c r="B165" s="207"/>
      <c r="C165" s="208"/>
      <c r="D165" s="197" t="s">
        <v>148</v>
      </c>
      <c r="E165" s="209" t="s">
        <v>19</v>
      </c>
      <c r="F165" s="210" t="s">
        <v>187</v>
      </c>
      <c r="G165" s="208"/>
      <c r="H165" s="209" t="s">
        <v>19</v>
      </c>
      <c r="I165" s="211"/>
      <c r="J165" s="208"/>
      <c r="K165" s="208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148</v>
      </c>
      <c r="AU165" s="216" t="s">
        <v>82</v>
      </c>
      <c r="AV165" s="14" t="s">
        <v>80</v>
      </c>
      <c r="AW165" s="14" t="s">
        <v>33</v>
      </c>
      <c r="AX165" s="14" t="s">
        <v>72</v>
      </c>
      <c r="AY165" s="216" t="s">
        <v>137</v>
      </c>
    </row>
    <row r="166" spans="2:51" s="13" customFormat="1" ht="11.25" x14ac:dyDescent="0.2">
      <c r="B166" s="195"/>
      <c r="C166" s="196"/>
      <c r="D166" s="197" t="s">
        <v>148</v>
      </c>
      <c r="E166" s="198" t="s">
        <v>19</v>
      </c>
      <c r="F166" s="199" t="s">
        <v>1621</v>
      </c>
      <c r="G166" s="196"/>
      <c r="H166" s="200">
        <v>-1.4850000000000001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148</v>
      </c>
      <c r="AU166" s="206" t="s">
        <v>82</v>
      </c>
      <c r="AV166" s="13" t="s">
        <v>82</v>
      </c>
      <c r="AW166" s="13" t="s">
        <v>33</v>
      </c>
      <c r="AX166" s="13" t="s">
        <v>72</v>
      </c>
      <c r="AY166" s="206" t="s">
        <v>137</v>
      </c>
    </row>
    <row r="167" spans="2:51" s="13" customFormat="1" ht="11.25" x14ac:dyDescent="0.2">
      <c r="B167" s="195"/>
      <c r="C167" s="196"/>
      <c r="D167" s="197" t="s">
        <v>148</v>
      </c>
      <c r="E167" s="198" t="s">
        <v>19</v>
      </c>
      <c r="F167" s="199" t="s">
        <v>1622</v>
      </c>
      <c r="G167" s="196"/>
      <c r="H167" s="200">
        <v>-0.81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148</v>
      </c>
      <c r="AU167" s="206" t="s">
        <v>82</v>
      </c>
      <c r="AV167" s="13" t="s">
        <v>82</v>
      </c>
      <c r="AW167" s="13" t="s">
        <v>33</v>
      </c>
      <c r="AX167" s="13" t="s">
        <v>72</v>
      </c>
      <c r="AY167" s="206" t="s">
        <v>137</v>
      </c>
    </row>
    <row r="168" spans="2:51" s="13" customFormat="1" ht="11.25" x14ac:dyDescent="0.2">
      <c r="B168" s="195"/>
      <c r="C168" s="196"/>
      <c r="D168" s="197" t="s">
        <v>148</v>
      </c>
      <c r="E168" s="198" t="s">
        <v>19</v>
      </c>
      <c r="F168" s="199" t="s">
        <v>1623</v>
      </c>
      <c r="G168" s="196"/>
      <c r="H168" s="200">
        <v>-10.413</v>
      </c>
      <c r="I168" s="201"/>
      <c r="J168" s="196"/>
      <c r="K168" s="196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148</v>
      </c>
      <c r="AU168" s="206" t="s">
        <v>82</v>
      </c>
      <c r="AV168" s="13" t="s">
        <v>82</v>
      </c>
      <c r="AW168" s="13" t="s">
        <v>33</v>
      </c>
      <c r="AX168" s="13" t="s">
        <v>72</v>
      </c>
      <c r="AY168" s="206" t="s">
        <v>137</v>
      </c>
    </row>
    <row r="169" spans="2:51" s="13" customFormat="1" ht="11.25" x14ac:dyDescent="0.2">
      <c r="B169" s="195"/>
      <c r="C169" s="196"/>
      <c r="D169" s="197" t="s">
        <v>148</v>
      </c>
      <c r="E169" s="198" t="s">
        <v>19</v>
      </c>
      <c r="F169" s="199" t="s">
        <v>299</v>
      </c>
      <c r="G169" s="196"/>
      <c r="H169" s="200">
        <v>-5.1769999999999996</v>
      </c>
      <c r="I169" s="201"/>
      <c r="J169" s="196"/>
      <c r="K169" s="196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148</v>
      </c>
      <c r="AU169" s="206" t="s">
        <v>82</v>
      </c>
      <c r="AV169" s="13" t="s">
        <v>82</v>
      </c>
      <c r="AW169" s="13" t="s">
        <v>33</v>
      </c>
      <c r="AX169" s="13" t="s">
        <v>72</v>
      </c>
      <c r="AY169" s="206" t="s">
        <v>137</v>
      </c>
    </row>
    <row r="170" spans="2:51" s="14" customFormat="1" ht="11.25" x14ac:dyDescent="0.2">
      <c r="B170" s="207"/>
      <c r="C170" s="208"/>
      <c r="D170" s="197" t="s">
        <v>148</v>
      </c>
      <c r="E170" s="209" t="s">
        <v>19</v>
      </c>
      <c r="F170" s="210" t="s">
        <v>1624</v>
      </c>
      <c r="G170" s="208"/>
      <c r="H170" s="209" t="s">
        <v>19</v>
      </c>
      <c r="I170" s="211"/>
      <c r="J170" s="208"/>
      <c r="K170" s="208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148</v>
      </c>
      <c r="AU170" s="216" t="s">
        <v>82</v>
      </c>
      <c r="AV170" s="14" t="s">
        <v>80</v>
      </c>
      <c r="AW170" s="14" t="s">
        <v>33</v>
      </c>
      <c r="AX170" s="14" t="s">
        <v>72</v>
      </c>
      <c r="AY170" s="216" t="s">
        <v>137</v>
      </c>
    </row>
    <row r="171" spans="2:51" s="13" customFormat="1" ht="11.25" x14ac:dyDescent="0.2">
      <c r="B171" s="195"/>
      <c r="C171" s="196"/>
      <c r="D171" s="197" t="s">
        <v>148</v>
      </c>
      <c r="E171" s="198" t="s">
        <v>19</v>
      </c>
      <c r="F171" s="199" t="s">
        <v>1620</v>
      </c>
      <c r="G171" s="196"/>
      <c r="H171" s="200">
        <v>119.65300000000001</v>
      </c>
      <c r="I171" s="201"/>
      <c r="J171" s="196"/>
      <c r="K171" s="196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148</v>
      </c>
      <c r="AU171" s="206" t="s">
        <v>82</v>
      </c>
      <c r="AV171" s="13" t="s">
        <v>82</v>
      </c>
      <c r="AW171" s="13" t="s">
        <v>33</v>
      </c>
      <c r="AX171" s="13" t="s">
        <v>72</v>
      </c>
      <c r="AY171" s="206" t="s">
        <v>137</v>
      </c>
    </row>
    <row r="172" spans="2:51" s="14" customFormat="1" ht="11.25" x14ac:dyDescent="0.2">
      <c r="B172" s="207"/>
      <c r="C172" s="208"/>
      <c r="D172" s="197" t="s">
        <v>148</v>
      </c>
      <c r="E172" s="209" t="s">
        <v>19</v>
      </c>
      <c r="F172" s="210" t="s">
        <v>187</v>
      </c>
      <c r="G172" s="208"/>
      <c r="H172" s="209" t="s">
        <v>19</v>
      </c>
      <c r="I172" s="211"/>
      <c r="J172" s="208"/>
      <c r="K172" s="208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148</v>
      </c>
      <c r="AU172" s="216" t="s">
        <v>82</v>
      </c>
      <c r="AV172" s="14" t="s">
        <v>80</v>
      </c>
      <c r="AW172" s="14" t="s">
        <v>33</v>
      </c>
      <c r="AX172" s="14" t="s">
        <v>72</v>
      </c>
      <c r="AY172" s="216" t="s">
        <v>137</v>
      </c>
    </row>
    <row r="173" spans="2:51" s="13" customFormat="1" ht="11.25" x14ac:dyDescent="0.2">
      <c r="B173" s="195"/>
      <c r="C173" s="196"/>
      <c r="D173" s="197" t="s">
        <v>148</v>
      </c>
      <c r="E173" s="198" t="s">
        <v>19</v>
      </c>
      <c r="F173" s="199" t="s">
        <v>1625</v>
      </c>
      <c r="G173" s="196"/>
      <c r="H173" s="200">
        <v>-17.254999999999999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148</v>
      </c>
      <c r="AU173" s="206" t="s">
        <v>82</v>
      </c>
      <c r="AV173" s="13" t="s">
        <v>82</v>
      </c>
      <c r="AW173" s="13" t="s">
        <v>33</v>
      </c>
      <c r="AX173" s="13" t="s">
        <v>72</v>
      </c>
      <c r="AY173" s="206" t="s">
        <v>137</v>
      </c>
    </row>
    <row r="174" spans="2:51" s="14" customFormat="1" ht="11.25" x14ac:dyDescent="0.2">
      <c r="B174" s="207"/>
      <c r="C174" s="208"/>
      <c r="D174" s="197" t="s">
        <v>148</v>
      </c>
      <c r="E174" s="209" t="s">
        <v>19</v>
      </c>
      <c r="F174" s="210" t="s">
        <v>1626</v>
      </c>
      <c r="G174" s="208"/>
      <c r="H174" s="209" t="s">
        <v>19</v>
      </c>
      <c r="I174" s="211"/>
      <c r="J174" s="208"/>
      <c r="K174" s="208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148</v>
      </c>
      <c r="AU174" s="216" t="s">
        <v>82</v>
      </c>
      <c r="AV174" s="14" t="s">
        <v>80</v>
      </c>
      <c r="AW174" s="14" t="s">
        <v>33</v>
      </c>
      <c r="AX174" s="14" t="s">
        <v>72</v>
      </c>
      <c r="AY174" s="216" t="s">
        <v>137</v>
      </c>
    </row>
    <row r="175" spans="2:51" s="13" customFormat="1" ht="11.25" x14ac:dyDescent="0.2">
      <c r="B175" s="195"/>
      <c r="C175" s="196"/>
      <c r="D175" s="197" t="s">
        <v>148</v>
      </c>
      <c r="E175" s="198" t="s">
        <v>19</v>
      </c>
      <c r="F175" s="199" t="s">
        <v>1615</v>
      </c>
      <c r="G175" s="196"/>
      <c r="H175" s="200">
        <v>178.69499999999999</v>
      </c>
      <c r="I175" s="201"/>
      <c r="J175" s="196"/>
      <c r="K175" s="196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148</v>
      </c>
      <c r="AU175" s="206" t="s">
        <v>82</v>
      </c>
      <c r="AV175" s="13" t="s">
        <v>82</v>
      </c>
      <c r="AW175" s="13" t="s">
        <v>33</v>
      </c>
      <c r="AX175" s="13" t="s">
        <v>72</v>
      </c>
      <c r="AY175" s="206" t="s">
        <v>137</v>
      </c>
    </row>
    <row r="176" spans="2:51" s="14" customFormat="1" ht="11.25" x14ac:dyDescent="0.2">
      <c r="B176" s="207"/>
      <c r="C176" s="208"/>
      <c r="D176" s="197" t="s">
        <v>148</v>
      </c>
      <c r="E176" s="209" t="s">
        <v>19</v>
      </c>
      <c r="F176" s="210" t="s">
        <v>187</v>
      </c>
      <c r="G176" s="208"/>
      <c r="H176" s="209" t="s">
        <v>19</v>
      </c>
      <c r="I176" s="211"/>
      <c r="J176" s="208"/>
      <c r="K176" s="208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148</v>
      </c>
      <c r="AU176" s="216" t="s">
        <v>82</v>
      </c>
      <c r="AV176" s="14" t="s">
        <v>80</v>
      </c>
      <c r="AW176" s="14" t="s">
        <v>33</v>
      </c>
      <c r="AX176" s="14" t="s">
        <v>72</v>
      </c>
      <c r="AY176" s="216" t="s">
        <v>137</v>
      </c>
    </row>
    <row r="177" spans="1:65" s="13" customFormat="1" ht="11.25" x14ac:dyDescent="0.2">
      <c r="B177" s="195"/>
      <c r="C177" s="196"/>
      <c r="D177" s="197" t="s">
        <v>148</v>
      </c>
      <c r="E177" s="198" t="s">
        <v>19</v>
      </c>
      <c r="F177" s="199" t="s">
        <v>1617</v>
      </c>
      <c r="G177" s="196"/>
      <c r="H177" s="200">
        <v>-20.824999999999999</v>
      </c>
      <c r="I177" s="201"/>
      <c r="J177" s="196"/>
      <c r="K177" s="196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148</v>
      </c>
      <c r="AU177" s="206" t="s">
        <v>82</v>
      </c>
      <c r="AV177" s="13" t="s">
        <v>82</v>
      </c>
      <c r="AW177" s="13" t="s">
        <v>33</v>
      </c>
      <c r="AX177" s="13" t="s">
        <v>72</v>
      </c>
      <c r="AY177" s="206" t="s">
        <v>137</v>
      </c>
    </row>
    <row r="178" spans="1:65" s="13" customFormat="1" ht="11.25" x14ac:dyDescent="0.2">
      <c r="B178" s="195"/>
      <c r="C178" s="196"/>
      <c r="D178" s="197" t="s">
        <v>148</v>
      </c>
      <c r="E178" s="198" t="s">
        <v>19</v>
      </c>
      <c r="F178" s="199" t="s">
        <v>1338</v>
      </c>
      <c r="G178" s="196"/>
      <c r="H178" s="200">
        <v>-10.353</v>
      </c>
      <c r="I178" s="201"/>
      <c r="J178" s="196"/>
      <c r="K178" s="196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148</v>
      </c>
      <c r="AU178" s="206" t="s">
        <v>82</v>
      </c>
      <c r="AV178" s="13" t="s">
        <v>82</v>
      </c>
      <c r="AW178" s="13" t="s">
        <v>33</v>
      </c>
      <c r="AX178" s="13" t="s">
        <v>72</v>
      </c>
      <c r="AY178" s="206" t="s">
        <v>137</v>
      </c>
    </row>
    <row r="179" spans="1:65" s="13" customFormat="1" ht="11.25" x14ac:dyDescent="0.2">
      <c r="B179" s="195"/>
      <c r="C179" s="196"/>
      <c r="D179" s="197" t="s">
        <v>148</v>
      </c>
      <c r="E179" s="198" t="s">
        <v>19</v>
      </c>
      <c r="F179" s="199" t="s">
        <v>1627</v>
      </c>
      <c r="G179" s="196"/>
      <c r="H179" s="200">
        <v>-2.7370000000000001</v>
      </c>
      <c r="I179" s="201"/>
      <c r="J179" s="196"/>
      <c r="K179" s="196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148</v>
      </c>
      <c r="AU179" s="206" t="s">
        <v>82</v>
      </c>
      <c r="AV179" s="13" t="s">
        <v>82</v>
      </c>
      <c r="AW179" s="13" t="s">
        <v>33</v>
      </c>
      <c r="AX179" s="13" t="s">
        <v>72</v>
      </c>
      <c r="AY179" s="206" t="s">
        <v>137</v>
      </c>
    </row>
    <row r="180" spans="1:65" s="13" customFormat="1" ht="11.25" x14ac:dyDescent="0.2">
      <c r="B180" s="195"/>
      <c r="C180" s="196"/>
      <c r="D180" s="197" t="s">
        <v>148</v>
      </c>
      <c r="E180" s="198" t="s">
        <v>19</v>
      </c>
      <c r="F180" s="199" t="s">
        <v>1628</v>
      </c>
      <c r="G180" s="196"/>
      <c r="H180" s="200">
        <v>-0.315</v>
      </c>
      <c r="I180" s="201"/>
      <c r="J180" s="196"/>
      <c r="K180" s="196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148</v>
      </c>
      <c r="AU180" s="206" t="s">
        <v>82</v>
      </c>
      <c r="AV180" s="13" t="s">
        <v>82</v>
      </c>
      <c r="AW180" s="13" t="s">
        <v>33</v>
      </c>
      <c r="AX180" s="13" t="s">
        <v>72</v>
      </c>
      <c r="AY180" s="206" t="s">
        <v>137</v>
      </c>
    </row>
    <row r="181" spans="1:65" s="15" customFormat="1" ht="11.25" x14ac:dyDescent="0.2">
      <c r="B181" s="217"/>
      <c r="C181" s="218"/>
      <c r="D181" s="197" t="s">
        <v>148</v>
      </c>
      <c r="E181" s="219" t="s">
        <v>19</v>
      </c>
      <c r="F181" s="220" t="s">
        <v>189</v>
      </c>
      <c r="G181" s="218"/>
      <c r="H181" s="221">
        <v>491.12200000000001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148</v>
      </c>
      <c r="AU181" s="227" t="s">
        <v>82</v>
      </c>
      <c r="AV181" s="15" t="s">
        <v>144</v>
      </c>
      <c r="AW181" s="15" t="s">
        <v>33</v>
      </c>
      <c r="AX181" s="15" t="s">
        <v>80</v>
      </c>
      <c r="AY181" s="227" t="s">
        <v>137</v>
      </c>
    </row>
    <row r="182" spans="1:65" s="2" customFormat="1" ht="16.5" customHeight="1" x14ac:dyDescent="0.2">
      <c r="A182" s="36"/>
      <c r="B182" s="37"/>
      <c r="C182" s="239" t="s">
        <v>234</v>
      </c>
      <c r="D182" s="239" t="s">
        <v>434</v>
      </c>
      <c r="E182" s="240" t="s">
        <v>1629</v>
      </c>
      <c r="F182" s="241" t="s">
        <v>1630</v>
      </c>
      <c r="G182" s="242" t="s">
        <v>143</v>
      </c>
      <c r="H182" s="243">
        <v>500.94400000000002</v>
      </c>
      <c r="I182" s="244"/>
      <c r="J182" s="245">
        <f>ROUND(I182*H182,2)</f>
        <v>0</v>
      </c>
      <c r="K182" s="246"/>
      <c r="L182" s="247"/>
      <c r="M182" s="248" t="s">
        <v>19</v>
      </c>
      <c r="N182" s="249" t="s">
        <v>43</v>
      </c>
      <c r="O182" s="66"/>
      <c r="P182" s="186">
        <f>O182*H182</f>
        <v>0</v>
      </c>
      <c r="Q182" s="186">
        <v>3.0599999999999998E-3</v>
      </c>
      <c r="R182" s="186">
        <f>Q182*H182</f>
        <v>1.5328886399999999</v>
      </c>
      <c r="S182" s="186">
        <v>0</v>
      </c>
      <c r="T182" s="187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8" t="s">
        <v>190</v>
      </c>
      <c r="AT182" s="188" t="s">
        <v>434</v>
      </c>
      <c r="AU182" s="188" t="s">
        <v>82</v>
      </c>
      <c r="AY182" s="19" t="s">
        <v>137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9" t="s">
        <v>80</v>
      </c>
      <c r="BK182" s="189">
        <f>ROUND(I182*H182,2)</f>
        <v>0</v>
      </c>
      <c r="BL182" s="19" t="s">
        <v>144</v>
      </c>
      <c r="BM182" s="188" t="s">
        <v>1631</v>
      </c>
    </row>
    <row r="183" spans="1:65" s="13" customFormat="1" ht="11.25" x14ac:dyDescent="0.2">
      <c r="B183" s="195"/>
      <c r="C183" s="196"/>
      <c r="D183" s="197" t="s">
        <v>148</v>
      </c>
      <c r="E183" s="196"/>
      <c r="F183" s="199" t="s">
        <v>1632</v>
      </c>
      <c r="G183" s="196"/>
      <c r="H183" s="200">
        <v>500.94400000000002</v>
      </c>
      <c r="I183" s="201"/>
      <c r="J183" s="196"/>
      <c r="K183" s="196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148</v>
      </c>
      <c r="AU183" s="206" t="s">
        <v>82</v>
      </c>
      <c r="AV183" s="13" t="s">
        <v>82</v>
      </c>
      <c r="AW183" s="13" t="s">
        <v>4</v>
      </c>
      <c r="AX183" s="13" t="s">
        <v>80</v>
      </c>
      <c r="AY183" s="206" t="s">
        <v>137</v>
      </c>
    </row>
    <row r="184" spans="1:65" s="2" customFormat="1" ht="33" customHeight="1" x14ac:dyDescent="0.2">
      <c r="A184" s="36"/>
      <c r="B184" s="37"/>
      <c r="C184" s="176" t="s">
        <v>8</v>
      </c>
      <c r="D184" s="176" t="s">
        <v>140</v>
      </c>
      <c r="E184" s="177" t="s">
        <v>1633</v>
      </c>
      <c r="F184" s="178" t="s">
        <v>1634</v>
      </c>
      <c r="G184" s="179" t="s">
        <v>200</v>
      </c>
      <c r="H184" s="180">
        <v>315.91000000000003</v>
      </c>
      <c r="I184" s="181"/>
      <c r="J184" s="182">
        <f>ROUND(I184*H184,2)</f>
        <v>0</v>
      </c>
      <c r="K184" s="183"/>
      <c r="L184" s="41"/>
      <c r="M184" s="184" t="s">
        <v>19</v>
      </c>
      <c r="N184" s="185" t="s">
        <v>43</v>
      </c>
      <c r="O184" s="66"/>
      <c r="P184" s="186">
        <f>O184*H184</f>
        <v>0</v>
      </c>
      <c r="Q184" s="186">
        <v>3.3899999999999998E-3</v>
      </c>
      <c r="R184" s="186">
        <f>Q184*H184</f>
        <v>1.0709348999999999</v>
      </c>
      <c r="S184" s="186">
        <v>0</v>
      </c>
      <c r="T184" s="187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8" t="s">
        <v>144</v>
      </c>
      <c r="AT184" s="188" t="s">
        <v>140</v>
      </c>
      <c r="AU184" s="188" t="s">
        <v>82</v>
      </c>
      <c r="AY184" s="19" t="s">
        <v>137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9" t="s">
        <v>80</v>
      </c>
      <c r="BK184" s="189">
        <f>ROUND(I184*H184,2)</f>
        <v>0</v>
      </c>
      <c r="BL184" s="19" t="s">
        <v>144</v>
      </c>
      <c r="BM184" s="188" t="s">
        <v>1635</v>
      </c>
    </row>
    <row r="185" spans="1:65" s="2" customFormat="1" ht="11.25" x14ac:dyDescent="0.2">
      <c r="A185" s="36"/>
      <c r="B185" s="37"/>
      <c r="C185" s="38"/>
      <c r="D185" s="190" t="s">
        <v>146</v>
      </c>
      <c r="E185" s="38"/>
      <c r="F185" s="191" t="s">
        <v>1636</v>
      </c>
      <c r="G185" s="38"/>
      <c r="H185" s="38"/>
      <c r="I185" s="192"/>
      <c r="J185" s="38"/>
      <c r="K185" s="38"/>
      <c r="L185" s="41"/>
      <c r="M185" s="193"/>
      <c r="N185" s="194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146</v>
      </c>
      <c r="AU185" s="19" t="s">
        <v>82</v>
      </c>
    </row>
    <row r="186" spans="1:65" s="13" customFormat="1" ht="11.25" x14ac:dyDescent="0.2">
      <c r="B186" s="195"/>
      <c r="C186" s="196"/>
      <c r="D186" s="197" t="s">
        <v>148</v>
      </c>
      <c r="E186" s="198" t="s">
        <v>19</v>
      </c>
      <c r="F186" s="199" t="s">
        <v>1637</v>
      </c>
      <c r="G186" s="196"/>
      <c r="H186" s="200">
        <v>5.09</v>
      </c>
      <c r="I186" s="201"/>
      <c r="J186" s="196"/>
      <c r="K186" s="196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148</v>
      </c>
      <c r="AU186" s="206" t="s">
        <v>82</v>
      </c>
      <c r="AV186" s="13" t="s">
        <v>82</v>
      </c>
      <c r="AW186" s="13" t="s">
        <v>33</v>
      </c>
      <c r="AX186" s="13" t="s">
        <v>72</v>
      </c>
      <c r="AY186" s="206" t="s">
        <v>137</v>
      </c>
    </row>
    <row r="187" spans="1:65" s="13" customFormat="1" ht="11.25" x14ac:dyDescent="0.2">
      <c r="B187" s="195"/>
      <c r="C187" s="196"/>
      <c r="D187" s="197" t="s">
        <v>148</v>
      </c>
      <c r="E187" s="198" t="s">
        <v>19</v>
      </c>
      <c r="F187" s="199" t="s">
        <v>1597</v>
      </c>
      <c r="G187" s="196"/>
      <c r="H187" s="200">
        <v>5.3</v>
      </c>
      <c r="I187" s="201"/>
      <c r="J187" s="196"/>
      <c r="K187" s="196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148</v>
      </c>
      <c r="AU187" s="206" t="s">
        <v>82</v>
      </c>
      <c r="AV187" s="13" t="s">
        <v>82</v>
      </c>
      <c r="AW187" s="13" t="s">
        <v>33</v>
      </c>
      <c r="AX187" s="13" t="s">
        <v>72</v>
      </c>
      <c r="AY187" s="206" t="s">
        <v>137</v>
      </c>
    </row>
    <row r="188" spans="1:65" s="13" customFormat="1" ht="11.25" x14ac:dyDescent="0.2">
      <c r="B188" s="195"/>
      <c r="C188" s="196"/>
      <c r="D188" s="197" t="s">
        <v>148</v>
      </c>
      <c r="E188" s="198" t="s">
        <v>19</v>
      </c>
      <c r="F188" s="199" t="s">
        <v>1638</v>
      </c>
      <c r="G188" s="196"/>
      <c r="H188" s="200">
        <v>3</v>
      </c>
      <c r="I188" s="201"/>
      <c r="J188" s="196"/>
      <c r="K188" s="196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148</v>
      </c>
      <c r="AU188" s="206" t="s">
        <v>82</v>
      </c>
      <c r="AV188" s="13" t="s">
        <v>82</v>
      </c>
      <c r="AW188" s="13" t="s">
        <v>33</v>
      </c>
      <c r="AX188" s="13" t="s">
        <v>72</v>
      </c>
      <c r="AY188" s="206" t="s">
        <v>137</v>
      </c>
    </row>
    <row r="189" spans="1:65" s="13" customFormat="1" ht="11.25" x14ac:dyDescent="0.2">
      <c r="B189" s="195"/>
      <c r="C189" s="196"/>
      <c r="D189" s="197" t="s">
        <v>148</v>
      </c>
      <c r="E189" s="198" t="s">
        <v>19</v>
      </c>
      <c r="F189" s="199" t="s">
        <v>1639</v>
      </c>
      <c r="G189" s="196"/>
      <c r="H189" s="200">
        <v>3.6</v>
      </c>
      <c r="I189" s="201"/>
      <c r="J189" s="196"/>
      <c r="K189" s="196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148</v>
      </c>
      <c r="AU189" s="206" t="s">
        <v>82</v>
      </c>
      <c r="AV189" s="13" t="s">
        <v>82</v>
      </c>
      <c r="AW189" s="13" t="s">
        <v>33</v>
      </c>
      <c r="AX189" s="13" t="s">
        <v>72</v>
      </c>
      <c r="AY189" s="206" t="s">
        <v>137</v>
      </c>
    </row>
    <row r="190" spans="1:65" s="13" customFormat="1" ht="11.25" x14ac:dyDescent="0.2">
      <c r="B190" s="195"/>
      <c r="C190" s="196"/>
      <c r="D190" s="197" t="s">
        <v>148</v>
      </c>
      <c r="E190" s="198" t="s">
        <v>19</v>
      </c>
      <c r="F190" s="199" t="s">
        <v>1640</v>
      </c>
      <c r="G190" s="196"/>
      <c r="H190" s="200">
        <v>147</v>
      </c>
      <c r="I190" s="201"/>
      <c r="J190" s="196"/>
      <c r="K190" s="196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148</v>
      </c>
      <c r="AU190" s="206" t="s">
        <v>82</v>
      </c>
      <c r="AV190" s="13" t="s">
        <v>82</v>
      </c>
      <c r="AW190" s="13" t="s">
        <v>33</v>
      </c>
      <c r="AX190" s="13" t="s">
        <v>72</v>
      </c>
      <c r="AY190" s="206" t="s">
        <v>137</v>
      </c>
    </row>
    <row r="191" spans="1:65" s="13" customFormat="1" ht="11.25" x14ac:dyDescent="0.2">
      <c r="B191" s="195"/>
      <c r="C191" s="196"/>
      <c r="D191" s="197" t="s">
        <v>148</v>
      </c>
      <c r="E191" s="198" t="s">
        <v>19</v>
      </c>
      <c r="F191" s="199" t="s">
        <v>1641</v>
      </c>
      <c r="G191" s="196"/>
      <c r="H191" s="200">
        <v>142.56</v>
      </c>
      <c r="I191" s="201"/>
      <c r="J191" s="196"/>
      <c r="K191" s="196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148</v>
      </c>
      <c r="AU191" s="206" t="s">
        <v>82</v>
      </c>
      <c r="AV191" s="13" t="s">
        <v>82</v>
      </c>
      <c r="AW191" s="13" t="s">
        <v>33</v>
      </c>
      <c r="AX191" s="13" t="s">
        <v>72</v>
      </c>
      <c r="AY191" s="206" t="s">
        <v>137</v>
      </c>
    </row>
    <row r="192" spans="1:65" s="13" customFormat="1" ht="11.25" x14ac:dyDescent="0.2">
      <c r="B192" s="195"/>
      <c r="C192" s="196"/>
      <c r="D192" s="197" t="s">
        <v>148</v>
      </c>
      <c r="E192" s="198" t="s">
        <v>19</v>
      </c>
      <c r="F192" s="199" t="s">
        <v>1642</v>
      </c>
      <c r="G192" s="196"/>
      <c r="H192" s="200">
        <v>9.36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148</v>
      </c>
      <c r="AU192" s="206" t="s">
        <v>82</v>
      </c>
      <c r="AV192" s="13" t="s">
        <v>82</v>
      </c>
      <c r="AW192" s="13" t="s">
        <v>33</v>
      </c>
      <c r="AX192" s="13" t="s">
        <v>72</v>
      </c>
      <c r="AY192" s="206" t="s">
        <v>137</v>
      </c>
    </row>
    <row r="193" spans="1:65" s="15" customFormat="1" ht="11.25" x14ac:dyDescent="0.2">
      <c r="B193" s="217"/>
      <c r="C193" s="218"/>
      <c r="D193" s="197" t="s">
        <v>148</v>
      </c>
      <c r="E193" s="219" t="s">
        <v>19</v>
      </c>
      <c r="F193" s="220" t="s">
        <v>189</v>
      </c>
      <c r="G193" s="218"/>
      <c r="H193" s="221">
        <v>315.91000000000003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148</v>
      </c>
      <c r="AU193" s="227" t="s">
        <v>82</v>
      </c>
      <c r="AV193" s="15" t="s">
        <v>144</v>
      </c>
      <c r="AW193" s="15" t="s">
        <v>33</v>
      </c>
      <c r="AX193" s="15" t="s">
        <v>80</v>
      </c>
      <c r="AY193" s="227" t="s">
        <v>137</v>
      </c>
    </row>
    <row r="194" spans="1:65" s="2" customFormat="1" ht="16.5" customHeight="1" x14ac:dyDescent="0.2">
      <c r="A194" s="36"/>
      <c r="B194" s="37"/>
      <c r="C194" s="239" t="s">
        <v>244</v>
      </c>
      <c r="D194" s="239" t="s">
        <v>434</v>
      </c>
      <c r="E194" s="240" t="s">
        <v>1643</v>
      </c>
      <c r="F194" s="241" t="s">
        <v>1644</v>
      </c>
      <c r="G194" s="242" t="s">
        <v>143</v>
      </c>
      <c r="H194" s="243">
        <v>121.295</v>
      </c>
      <c r="I194" s="244"/>
      <c r="J194" s="245">
        <f>ROUND(I194*H194,2)</f>
        <v>0</v>
      </c>
      <c r="K194" s="246"/>
      <c r="L194" s="247"/>
      <c r="M194" s="248" t="s">
        <v>19</v>
      </c>
      <c r="N194" s="249" t="s">
        <v>43</v>
      </c>
      <c r="O194" s="66"/>
      <c r="P194" s="186">
        <f>O194*H194</f>
        <v>0</v>
      </c>
      <c r="Q194" s="186">
        <v>6.8000000000000005E-4</v>
      </c>
      <c r="R194" s="186">
        <f>Q194*H194</f>
        <v>8.2480600000000001E-2</v>
      </c>
      <c r="S194" s="186">
        <v>0</v>
      </c>
      <c r="T194" s="187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8" t="s">
        <v>190</v>
      </c>
      <c r="AT194" s="188" t="s">
        <v>434</v>
      </c>
      <c r="AU194" s="188" t="s">
        <v>82</v>
      </c>
      <c r="AY194" s="19" t="s">
        <v>137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19" t="s">
        <v>80</v>
      </c>
      <c r="BK194" s="189">
        <f>ROUND(I194*H194,2)</f>
        <v>0</v>
      </c>
      <c r="BL194" s="19" t="s">
        <v>144</v>
      </c>
      <c r="BM194" s="188" t="s">
        <v>1645</v>
      </c>
    </row>
    <row r="195" spans="1:65" s="13" customFormat="1" ht="11.25" x14ac:dyDescent="0.2">
      <c r="B195" s="195"/>
      <c r="C195" s="196"/>
      <c r="D195" s="197" t="s">
        <v>148</v>
      </c>
      <c r="E195" s="198" t="s">
        <v>19</v>
      </c>
      <c r="F195" s="199" t="s">
        <v>1646</v>
      </c>
      <c r="G195" s="196"/>
      <c r="H195" s="200">
        <v>0.82499999999999996</v>
      </c>
      <c r="I195" s="201"/>
      <c r="J195" s="196"/>
      <c r="K195" s="196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148</v>
      </c>
      <c r="AU195" s="206" t="s">
        <v>82</v>
      </c>
      <c r="AV195" s="13" t="s">
        <v>82</v>
      </c>
      <c r="AW195" s="13" t="s">
        <v>33</v>
      </c>
      <c r="AX195" s="13" t="s">
        <v>72</v>
      </c>
      <c r="AY195" s="206" t="s">
        <v>137</v>
      </c>
    </row>
    <row r="196" spans="1:65" s="13" customFormat="1" ht="11.25" x14ac:dyDescent="0.2">
      <c r="B196" s="195"/>
      <c r="C196" s="196"/>
      <c r="D196" s="197" t="s">
        <v>148</v>
      </c>
      <c r="E196" s="198" t="s">
        <v>19</v>
      </c>
      <c r="F196" s="199" t="s">
        <v>1647</v>
      </c>
      <c r="G196" s="196"/>
      <c r="H196" s="200">
        <v>120.47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148</v>
      </c>
      <c r="AU196" s="206" t="s">
        <v>82</v>
      </c>
      <c r="AV196" s="13" t="s">
        <v>82</v>
      </c>
      <c r="AW196" s="13" t="s">
        <v>33</v>
      </c>
      <c r="AX196" s="13" t="s">
        <v>72</v>
      </c>
      <c r="AY196" s="206" t="s">
        <v>137</v>
      </c>
    </row>
    <row r="197" spans="1:65" s="15" customFormat="1" ht="11.25" x14ac:dyDescent="0.2">
      <c r="B197" s="217"/>
      <c r="C197" s="218"/>
      <c r="D197" s="197" t="s">
        <v>148</v>
      </c>
      <c r="E197" s="219" t="s">
        <v>19</v>
      </c>
      <c r="F197" s="220" t="s">
        <v>189</v>
      </c>
      <c r="G197" s="218"/>
      <c r="H197" s="221">
        <v>121.295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148</v>
      </c>
      <c r="AU197" s="227" t="s">
        <v>82</v>
      </c>
      <c r="AV197" s="15" t="s">
        <v>144</v>
      </c>
      <c r="AW197" s="15" t="s">
        <v>33</v>
      </c>
      <c r="AX197" s="15" t="s">
        <v>80</v>
      </c>
      <c r="AY197" s="227" t="s">
        <v>137</v>
      </c>
    </row>
    <row r="198" spans="1:65" s="2" customFormat="1" ht="16.5" customHeight="1" x14ac:dyDescent="0.2">
      <c r="A198" s="36"/>
      <c r="B198" s="37"/>
      <c r="C198" s="176" t="s">
        <v>255</v>
      </c>
      <c r="D198" s="176" t="s">
        <v>140</v>
      </c>
      <c r="E198" s="177" t="s">
        <v>1648</v>
      </c>
      <c r="F198" s="178" t="s">
        <v>1649</v>
      </c>
      <c r="G198" s="179" t="s">
        <v>200</v>
      </c>
      <c r="H198" s="180">
        <v>57.1</v>
      </c>
      <c r="I198" s="181"/>
      <c r="J198" s="182">
        <f>ROUND(I198*H198,2)</f>
        <v>0</v>
      </c>
      <c r="K198" s="183"/>
      <c r="L198" s="41"/>
      <c r="M198" s="184" t="s">
        <v>19</v>
      </c>
      <c r="N198" s="185" t="s">
        <v>43</v>
      </c>
      <c r="O198" s="66"/>
      <c r="P198" s="186">
        <f>O198*H198</f>
        <v>0</v>
      </c>
      <c r="Q198" s="186">
        <v>3.0000000000000001E-5</v>
      </c>
      <c r="R198" s="186">
        <f>Q198*H198</f>
        <v>1.7130000000000001E-3</v>
      </c>
      <c r="S198" s="186">
        <v>0</v>
      </c>
      <c r="T198" s="187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8" t="s">
        <v>144</v>
      </c>
      <c r="AT198" s="188" t="s">
        <v>140</v>
      </c>
      <c r="AU198" s="188" t="s">
        <v>82</v>
      </c>
      <c r="AY198" s="19" t="s">
        <v>137</v>
      </c>
      <c r="BE198" s="189">
        <f>IF(N198="základní",J198,0)</f>
        <v>0</v>
      </c>
      <c r="BF198" s="189">
        <f>IF(N198="snížená",J198,0)</f>
        <v>0</v>
      </c>
      <c r="BG198" s="189">
        <f>IF(N198="zákl. přenesená",J198,0)</f>
        <v>0</v>
      </c>
      <c r="BH198" s="189">
        <f>IF(N198="sníž. přenesená",J198,0)</f>
        <v>0</v>
      </c>
      <c r="BI198" s="189">
        <f>IF(N198="nulová",J198,0)</f>
        <v>0</v>
      </c>
      <c r="BJ198" s="19" t="s">
        <v>80</v>
      </c>
      <c r="BK198" s="189">
        <f>ROUND(I198*H198,2)</f>
        <v>0</v>
      </c>
      <c r="BL198" s="19" t="s">
        <v>144</v>
      </c>
      <c r="BM198" s="188" t="s">
        <v>1650</v>
      </c>
    </row>
    <row r="199" spans="1:65" s="2" customFormat="1" ht="11.25" x14ac:dyDescent="0.2">
      <c r="A199" s="36"/>
      <c r="B199" s="37"/>
      <c r="C199" s="38"/>
      <c r="D199" s="190" t="s">
        <v>146</v>
      </c>
      <c r="E199" s="38"/>
      <c r="F199" s="191" t="s">
        <v>1651</v>
      </c>
      <c r="G199" s="38"/>
      <c r="H199" s="38"/>
      <c r="I199" s="192"/>
      <c r="J199" s="38"/>
      <c r="K199" s="38"/>
      <c r="L199" s="41"/>
      <c r="M199" s="193"/>
      <c r="N199" s="194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146</v>
      </c>
      <c r="AU199" s="19" t="s">
        <v>82</v>
      </c>
    </row>
    <row r="200" spans="1:65" s="13" customFormat="1" ht="11.25" x14ac:dyDescent="0.2">
      <c r="B200" s="195"/>
      <c r="C200" s="196"/>
      <c r="D200" s="197" t="s">
        <v>148</v>
      </c>
      <c r="E200" s="198" t="s">
        <v>19</v>
      </c>
      <c r="F200" s="199" t="s">
        <v>1652</v>
      </c>
      <c r="G200" s="196"/>
      <c r="H200" s="200">
        <v>57.1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148</v>
      </c>
      <c r="AU200" s="206" t="s">
        <v>82</v>
      </c>
      <c r="AV200" s="13" t="s">
        <v>82</v>
      </c>
      <c r="AW200" s="13" t="s">
        <v>33</v>
      </c>
      <c r="AX200" s="13" t="s">
        <v>80</v>
      </c>
      <c r="AY200" s="206" t="s">
        <v>137</v>
      </c>
    </row>
    <row r="201" spans="1:65" s="2" customFormat="1" ht="16.5" customHeight="1" x14ac:dyDescent="0.2">
      <c r="A201" s="36"/>
      <c r="B201" s="37"/>
      <c r="C201" s="239" t="s">
        <v>261</v>
      </c>
      <c r="D201" s="239" t="s">
        <v>434</v>
      </c>
      <c r="E201" s="240" t="s">
        <v>1653</v>
      </c>
      <c r="F201" s="241" t="s">
        <v>1654</v>
      </c>
      <c r="G201" s="242" t="s">
        <v>200</v>
      </c>
      <c r="H201" s="243">
        <v>59.954999999999998</v>
      </c>
      <c r="I201" s="244"/>
      <c r="J201" s="245">
        <f>ROUND(I201*H201,2)</f>
        <v>0</v>
      </c>
      <c r="K201" s="246"/>
      <c r="L201" s="247"/>
      <c r="M201" s="248" t="s">
        <v>19</v>
      </c>
      <c r="N201" s="249" t="s">
        <v>43</v>
      </c>
      <c r="O201" s="66"/>
      <c r="P201" s="186">
        <f>O201*H201</f>
        <v>0</v>
      </c>
      <c r="Q201" s="186">
        <v>5.5999999999999995E-4</v>
      </c>
      <c r="R201" s="186">
        <f>Q201*H201</f>
        <v>3.3574799999999995E-2</v>
      </c>
      <c r="S201" s="186">
        <v>0</v>
      </c>
      <c r="T201" s="187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8" t="s">
        <v>190</v>
      </c>
      <c r="AT201" s="188" t="s">
        <v>434</v>
      </c>
      <c r="AU201" s="188" t="s">
        <v>82</v>
      </c>
      <c r="AY201" s="19" t="s">
        <v>137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19" t="s">
        <v>80</v>
      </c>
      <c r="BK201" s="189">
        <f>ROUND(I201*H201,2)</f>
        <v>0</v>
      </c>
      <c r="BL201" s="19" t="s">
        <v>144</v>
      </c>
      <c r="BM201" s="188" t="s">
        <v>1655</v>
      </c>
    </row>
    <row r="202" spans="1:65" s="13" customFormat="1" ht="11.25" x14ac:dyDescent="0.2">
      <c r="B202" s="195"/>
      <c r="C202" s="196"/>
      <c r="D202" s="197" t="s">
        <v>148</v>
      </c>
      <c r="E202" s="196"/>
      <c r="F202" s="199" t="s">
        <v>1656</v>
      </c>
      <c r="G202" s="196"/>
      <c r="H202" s="200">
        <v>59.954999999999998</v>
      </c>
      <c r="I202" s="201"/>
      <c r="J202" s="196"/>
      <c r="K202" s="196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148</v>
      </c>
      <c r="AU202" s="206" t="s">
        <v>82</v>
      </c>
      <c r="AV202" s="13" t="s">
        <v>82</v>
      </c>
      <c r="AW202" s="13" t="s">
        <v>4</v>
      </c>
      <c r="AX202" s="13" t="s">
        <v>80</v>
      </c>
      <c r="AY202" s="206" t="s">
        <v>137</v>
      </c>
    </row>
    <row r="203" spans="1:65" s="2" customFormat="1" ht="16.5" customHeight="1" x14ac:dyDescent="0.2">
      <c r="A203" s="36"/>
      <c r="B203" s="37"/>
      <c r="C203" s="176" t="s">
        <v>327</v>
      </c>
      <c r="D203" s="176" t="s">
        <v>140</v>
      </c>
      <c r="E203" s="177" t="s">
        <v>1657</v>
      </c>
      <c r="F203" s="178" t="s">
        <v>1658</v>
      </c>
      <c r="G203" s="179" t="s">
        <v>200</v>
      </c>
      <c r="H203" s="180">
        <v>131.4</v>
      </c>
      <c r="I203" s="181"/>
      <c r="J203" s="182">
        <f>ROUND(I203*H203,2)</f>
        <v>0</v>
      </c>
      <c r="K203" s="183"/>
      <c r="L203" s="41"/>
      <c r="M203" s="184" t="s">
        <v>19</v>
      </c>
      <c r="N203" s="185" t="s">
        <v>43</v>
      </c>
      <c r="O203" s="66"/>
      <c r="P203" s="186">
        <f>O203*H203</f>
        <v>0</v>
      </c>
      <c r="Q203" s="186">
        <v>0</v>
      </c>
      <c r="R203" s="186">
        <f>Q203*H203</f>
        <v>0</v>
      </c>
      <c r="S203" s="186">
        <v>0</v>
      </c>
      <c r="T203" s="187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8" t="s">
        <v>144</v>
      </c>
      <c r="AT203" s="188" t="s">
        <v>140</v>
      </c>
      <c r="AU203" s="188" t="s">
        <v>82</v>
      </c>
      <c r="AY203" s="19" t="s">
        <v>137</v>
      </c>
      <c r="BE203" s="189">
        <f>IF(N203="základní",J203,0)</f>
        <v>0</v>
      </c>
      <c r="BF203" s="189">
        <f>IF(N203="snížená",J203,0)</f>
        <v>0</v>
      </c>
      <c r="BG203" s="189">
        <f>IF(N203="zákl. přenesená",J203,0)</f>
        <v>0</v>
      </c>
      <c r="BH203" s="189">
        <f>IF(N203="sníž. přenesená",J203,0)</f>
        <v>0</v>
      </c>
      <c r="BI203" s="189">
        <f>IF(N203="nulová",J203,0)</f>
        <v>0</v>
      </c>
      <c r="BJ203" s="19" t="s">
        <v>80</v>
      </c>
      <c r="BK203" s="189">
        <f>ROUND(I203*H203,2)</f>
        <v>0</v>
      </c>
      <c r="BL203" s="19" t="s">
        <v>144</v>
      </c>
      <c r="BM203" s="188" t="s">
        <v>1659</v>
      </c>
    </row>
    <row r="204" spans="1:65" s="2" customFormat="1" ht="11.25" x14ac:dyDescent="0.2">
      <c r="A204" s="36"/>
      <c r="B204" s="37"/>
      <c r="C204" s="38"/>
      <c r="D204" s="190" t="s">
        <v>146</v>
      </c>
      <c r="E204" s="38"/>
      <c r="F204" s="191" t="s">
        <v>1660</v>
      </c>
      <c r="G204" s="38"/>
      <c r="H204" s="38"/>
      <c r="I204" s="192"/>
      <c r="J204" s="38"/>
      <c r="K204" s="38"/>
      <c r="L204" s="41"/>
      <c r="M204" s="193"/>
      <c r="N204" s="194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146</v>
      </c>
      <c r="AU204" s="19" t="s">
        <v>82</v>
      </c>
    </row>
    <row r="205" spans="1:65" s="13" customFormat="1" ht="11.25" x14ac:dyDescent="0.2">
      <c r="B205" s="195"/>
      <c r="C205" s="196"/>
      <c r="D205" s="197" t="s">
        <v>148</v>
      </c>
      <c r="E205" s="198" t="s">
        <v>19</v>
      </c>
      <c r="F205" s="199" t="s">
        <v>1661</v>
      </c>
      <c r="G205" s="196"/>
      <c r="H205" s="200">
        <v>131.4</v>
      </c>
      <c r="I205" s="201"/>
      <c r="J205" s="196"/>
      <c r="K205" s="196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148</v>
      </c>
      <c r="AU205" s="206" t="s">
        <v>82</v>
      </c>
      <c r="AV205" s="13" t="s">
        <v>82</v>
      </c>
      <c r="AW205" s="13" t="s">
        <v>33</v>
      </c>
      <c r="AX205" s="13" t="s">
        <v>80</v>
      </c>
      <c r="AY205" s="206" t="s">
        <v>137</v>
      </c>
    </row>
    <row r="206" spans="1:65" s="2" customFormat="1" ht="16.5" customHeight="1" x14ac:dyDescent="0.2">
      <c r="A206" s="36"/>
      <c r="B206" s="37"/>
      <c r="C206" s="239" t="s">
        <v>350</v>
      </c>
      <c r="D206" s="239" t="s">
        <v>434</v>
      </c>
      <c r="E206" s="240" t="s">
        <v>1662</v>
      </c>
      <c r="F206" s="241" t="s">
        <v>1663</v>
      </c>
      <c r="G206" s="242" t="s">
        <v>200</v>
      </c>
      <c r="H206" s="243">
        <v>137.97</v>
      </c>
      <c r="I206" s="244"/>
      <c r="J206" s="245">
        <f>ROUND(I206*H206,2)</f>
        <v>0</v>
      </c>
      <c r="K206" s="246"/>
      <c r="L206" s="247"/>
      <c r="M206" s="248" t="s">
        <v>19</v>
      </c>
      <c r="N206" s="249" t="s">
        <v>43</v>
      </c>
      <c r="O206" s="66"/>
      <c r="P206" s="186">
        <f>O206*H206</f>
        <v>0</v>
      </c>
      <c r="Q206" s="186">
        <v>1E-4</v>
      </c>
      <c r="R206" s="186">
        <f>Q206*H206</f>
        <v>1.3797E-2</v>
      </c>
      <c r="S206" s="186">
        <v>0</v>
      </c>
      <c r="T206" s="187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8" t="s">
        <v>190</v>
      </c>
      <c r="AT206" s="188" t="s">
        <v>434</v>
      </c>
      <c r="AU206" s="188" t="s">
        <v>82</v>
      </c>
      <c r="AY206" s="19" t="s">
        <v>137</v>
      </c>
      <c r="BE206" s="189">
        <f>IF(N206="základní",J206,0)</f>
        <v>0</v>
      </c>
      <c r="BF206" s="189">
        <f>IF(N206="snížená",J206,0)</f>
        <v>0</v>
      </c>
      <c r="BG206" s="189">
        <f>IF(N206="zákl. přenesená",J206,0)</f>
        <v>0</v>
      </c>
      <c r="BH206" s="189">
        <f>IF(N206="sníž. přenesená",J206,0)</f>
        <v>0</v>
      </c>
      <c r="BI206" s="189">
        <f>IF(N206="nulová",J206,0)</f>
        <v>0</v>
      </c>
      <c r="BJ206" s="19" t="s">
        <v>80</v>
      </c>
      <c r="BK206" s="189">
        <f>ROUND(I206*H206,2)</f>
        <v>0</v>
      </c>
      <c r="BL206" s="19" t="s">
        <v>144</v>
      </c>
      <c r="BM206" s="188" t="s">
        <v>1664</v>
      </c>
    </row>
    <row r="207" spans="1:65" s="13" customFormat="1" ht="11.25" x14ac:dyDescent="0.2">
      <c r="B207" s="195"/>
      <c r="C207" s="196"/>
      <c r="D207" s="197" t="s">
        <v>148</v>
      </c>
      <c r="E207" s="196"/>
      <c r="F207" s="199" t="s">
        <v>1665</v>
      </c>
      <c r="G207" s="196"/>
      <c r="H207" s="200">
        <v>137.97</v>
      </c>
      <c r="I207" s="201"/>
      <c r="J207" s="196"/>
      <c r="K207" s="196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148</v>
      </c>
      <c r="AU207" s="206" t="s">
        <v>82</v>
      </c>
      <c r="AV207" s="13" t="s">
        <v>82</v>
      </c>
      <c r="AW207" s="13" t="s">
        <v>4</v>
      </c>
      <c r="AX207" s="13" t="s">
        <v>80</v>
      </c>
      <c r="AY207" s="206" t="s">
        <v>137</v>
      </c>
    </row>
    <row r="208" spans="1:65" s="2" customFormat="1" ht="21.75" customHeight="1" x14ac:dyDescent="0.2">
      <c r="A208" s="36"/>
      <c r="B208" s="37"/>
      <c r="C208" s="176" t="s">
        <v>7</v>
      </c>
      <c r="D208" s="176" t="s">
        <v>140</v>
      </c>
      <c r="E208" s="177" t="s">
        <v>1666</v>
      </c>
      <c r="F208" s="178" t="s">
        <v>1667</v>
      </c>
      <c r="G208" s="179" t="s">
        <v>143</v>
      </c>
      <c r="H208" s="180">
        <v>50.43</v>
      </c>
      <c r="I208" s="181"/>
      <c r="J208" s="182">
        <f>ROUND(I208*H208,2)</f>
        <v>0</v>
      </c>
      <c r="K208" s="183"/>
      <c r="L208" s="41"/>
      <c r="M208" s="184" t="s">
        <v>19</v>
      </c>
      <c r="N208" s="185" t="s">
        <v>43</v>
      </c>
      <c r="O208" s="66"/>
      <c r="P208" s="186">
        <f>O208*H208</f>
        <v>0</v>
      </c>
      <c r="Q208" s="186">
        <v>6.28E-3</v>
      </c>
      <c r="R208" s="186">
        <f>Q208*H208</f>
        <v>0.31670039999999999</v>
      </c>
      <c r="S208" s="186">
        <v>0</v>
      </c>
      <c r="T208" s="187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8" t="s">
        <v>144</v>
      </c>
      <c r="AT208" s="188" t="s">
        <v>140</v>
      </c>
      <c r="AU208" s="188" t="s">
        <v>82</v>
      </c>
      <c r="AY208" s="19" t="s">
        <v>137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19" t="s">
        <v>80</v>
      </c>
      <c r="BK208" s="189">
        <f>ROUND(I208*H208,2)</f>
        <v>0</v>
      </c>
      <c r="BL208" s="19" t="s">
        <v>144</v>
      </c>
      <c r="BM208" s="188" t="s">
        <v>1668</v>
      </c>
    </row>
    <row r="209" spans="1:65" s="2" customFormat="1" ht="11.25" x14ac:dyDescent="0.2">
      <c r="A209" s="36"/>
      <c r="B209" s="37"/>
      <c r="C209" s="38"/>
      <c r="D209" s="190" t="s">
        <v>146</v>
      </c>
      <c r="E209" s="38"/>
      <c r="F209" s="191" t="s">
        <v>1669</v>
      </c>
      <c r="G209" s="38"/>
      <c r="H209" s="38"/>
      <c r="I209" s="192"/>
      <c r="J209" s="38"/>
      <c r="K209" s="38"/>
      <c r="L209" s="41"/>
      <c r="M209" s="193"/>
      <c r="N209" s="194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146</v>
      </c>
      <c r="AU209" s="19" t="s">
        <v>82</v>
      </c>
    </row>
    <row r="210" spans="1:65" s="14" customFormat="1" ht="11.25" x14ac:dyDescent="0.2">
      <c r="B210" s="207"/>
      <c r="C210" s="208"/>
      <c r="D210" s="197" t="s">
        <v>148</v>
      </c>
      <c r="E210" s="209" t="s">
        <v>19</v>
      </c>
      <c r="F210" s="210" t="s">
        <v>1602</v>
      </c>
      <c r="G210" s="208"/>
      <c r="H210" s="209" t="s">
        <v>19</v>
      </c>
      <c r="I210" s="211"/>
      <c r="J210" s="208"/>
      <c r="K210" s="208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148</v>
      </c>
      <c r="AU210" s="216" t="s">
        <v>82</v>
      </c>
      <c r="AV210" s="14" t="s">
        <v>80</v>
      </c>
      <c r="AW210" s="14" t="s">
        <v>33</v>
      </c>
      <c r="AX210" s="14" t="s">
        <v>72</v>
      </c>
      <c r="AY210" s="216" t="s">
        <v>137</v>
      </c>
    </row>
    <row r="211" spans="1:65" s="13" customFormat="1" ht="11.25" x14ac:dyDescent="0.2">
      <c r="B211" s="195"/>
      <c r="C211" s="196"/>
      <c r="D211" s="197" t="s">
        <v>148</v>
      </c>
      <c r="E211" s="198" t="s">
        <v>19</v>
      </c>
      <c r="F211" s="199" t="s">
        <v>1603</v>
      </c>
      <c r="G211" s="196"/>
      <c r="H211" s="200">
        <v>50.67</v>
      </c>
      <c r="I211" s="201"/>
      <c r="J211" s="196"/>
      <c r="K211" s="196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148</v>
      </c>
      <c r="AU211" s="206" t="s">
        <v>82</v>
      </c>
      <c r="AV211" s="13" t="s">
        <v>82</v>
      </c>
      <c r="AW211" s="13" t="s">
        <v>33</v>
      </c>
      <c r="AX211" s="13" t="s">
        <v>72</v>
      </c>
      <c r="AY211" s="206" t="s">
        <v>137</v>
      </c>
    </row>
    <row r="212" spans="1:65" s="14" customFormat="1" ht="11.25" x14ac:dyDescent="0.2">
      <c r="B212" s="207"/>
      <c r="C212" s="208"/>
      <c r="D212" s="197" t="s">
        <v>148</v>
      </c>
      <c r="E212" s="209" t="s">
        <v>19</v>
      </c>
      <c r="F212" s="210" t="s">
        <v>187</v>
      </c>
      <c r="G212" s="208"/>
      <c r="H212" s="209" t="s">
        <v>19</v>
      </c>
      <c r="I212" s="211"/>
      <c r="J212" s="208"/>
      <c r="K212" s="208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148</v>
      </c>
      <c r="AU212" s="216" t="s">
        <v>82</v>
      </c>
      <c r="AV212" s="14" t="s">
        <v>80</v>
      </c>
      <c r="AW212" s="14" t="s">
        <v>33</v>
      </c>
      <c r="AX212" s="14" t="s">
        <v>72</v>
      </c>
      <c r="AY212" s="216" t="s">
        <v>137</v>
      </c>
    </row>
    <row r="213" spans="1:65" s="13" customFormat="1" ht="11.25" x14ac:dyDescent="0.2">
      <c r="B213" s="195"/>
      <c r="C213" s="196"/>
      <c r="D213" s="197" t="s">
        <v>148</v>
      </c>
      <c r="E213" s="198" t="s">
        <v>19</v>
      </c>
      <c r="F213" s="199" t="s">
        <v>1604</v>
      </c>
      <c r="G213" s="196"/>
      <c r="H213" s="200">
        <v>-0.63</v>
      </c>
      <c r="I213" s="201"/>
      <c r="J213" s="196"/>
      <c r="K213" s="196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148</v>
      </c>
      <c r="AU213" s="206" t="s">
        <v>82</v>
      </c>
      <c r="AV213" s="13" t="s">
        <v>82</v>
      </c>
      <c r="AW213" s="13" t="s">
        <v>33</v>
      </c>
      <c r="AX213" s="13" t="s">
        <v>72</v>
      </c>
      <c r="AY213" s="206" t="s">
        <v>137</v>
      </c>
    </row>
    <row r="214" spans="1:65" s="13" customFormat="1" ht="11.25" x14ac:dyDescent="0.2">
      <c r="B214" s="195"/>
      <c r="C214" s="196"/>
      <c r="D214" s="197" t="s">
        <v>148</v>
      </c>
      <c r="E214" s="198" t="s">
        <v>19</v>
      </c>
      <c r="F214" s="199" t="s">
        <v>1605</v>
      </c>
      <c r="G214" s="196"/>
      <c r="H214" s="200">
        <v>-0.22500000000000001</v>
      </c>
      <c r="I214" s="201"/>
      <c r="J214" s="196"/>
      <c r="K214" s="196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148</v>
      </c>
      <c r="AU214" s="206" t="s">
        <v>82</v>
      </c>
      <c r="AV214" s="13" t="s">
        <v>82</v>
      </c>
      <c r="AW214" s="13" t="s">
        <v>33</v>
      </c>
      <c r="AX214" s="13" t="s">
        <v>72</v>
      </c>
      <c r="AY214" s="206" t="s">
        <v>137</v>
      </c>
    </row>
    <row r="215" spans="1:65" s="14" customFormat="1" ht="11.25" x14ac:dyDescent="0.2">
      <c r="B215" s="207"/>
      <c r="C215" s="208"/>
      <c r="D215" s="197" t="s">
        <v>148</v>
      </c>
      <c r="E215" s="209" t="s">
        <v>19</v>
      </c>
      <c r="F215" s="210" t="s">
        <v>279</v>
      </c>
      <c r="G215" s="208"/>
      <c r="H215" s="209" t="s">
        <v>19</v>
      </c>
      <c r="I215" s="211"/>
      <c r="J215" s="208"/>
      <c r="K215" s="208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148</v>
      </c>
      <c r="AU215" s="216" t="s">
        <v>82</v>
      </c>
      <c r="AV215" s="14" t="s">
        <v>80</v>
      </c>
      <c r="AW215" s="14" t="s">
        <v>33</v>
      </c>
      <c r="AX215" s="14" t="s">
        <v>72</v>
      </c>
      <c r="AY215" s="216" t="s">
        <v>137</v>
      </c>
    </row>
    <row r="216" spans="1:65" s="13" customFormat="1" ht="11.25" x14ac:dyDescent="0.2">
      <c r="B216" s="195"/>
      <c r="C216" s="196"/>
      <c r="D216" s="197" t="s">
        <v>148</v>
      </c>
      <c r="E216" s="198" t="s">
        <v>19</v>
      </c>
      <c r="F216" s="199" t="s">
        <v>1670</v>
      </c>
      <c r="G216" s="196"/>
      <c r="H216" s="200">
        <v>0.49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148</v>
      </c>
      <c r="AU216" s="206" t="s">
        <v>82</v>
      </c>
      <c r="AV216" s="13" t="s">
        <v>82</v>
      </c>
      <c r="AW216" s="13" t="s">
        <v>33</v>
      </c>
      <c r="AX216" s="13" t="s">
        <v>72</v>
      </c>
      <c r="AY216" s="206" t="s">
        <v>137</v>
      </c>
    </row>
    <row r="217" spans="1:65" s="13" customFormat="1" ht="11.25" x14ac:dyDescent="0.2">
      <c r="B217" s="195"/>
      <c r="C217" s="196"/>
      <c r="D217" s="197" t="s">
        <v>148</v>
      </c>
      <c r="E217" s="198" t="s">
        <v>19</v>
      </c>
      <c r="F217" s="199" t="s">
        <v>1671</v>
      </c>
      <c r="G217" s="196"/>
      <c r="H217" s="200">
        <v>0.125</v>
      </c>
      <c r="I217" s="201"/>
      <c r="J217" s="196"/>
      <c r="K217" s="196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148</v>
      </c>
      <c r="AU217" s="206" t="s">
        <v>82</v>
      </c>
      <c r="AV217" s="13" t="s">
        <v>82</v>
      </c>
      <c r="AW217" s="13" t="s">
        <v>33</v>
      </c>
      <c r="AX217" s="13" t="s">
        <v>72</v>
      </c>
      <c r="AY217" s="206" t="s">
        <v>137</v>
      </c>
    </row>
    <row r="218" spans="1:65" s="15" customFormat="1" ht="11.25" x14ac:dyDescent="0.2">
      <c r="B218" s="217"/>
      <c r="C218" s="218"/>
      <c r="D218" s="197" t="s">
        <v>148</v>
      </c>
      <c r="E218" s="219" t="s">
        <v>19</v>
      </c>
      <c r="F218" s="220" t="s">
        <v>189</v>
      </c>
      <c r="G218" s="218"/>
      <c r="H218" s="221">
        <v>50.43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148</v>
      </c>
      <c r="AU218" s="227" t="s">
        <v>82</v>
      </c>
      <c r="AV218" s="15" t="s">
        <v>144</v>
      </c>
      <c r="AW218" s="15" t="s">
        <v>33</v>
      </c>
      <c r="AX218" s="15" t="s">
        <v>80</v>
      </c>
      <c r="AY218" s="227" t="s">
        <v>137</v>
      </c>
    </row>
    <row r="219" spans="1:65" s="2" customFormat="1" ht="24.2" customHeight="1" x14ac:dyDescent="0.2">
      <c r="A219" s="36"/>
      <c r="B219" s="37"/>
      <c r="C219" s="176" t="s">
        <v>385</v>
      </c>
      <c r="D219" s="176" t="s">
        <v>140</v>
      </c>
      <c r="E219" s="177" t="s">
        <v>1672</v>
      </c>
      <c r="F219" s="178" t="s">
        <v>1673</v>
      </c>
      <c r="G219" s="179" t="s">
        <v>143</v>
      </c>
      <c r="H219" s="180">
        <v>577.99099999999999</v>
      </c>
      <c r="I219" s="181"/>
      <c r="J219" s="182">
        <f>ROUND(I219*H219,2)</f>
        <v>0</v>
      </c>
      <c r="K219" s="183"/>
      <c r="L219" s="41"/>
      <c r="M219" s="184" t="s">
        <v>19</v>
      </c>
      <c r="N219" s="185" t="s">
        <v>43</v>
      </c>
      <c r="O219" s="66"/>
      <c r="P219" s="186">
        <f>O219*H219</f>
        <v>0</v>
      </c>
      <c r="Q219" s="186">
        <v>2.6800000000000001E-3</v>
      </c>
      <c r="R219" s="186">
        <f>Q219*H219</f>
        <v>1.54901588</v>
      </c>
      <c r="S219" s="186">
        <v>0</v>
      </c>
      <c r="T219" s="187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8" t="s">
        <v>144</v>
      </c>
      <c r="AT219" s="188" t="s">
        <v>140</v>
      </c>
      <c r="AU219" s="188" t="s">
        <v>82</v>
      </c>
      <c r="AY219" s="19" t="s">
        <v>137</v>
      </c>
      <c r="BE219" s="189">
        <f>IF(N219="základní",J219,0)</f>
        <v>0</v>
      </c>
      <c r="BF219" s="189">
        <f>IF(N219="snížená",J219,0)</f>
        <v>0</v>
      </c>
      <c r="BG219" s="189">
        <f>IF(N219="zákl. přenesená",J219,0)</f>
        <v>0</v>
      </c>
      <c r="BH219" s="189">
        <f>IF(N219="sníž. přenesená",J219,0)</f>
        <v>0</v>
      </c>
      <c r="BI219" s="189">
        <f>IF(N219="nulová",J219,0)</f>
        <v>0</v>
      </c>
      <c r="BJ219" s="19" t="s">
        <v>80</v>
      </c>
      <c r="BK219" s="189">
        <f>ROUND(I219*H219,2)</f>
        <v>0</v>
      </c>
      <c r="BL219" s="19" t="s">
        <v>144</v>
      </c>
      <c r="BM219" s="188" t="s">
        <v>1674</v>
      </c>
    </row>
    <row r="220" spans="1:65" s="2" customFormat="1" ht="11.25" x14ac:dyDescent="0.2">
      <c r="A220" s="36"/>
      <c r="B220" s="37"/>
      <c r="C220" s="38"/>
      <c r="D220" s="190" t="s">
        <v>146</v>
      </c>
      <c r="E220" s="38"/>
      <c r="F220" s="191" t="s">
        <v>1675</v>
      </c>
      <c r="G220" s="38"/>
      <c r="H220" s="38"/>
      <c r="I220" s="192"/>
      <c r="J220" s="38"/>
      <c r="K220" s="38"/>
      <c r="L220" s="41"/>
      <c r="M220" s="193"/>
      <c r="N220" s="194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146</v>
      </c>
      <c r="AU220" s="19" t="s">
        <v>82</v>
      </c>
    </row>
    <row r="221" spans="1:65" s="14" customFormat="1" ht="11.25" x14ac:dyDescent="0.2">
      <c r="B221" s="207"/>
      <c r="C221" s="208"/>
      <c r="D221" s="197" t="s">
        <v>148</v>
      </c>
      <c r="E221" s="209" t="s">
        <v>19</v>
      </c>
      <c r="F221" s="210" t="s">
        <v>1614</v>
      </c>
      <c r="G221" s="208"/>
      <c r="H221" s="209" t="s">
        <v>19</v>
      </c>
      <c r="I221" s="211"/>
      <c r="J221" s="208"/>
      <c r="K221" s="208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148</v>
      </c>
      <c r="AU221" s="216" t="s">
        <v>82</v>
      </c>
      <c r="AV221" s="14" t="s">
        <v>80</v>
      </c>
      <c r="AW221" s="14" t="s">
        <v>33</v>
      </c>
      <c r="AX221" s="14" t="s">
        <v>72</v>
      </c>
      <c r="AY221" s="216" t="s">
        <v>137</v>
      </c>
    </row>
    <row r="222" spans="1:65" s="13" customFormat="1" ht="11.25" x14ac:dyDescent="0.2">
      <c r="B222" s="195"/>
      <c r="C222" s="196"/>
      <c r="D222" s="197" t="s">
        <v>148</v>
      </c>
      <c r="E222" s="198" t="s">
        <v>19</v>
      </c>
      <c r="F222" s="199" t="s">
        <v>1615</v>
      </c>
      <c r="G222" s="196"/>
      <c r="H222" s="200">
        <v>178.69499999999999</v>
      </c>
      <c r="I222" s="201"/>
      <c r="J222" s="196"/>
      <c r="K222" s="196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148</v>
      </c>
      <c r="AU222" s="206" t="s">
        <v>82</v>
      </c>
      <c r="AV222" s="13" t="s">
        <v>82</v>
      </c>
      <c r="AW222" s="13" t="s">
        <v>33</v>
      </c>
      <c r="AX222" s="13" t="s">
        <v>72</v>
      </c>
      <c r="AY222" s="206" t="s">
        <v>137</v>
      </c>
    </row>
    <row r="223" spans="1:65" s="14" customFormat="1" ht="11.25" x14ac:dyDescent="0.2">
      <c r="B223" s="207"/>
      <c r="C223" s="208"/>
      <c r="D223" s="197" t="s">
        <v>148</v>
      </c>
      <c r="E223" s="209" t="s">
        <v>19</v>
      </c>
      <c r="F223" s="210" t="s">
        <v>1619</v>
      </c>
      <c r="G223" s="208"/>
      <c r="H223" s="209" t="s">
        <v>19</v>
      </c>
      <c r="I223" s="211"/>
      <c r="J223" s="208"/>
      <c r="K223" s="208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148</v>
      </c>
      <c r="AU223" s="216" t="s">
        <v>82</v>
      </c>
      <c r="AV223" s="14" t="s">
        <v>80</v>
      </c>
      <c r="AW223" s="14" t="s">
        <v>33</v>
      </c>
      <c r="AX223" s="14" t="s">
        <v>72</v>
      </c>
      <c r="AY223" s="216" t="s">
        <v>137</v>
      </c>
    </row>
    <row r="224" spans="1:65" s="13" customFormat="1" ht="11.25" x14ac:dyDescent="0.2">
      <c r="B224" s="195"/>
      <c r="C224" s="196"/>
      <c r="D224" s="197" t="s">
        <v>148</v>
      </c>
      <c r="E224" s="198" t="s">
        <v>19</v>
      </c>
      <c r="F224" s="199" t="s">
        <v>1620</v>
      </c>
      <c r="G224" s="196"/>
      <c r="H224" s="200">
        <v>119.65300000000001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148</v>
      </c>
      <c r="AU224" s="206" t="s">
        <v>82</v>
      </c>
      <c r="AV224" s="13" t="s">
        <v>82</v>
      </c>
      <c r="AW224" s="13" t="s">
        <v>33</v>
      </c>
      <c r="AX224" s="13" t="s">
        <v>72</v>
      </c>
      <c r="AY224" s="206" t="s">
        <v>137</v>
      </c>
    </row>
    <row r="225" spans="2:51" s="14" customFormat="1" ht="11.25" x14ac:dyDescent="0.2">
      <c r="B225" s="207"/>
      <c r="C225" s="208"/>
      <c r="D225" s="197" t="s">
        <v>148</v>
      </c>
      <c r="E225" s="209" t="s">
        <v>19</v>
      </c>
      <c r="F225" s="210" t="s">
        <v>1624</v>
      </c>
      <c r="G225" s="208"/>
      <c r="H225" s="209" t="s">
        <v>19</v>
      </c>
      <c r="I225" s="211"/>
      <c r="J225" s="208"/>
      <c r="K225" s="208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148</v>
      </c>
      <c r="AU225" s="216" t="s">
        <v>82</v>
      </c>
      <c r="AV225" s="14" t="s">
        <v>80</v>
      </c>
      <c r="AW225" s="14" t="s">
        <v>33</v>
      </c>
      <c r="AX225" s="14" t="s">
        <v>72</v>
      </c>
      <c r="AY225" s="216" t="s">
        <v>137</v>
      </c>
    </row>
    <row r="226" spans="2:51" s="13" customFormat="1" ht="11.25" x14ac:dyDescent="0.2">
      <c r="B226" s="195"/>
      <c r="C226" s="196"/>
      <c r="D226" s="197" t="s">
        <v>148</v>
      </c>
      <c r="E226" s="198" t="s">
        <v>19</v>
      </c>
      <c r="F226" s="199" t="s">
        <v>1620</v>
      </c>
      <c r="G226" s="196"/>
      <c r="H226" s="200">
        <v>119.65300000000001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148</v>
      </c>
      <c r="AU226" s="206" t="s">
        <v>82</v>
      </c>
      <c r="AV226" s="13" t="s">
        <v>82</v>
      </c>
      <c r="AW226" s="13" t="s">
        <v>33</v>
      </c>
      <c r="AX226" s="13" t="s">
        <v>72</v>
      </c>
      <c r="AY226" s="206" t="s">
        <v>137</v>
      </c>
    </row>
    <row r="227" spans="2:51" s="14" customFormat="1" ht="11.25" x14ac:dyDescent="0.2">
      <c r="B227" s="207"/>
      <c r="C227" s="208"/>
      <c r="D227" s="197" t="s">
        <v>148</v>
      </c>
      <c r="E227" s="209" t="s">
        <v>19</v>
      </c>
      <c r="F227" s="210" t="s">
        <v>1626</v>
      </c>
      <c r="G227" s="208"/>
      <c r="H227" s="209" t="s">
        <v>19</v>
      </c>
      <c r="I227" s="211"/>
      <c r="J227" s="208"/>
      <c r="K227" s="208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148</v>
      </c>
      <c r="AU227" s="216" t="s">
        <v>82</v>
      </c>
      <c r="AV227" s="14" t="s">
        <v>80</v>
      </c>
      <c r="AW227" s="14" t="s">
        <v>33</v>
      </c>
      <c r="AX227" s="14" t="s">
        <v>72</v>
      </c>
      <c r="AY227" s="216" t="s">
        <v>137</v>
      </c>
    </row>
    <row r="228" spans="2:51" s="13" customFormat="1" ht="11.25" x14ac:dyDescent="0.2">
      <c r="B228" s="195"/>
      <c r="C228" s="196"/>
      <c r="D228" s="197" t="s">
        <v>148</v>
      </c>
      <c r="E228" s="198" t="s">
        <v>19</v>
      </c>
      <c r="F228" s="199" t="s">
        <v>1615</v>
      </c>
      <c r="G228" s="196"/>
      <c r="H228" s="200">
        <v>178.69499999999999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148</v>
      </c>
      <c r="AU228" s="206" t="s">
        <v>82</v>
      </c>
      <c r="AV228" s="13" t="s">
        <v>82</v>
      </c>
      <c r="AW228" s="13" t="s">
        <v>33</v>
      </c>
      <c r="AX228" s="13" t="s">
        <v>72</v>
      </c>
      <c r="AY228" s="206" t="s">
        <v>137</v>
      </c>
    </row>
    <row r="229" spans="2:51" s="14" customFormat="1" ht="11.25" x14ac:dyDescent="0.2">
      <c r="B229" s="207"/>
      <c r="C229" s="208"/>
      <c r="D229" s="197" t="s">
        <v>148</v>
      </c>
      <c r="E229" s="209" t="s">
        <v>19</v>
      </c>
      <c r="F229" s="210" t="s">
        <v>187</v>
      </c>
      <c r="G229" s="208"/>
      <c r="H229" s="209" t="s">
        <v>19</v>
      </c>
      <c r="I229" s="211"/>
      <c r="J229" s="208"/>
      <c r="K229" s="208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148</v>
      </c>
      <c r="AU229" s="216" t="s">
        <v>82</v>
      </c>
      <c r="AV229" s="14" t="s">
        <v>80</v>
      </c>
      <c r="AW229" s="14" t="s">
        <v>33</v>
      </c>
      <c r="AX229" s="14" t="s">
        <v>72</v>
      </c>
      <c r="AY229" s="216" t="s">
        <v>137</v>
      </c>
    </row>
    <row r="230" spans="2:51" s="13" customFormat="1" ht="11.25" x14ac:dyDescent="0.2">
      <c r="B230" s="195"/>
      <c r="C230" s="196"/>
      <c r="D230" s="197" t="s">
        <v>148</v>
      </c>
      <c r="E230" s="198" t="s">
        <v>19</v>
      </c>
      <c r="F230" s="199" t="s">
        <v>1616</v>
      </c>
      <c r="G230" s="196"/>
      <c r="H230" s="200">
        <v>-1.575</v>
      </c>
      <c r="I230" s="201"/>
      <c r="J230" s="196"/>
      <c r="K230" s="196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148</v>
      </c>
      <c r="AU230" s="206" t="s">
        <v>82</v>
      </c>
      <c r="AV230" s="13" t="s">
        <v>82</v>
      </c>
      <c r="AW230" s="13" t="s">
        <v>33</v>
      </c>
      <c r="AX230" s="13" t="s">
        <v>72</v>
      </c>
      <c r="AY230" s="206" t="s">
        <v>137</v>
      </c>
    </row>
    <row r="231" spans="2:51" s="13" customFormat="1" ht="11.25" x14ac:dyDescent="0.2">
      <c r="B231" s="195"/>
      <c r="C231" s="196"/>
      <c r="D231" s="197" t="s">
        <v>148</v>
      </c>
      <c r="E231" s="198" t="s">
        <v>19</v>
      </c>
      <c r="F231" s="199" t="s">
        <v>1621</v>
      </c>
      <c r="G231" s="196"/>
      <c r="H231" s="200">
        <v>-1.4850000000000001</v>
      </c>
      <c r="I231" s="201"/>
      <c r="J231" s="196"/>
      <c r="K231" s="196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148</v>
      </c>
      <c r="AU231" s="206" t="s">
        <v>82</v>
      </c>
      <c r="AV231" s="13" t="s">
        <v>82</v>
      </c>
      <c r="AW231" s="13" t="s">
        <v>33</v>
      </c>
      <c r="AX231" s="13" t="s">
        <v>72</v>
      </c>
      <c r="AY231" s="206" t="s">
        <v>137</v>
      </c>
    </row>
    <row r="232" spans="2:51" s="13" customFormat="1" ht="11.25" x14ac:dyDescent="0.2">
      <c r="B232" s="195"/>
      <c r="C232" s="196"/>
      <c r="D232" s="197" t="s">
        <v>148</v>
      </c>
      <c r="E232" s="198" t="s">
        <v>19</v>
      </c>
      <c r="F232" s="199" t="s">
        <v>1676</v>
      </c>
      <c r="G232" s="196"/>
      <c r="H232" s="200">
        <v>-52.063000000000002</v>
      </c>
      <c r="I232" s="201"/>
      <c r="J232" s="196"/>
      <c r="K232" s="196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148</v>
      </c>
      <c r="AU232" s="206" t="s">
        <v>82</v>
      </c>
      <c r="AV232" s="13" t="s">
        <v>82</v>
      </c>
      <c r="AW232" s="13" t="s">
        <v>33</v>
      </c>
      <c r="AX232" s="13" t="s">
        <v>72</v>
      </c>
      <c r="AY232" s="206" t="s">
        <v>137</v>
      </c>
    </row>
    <row r="233" spans="2:51" s="13" customFormat="1" ht="11.25" x14ac:dyDescent="0.2">
      <c r="B233" s="195"/>
      <c r="C233" s="196"/>
      <c r="D233" s="197" t="s">
        <v>148</v>
      </c>
      <c r="E233" s="198" t="s">
        <v>19</v>
      </c>
      <c r="F233" s="199" t="s">
        <v>1677</v>
      </c>
      <c r="G233" s="196"/>
      <c r="H233" s="200">
        <v>-46.588999999999999</v>
      </c>
      <c r="I233" s="201"/>
      <c r="J233" s="196"/>
      <c r="K233" s="196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148</v>
      </c>
      <c r="AU233" s="206" t="s">
        <v>82</v>
      </c>
      <c r="AV233" s="13" t="s">
        <v>82</v>
      </c>
      <c r="AW233" s="13" t="s">
        <v>33</v>
      </c>
      <c r="AX233" s="13" t="s">
        <v>72</v>
      </c>
      <c r="AY233" s="206" t="s">
        <v>137</v>
      </c>
    </row>
    <row r="234" spans="2:51" s="13" customFormat="1" ht="11.25" x14ac:dyDescent="0.2">
      <c r="B234" s="195"/>
      <c r="C234" s="196"/>
      <c r="D234" s="197" t="s">
        <v>148</v>
      </c>
      <c r="E234" s="198" t="s">
        <v>19</v>
      </c>
      <c r="F234" s="199" t="s">
        <v>1622</v>
      </c>
      <c r="G234" s="196"/>
      <c r="H234" s="200">
        <v>-0.81</v>
      </c>
      <c r="I234" s="201"/>
      <c r="J234" s="196"/>
      <c r="K234" s="196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148</v>
      </c>
      <c r="AU234" s="206" t="s">
        <v>82</v>
      </c>
      <c r="AV234" s="13" t="s">
        <v>82</v>
      </c>
      <c r="AW234" s="13" t="s">
        <v>33</v>
      </c>
      <c r="AX234" s="13" t="s">
        <v>72</v>
      </c>
      <c r="AY234" s="206" t="s">
        <v>137</v>
      </c>
    </row>
    <row r="235" spans="2:51" s="13" customFormat="1" ht="11.25" x14ac:dyDescent="0.2">
      <c r="B235" s="195"/>
      <c r="C235" s="196"/>
      <c r="D235" s="197" t="s">
        <v>148</v>
      </c>
      <c r="E235" s="198" t="s">
        <v>19</v>
      </c>
      <c r="F235" s="199" t="s">
        <v>1627</v>
      </c>
      <c r="G235" s="196"/>
      <c r="H235" s="200">
        <v>-2.7370000000000001</v>
      </c>
      <c r="I235" s="201"/>
      <c r="J235" s="196"/>
      <c r="K235" s="196"/>
      <c r="L235" s="202"/>
      <c r="M235" s="203"/>
      <c r="N235" s="204"/>
      <c r="O235" s="204"/>
      <c r="P235" s="204"/>
      <c r="Q235" s="204"/>
      <c r="R235" s="204"/>
      <c r="S235" s="204"/>
      <c r="T235" s="205"/>
      <c r="AT235" s="206" t="s">
        <v>148</v>
      </c>
      <c r="AU235" s="206" t="s">
        <v>82</v>
      </c>
      <c r="AV235" s="13" t="s">
        <v>82</v>
      </c>
      <c r="AW235" s="13" t="s">
        <v>33</v>
      </c>
      <c r="AX235" s="13" t="s">
        <v>72</v>
      </c>
      <c r="AY235" s="206" t="s">
        <v>137</v>
      </c>
    </row>
    <row r="236" spans="2:51" s="13" customFormat="1" ht="11.25" x14ac:dyDescent="0.2">
      <c r="B236" s="195"/>
      <c r="C236" s="196"/>
      <c r="D236" s="197" t="s">
        <v>148</v>
      </c>
      <c r="E236" s="198" t="s">
        <v>19</v>
      </c>
      <c r="F236" s="199" t="s">
        <v>1628</v>
      </c>
      <c r="G236" s="196"/>
      <c r="H236" s="200">
        <v>-0.315</v>
      </c>
      <c r="I236" s="201"/>
      <c r="J236" s="196"/>
      <c r="K236" s="196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148</v>
      </c>
      <c r="AU236" s="206" t="s">
        <v>82</v>
      </c>
      <c r="AV236" s="13" t="s">
        <v>82</v>
      </c>
      <c r="AW236" s="13" t="s">
        <v>33</v>
      </c>
      <c r="AX236" s="13" t="s">
        <v>72</v>
      </c>
      <c r="AY236" s="206" t="s">
        <v>137</v>
      </c>
    </row>
    <row r="237" spans="2:51" s="14" customFormat="1" ht="11.25" x14ac:dyDescent="0.2">
      <c r="B237" s="207"/>
      <c r="C237" s="208"/>
      <c r="D237" s="197" t="s">
        <v>148</v>
      </c>
      <c r="E237" s="209" t="s">
        <v>19</v>
      </c>
      <c r="F237" s="210" t="s">
        <v>279</v>
      </c>
      <c r="G237" s="208"/>
      <c r="H237" s="209" t="s">
        <v>19</v>
      </c>
      <c r="I237" s="211"/>
      <c r="J237" s="208"/>
      <c r="K237" s="208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148</v>
      </c>
      <c r="AU237" s="216" t="s">
        <v>82</v>
      </c>
      <c r="AV237" s="14" t="s">
        <v>80</v>
      </c>
      <c r="AW237" s="14" t="s">
        <v>33</v>
      </c>
      <c r="AX237" s="14" t="s">
        <v>72</v>
      </c>
      <c r="AY237" s="216" t="s">
        <v>137</v>
      </c>
    </row>
    <row r="238" spans="2:51" s="13" customFormat="1" ht="11.25" x14ac:dyDescent="0.2">
      <c r="B238" s="195"/>
      <c r="C238" s="196"/>
      <c r="D238" s="197" t="s">
        <v>148</v>
      </c>
      <c r="E238" s="198" t="s">
        <v>19</v>
      </c>
      <c r="F238" s="199" t="s">
        <v>1678</v>
      </c>
      <c r="G238" s="196"/>
      <c r="H238" s="200">
        <v>1.782</v>
      </c>
      <c r="I238" s="201"/>
      <c r="J238" s="196"/>
      <c r="K238" s="196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148</v>
      </c>
      <c r="AU238" s="206" t="s">
        <v>82</v>
      </c>
      <c r="AV238" s="13" t="s">
        <v>82</v>
      </c>
      <c r="AW238" s="13" t="s">
        <v>33</v>
      </c>
      <c r="AX238" s="13" t="s">
        <v>72</v>
      </c>
      <c r="AY238" s="206" t="s">
        <v>137</v>
      </c>
    </row>
    <row r="239" spans="2:51" s="13" customFormat="1" ht="11.25" x14ac:dyDescent="0.2">
      <c r="B239" s="195"/>
      <c r="C239" s="196"/>
      <c r="D239" s="197" t="s">
        <v>148</v>
      </c>
      <c r="E239" s="198" t="s">
        <v>19</v>
      </c>
      <c r="F239" s="199" t="s">
        <v>1679</v>
      </c>
      <c r="G239" s="196"/>
      <c r="H239" s="200">
        <v>1.61</v>
      </c>
      <c r="I239" s="201"/>
      <c r="J239" s="196"/>
      <c r="K239" s="196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148</v>
      </c>
      <c r="AU239" s="206" t="s">
        <v>82</v>
      </c>
      <c r="AV239" s="13" t="s">
        <v>82</v>
      </c>
      <c r="AW239" s="13" t="s">
        <v>33</v>
      </c>
      <c r="AX239" s="13" t="s">
        <v>72</v>
      </c>
      <c r="AY239" s="206" t="s">
        <v>137</v>
      </c>
    </row>
    <row r="240" spans="2:51" s="13" customFormat="1" ht="11.25" x14ac:dyDescent="0.2">
      <c r="B240" s="195"/>
      <c r="C240" s="196"/>
      <c r="D240" s="197" t="s">
        <v>148</v>
      </c>
      <c r="E240" s="198" t="s">
        <v>19</v>
      </c>
      <c r="F240" s="199" t="s">
        <v>1680</v>
      </c>
      <c r="G240" s="196"/>
      <c r="H240" s="200">
        <v>41.037999999999997</v>
      </c>
      <c r="I240" s="201"/>
      <c r="J240" s="196"/>
      <c r="K240" s="196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148</v>
      </c>
      <c r="AU240" s="206" t="s">
        <v>82</v>
      </c>
      <c r="AV240" s="13" t="s">
        <v>82</v>
      </c>
      <c r="AW240" s="13" t="s">
        <v>33</v>
      </c>
      <c r="AX240" s="13" t="s">
        <v>72</v>
      </c>
      <c r="AY240" s="206" t="s">
        <v>137</v>
      </c>
    </row>
    <row r="241" spans="1:65" s="13" customFormat="1" ht="11.25" x14ac:dyDescent="0.2">
      <c r="B241" s="195"/>
      <c r="C241" s="196"/>
      <c r="D241" s="197" t="s">
        <v>148</v>
      </c>
      <c r="E241" s="198" t="s">
        <v>19</v>
      </c>
      <c r="F241" s="199" t="s">
        <v>1681</v>
      </c>
      <c r="G241" s="196"/>
      <c r="H241" s="200">
        <v>38.651000000000003</v>
      </c>
      <c r="I241" s="201"/>
      <c r="J241" s="196"/>
      <c r="K241" s="196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148</v>
      </c>
      <c r="AU241" s="206" t="s">
        <v>82</v>
      </c>
      <c r="AV241" s="13" t="s">
        <v>82</v>
      </c>
      <c r="AW241" s="13" t="s">
        <v>33</v>
      </c>
      <c r="AX241" s="13" t="s">
        <v>72</v>
      </c>
      <c r="AY241" s="206" t="s">
        <v>137</v>
      </c>
    </row>
    <row r="242" spans="1:65" s="13" customFormat="1" ht="11.25" x14ac:dyDescent="0.2">
      <c r="B242" s="195"/>
      <c r="C242" s="196"/>
      <c r="D242" s="197" t="s">
        <v>148</v>
      </c>
      <c r="E242" s="198" t="s">
        <v>19</v>
      </c>
      <c r="F242" s="199" t="s">
        <v>1682</v>
      </c>
      <c r="G242" s="196"/>
      <c r="H242" s="200">
        <v>0.94499999999999995</v>
      </c>
      <c r="I242" s="201"/>
      <c r="J242" s="196"/>
      <c r="K242" s="196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148</v>
      </c>
      <c r="AU242" s="206" t="s">
        <v>82</v>
      </c>
      <c r="AV242" s="13" t="s">
        <v>82</v>
      </c>
      <c r="AW242" s="13" t="s">
        <v>33</v>
      </c>
      <c r="AX242" s="13" t="s">
        <v>72</v>
      </c>
      <c r="AY242" s="206" t="s">
        <v>137</v>
      </c>
    </row>
    <row r="243" spans="1:65" s="13" customFormat="1" ht="11.25" x14ac:dyDescent="0.2">
      <c r="B243" s="195"/>
      <c r="C243" s="196"/>
      <c r="D243" s="197" t="s">
        <v>148</v>
      </c>
      <c r="E243" s="198" t="s">
        <v>19</v>
      </c>
      <c r="F243" s="199" t="s">
        <v>1683</v>
      </c>
      <c r="G243" s="196"/>
      <c r="H243" s="200">
        <v>2.4430000000000001</v>
      </c>
      <c r="I243" s="201"/>
      <c r="J243" s="196"/>
      <c r="K243" s="196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148</v>
      </c>
      <c r="AU243" s="206" t="s">
        <v>82</v>
      </c>
      <c r="AV243" s="13" t="s">
        <v>82</v>
      </c>
      <c r="AW243" s="13" t="s">
        <v>33</v>
      </c>
      <c r="AX243" s="13" t="s">
        <v>72</v>
      </c>
      <c r="AY243" s="206" t="s">
        <v>137</v>
      </c>
    </row>
    <row r="244" spans="1:65" s="13" customFormat="1" ht="11.25" x14ac:dyDescent="0.2">
      <c r="B244" s="195"/>
      <c r="C244" s="196"/>
      <c r="D244" s="197" t="s">
        <v>148</v>
      </c>
      <c r="E244" s="198" t="s">
        <v>19</v>
      </c>
      <c r="F244" s="199" t="s">
        <v>1684</v>
      </c>
      <c r="G244" s="196"/>
      <c r="H244" s="200">
        <v>0.4</v>
      </c>
      <c r="I244" s="201"/>
      <c r="J244" s="196"/>
      <c r="K244" s="196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148</v>
      </c>
      <c r="AU244" s="206" t="s">
        <v>82</v>
      </c>
      <c r="AV244" s="13" t="s">
        <v>82</v>
      </c>
      <c r="AW244" s="13" t="s">
        <v>33</v>
      </c>
      <c r="AX244" s="13" t="s">
        <v>72</v>
      </c>
      <c r="AY244" s="206" t="s">
        <v>137</v>
      </c>
    </row>
    <row r="245" spans="1:65" s="15" customFormat="1" ht="11.25" x14ac:dyDescent="0.2">
      <c r="B245" s="217"/>
      <c r="C245" s="218"/>
      <c r="D245" s="197" t="s">
        <v>148</v>
      </c>
      <c r="E245" s="219" t="s">
        <v>19</v>
      </c>
      <c r="F245" s="220" t="s">
        <v>189</v>
      </c>
      <c r="G245" s="218"/>
      <c r="H245" s="221">
        <v>577.99099999999999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148</v>
      </c>
      <c r="AU245" s="227" t="s">
        <v>82</v>
      </c>
      <c r="AV245" s="15" t="s">
        <v>144</v>
      </c>
      <c r="AW245" s="15" t="s">
        <v>33</v>
      </c>
      <c r="AX245" s="15" t="s">
        <v>80</v>
      </c>
      <c r="AY245" s="227" t="s">
        <v>137</v>
      </c>
    </row>
    <row r="246" spans="1:65" s="2" customFormat="1" ht="24.2" customHeight="1" x14ac:dyDescent="0.2">
      <c r="A246" s="36"/>
      <c r="B246" s="37"/>
      <c r="C246" s="176" t="s">
        <v>390</v>
      </c>
      <c r="D246" s="176" t="s">
        <v>140</v>
      </c>
      <c r="E246" s="177" t="s">
        <v>1685</v>
      </c>
      <c r="F246" s="178" t="s">
        <v>1686</v>
      </c>
      <c r="G246" s="179" t="s">
        <v>143</v>
      </c>
      <c r="H246" s="180">
        <v>106.428</v>
      </c>
      <c r="I246" s="181"/>
      <c r="J246" s="182">
        <f>ROUND(I246*H246,2)</f>
        <v>0</v>
      </c>
      <c r="K246" s="183"/>
      <c r="L246" s="41"/>
      <c r="M246" s="184" t="s">
        <v>19</v>
      </c>
      <c r="N246" s="185" t="s">
        <v>43</v>
      </c>
      <c r="O246" s="66"/>
      <c r="P246" s="186">
        <f>O246*H246</f>
        <v>0</v>
      </c>
      <c r="Q246" s="186">
        <v>0</v>
      </c>
      <c r="R246" s="186">
        <f>Q246*H246</f>
        <v>0</v>
      </c>
      <c r="S246" s="186">
        <v>0</v>
      </c>
      <c r="T246" s="187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8" t="s">
        <v>144</v>
      </c>
      <c r="AT246" s="188" t="s">
        <v>140</v>
      </c>
      <c r="AU246" s="188" t="s">
        <v>82</v>
      </c>
      <c r="AY246" s="19" t="s">
        <v>137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19" t="s">
        <v>80</v>
      </c>
      <c r="BK246" s="189">
        <f>ROUND(I246*H246,2)</f>
        <v>0</v>
      </c>
      <c r="BL246" s="19" t="s">
        <v>144</v>
      </c>
      <c r="BM246" s="188" t="s">
        <v>1687</v>
      </c>
    </row>
    <row r="247" spans="1:65" s="2" customFormat="1" ht="11.25" x14ac:dyDescent="0.2">
      <c r="A247" s="36"/>
      <c r="B247" s="37"/>
      <c r="C247" s="38"/>
      <c r="D247" s="190" t="s">
        <v>146</v>
      </c>
      <c r="E247" s="38"/>
      <c r="F247" s="191" t="s">
        <v>1688</v>
      </c>
      <c r="G247" s="38"/>
      <c r="H247" s="38"/>
      <c r="I247" s="192"/>
      <c r="J247" s="38"/>
      <c r="K247" s="38"/>
      <c r="L247" s="41"/>
      <c r="M247" s="193"/>
      <c r="N247" s="194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146</v>
      </c>
      <c r="AU247" s="19" t="s">
        <v>82</v>
      </c>
    </row>
    <row r="248" spans="1:65" s="13" customFormat="1" ht="11.25" x14ac:dyDescent="0.2">
      <c r="B248" s="195"/>
      <c r="C248" s="196"/>
      <c r="D248" s="197" t="s">
        <v>148</v>
      </c>
      <c r="E248" s="198" t="s">
        <v>19</v>
      </c>
      <c r="F248" s="199" t="s">
        <v>1689</v>
      </c>
      <c r="G248" s="196"/>
      <c r="H248" s="200">
        <v>3.69</v>
      </c>
      <c r="I248" s="201"/>
      <c r="J248" s="196"/>
      <c r="K248" s="196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148</v>
      </c>
      <c r="AU248" s="206" t="s">
        <v>82</v>
      </c>
      <c r="AV248" s="13" t="s">
        <v>82</v>
      </c>
      <c r="AW248" s="13" t="s">
        <v>33</v>
      </c>
      <c r="AX248" s="13" t="s">
        <v>72</v>
      </c>
      <c r="AY248" s="206" t="s">
        <v>137</v>
      </c>
    </row>
    <row r="249" spans="1:65" s="13" customFormat="1" ht="11.25" x14ac:dyDescent="0.2">
      <c r="B249" s="195"/>
      <c r="C249" s="196"/>
      <c r="D249" s="197" t="s">
        <v>148</v>
      </c>
      <c r="E249" s="198" t="s">
        <v>19</v>
      </c>
      <c r="F249" s="199" t="s">
        <v>1690</v>
      </c>
      <c r="G249" s="196"/>
      <c r="H249" s="200">
        <v>98.650999999999996</v>
      </c>
      <c r="I249" s="201"/>
      <c r="J249" s="196"/>
      <c r="K249" s="196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148</v>
      </c>
      <c r="AU249" s="206" t="s">
        <v>82</v>
      </c>
      <c r="AV249" s="13" t="s">
        <v>82</v>
      </c>
      <c r="AW249" s="13" t="s">
        <v>33</v>
      </c>
      <c r="AX249" s="13" t="s">
        <v>72</v>
      </c>
      <c r="AY249" s="206" t="s">
        <v>137</v>
      </c>
    </row>
    <row r="250" spans="1:65" s="13" customFormat="1" ht="11.25" x14ac:dyDescent="0.2">
      <c r="B250" s="195"/>
      <c r="C250" s="196"/>
      <c r="D250" s="197" t="s">
        <v>148</v>
      </c>
      <c r="E250" s="198" t="s">
        <v>19</v>
      </c>
      <c r="F250" s="199" t="s">
        <v>1691</v>
      </c>
      <c r="G250" s="196"/>
      <c r="H250" s="200">
        <v>3.5470000000000002</v>
      </c>
      <c r="I250" s="201"/>
      <c r="J250" s="196"/>
      <c r="K250" s="196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148</v>
      </c>
      <c r="AU250" s="206" t="s">
        <v>82</v>
      </c>
      <c r="AV250" s="13" t="s">
        <v>82</v>
      </c>
      <c r="AW250" s="13" t="s">
        <v>33</v>
      </c>
      <c r="AX250" s="13" t="s">
        <v>72</v>
      </c>
      <c r="AY250" s="206" t="s">
        <v>137</v>
      </c>
    </row>
    <row r="251" spans="1:65" s="13" customFormat="1" ht="11.25" x14ac:dyDescent="0.2">
      <c r="B251" s="195"/>
      <c r="C251" s="196"/>
      <c r="D251" s="197" t="s">
        <v>148</v>
      </c>
      <c r="E251" s="198" t="s">
        <v>19</v>
      </c>
      <c r="F251" s="199" t="s">
        <v>1692</v>
      </c>
      <c r="G251" s="196"/>
      <c r="H251" s="200">
        <v>0.54</v>
      </c>
      <c r="I251" s="201"/>
      <c r="J251" s="196"/>
      <c r="K251" s="196"/>
      <c r="L251" s="202"/>
      <c r="M251" s="203"/>
      <c r="N251" s="204"/>
      <c r="O251" s="204"/>
      <c r="P251" s="204"/>
      <c r="Q251" s="204"/>
      <c r="R251" s="204"/>
      <c r="S251" s="204"/>
      <c r="T251" s="205"/>
      <c r="AT251" s="206" t="s">
        <v>148</v>
      </c>
      <c r="AU251" s="206" t="s">
        <v>82</v>
      </c>
      <c r="AV251" s="13" t="s">
        <v>82</v>
      </c>
      <c r="AW251" s="13" t="s">
        <v>33</v>
      </c>
      <c r="AX251" s="13" t="s">
        <v>72</v>
      </c>
      <c r="AY251" s="206" t="s">
        <v>137</v>
      </c>
    </row>
    <row r="252" spans="1:65" s="15" customFormat="1" ht="11.25" x14ac:dyDescent="0.2">
      <c r="B252" s="217"/>
      <c r="C252" s="218"/>
      <c r="D252" s="197" t="s">
        <v>148</v>
      </c>
      <c r="E252" s="219" t="s">
        <v>19</v>
      </c>
      <c r="F252" s="220" t="s">
        <v>189</v>
      </c>
      <c r="G252" s="218"/>
      <c r="H252" s="221">
        <v>106.428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148</v>
      </c>
      <c r="AU252" s="227" t="s">
        <v>82</v>
      </c>
      <c r="AV252" s="15" t="s">
        <v>144</v>
      </c>
      <c r="AW252" s="15" t="s">
        <v>33</v>
      </c>
      <c r="AX252" s="15" t="s">
        <v>80</v>
      </c>
      <c r="AY252" s="227" t="s">
        <v>137</v>
      </c>
    </row>
    <row r="253" spans="1:65" s="2" customFormat="1" ht="16.5" customHeight="1" x14ac:dyDescent="0.2">
      <c r="A253" s="36"/>
      <c r="B253" s="37"/>
      <c r="C253" s="176" t="s">
        <v>398</v>
      </c>
      <c r="D253" s="176" t="s">
        <v>140</v>
      </c>
      <c r="E253" s="177" t="s">
        <v>1693</v>
      </c>
      <c r="F253" s="178" t="s">
        <v>1694</v>
      </c>
      <c r="G253" s="179" t="s">
        <v>143</v>
      </c>
      <c r="H253" s="180">
        <v>575.03800000000001</v>
      </c>
      <c r="I253" s="181"/>
      <c r="J253" s="182">
        <f>ROUND(I253*H253,2)</f>
        <v>0</v>
      </c>
      <c r="K253" s="183"/>
      <c r="L253" s="41"/>
      <c r="M253" s="184" t="s">
        <v>19</v>
      </c>
      <c r="N253" s="185" t="s">
        <v>43</v>
      </c>
      <c r="O253" s="66"/>
      <c r="P253" s="186">
        <f>O253*H253</f>
        <v>0</v>
      </c>
      <c r="Q253" s="186">
        <v>0</v>
      </c>
      <c r="R253" s="186">
        <f>Q253*H253</f>
        <v>0</v>
      </c>
      <c r="S253" s="186">
        <v>0</v>
      </c>
      <c r="T253" s="187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8" t="s">
        <v>144</v>
      </c>
      <c r="AT253" s="188" t="s">
        <v>140</v>
      </c>
      <c r="AU253" s="188" t="s">
        <v>82</v>
      </c>
      <c r="AY253" s="19" t="s">
        <v>137</v>
      </c>
      <c r="BE253" s="189">
        <f>IF(N253="základní",J253,0)</f>
        <v>0</v>
      </c>
      <c r="BF253" s="189">
        <f>IF(N253="snížená",J253,0)</f>
        <v>0</v>
      </c>
      <c r="BG253" s="189">
        <f>IF(N253="zákl. přenesená",J253,0)</f>
        <v>0</v>
      </c>
      <c r="BH253" s="189">
        <f>IF(N253="sníž. přenesená",J253,0)</f>
        <v>0</v>
      </c>
      <c r="BI253" s="189">
        <f>IF(N253="nulová",J253,0)</f>
        <v>0</v>
      </c>
      <c r="BJ253" s="19" t="s">
        <v>80</v>
      </c>
      <c r="BK253" s="189">
        <f>ROUND(I253*H253,2)</f>
        <v>0</v>
      </c>
      <c r="BL253" s="19" t="s">
        <v>144</v>
      </c>
      <c r="BM253" s="188" t="s">
        <v>1695</v>
      </c>
    </row>
    <row r="254" spans="1:65" s="2" customFormat="1" ht="11.25" x14ac:dyDescent="0.2">
      <c r="A254" s="36"/>
      <c r="B254" s="37"/>
      <c r="C254" s="38"/>
      <c r="D254" s="190" t="s">
        <v>146</v>
      </c>
      <c r="E254" s="38"/>
      <c r="F254" s="191" t="s">
        <v>1696</v>
      </c>
      <c r="G254" s="38"/>
      <c r="H254" s="38"/>
      <c r="I254" s="192"/>
      <c r="J254" s="38"/>
      <c r="K254" s="38"/>
      <c r="L254" s="41"/>
      <c r="M254" s="193"/>
      <c r="N254" s="194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146</v>
      </c>
      <c r="AU254" s="19" t="s">
        <v>82</v>
      </c>
    </row>
    <row r="255" spans="1:65" s="14" customFormat="1" ht="11.25" x14ac:dyDescent="0.2">
      <c r="B255" s="207"/>
      <c r="C255" s="208"/>
      <c r="D255" s="197" t="s">
        <v>148</v>
      </c>
      <c r="E255" s="209" t="s">
        <v>19</v>
      </c>
      <c r="F255" s="210" t="s">
        <v>1614</v>
      </c>
      <c r="G255" s="208"/>
      <c r="H255" s="209" t="s">
        <v>19</v>
      </c>
      <c r="I255" s="211"/>
      <c r="J255" s="208"/>
      <c r="K255" s="208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148</v>
      </c>
      <c r="AU255" s="216" t="s">
        <v>82</v>
      </c>
      <c r="AV255" s="14" t="s">
        <v>80</v>
      </c>
      <c r="AW255" s="14" t="s">
        <v>33</v>
      </c>
      <c r="AX255" s="14" t="s">
        <v>72</v>
      </c>
      <c r="AY255" s="216" t="s">
        <v>137</v>
      </c>
    </row>
    <row r="256" spans="1:65" s="13" customFormat="1" ht="11.25" x14ac:dyDescent="0.2">
      <c r="B256" s="195"/>
      <c r="C256" s="196"/>
      <c r="D256" s="197" t="s">
        <v>148</v>
      </c>
      <c r="E256" s="198" t="s">
        <v>19</v>
      </c>
      <c r="F256" s="199" t="s">
        <v>1697</v>
      </c>
      <c r="G256" s="196"/>
      <c r="H256" s="200">
        <v>189.999</v>
      </c>
      <c r="I256" s="201"/>
      <c r="J256" s="196"/>
      <c r="K256" s="196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148</v>
      </c>
      <c r="AU256" s="206" t="s">
        <v>82</v>
      </c>
      <c r="AV256" s="13" t="s">
        <v>82</v>
      </c>
      <c r="AW256" s="13" t="s">
        <v>33</v>
      </c>
      <c r="AX256" s="13" t="s">
        <v>72</v>
      </c>
      <c r="AY256" s="206" t="s">
        <v>137</v>
      </c>
    </row>
    <row r="257" spans="2:51" s="14" customFormat="1" ht="11.25" x14ac:dyDescent="0.2">
      <c r="B257" s="207"/>
      <c r="C257" s="208"/>
      <c r="D257" s="197" t="s">
        <v>148</v>
      </c>
      <c r="E257" s="209" t="s">
        <v>19</v>
      </c>
      <c r="F257" s="210" t="s">
        <v>1619</v>
      </c>
      <c r="G257" s="208"/>
      <c r="H257" s="209" t="s">
        <v>19</v>
      </c>
      <c r="I257" s="211"/>
      <c r="J257" s="208"/>
      <c r="K257" s="208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148</v>
      </c>
      <c r="AU257" s="216" t="s">
        <v>82</v>
      </c>
      <c r="AV257" s="14" t="s">
        <v>80</v>
      </c>
      <c r="AW257" s="14" t="s">
        <v>33</v>
      </c>
      <c r="AX257" s="14" t="s">
        <v>72</v>
      </c>
      <c r="AY257" s="216" t="s">
        <v>137</v>
      </c>
    </row>
    <row r="258" spans="2:51" s="13" customFormat="1" ht="11.25" x14ac:dyDescent="0.2">
      <c r="B258" s="195"/>
      <c r="C258" s="196"/>
      <c r="D258" s="197" t="s">
        <v>148</v>
      </c>
      <c r="E258" s="198" t="s">
        <v>19</v>
      </c>
      <c r="F258" s="199" t="s">
        <v>1698</v>
      </c>
      <c r="G258" s="196"/>
      <c r="H258" s="200">
        <v>125.872</v>
      </c>
      <c r="I258" s="201"/>
      <c r="J258" s="196"/>
      <c r="K258" s="196"/>
      <c r="L258" s="202"/>
      <c r="M258" s="203"/>
      <c r="N258" s="204"/>
      <c r="O258" s="204"/>
      <c r="P258" s="204"/>
      <c r="Q258" s="204"/>
      <c r="R258" s="204"/>
      <c r="S258" s="204"/>
      <c r="T258" s="205"/>
      <c r="AT258" s="206" t="s">
        <v>148</v>
      </c>
      <c r="AU258" s="206" t="s">
        <v>82</v>
      </c>
      <c r="AV258" s="13" t="s">
        <v>82</v>
      </c>
      <c r="AW258" s="13" t="s">
        <v>33</v>
      </c>
      <c r="AX258" s="13" t="s">
        <v>72</v>
      </c>
      <c r="AY258" s="206" t="s">
        <v>137</v>
      </c>
    </row>
    <row r="259" spans="2:51" s="14" customFormat="1" ht="11.25" x14ac:dyDescent="0.2">
      <c r="B259" s="207"/>
      <c r="C259" s="208"/>
      <c r="D259" s="197" t="s">
        <v>148</v>
      </c>
      <c r="E259" s="209" t="s">
        <v>19</v>
      </c>
      <c r="F259" s="210" t="s">
        <v>1624</v>
      </c>
      <c r="G259" s="208"/>
      <c r="H259" s="209" t="s">
        <v>19</v>
      </c>
      <c r="I259" s="211"/>
      <c r="J259" s="208"/>
      <c r="K259" s="208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148</v>
      </c>
      <c r="AU259" s="216" t="s">
        <v>82</v>
      </c>
      <c r="AV259" s="14" t="s">
        <v>80</v>
      </c>
      <c r="AW259" s="14" t="s">
        <v>33</v>
      </c>
      <c r="AX259" s="14" t="s">
        <v>72</v>
      </c>
      <c r="AY259" s="216" t="s">
        <v>137</v>
      </c>
    </row>
    <row r="260" spans="2:51" s="13" customFormat="1" ht="11.25" x14ac:dyDescent="0.2">
      <c r="B260" s="195"/>
      <c r="C260" s="196"/>
      <c r="D260" s="197" t="s">
        <v>148</v>
      </c>
      <c r="E260" s="198" t="s">
        <v>19</v>
      </c>
      <c r="F260" s="199" t="s">
        <v>1698</v>
      </c>
      <c r="G260" s="196"/>
      <c r="H260" s="200">
        <v>125.872</v>
      </c>
      <c r="I260" s="201"/>
      <c r="J260" s="196"/>
      <c r="K260" s="196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148</v>
      </c>
      <c r="AU260" s="206" t="s">
        <v>82</v>
      </c>
      <c r="AV260" s="13" t="s">
        <v>82</v>
      </c>
      <c r="AW260" s="13" t="s">
        <v>33</v>
      </c>
      <c r="AX260" s="13" t="s">
        <v>72</v>
      </c>
      <c r="AY260" s="206" t="s">
        <v>137</v>
      </c>
    </row>
    <row r="261" spans="2:51" s="14" customFormat="1" ht="11.25" x14ac:dyDescent="0.2">
      <c r="B261" s="207"/>
      <c r="C261" s="208"/>
      <c r="D261" s="197" t="s">
        <v>148</v>
      </c>
      <c r="E261" s="209" t="s">
        <v>19</v>
      </c>
      <c r="F261" s="210" t="s">
        <v>1626</v>
      </c>
      <c r="G261" s="208"/>
      <c r="H261" s="209" t="s">
        <v>19</v>
      </c>
      <c r="I261" s="211"/>
      <c r="J261" s="208"/>
      <c r="K261" s="208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148</v>
      </c>
      <c r="AU261" s="216" t="s">
        <v>82</v>
      </c>
      <c r="AV261" s="14" t="s">
        <v>80</v>
      </c>
      <c r="AW261" s="14" t="s">
        <v>33</v>
      </c>
      <c r="AX261" s="14" t="s">
        <v>72</v>
      </c>
      <c r="AY261" s="216" t="s">
        <v>137</v>
      </c>
    </row>
    <row r="262" spans="2:51" s="13" customFormat="1" ht="11.25" x14ac:dyDescent="0.2">
      <c r="B262" s="195"/>
      <c r="C262" s="196"/>
      <c r="D262" s="197" t="s">
        <v>148</v>
      </c>
      <c r="E262" s="198" t="s">
        <v>19</v>
      </c>
      <c r="F262" s="199" t="s">
        <v>1697</v>
      </c>
      <c r="G262" s="196"/>
      <c r="H262" s="200">
        <v>189.999</v>
      </c>
      <c r="I262" s="201"/>
      <c r="J262" s="196"/>
      <c r="K262" s="196"/>
      <c r="L262" s="202"/>
      <c r="M262" s="203"/>
      <c r="N262" s="204"/>
      <c r="O262" s="204"/>
      <c r="P262" s="204"/>
      <c r="Q262" s="204"/>
      <c r="R262" s="204"/>
      <c r="S262" s="204"/>
      <c r="T262" s="205"/>
      <c r="AT262" s="206" t="s">
        <v>148</v>
      </c>
      <c r="AU262" s="206" t="s">
        <v>82</v>
      </c>
      <c r="AV262" s="13" t="s">
        <v>82</v>
      </c>
      <c r="AW262" s="13" t="s">
        <v>33</v>
      </c>
      <c r="AX262" s="13" t="s">
        <v>72</v>
      </c>
      <c r="AY262" s="206" t="s">
        <v>137</v>
      </c>
    </row>
    <row r="263" spans="2:51" s="14" customFormat="1" ht="11.25" x14ac:dyDescent="0.2">
      <c r="B263" s="207"/>
      <c r="C263" s="208"/>
      <c r="D263" s="197" t="s">
        <v>148</v>
      </c>
      <c r="E263" s="209" t="s">
        <v>19</v>
      </c>
      <c r="F263" s="210" t="s">
        <v>187</v>
      </c>
      <c r="G263" s="208"/>
      <c r="H263" s="209" t="s">
        <v>19</v>
      </c>
      <c r="I263" s="211"/>
      <c r="J263" s="208"/>
      <c r="K263" s="208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148</v>
      </c>
      <c r="AU263" s="216" t="s">
        <v>82</v>
      </c>
      <c r="AV263" s="14" t="s">
        <v>80</v>
      </c>
      <c r="AW263" s="14" t="s">
        <v>33</v>
      </c>
      <c r="AX263" s="14" t="s">
        <v>72</v>
      </c>
      <c r="AY263" s="216" t="s">
        <v>137</v>
      </c>
    </row>
    <row r="264" spans="2:51" s="13" customFormat="1" ht="11.25" x14ac:dyDescent="0.2">
      <c r="B264" s="195"/>
      <c r="C264" s="196"/>
      <c r="D264" s="197" t="s">
        <v>148</v>
      </c>
      <c r="E264" s="198" t="s">
        <v>19</v>
      </c>
      <c r="F264" s="199" t="s">
        <v>274</v>
      </c>
      <c r="G264" s="196"/>
      <c r="H264" s="200">
        <v>-1.89</v>
      </c>
      <c r="I264" s="201"/>
      <c r="J264" s="196"/>
      <c r="K264" s="196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148</v>
      </c>
      <c r="AU264" s="206" t="s">
        <v>82</v>
      </c>
      <c r="AV264" s="13" t="s">
        <v>82</v>
      </c>
      <c r="AW264" s="13" t="s">
        <v>33</v>
      </c>
      <c r="AX264" s="13" t="s">
        <v>72</v>
      </c>
      <c r="AY264" s="206" t="s">
        <v>137</v>
      </c>
    </row>
    <row r="265" spans="2:51" s="13" customFormat="1" ht="11.25" x14ac:dyDescent="0.2">
      <c r="B265" s="195"/>
      <c r="C265" s="196"/>
      <c r="D265" s="197" t="s">
        <v>148</v>
      </c>
      <c r="E265" s="198" t="s">
        <v>19</v>
      </c>
      <c r="F265" s="199" t="s">
        <v>1699</v>
      </c>
      <c r="G265" s="196"/>
      <c r="H265" s="200">
        <v>-1.8</v>
      </c>
      <c r="I265" s="201"/>
      <c r="J265" s="196"/>
      <c r="K265" s="196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148</v>
      </c>
      <c r="AU265" s="206" t="s">
        <v>82</v>
      </c>
      <c r="AV265" s="13" t="s">
        <v>82</v>
      </c>
      <c r="AW265" s="13" t="s">
        <v>33</v>
      </c>
      <c r="AX265" s="13" t="s">
        <v>72</v>
      </c>
      <c r="AY265" s="206" t="s">
        <v>137</v>
      </c>
    </row>
    <row r="266" spans="2:51" s="13" customFormat="1" ht="11.25" x14ac:dyDescent="0.2">
      <c r="B266" s="195"/>
      <c r="C266" s="196"/>
      <c r="D266" s="197" t="s">
        <v>148</v>
      </c>
      <c r="E266" s="198" t="s">
        <v>19</v>
      </c>
      <c r="F266" s="199" t="s">
        <v>1676</v>
      </c>
      <c r="G266" s="196"/>
      <c r="H266" s="200">
        <v>-52.063000000000002</v>
      </c>
      <c r="I266" s="201"/>
      <c r="J266" s="196"/>
      <c r="K266" s="196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148</v>
      </c>
      <c r="AU266" s="206" t="s">
        <v>82</v>
      </c>
      <c r="AV266" s="13" t="s">
        <v>82</v>
      </c>
      <c r="AW266" s="13" t="s">
        <v>33</v>
      </c>
      <c r="AX266" s="13" t="s">
        <v>72</v>
      </c>
      <c r="AY266" s="206" t="s">
        <v>137</v>
      </c>
    </row>
    <row r="267" spans="2:51" s="13" customFormat="1" ht="11.25" x14ac:dyDescent="0.2">
      <c r="B267" s="195"/>
      <c r="C267" s="196"/>
      <c r="D267" s="197" t="s">
        <v>148</v>
      </c>
      <c r="E267" s="198" t="s">
        <v>19</v>
      </c>
      <c r="F267" s="199" t="s">
        <v>1677</v>
      </c>
      <c r="G267" s="196"/>
      <c r="H267" s="200">
        <v>-46.588999999999999</v>
      </c>
      <c r="I267" s="201"/>
      <c r="J267" s="196"/>
      <c r="K267" s="196"/>
      <c r="L267" s="202"/>
      <c r="M267" s="203"/>
      <c r="N267" s="204"/>
      <c r="O267" s="204"/>
      <c r="P267" s="204"/>
      <c r="Q267" s="204"/>
      <c r="R267" s="204"/>
      <c r="S267" s="204"/>
      <c r="T267" s="205"/>
      <c r="AT267" s="206" t="s">
        <v>148</v>
      </c>
      <c r="AU267" s="206" t="s">
        <v>82</v>
      </c>
      <c r="AV267" s="13" t="s">
        <v>82</v>
      </c>
      <c r="AW267" s="13" t="s">
        <v>33</v>
      </c>
      <c r="AX267" s="13" t="s">
        <v>72</v>
      </c>
      <c r="AY267" s="206" t="s">
        <v>137</v>
      </c>
    </row>
    <row r="268" spans="2:51" s="13" customFormat="1" ht="11.25" x14ac:dyDescent="0.2">
      <c r="B268" s="195"/>
      <c r="C268" s="196"/>
      <c r="D268" s="197" t="s">
        <v>148</v>
      </c>
      <c r="E268" s="198" t="s">
        <v>19</v>
      </c>
      <c r="F268" s="199" t="s">
        <v>1622</v>
      </c>
      <c r="G268" s="196"/>
      <c r="H268" s="200">
        <v>-0.81</v>
      </c>
      <c r="I268" s="201"/>
      <c r="J268" s="196"/>
      <c r="K268" s="196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148</v>
      </c>
      <c r="AU268" s="206" t="s">
        <v>82</v>
      </c>
      <c r="AV268" s="13" t="s">
        <v>82</v>
      </c>
      <c r="AW268" s="13" t="s">
        <v>33</v>
      </c>
      <c r="AX268" s="13" t="s">
        <v>72</v>
      </c>
      <c r="AY268" s="206" t="s">
        <v>137</v>
      </c>
    </row>
    <row r="269" spans="2:51" s="13" customFormat="1" ht="11.25" x14ac:dyDescent="0.2">
      <c r="B269" s="195"/>
      <c r="C269" s="196"/>
      <c r="D269" s="197" t="s">
        <v>148</v>
      </c>
      <c r="E269" s="198" t="s">
        <v>19</v>
      </c>
      <c r="F269" s="199" t="s">
        <v>1627</v>
      </c>
      <c r="G269" s="196"/>
      <c r="H269" s="200">
        <v>-2.7370000000000001</v>
      </c>
      <c r="I269" s="201"/>
      <c r="J269" s="196"/>
      <c r="K269" s="196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148</v>
      </c>
      <c r="AU269" s="206" t="s">
        <v>82</v>
      </c>
      <c r="AV269" s="13" t="s">
        <v>82</v>
      </c>
      <c r="AW269" s="13" t="s">
        <v>33</v>
      </c>
      <c r="AX269" s="13" t="s">
        <v>72</v>
      </c>
      <c r="AY269" s="206" t="s">
        <v>137</v>
      </c>
    </row>
    <row r="270" spans="2:51" s="13" customFormat="1" ht="11.25" x14ac:dyDescent="0.2">
      <c r="B270" s="195"/>
      <c r="C270" s="196"/>
      <c r="D270" s="197" t="s">
        <v>148</v>
      </c>
      <c r="E270" s="198" t="s">
        <v>19</v>
      </c>
      <c r="F270" s="199" t="s">
        <v>1700</v>
      </c>
      <c r="G270" s="196"/>
      <c r="H270" s="200">
        <v>-0.54</v>
      </c>
      <c r="I270" s="201"/>
      <c r="J270" s="196"/>
      <c r="K270" s="196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148</v>
      </c>
      <c r="AU270" s="206" t="s">
        <v>82</v>
      </c>
      <c r="AV270" s="13" t="s">
        <v>82</v>
      </c>
      <c r="AW270" s="13" t="s">
        <v>33</v>
      </c>
      <c r="AX270" s="13" t="s">
        <v>72</v>
      </c>
      <c r="AY270" s="206" t="s">
        <v>137</v>
      </c>
    </row>
    <row r="271" spans="2:51" s="14" customFormat="1" ht="11.25" x14ac:dyDescent="0.2">
      <c r="B271" s="207"/>
      <c r="C271" s="208"/>
      <c r="D271" s="197" t="s">
        <v>148</v>
      </c>
      <c r="E271" s="209" t="s">
        <v>19</v>
      </c>
      <c r="F271" s="210" t="s">
        <v>279</v>
      </c>
      <c r="G271" s="208"/>
      <c r="H271" s="209" t="s">
        <v>19</v>
      </c>
      <c r="I271" s="211"/>
      <c r="J271" s="208"/>
      <c r="K271" s="208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148</v>
      </c>
      <c r="AU271" s="216" t="s">
        <v>82</v>
      </c>
      <c r="AV271" s="14" t="s">
        <v>80</v>
      </c>
      <c r="AW271" s="14" t="s">
        <v>33</v>
      </c>
      <c r="AX271" s="14" t="s">
        <v>72</v>
      </c>
      <c r="AY271" s="216" t="s">
        <v>137</v>
      </c>
    </row>
    <row r="272" spans="2:51" s="13" customFormat="1" ht="11.25" x14ac:dyDescent="0.2">
      <c r="B272" s="195"/>
      <c r="C272" s="196"/>
      <c r="D272" s="197" t="s">
        <v>148</v>
      </c>
      <c r="E272" s="198" t="s">
        <v>19</v>
      </c>
      <c r="F272" s="199" t="s">
        <v>1701</v>
      </c>
      <c r="G272" s="196"/>
      <c r="H272" s="200">
        <v>1.018</v>
      </c>
      <c r="I272" s="201"/>
      <c r="J272" s="196"/>
      <c r="K272" s="196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148</v>
      </c>
      <c r="AU272" s="206" t="s">
        <v>82</v>
      </c>
      <c r="AV272" s="13" t="s">
        <v>82</v>
      </c>
      <c r="AW272" s="13" t="s">
        <v>33</v>
      </c>
      <c r="AX272" s="13" t="s">
        <v>72</v>
      </c>
      <c r="AY272" s="206" t="s">
        <v>137</v>
      </c>
    </row>
    <row r="273" spans="1:65" s="13" customFormat="1" ht="11.25" x14ac:dyDescent="0.2">
      <c r="B273" s="195"/>
      <c r="C273" s="196"/>
      <c r="D273" s="197" t="s">
        <v>148</v>
      </c>
      <c r="E273" s="198" t="s">
        <v>19</v>
      </c>
      <c r="F273" s="199" t="s">
        <v>1702</v>
      </c>
      <c r="G273" s="196"/>
      <c r="H273" s="200">
        <v>0.92</v>
      </c>
      <c r="I273" s="201"/>
      <c r="J273" s="196"/>
      <c r="K273" s="196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148</v>
      </c>
      <c r="AU273" s="206" t="s">
        <v>82</v>
      </c>
      <c r="AV273" s="13" t="s">
        <v>82</v>
      </c>
      <c r="AW273" s="13" t="s">
        <v>33</v>
      </c>
      <c r="AX273" s="13" t="s">
        <v>72</v>
      </c>
      <c r="AY273" s="206" t="s">
        <v>137</v>
      </c>
    </row>
    <row r="274" spans="1:65" s="13" customFormat="1" ht="11.25" x14ac:dyDescent="0.2">
      <c r="B274" s="195"/>
      <c r="C274" s="196"/>
      <c r="D274" s="197" t="s">
        <v>148</v>
      </c>
      <c r="E274" s="198" t="s">
        <v>19</v>
      </c>
      <c r="F274" s="199" t="s">
        <v>1703</v>
      </c>
      <c r="G274" s="196"/>
      <c r="H274" s="200">
        <v>23.45</v>
      </c>
      <c r="I274" s="201"/>
      <c r="J274" s="196"/>
      <c r="K274" s="196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148</v>
      </c>
      <c r="AU274" s="206" t="s">
        <v>82</v>
      </c>
      <c r="AV274" s="13" t="s">
        <v>82</v>
      </c>
      <c r="AW274" s="13" t="s">
        <v>33</v>
      </c>
      <c r="AX274" s="13" t="s">
        <v>72</v>
      </c>
      <c r="AY274" s="206" t="s">
        <v>137</v>
      </c>
    </row>
    <row r="275" spans="1:65" s="13" customFormat="1" ht="11.25" x14ac:dyDescent="0.2">
      <c r="B275" s="195"/>
      <c r="C275" s="196"/>
      <c r="D275" s="197" t="s">
        <v>148</v>
      </c>
      <c r="E275" s="198" t="s">
        <v>19</v>
      </c>
      <c r="F275" s="199" t="s">
        <v>1704</v>
      </c>
      <c r="G275" s="196"/>
      <c r="H275" s="200">
        <v>22.085999999999999</v>
      </c>
      <c r="I275" s="201"/>
      <c r="J275" s="196"/>
      <c r="K275" s="196"/>
      <c r="L275" s="202"/>
      <c r="M275" s="203"/>
      <c r="N275" s="204"/>
      <c r="O275" s="204"/>
      <c r="P275" s="204"/>
      <c r="Q275" s="204"/>
      <c r="R275" s="204"/>
      <c r="S275" s="204"/>
      <c r="T275" s="205"/>
      <c r="AT275" s="206" t="s">
        <v>148</v>
      </c>
      <c r="AU275" s="206" t="s">
        <v>82</v>
      </c>
      <c r="AV275" s="13" t="s">
        <v>82</v>
      </c>
      <c r="AW275" s="13" t="s">
        <v>33</v>
      </c>
      <c r="AX275" s="13" t="s">
        <v>72</v>
      </c>
      <c r="AY275" s="206" t="s">
        <v>137</v>
      </c>
    </row>
    <row r="276" spans="1:65" s="13" customFormat="1" ht="11.25" x14ac:dyDescent="0.2">
      <c r="B276" s="195"/>
      <c r="C276" s="196"/>
      <c r="D276" s="197" t="s">
        <v>148</v>
      </c>
      <c r="E276" s="198" t="s">
        <v>19</v>
      </c>
      <c r="F276" s="199" t="s">
        <v>1705</v>
      </c>
      <c r="G276" s="196"/>
      <c r="H276" s="200">
        <v>0.54</v>
      </c>
      <c r="I276" s="201"/>
      <c r="J276" s="196"/>
      <c r="K276" s="196"/>
      <c r="L276" s="202"/>
      <c r="M276" s="203"/>
      <c r="N276" s="204"/>
      <c r="O276" s="204"/>
      <c r="P276" s="204"/>
      <c r="Q276" s="204"/>
      <c r="R276" s="204"/>
      <c r="S276" s="204"/>
      <c r="T276" s="205"/>
      <c r="AT276" s="206" t="s">
        <v>148</v>
      </c>
      <c r="AU276" s="206" t="s">
        <v>82</v>
      </c>
      <c r="AV276" s="13" t="s">
        <v>82</v>
      </c>
      <c r="AW276" s="13" t="s">
        <v>33</v>
      </c>
      <c r="AX276" s="13" t="s">
        <v>72</v>
      </c>
      <c r="AY276" s="206" t="s">
        <v>137</v>
      </c>
    </row>
    <row r="277" spans="1:65" s="13" customFormat="1" ht="11.25" x14ac:dyDescent="0.2">
      <c r="B277" s="195"/>
      <c r="C277" s="196"/>
      <c r="D277" s="197" t="s">
        <v>148</v>
      </c>
      <c r="E277" s="198" t="s">
        <v>19</v>
      </c>
      <c r="F277" s="199" t="s">
        <v>1706</v>
      </c>
      <c r="G277" s="196"/>
      <c r="H277" s="200">
        <v>1.3959999999999999</v>
      </c>
      <c r="I277" s="201"/>
      <c r="J277" s="196"/>
      <c r="K277" s="196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148</v>
      </c>
      <c r="AU277" s="206" t="s">
        <v>82</v>
      </c>
      <c r="AV277" s="13" t="s">
        <v>82</v>
      </c>
      <c r="AW277" s="13" t="s">
        <v>33</v>
      </c>
      <c r="AX277" s="13" t="s">
        <v>72</v>
      </c>
      <c r="AY277" s="206" t="s">
        <v>137</v>
      </c>
    </row>
    <row r="278" spans="1:65" s="13" customFormat="1" ht="11.25" x14ac:dyDescent="0.2">
      <c r="B278" s="195"/>
      <c r="C278" s="196"/>
      <c r="D278" s="197" t="s">
        <v>148</v>
      </c>
      <c r="E278" s="198" t="s">
        <v>19</v>
      </c>
      <c r="F278" s="199" t="s">
        <v>1707</v>
      </c>
      <c r="G278" s="196"/>
      <c r="H278" s="200">
        <v>0.315</v>
      </c>
      <c r="I278" s="201"/>
      <c r="J278" s="196"/>
      <c r="K278" s="196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148</v>
      </c>
      <c r="AU278" s="206" t="s">
        <v>82</v>
      </c>
      <c r="AV278" s="13" t="s">
        <v>82</v>
      </c>
      <c r="AW278" s="13" t="s">
        <v>33</v>
      </c>
      <c r="AX278" s="13" t="s">
        <v>72</v>
      </c>
      <c r="AY278" s="206" t="s">
        <v>137</v>
      </c>
    </row>
    <row r="279" spans="1:65" s="15" customFormat="1" ht="11.25" x14ac:dyDescent="0.2">
      <c r="B279" s="217"/>
      <c r="C279" s="218"/>
      <c r="D279" s="197" t="s">
        <v>148</v>
      </c>
      <c r="E279" s="219" t="s">
        <v>19</v>
      </c>
      <c r="F279" s="220" t="s">
        <v>189</v>
      </c>
      <c r="G279" s="218"/>
      <c r="H279" s="221">
        <v>575.03800000000001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148</v>
      </c>
      <c r="AU279" s="227" t="s">
        <v>82</v>
      </c>
      <c r="AV279" s="15" t="s">
        <v>144</v>
      </c>
      <c r="AW279" s="15" t="s">
        <v>33</v>
      </c>
      <c r="AX279" s="15" t="s">
        <v>80</v>
      </c>
      <c r="AY279" s="227" t="s">
        <v>137</v>
      </c>
    </row>
    <row r="280" spans="1:65" s="2" customFormat="1" ht="24.2" customHeight="1" x14ac:dyDescent="0.2">
      <c r="A280" s="36"/>
      <c r="B280" s="37"/>
      <c r="C280" s="176" t="s">
        <v>425</v>
      </c>
      <c r="D280" s="176" t="s">
        <v>140</v>
      </c>
      <c r="E280" s="177" t="s">
        <v>1708</v>
      </c>
      <c r="F280" s="178" t="s">
        <v>1709</v>
      </c>
      <c r="G280" s="179" t="s">
        <v>143</v>
      </c>
      <c r="H280" s="180">
        <v>552.774</v>
      </c>
      <c r="I280" s="181"/>
      <c r="J280" s="182">
        <f>ROUND(I280*H280,2)</f>
        <v>0</v>
      </c>
      <c r="K280" s="183"/>
      <c r="L280" s="41"/>
      <c r="M280" s="184" t="s">
        <v>19</v>
      </c>
      <c r="N280" s="185" t="s">
        <v>43</v>
      </c>
      <c r="O280" s="66"/>
      <c r="P280" s="186">
        <f>O280*H280</f>
        <v>0</v>
      </c>
      <c r="Q280" s="186">
        <v>1.146E-2</v>
      </c>
      <c r="R280" s="186">
        <f>Q280*H280</f>
        <v>6.3347900399999997</v>
      </c>
      <c r="S280" s="186">
        <v>0</v>
      </c>
      <c r="T280" s="187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8" t="s">
        <v>144</v>
      </c>
      <c r="AT280" s="188" t="s">
        <v>140</v>
      </c>
      <c r="AU280" s="188" t="s">
        <v>82</v>
      </c>
      <c r="AY280" s="19" t="s">
        <v>137</v>
      </c>
      <c r="BE280" s="189">
        <f>IF(N280="základní",J280,0)</f>
        <v>0</v>
      </c>
      <c r="BF280" s="189">
        <f>IF(N280="snížená",J280,0)</f>
        <v>0</v>
      </c>
      <c r="BG280" s="189">
        <f>IF(N280="zákl. přenesená",J280,0)</f>
        <v>0</v>
      </c>
      <c r="BH280" s="189">
        <f>IF(N280="sníž. přenesená",J280,0)</f>
        <v>0</v>
      </c>
      <c r="BI280" s="189">
        <f>IF(N280="nulová",J280,0)</f>
        <v>0</v>
      </c>
      <c r="BJ280" s="19" t="s">
        <v>80</v>
      </c>
      <c r="BK280" s="189">
        <f>ROUND(I280*H280,2)</f>
        <v>0</v>
      </c>
      <c r="BL280" s="19" t="s">
        <v>144</v>
      </c>
      <c r="BM280" s="188" t="s">
        <v>1710</v>
      </c>
    </row>
    <row r="281" spans="1:65" s="2" customFormat="1" ht="11.25" x14ac:dyDescent="0.2">
      <c r="A281" s="36"/>
      <c r="B281" s="37"/>
      <c r="C281" s="38"/>
      <c r="D281" s="190" t="s">
        <v>146</v>
      </c>
      <c r="E281" s="38"/>
      <c r="F281" s="191" t="s">
        <v>1711</v>
      </c>
      <c r="G281" s="38"/>
      <c r="H281" s="38"/>
      <c r="I281" s="192"/>
      <c r="J281" s="38"/>
      <c r="K281" s="38"/>
      <c r="L281" s="41"/>
      <c r="M281" s="193"/>
      <c r="N281" s="194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146</v>
      </c>
      <c r="AU281" s="19" t="s">
        <v>82</v>
      </c>
    </row>
    <row r="282" spans="1:65" s="14" customFormat="1" ht="11.25" x14ac:dyDescent="0.2">
      <c r="B282" s="207"/>
      <c r="C282" s="208"/>
      <c r="D282" s="197" t="s">
        <v>148</v>
      </c>
      <c r="E282" s="209" t="s">
        <v>19</v>
      </c>
      <c r="F282" s="210" t="s">
        <v>1712</v>
      </c>
      <c r="G282" s="208"/>
      <c r="H282" s="209" t="s">
        <v>19</v>
      </c>
      <c r="I282" s="211"/>
      <c r="J282" s="208"/>
      <c r="K282" s="208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148</v>
      </c>
      <c r="AU282" s="216" t="s">
        <v>82</v>
      </c>
      <c r="AV282" s="14" t="s">
        <v>80</v>
      </c>
      <c r="AW282" s="14" t="s">
        <v>33</v>
      </c>
      <c r="AX282" s="14" t="s">
        <v>72</v>
      </c>
      <c r="AY282" s="216" t="s">
        <v>137</v>
      </c>
    </row>
    <row r="283" spans="1:65" s="14" customFormat="1" ht="11.25" x14ac:dyDescent="0.2">
      <c r="B283" s="207"/>
      <c r="C283" s="208"/>
      <c r="D283" s="197" t="s">
        <v>148</v>
      </c>
      <c r="E283" s="209" t="s">
        <v>19</v>
      </c>
      <c r="F283" s="210" t="s">
        <v>1614</v>
      </c>
      <c r="G283" s="208"/>
      <c r="H283" s="209" t="s">
        <v>19</v>
      </c>
      <c r="I283" s="211"/>
      <c r="J283" s="208"/>
      <c r="K283" s="208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148</v>
      </c>
      <c r="AU283" s="216" t="s">
        <v>82</v>
      </c>
      <c r="AV283" s="14" t="s">
        <v>80</v>
      </c>
      <c r="AW283" s="14" t="s">
        <v>33</v>
      </c>
      <c r="AX283" s="14" t="s">
        <v>72</v>
      </c>
      <c r="AY283" s="216" t="s">
        <v>137</v>
      </c>
    </row>
    <row r="284" spans="1:65" s="13" customFormat="1" ht="11.25" x14ac:dyDescent="0.2">
      <c r="B284" s="195"/>
      <c r="C284" s="196"/>
      <c r="D284" s="197" t="s">
        <v>148</v>
      </c>
      <c r="E284" s="198" t="s">
        <v>19</v>
      </c>
      <c r="F284" s="199" t="s">
        <v>1713</v>
      </c>
      <c r="G284" s="196"/>
      <c r="H284" s="200">
        <v>183.303</v>
      </c>
      <c r="I284" s="201"/>
      <c r="J284" s="196"/>
      <c r="K284" s="196"/>
      <c r="L284" s="202"/>
      <c r="M284" s="203"/>
      <c r="N284" s="204"/>
      <c r="O284" s="204"/>
      <c r="P284" s="204"/>
      <c r="Q284" s="204"/>
      <c r="R284" s="204"/>
      <c r="S284" s="204"/>
      <c r="T284" s="205"/>
      <c r="AT284" s="206" t="s">
        <v>148</v>
      </c>
      <c r="AU284" s="206" t="s">
        <v>82</v>
      </c>
      <c r="AV284" s="13" t="s">
        <v>82</v>
      </c>
      <c r="AW284" s="13" t="s">
        <v>33</v>
      </c>
      <c r="AX284" s="13" t="s">
        <v>72</v>
      </c>
      <c r="AY284" s="206" t="s">
        <v>137</v>
      </c>
    </row>
    <row r="285" spans="1:65" s="14" customFormat="1" ht="11.25" x14ac:dyDescent="0.2">
      <c r="B285" s="207"/>
      <c r="C285" s="208"/>
      <c r="D285" s="197" t="s">
        <v>148</v>
      </c>
      <c r="E285" s="209" t="s">
        <v>19</v>
      </c>
      <c r="F285" s="210" t="s">
        <v>1619</v>
      </c>
      <c r="G285" s="208"/>
      <c r="H285" s="209" t="s">
        <v>19</v>
      </c>
      <c r="I285" s="211"/>
      <c r="J285" s="208"/>
      <c r="K285" s="208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148</v>
      </c>
      <c r="AU285" s="216" t="s">
        <v>82</v>
      </c>
      <c r="AV285" s="14" t="s">
        <v>80</v>
      </c>
      <c r="AW285" s="14" t="s">
        <v>33</v>
      </c>
      <c r="AX285" s="14" t="s">
        <v>72</v>
      </c>
      <c r="AY285" s="216" t="s">
        <v>137</v>
      </c>
    </row>
    <row r="286" spans="1:65" s="13" customFormat="1" ht="11.25" x14ac:dyDescent="0.2">
      <c r="B286" s="195"/>
      <c r="C286" s="196"/>
      <c r="D286" s="197" t="s">
        <v>148</v>
      </c>
      <c r="E286" s="198" t="s">
        <v>19</v>
      </c>
      <c r="F286" s="199" t="s">
        <v>1714</v>
      </c>
      <c r="G286" s="196"/>
      <c r="H286" s="200">
        <v>121.43600000000001</v>
      </c>
      <c r="I286" s="201"/>
      <c r="J286" s="196"/>
      <c r="K286" s="196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148</v>
      </c>
      <c r="AU286" s="206" t="s">
        <v>82</v>
      </c>
      <c r="AV286" s="13" t="s">
        <v>82</v>
      </c>
      <c r="AW286" s="13" t="s">
        <v>33</v>
      </c>
      <c r="AX286" s="13" t="s">
        <v>72</v>
      </c>
      <c r="AY286" s="206" t="s">
        <v>137</v>
      </c>
    </row>
    <row r="287" spans="1:65" s="14" customFormat="1" ht="11.25" x14ac:dyDescent="0.2">
      <c r="B287" s="207"/>
      <c r="C287" s="208"/>
      <c r="D287" s="197" t="s">
        <v>148</v>
      </c>
      <c r="E287" s="209" t="s">
        <v>19</v>
      </c>
      <c r="F287" s="210" t="s">
        <v>1624</v>
      </c>
      <c r="G287" s="208"/>
      <c r="H287" s="209" t="s">
        <v>19</v>
      </c>
      <c r="I287" s="211"/>
      <c r="J287" s="208"/>
      <c r="K287" s="208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148</v>
      </c>
      <c r="AU287" s="216" t="s">
        <v>82</v>
      </c>
      <c r="AV287" s="14" t="s">
        <v>80</v>
      </c>
      <c r="AW287" s="14" t="s">
        <v>33</v>
      </c>
      <c r="AX287" s="14" t="s">
        <v>72</v>
      </c>
      <c r="AY287" s="216" t="s">
        <v>137</v>
      </c>
    </row>
    <row r="288" spans="1:65" s="13" customFormat="1" ht="11.25" x14ac:dyDescent="0.2">
      <c r="B288" s="195"/>
      <c r="C288" s="196"/>
      <c r="D288" s="197" t="s">
        <v>148</v>
      </c>
      <c r="E288" s="198" t="s">
        <v>19</v>
      </c>
      <c r="F288" s="199" t="s">
        <v>1714</v>
      </c>
      <c r="G288" s="196"/>
      <c r="H288" s="200">
        <v>121.43600000000001</v>
      </c>
      <c r="I288" s="201"/>
      <c r="J288" s="196"/>
      <c r="K288" s="196"/>
      <c r="L288" s="202"/>
      <c r="M288" s="203"/>
      <c r="N288" s="204"/>
      <c r="O288" s="204"/>
      <c r="P288" s="204"/>
      <c r="Q288" s="204"/>
      <c r="R288" s="204"/>
      <c r="S288" s="204"/>
      <c r="T288" s="205"/>
      <c r="AT288" s="206" t="s">
        <v>148</v>
      </c>
      <c r="AU288" s="206" t="s">
        <v>82</v>
      </c>
      <c r="AV288" s="13" t="s">
        <v>82</v>
      </c>
      <c r="AW288" s="13" t="s">
        <v>33</v>
      </c>
      <c r="AX288" s="13" t="s">
        <v>72</v>
      </c>
      <c r="AY288" s="206" t="s">
        <v>137</v>
      </c>
    </row>
    <row r="289" spans="2:51" s="14" customFormat="1" ht="11.25" x14ac:dyDescent="0.2">
      <c r="B289" s="207"/>
      <c r="C289" s="208"/>
      <c r="D289" s="197" t="s">
        <v>148</v>
      </c>
      <c r="E289" s="209" t="s">
        <v>19</v>
      </c>
      <c r="F289" s="210" t="s">
        <v>1626</v>
      </c>
      <c r="G289" s="208"/>
      <c r="H289" s="209" t="s">
        <v>19</v>
      </c>
      <c r="I289" s="211"/>
      <c r="J289" s="208"/>
      <c r="K289" s="208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148</v>
      </c>
      <c r="AU289" s="216" t="s">
        <v>82</v>
      </c>
      <c r="AV289" s="14" t="s">
        <v>80</v>
      </c>
      <c r="AW289" s="14" t="s">
        <v>33</v>
      </c>
      <c r="AX289" s="14" t="s">
        <v>72</v>
      </c>
      <c r="AY289" s="216" t="s">
        <v>137</v>
      </c>
    </row>
    <row r="290" spans="2:51" s="13" customFormat="1" ht="11.25" x14ac:dyDescent="0.2">
      <c r="B290" s="195"/>
      <c r="C290" s="196"/>
      <c r="D290" s="197" t="s">
        <v>148</v>
      </c>
      <c r="E290" s="198" t="s">
        <v>19</v>
      </c>
      <c r="F290" s="199" t="s">
        <v>1713</v>
      </c>
      <c r="G290" s="196"/>
      <c r="H290" s="200">
        <v>183.303</v>
      </c>
      <c r="I290" s="201"/>
      <c r="J290" s="196"/>
      <c r="K290" s="196"/>
      <c r="L290" s="202"/>
      <c r="M290" s="203"/>
      <c r="N290" s="204"/>
      <c r="O290" s="204"/>
      <c r="P290" s="204"/>
      <c r="Q290" s="204"/>
      <c r="R290" s="204"/>
      <c r="S290" s="204"/>
      <c r="T290" s="205"/>
      <c r="AT290" s="206" t="s">
        <v>148</v>
      </c>
      <c r="AU290" s="206" t="s">
        <v>82</v>
      </c>
      <c r="AV290" s="13" t="s">
        <v>82</v>
      </c>
      <c r="AW290" s="13" t="s">
        <v>33</v>
      </c>
      <c r="AX290" s="13" t="s">
        <v>72</v>
      </c>
      <c r="AY290" s="206" t="s">
        <v>137</v>
      </c>
    </row>
    <row r="291" spans="2:51" s="14" customFormat="1" ht="11.25" x14ac:dyDescent="0.2">
      <c r="B291" s="207"/>
      <c r="C291" s="208"/>
      <c r="D291" s="197" t="s">
        <v>148</v>
      </c>
      <c r="E291" s="209" t="s">
        <v>19</v>
      </c>
      <c r="F291" s="210" t="s">
        <v>187</v>
      </c>
      <c r="G291" s="208"/>
      <c r="H291" s="209" t="s">
        <v>19</v>
      </c>
      <c r="I291" s="211"/>
      <c r="J291" s="208"/>
      <c r="K291" s="208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148</v>
      </c>
      <c r="AU291" s="216" t="s">
        <v>82</v>
      </c>
      <c r="AV291" s="14" t="s">
        <v>80</v>
      </c>
      <c r="AW291" s="14" t="s">
        <v>33</v>
      </c>
      <c r="AX291" s="14" t="s">
        <v>72</v>
      </c>
      <c r="AY291" s="216" t="s">
        <v>137</v>
      </c>
    </row>
    <row r="292" spans="2:51" s="13" customFormat="1" ht="11.25" x14ac:dyDescent="0.2">
      <c r="B292" s="195"/>
      <c r="C292" s="196"/>
      <c r="D292" s="197" t="s">
        <v>148</v>
      </c>
      <c r="E292" s="198" t="s">
        <v>19</v>
      </c>
      <c r="F292" s="199" t="s">
        <v>274</v>
      </c>
      <c r="G292" s="196"/>
      <c r="H292" s="200">
        <v>-1.89</v>
      </c>
      <c r="I292" s="201"/>
      <c r="J292" s="196"/>
      <c r="K292" s="196"/>
      <c r="L292" s="202"/>
      <c r="M292" s="203"/>
      <c r="N292" s="204"/>
      <c r="O292" s="204"/>
      <c r="P292" s="204"/>
      <c r="Q292" s="204"/>
      <c r="R292" s="204"/>
      <c r="S292" s="204"/>
      <c r="T292" s="205"/>
      <c r="AT292" s="206" t="s">
        <v>148</v>
      </c>
      <c r="AU292" s="206" t="s">
        <v>82</v>
      </c>
      <c r="AV292" s="13" t="s">
        <v>82</v>
      </c>
      <c r="AW292" s="13" t="s">
        <v>33</v>
      </c>
      <c r="AX292" s="13" t="s">
        <v>72</v>
      </c>
      <c r="AY292" s="206" t="s">
        <v>137</v>
      </c>
    </row>
    <row r="293" spans="2:51" s="13" customFormat="1" ht="11.25" x14ac:dyDescent="0.2">
      <c r="B293" s="195"/>
      <c r="C293" s="196"/>
      <c r="D293" s="197" t="s">
        <v>148</v>
      </c>
      <c r="E293" s="198" t="s">
        <v>19</v>
      </c>
      <c r="F293" s="199" t="s">
        <v>1699</v>
      </c>
      <c r="G293" s="196"/>
      <c r="H293" s="200">
        <v>-1.8</v>
      </c>
      <c r="I293" s="201"/>
      <c r="J293" s="196"/>
      <c r="K293" s="196"/>
      <c r="L293" s="202"/>
      <c r="M293" s="203"/>
      <c r="N293" s="204"/>
      <c r="O293" s="204"/>
      <c r="P293" s="204"/>
      <c r="Q293" s="204"/>
      <c r="R293" s="204"/>
      <c r="S293" s="204"/>
      <c r="T293" s="205"/>
      <c r="AT293" s="206" t="s">
        <v>148</v>
      </c>
      <c r="AU293" s="206" t="s">
        <v>82</v>
      </c>
      <c r="AV293" s="13" t="s">
        <v>82</v>
      </c>
      <c r="AW293" s="13" t="s">
        <v>33</v>
      </c>
      <c r="AX293" s="13" t="s">
        <v>72</v>
      </c>
      <c r="AY293" s="206" t="s">
        <v>137</v>
      </c>
    </row>
    <row r="294" spans="2:51" s="13" customFormat="1" ht="11.25" x14ac:dyDescent="0.2">
      <c r="B294" s="195"/>
      <c r="C294" s="196"/>
      <c r="D294" s="197" t="s">
        <v>148</v>
      </c>
      <c r="E294" s="198" t="s">
        <v>19</v>
      </c>
      <c r="F294" s="199" t="s">
        <v>1676</v>
      </c>
      <c r="G294" s="196"/>
      <c r="H294" s="200">
        <v>-52.063000000000002</v>
      </c>
      <c r="I294" s="201"/>
      <c r="J294" s="196"/>
      <c r="K294" s="196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148</v>
      </c>
      <c r="AU294" s="206" t="s">
        <v>82</v>
      </c>
      <c r="AV294" s="13" t="s">
        <v>82</v>
      </c>
      <c r="AW294" s="13" t="s">
        <v>33</v>
      </c>
      <c r="AX294" s="13" t="s">
        <v>72</v>
      </c>
      <c r="AY294" s="206" t="s">
        <v>137</v>
      </c>
    </row>
    <row r="295" spans="2:51" s="13" customFormat="1" ht="11.25" x14ac:dyDescent="0.2">
      <c r="B295" s="195"/>
      <c r="C295" s="196"/>
      <c r="D295" s="197" t="s">
        <v>148</v>
      </c>
      <c r="E295" s="198" t="s">
        <v>19</v>
      </c>
      <c r="F295" s="199" t="s">
        <v>1677</v>
      </c>
      <c r="G295" s="196"/>
      <c r="H295" s="200">
        <v>-46.588999999999999</v>
      </c>
      <c r="I295" s="201"/>
      <c r="J295" s="196"/>
      <c r="K295" s="196"/>
      <c r="L295" s="202"/>
      <c r="M295" s="203"/>
      <c r="N295" s="204"/>
      <c r="O295" s="204"/>
      <c r="P295" s="204"/>
      <c r="Q295" s="204"/>
      <c r="R295" s="204"/>
      <c r="S295" s="204"/>
      <c r="T295" s="205"/>
      <c r="AT295" s="206" t="s">
        <v>148</v>
      </c>
      <c r="AU295" s="206" t="s">
        <v>82</v>
      </c>
      <c r="AV295" s="13" t="s">
        <v>82</v>
      </c>
      <c r="AW295" s="13" t="s">
        <v>33</v>
      </c>
      <c r="AX295" s="13" t="s">
        <v>72</v>
      </c>
      <c r="AY295" s="206" t="s">
        <v>137</v>
      </c>
    </row>
    <row r="296" spans="2:51" s="13" customFormat="1" ht="11.25" x14ac:dyDescent="0.2">
      <c r="B296" s="195"/>
      <c r="C296" s="196"/>
      <c r="D296" s="197" t="s">
        <v>148</v>
      </c>
      <c r="E296" s="198" t="s">
        <v>19</v>
      </c>
      <c r="F296" s="199" t="s">
        <v>1622</v>
      </c>
      <c r="G296" s="196"/>
      <c r="H296" s="200">
        <v>-0.81</v>
      </c>
      <c r="I296" s="201"/>
      <c r="J296" s="196"/>
      <c r="K296" s="196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148</v>
      </c>
      <c r="AU296" s="206" t="s">
        <v>82</v>
      </c>
      <c r="AV296" s="13" t="s">
        <v>82</v>
      </c>
      <c r="AW296" s="13" t="s">
        <v>33</v>
      </c>
      <c r="AX296" s="13" t="s">
        <v>72</v>
      </c>
      <c r="AY296" s="206" t="s">
        <v>137</v>
      </c>
    </row>
    <row r="297" spans="2:51" s="13" customFormat="1" ht="11.25" x14ac:dyDescent="0.2">
      <c r="B297" s="195"/>
      <c r="C297" s="196"/>
      <c r="D297" s="197" t="s">
        <v>148</v>
      </c>
      <c r="E297" s="198" t="s">
        <v>19</v>
      </c>
      <c r="F297" s="199" t="s">
        <v>1627</v>
      </c>
      <c r="G297" s="196"/>
      <c r="H297" s="200">
        <v>-2.7370000000000001</v>
      </c>
      <c r="I297" s="201"/>
      <c r="J297" s="196"/>
      <c r="K297" s="196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148</v>
      </c>
      <c r="AU297" s="206" t="s">
        <v>82</v>
      </c>
      <c r="AV297" s="13" t="s">
        <v>82</v>
      </c>
      <c r="AW297" s="13" t="s">
        <v>33</v>
      </c>
      <c r="AX297" s="13" t="s">
        <v>72</v>
      </c>
      <c r="AY297" s="206" t="s">
        <v>137</v>
      </c>
    </row>
    <row r="298" spans="2:51" s="13" customFormat="1" ht="11.25" x14ac:dyDescent="0.2">
      <c r="B298" s="195"/>
      <c r="C298" s="196"/>
      <c r="D298" s="197" t="s">
        <v>148</v>
      </c>
      <c r="E298" s="198" t="s">
        <v>19</v>
      </c>
      <c r="F298" s="199" t="s">
        <v>1700</v>
      </c>
      <c r="G298" s="196"/>
      <c r="H298" s="200">
        <v>-0.54</v>
      </c>
      <c r="I298" s="201"/>
      <c r="J298" s="196"/>
      <c r="K298" s="196"/>
      <c r="L298" s="202"/>
      <c r="M298" s="203"/>
      <c r="N298" s="204"/>
      <c r="O298" s="204"/>
      <c r="P298" s="204"/>
      <c r="Q298" s="204"/>
      <c r="R298" s="204"/>
      <c r="S298" s="204"/>
      <c r="T298" s="205"/>
      <c r="AT298" s="206" t="s">
        <v>148</v>
      </c>
      <c r="AU298" s="206" t="s">
        <v>82</v>
      </c>
      <c r="AV298" s="13" t="s">
        <v>82</v>
      </c>
      <c r="AW298" s="13" t="s">
        <v>33</v>
      </c>
      <c r="AX298" s="13" t="s">
        <v>72</v>
      </c>
      <c r="AY298" s="206" t="s">
        <v>137</v>
      </c>
    </row>
    <row r="299" spans="2:51" s="14" customFormat="1" ht="11.25" x14ac:dyDescent="0.2">
      <c r="B299" s="207"/>
      <c r="C299" s="208"/>
      <c r="D299" s="197" t="s">
        <v>148</v>
      </c>
      <c r="E299" s="209" t="s">
        <v>19</v>
      </c>
      <c r="F299" s="210" t="s">
        <v>279</v>
      </c>
      <c r="G299" s="208"/>
      <c r="H299" s="209" t="s">
        <v>19</v>
      </c>
      <c r="I299" s="211"/>
      <c r="J299" s="208"/>
      <c r="K299" s="208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148</v>
      </c>
      <c r="AU299" s="216" t="s">
        <v>82</v>
      </c>
      <c r="AV299" s="14" t="s">
        <v>80</v>
      </c>
      <c r="AW299" s="14" t="s">
        <v>33</v>
      </c>
      <c r="AX299" s="14" t="s">
        <v>72</v>
      </c>
      <c r="AY299" s="216" t="s">
        <v>137</v>
      </c>
    </row>
    <row r="300" spans="2:51" s="13" customFormat="1" ht="11.25" x14ac:dyDescent="0.2">
      <c r="B300" s="195"/>
      <c r="C300" s="196"/>
      <c r="D300" s="197" t="s">
        <v>148</v>
      </c>
      <c r="E300" s="198" t="s">
        <v>19</v>
      </c>
      <c r="F300" s="199" t="s">
        <v>1701</v>
      </c>
      <c r="G300" s="196"/>
      <c r="H300" s="200">
        <v>1.018</v>
      </c>
      <c r="I300" s="201"/>
      <c r="J300" s="196"/>
      <c r="K300" s="196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148</v>
      </c>
      <c r="AU300" s="206" t="s">
        <v>82</v>
      </c>
      <c r="AV300" s="13" t="s">
        <v>82</v>
      </c>
      <c r="AW300" s="13" t="s">
        <v>33</v>
      </c>
      <c r="AX300" s="13" t="s">
        <v>72</v>
      </c>
      <c r="AY300" s="206" t="s">
        <v>137</v>
      </c>
    </row>
    <row r="301" spans="2:51" s="13" customFormat="1" ht="11.25" x14ac:dyDescent="0.2">
      <c r="B301" s="195"/>
      <c r="C301" s="196"/>
      <c r="D301" s="197" t="s">
        <v>148</v>
      </c>
      <c r="E301" s="198" t="s">
        <v>19</v>
      </c>
      <c r="F301" s="199" t="s">
        <v>1702</v>
      </c>
      <c r="G301" s="196"/>
      <c r="H301" s="200">
        <v>0.92</v>
      </c>
      <c r="I301" s="201"/>
      <c r="J301" s="196"/>
      <c r="K301" s="196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148</v>
      </c>
      <c r="AU301" s="206" t="s">
        <v>82</v>
      </c>
      <c r="AV301" s="13" t="s">
        <v>82</v>
      </c>
      <c r="AW301" s="13" t="s">
        <v>33</v>
      </c>
      <c r="AX301" s="13" t="s">
        <v>72</v>
      </c>
      <c r="AY301" s="206" t="s">
        <v>137</v>
      </c>
    </row>
    <row r="302" spans="2:51" s="13" customFormat="1" ht="11.25" x14ac:dyDescent="0.2">
      <c r="B302" s="195"/>
      <c r="C302" s="196"/>
      <c r="D302" s="197" t="s">
        <v>148</v>
      </c>
      <c r="E302" s="198" t="s">
        <v>19</v>
      </c>
      <c r="F302" s="199" t="s">
        <v>1703</v>
      </c>
      <c r="G302" s="196"/>
      <c r="H302" s="200">
        <v>23.45</v>
      </c>
      <c r="I302" s="201"/>
      <c r="J302" s="196"/>
      <c r="K302" s="196"/>
      <c r="L302" s="202"/>
      <c r="M302" s="203"/>
      <c r="N302" s="204"/>
      <c r="O302" s="204"/>
      <c r="P302" s="204"/>
      <c r="Q302" s="204"/>
      <c r="R302" s="204"/>
      <c r="S302" s="204"/>
      <c r="T302" s="205"/>
      <c r="AT302" s="206" t="s">
        <v>148</v>
      </c>
      <c r="AU302" s="206" t="s">
        <v>82</v>
      </c>
      <c r="AV302" s="13" t="s">
        <v>82</v>
      </c>
      <c r="AW302" s="13" t="s">
        <v>33</v>
      </c>
      <c r="AX302" s="13" t="s">
        <v>72</v>
      </c>
      <c r="AY302" s="206" t="s">
        <v>137</v>
      </c>
    </row>
    <row r="303" spans="2:51" s="13" customFormat="1" ht="11.25" x14ac:dyDescent="0.2">
      <c r="B303" s="195"/>
      <c r="C303" s="196"/>
      <c r="D303" s="197" t="s">
        <v>148</v>
      </c>
      <c r="E303" s="198" t="s">
        <v>19</v>
      </c>
      <c r="F303" s="199" t="s">
        <v>1704</v>
      </c>
      <c r="G303" s="196"/>
      <c r="H303" s="200">
        <v>22.085999999999999</v>
      </c>
      <c r="I303" s="201"/>
      <c r="J303" s="196"/>
      <c r="K303" s="196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148</v>
      </c>
      <c r="AU303" s="206" t="s">
        <v>82</v>
      </c>
      <c r="AV303" s="13" t="s">
        <v>82</v>
      </c>
      <c r="AW303" s="13" t="s">
        <v>33</v>
      </c>
      <c r="AX303" s="13" t="s">
        <v>72</v>
      </c>
      <c r="AY303" s="206" t="s">
        <v>137</v>
      </c>
    </row>
    <row r="304" spans="2:51" s="13" customFormat="1" ht="11.25" x14ac:dyDescent="0.2">
      <c r="B304" s="195"/>
      <c r="C304" s="196"/>
      <c r="D304" s="197" t="s">
        <v>148</v>
      </c>
      <c r="E304" s="198" t="s">
        <v>19</v>
      </c>
      <c r="F304" s="199" t="s">
        <v>1705</v>
      </c>
      <c r="G304" s="196"/>
      <c r="H304" s="200">
        <v>0.54</v>
      </c>
      <c r="I304" s="201"/>
      <c r="J304" s="196"/>
      <c r="K304" s="196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148</v>
      </c>
      <c r="AU304" s="206" t="s">
        <v>82</v>
      </c>
      <c r="AV304" s="13" t="s">
        <v>82</v>
      </c>
      <c r="AW304" s="13" t="s">
        <v>33</v>
      </c>
      <c r="AX304" s="13" t="s">
        <v>72</v>
      </c>
      <c r="AY304" s="206" t="s">
        <v>137</v>
      </c>
    </row>
    <row r="305" spans="1:65" s="13" customFormat="1" ht="11.25" x14ac:dyDescent="0.2">
      <c r="B305" s="195"/>
      <c r="C305" s="196"/>
      <c r="D305" s="197" t="s">
        <v>148</v>
      </c>
      <c r="E305" s="198" t="s">
        <v>19</v>
      </c>
      <c r="F305" s="199" t="s">
        <v>1706</v>
      </c>
      <c r="G305" s="196"/>
      <c r="H305" s="200">
        <v>1.3959999999999999</v>
      </c>
      <c r="I305" s="201"/>
      <c r="J305" s="196"/>
      <c r="K305" s="196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148</v>
      </c>
      <c r="AU305" s="206" t="s">
        <v>82</v>
      </c>
      <c r="AV305" s="13" t="s">
        <v>82</v>
      </c>
      <c r="AW305" s="13" t="s">
        <v>33</v>
      </c>
      <c r="AX305" s="13" t="s">
        <v>72</v>
      </c>
      <c r="AY305" s="206" t="s">
        <v>137</v>
      </c>
    </row>
    <row r="306" spans="1:65" s="13" customFormat="1" ht="11.25" x14ac:dyDescent="0.2">
      <c r="B306" s="195"/>
      <c r="C306" s="196"/>
      <c r="D306" s="197" t="s">
        <v>148</v>
      </c>
      <c r="E306" s="198" t="s">
        <v>19</v>
      </c>
      <c r="F306" s="199" t="s">
        <v>1707</v>
      </c>
      <c r="G306" s="196"/>
      <c r="H306" s="200">
        <v>0.315</v>
      </c>
      <c r="I306" s="201"/>
      <c r="J306" s="196"/>
      <c r="K306" s="196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148</v>
      </c>
      <c r="AU306" s="206" t="s">
        <v>82</v>
      </c>
      <c r="AV306" s="13" t="s">
        <v>82</v>
      </c>
      <c r="AW306" s="13" t="s">
        <v>33</v>
      </c>
      <c r="AX306" s="13" t="s">
        <v>72</v>
      </c>
      <c r="AY306" s="206" t="s">
        <v>137</v>
      </c>
    </row>
    <row r="307" spans="1:65" s="15" customFormat="1" ht="11.25" x14ac:dyDescent="0.2">
      <c r="B307" s="217"/>
      <c r="C307" s="218"/>
      <c r="D307" s="197" t="s">
        <v>148</v>
      </c>
      <c r="E307" s="219" t="s">
        <v>19</v>
      </c>
      <c r="F307" s="220" t="s">
        <v>189</v>
      </c>
      <c r="G307" s="218"/>
      <c r="H307" s="221">
        <v>552.774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148</v>
      </c>
      <c r="AU307" s="227" t="s">
        <v>82</v>
      </c>
      <c r="AV307" s="15" t="s">
        <v>144</v>
      </c>
      <c r="AW307" s="15" t="s">
        <v>33</v>
      </c>
      <c r="AX307" s="15" t="s">
        <v>80</v>
      </c>
      <c r="AY307" s="227" t="s">
        <v>137</v>
      </c>
    </row>
    <row r="308" spans="1:65" s="2" customFormat="1" ht="16.5" customHeight="1" x14ac:dyDescent="0.2">
      <c r="A308" s="36"/>
      <c r="B308" s="37"/>
      <c r="C308" s="176" t="s">
        <v>433</v>
      </c>
      <c r="D308" s="176" t="s">
        <v>140</v>
      </c>
      <c r="E308" s="177" t="s">
        <v>1715</v>
      </c>
      <c r="F308" s="178" t="s">
        <v>1716</v>
      </c>
      <c r="G308" s="179" t="s">
        <v>143</v>
      </c>
      <c r="H308" s="180">
        <v>46.152000000000001</v>
      </c>
      <c r="I308" s="181"/>
      <c r="J308" s="182">
        <f>ROUND(I308*H308,2)</f>
        <v>0</v>
      </c>
      <c r="K308" s="183"/>
      <c r="L308" s="41"/>
      <c r="M308" s="184" t="s">
        <v>19</v>
      </c>
      <c r="N308" s="185" t="s">
        <v>43</v>
      </c>
      <c r="O308" s="66"/>
      <c r="P308" s="186">
        <f>O308*H308</f>
        <v>0</v>
      </c>
      <c r="Q308" s="186">
        <v>6.7019999999999996E-2</v>
      </c>
      <c r="R308" s="186">
        <f>Q308*H308</f>
        <v>3.09310704</v>
      </c>
      <c r="S308" s="186">
        <v>0</v>
      </c>
      <c r="T308" s="187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8" t="s">
        <v>144</v>
      </c>
      <c r="AT308" s="188" t="s">
        <v>140</v>
      </c>
      <c r="AU308" s="188" t="s">
        <v>82</v>
      </c>
      <c r="AY308" s="19" t="s">
        <v>137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19" t="s">
        <v>80</v>
      </c>
      <c r="BK308" s="189">
        <f>ROUND(I308*H308,2)</f>
        <v>0</v>
      </c>
      <c r="BL308" s="19" t="s">
        <v>144</v>
      </c>
      <c r="BM308" s="188" t="s">
        <v>1717</v>
      </c>
    </row>
    <row r="309" spans="1:65" s="2" customFormat="1" ht="11.25" x14ac:dyDescent="0.2">
      <c r="A309" s="36"/>
      <c r="B309" s="37"/>
      <c r="C309" s="38"/>
      <c r="D309" s="190" t="s">
        <v>146</v>
      </c>
      <c r="E309" s="38"/>
      <c r="F309" s="191" t="s">
        <v>1718</v>
      </c>
      <c r="G309" s="38"/>
      <c r="H309" s="38"/>
      <c r="I309" s="192"/>
      <c r="J309" s="38"/>
      <c r="K309" s="38"/>
      <c r="L309" s="41"/>
      <c r="M309" s="193"/>
      <c r="N309" s="194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146</v>
      </c>
      <c r="AU309" s="19" t="s">
        <v>82</v>
      </c>
    </row>
    <row r="310" spans="1:65" s="14" customFormat="1" ht="11.25" x14ac:dyDescent="0.2">
      <c r="B310" s="207"/>
      <c r="C310" s="208"/>
      <c r="D310" s="197" t="s">
        <v>148</v>
      </c>
      <c r="E310" s="209" t="s">
        <v>19</v>
      </c>
      <c r="F310" s="210" t="s">
        <v>1719</v>
      </c>
      <c r="G310" s="208"/>
      <c r="H310" s="209" t="s">
        <v>19</v>
      </c>
      <c r="I310" s="211"/>
      <c r="J310" s="208"/>
      <c r="K310" s="208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148</v>
      </c>
      <c r="AU310" s="216" t="s">
        <v>82</v>
      </c>
      <c r="AV310" s="14" t="s">
        <v>80</v>
      </c>
      <c r="AW310" s="14" t="s">
        <v>33</v>
      </c>
      <c r="AX310" s="14" t="s">
        <v>72</v>
      </c>
      <c r="AY310" s="216" t="s">
        <v>137</v>
      </c>
    </row>
    <row r="311" spans="1:65" s="13" customFormat="1" ht="11.25" x14ac:dyDescent="0.2">
      <c r="B311" s="195"/>
      <c r="C311" s="196"/>
      <c r="D311" s="197" t="s">
        <v>148</v>
      </c>
      <c r="E311" s="198" t="s">
        <v>19</v>
      </c>
      <c r="F311" s="199" t="s">
        <v>1720</v>
      </c>
      <c r="G311" s="196"/>
      <c r="H311" s="200">
        <v>44.981999999999999</v>
      </c>
      <c r="I311" s="201"/>
      <c r="J311" s="196"/>
      <c r="K311" s="196"/>
      <c r="L311" s="202"/>
      <c r="M311" s="203"/>
      <c r="N311" s="204"/>
      <c r="O311" s="204"/>
      <c r="P311" s="204"/>
      <c r="Q311" s="204"/>
      <c r="R311" s="204"/>
      <c r="S311" s="204"/>
      <c r="T311" s="205"/>
      <c r="AT311" s="206" t="s">
        <v>148</v>
      </c>
      <c r="AU311" s="206" t="s">
        <v>82</v>
      </c>
      <c r="AV311" s="13" t="s">
        <v>82</v>
      </c>
      <c r="AW311" s="13" t="s">
        <v>33</v>
      </c>
      <c r="AX311" s="13" t="s">
        <v>72</v>
      </c>
      <c r="AY311" s="206" t="s">
        <v>137</v>
      </c>
    </row>
    <row r="312" spans="1:65" s="13" customFormat="1" ht="11.25" x14ac:dyDescent="0.2">
      <c r="B312" s="195"/>
      <c r="C312" s="196"/>
      <c r="D312" s="197" t="s">
        <v>148</v>
      </c>
      <c r="E312" s="198" t="s">
        <v>19</v>
      </c>
      <c r="F312" s="199" t="s">
        <v>1721</v>
      </c>
      <c r="G312" s="196"/>
      <c r="H312" s="200">
        <v>1.17</v>
      </c>
      <c r="I312" s="201"/>
      <c r="J312" s="196"/>
      <c r="K312" s="196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148</v>
      </c>
      <c r="AU312" s="206" t="s">
        <v>82</v>
      </c>
      <c r="AV312" s="13" t="s">
        <v>82</v>
      </c>
      <c r="AW312" s="13" t="s">
        <v>33</v>
      </c>
      <c r="AX312" s="13" t="s">
        <v>72</v>
      </c>
      <c r="AY312" s="206" t="s">
        <v>137</v>
      </c>
    </row>
    <row r="313" spans="1:65" s="15" customFormat="1" ht="11.25" x14ac:dyDescent="0.2">
      <c r="B313" s="217"/>
      <c r="C313" s="218"/>
      <c r="D313" s="197" t="s">
        <v>148</v>
      </c>
      <c r="E313" s="219" t="s">
        <v>19</v>
      </c>
      <c r="F313" s="220" t="s">
        <v>189</v>
      </c>
      <c r="G313" s="218"/>
      <c r="H313" s="221">
        <v>46.152000000000001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148</v>
      </c>
      <c r="AU313" s="227" t="s">
        <v>82</v>
      </c>
      <c r="AV313" s="15" t="s">
        <v>144</v>
      </c>
      <c r="AW313" s="15" t="s">
        <v>33</v>
      </c>
      <c r="AX313" s="15" t="s">
        <v>80</v>
      </c>
      <c r="AY313" s="227" t="s">
        <v>137</v>
      </c>
    </row>
    <row r="314" spans="1:65" s="2" customFormat="1" ht="16.5" customHeight="1" x14ac:dyDescent="0.2">
      <c r="A314" s="36"/>
      <c r="B314" s="37"/>
      <c r="C314" s="176" t="s">
        <v>438</v>
      </c>
      <c r="D314" s="176" t="s">
        <v>140</v>
      </c>
      <c r="E314" s="177" t="s">
        <v>1722</v>
      </c>
      <c r="F314" s="178" t="s">
        <v>1723</v>
      </c>
      <c r="G314" s="179" t="s">
        <v>143</v>
      </c>
      <c r="H314" s="180">
        <v>15.55</v>
      </c>
      <c r="I314" s="181"/>
      <c r="J314" s="182">
        <f>ROUND(I314*H314,2)</f>
        <v>0</v>
      </c>
      <c r="K314" s="183"/>
      <c r="L314" s="41"/>
      <c r="M314" s="184" t="s">
        <v>19</v>
      </c>
      <c r="N314" s="185" t="s">
        <v>43</v>
      </c>
      <c r="O314" s="66"/>
      <c r="P314" s="186">
        <f>O314*H314</f>
        <v>0</v>
      </c>
      <c r="Q314" s="186">
        <v>0.27560000000000001</v>
      </c>
      <c r="R314" s="186">
        <f>Q314*H314</f>
        <v>4.2855800000000004</v>
      </c>
      <c r="S314" s="186">
        <v>0</v>
      </c>
      <c r="T314" s="187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8" t="s">
        <v>144</v>
      </c>
      <c r="AT314" s="188" t="s">
        <v>140</v>
      </c>
      <c r="AU314" s="188" t="s">
        <v>82</v>
      </c>
      <c r="AY314" s="19" t="s">
        <v>137</v>
      </c>
      <c r="BE314" s="189">
        <f>IF(N314="základní",J314,0)</f>
        <v>0</v>
      </c>
      <c r="BF314" s="189">
        <f>IF(N314="snížená",J314,0)</f>
        <v>0</v>
      </c>
      <c r="BG314" s="189">
        <f>IF(N314="zákl. přenesená",J314,0)</f>
        <v>0</v>
      </c>
      <c r="BH314" s="189">
        <f>IF(N314="sníž. přenesená",J314,0)</f>
        <v>0</v>
      </c>
      <c r="BI314" s="189">
        <f>IF(N314="nulová",J314,0)</f>
        <v>0</v>
      </c>
      <c r="BJ314" s="19" t="s">
        <v>80</v>
      </c>
      <c r="BK314" s="189">
        <f>ROUND(I314*H314,2)</f>
        <v>0</v>
      </c>
      <c r="BL314" s="19" t="s">
        <v>144</v>
      </c>
      <c r="BM314" s="188" t="s">
        <v>1724</v>
      </c>
    </row>
    <row r="315" spans="1:65" s="2" customFormat="1" ht="11.25" x14ac:dyDescent="0.2">
      <c r="A315" s="36"/>
      <c r="B315" s="37"/>
      <c r="C315" s="38"/>
      <c r="D315" s="190" t="s">
        <v>146</v>
      </c>
      <c r="E315" s="38"/>
      <c r="F315" s="191" t="s">
        <v>1725</v>
      </c>
      <c r="G315" s="38"/>
      <c r="H315" s="38"/>
      <c r="I315" s="192"/>
      <c r="J315" s="38"/>
      <c r="K315" s="38"/>
      <c r="L315" s="41"/>
      <c r="M315" s="193"/>
      <c r="N315" s="194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146</v>
      </c>
      <c r="AU315" s="19" t="s">
        <v>82</v>
      </c>
    </row>
    <row r="316" spans="1:65" s="13" customFormat="1" ht="11.25" x14ac:dyDescent="0.2">
      <c r="B316" s="195"/>
      <c r="C316" s="196"/>
      <c r="D316" s="197" t="s">
        <v>148</v>
      </c>
      <c r="E316" s="198" t="s">
        <v>19</v>
      </c>
      <c r="F316" s="199" t="s">
        <v>1726</v>
      </c>
      <c r="G316" s="196"/>
      <c r="H316" s="200">
        <v>10.154999999999999</v>
      </c>
      <c r="I316" s="201"/>
      <c r="J316" s="196"/>
      <c r="K316" s="196"/>
      <c r="L316" s="202"/>
      <c r="M316" s="203"/>
      <c r="N316" s="204"/>
      <c r="O316" s="204"/>
      <c r="P316" s="204"/>
      <c r="Q316" s="204"/>
      <c r="R316" s="204"/>
      <c r="S316" s="204"/>
      <c r="T316" s="205"/>
      <c r="AT316" s="206" t="s">
        <v>148</v>
      </c>
      <c r="AU316" s="206" t="s">
        <v>82</v>
      </c>
      <c r="AV316" s="13" t="s">
        <v>82</v>
      </c>
      <c r="AW316" s="13" t="s">
        <v>33</v>
      </c>
      <c r="AX316" s="13" t="s">
        <v>72</v>
      </c>
      <c r="AY316" s="206" t="s">
        <v>137</v>
      </c>
    </row>
    <row r="317" spans="1:65" s="13" customFormat="1" ht="11.25" x14ac:dyDescent="0.2">
      <c r="B317" s="195"/>
      <c r="C317" s="196"/>
      <c r="D317" s="197" t="s">
        <v>148</v>
      </c>
      <c r="E317" s="198" t="s">
        <v>19</v>
      </c>
      <c r="F317" s="199" t="s">
        <v>1727</v>
      </c>
      <c r="G317" s="196"/>
      <c r="H317" s="200">
        <v>5.3949999999999996</v>
      </c>
      <c r="I317" s="201"/>
      <c r="J317" s="196"/>
      <c r="K317" s="196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148</v>
      </c>
      <c r="AU317" s="206" t="s">
        <v>82</v>
      </c>
      <c r="AV317" s="13" t="s">
        <v>82</v>
      </c>
      <c r="AW317" s="13" t="s">
        <v>33</v>
      </c>
      <c r="AX317" s="13" t="s">
        <v>72</v>
      </c>
      <c r="AY317" s="206" t="s">
        <v>137</v>
      </c>
    </row>
    <row r="318" spans="1:65" s="15" customFormat="1" ht="11.25" x14ac:dyDescent="0.2">
      <c r="B318" s="217"/>
      <c r="C318" s="218"/>
      <c r="D318" s="197" t="s">
        <v>148</v>
      </c>
      <c r="E318" s="219" t="s">
        <v>19</v>
      </c>
      <c r="F318" s="220" t="s">
        <v>189</v>
      </c>
      <c r="G318" s="218"/>
      <c r="H318" s="221">
        <v>15.55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148</v>
      </c>
      <c r="AU318" s="227" t="s">
        <v>82</v>
      </c>
      <c r="AV318" s="15" t="s">
        <v>144</v>
      </c>
      <c r="AW318" s="15" t="s">
        <v>33</v>
      </c>
      <c r="AX318" s="15" t="s">
        <v>80</v>
      </c>
      <c r="AY318" s="227" t="s">
        <v>137</v>
      </c>
    </row>
    <row r="319" spans="1:65" s="12" customFormat="1" ht="22.9" customHeight="1" x14ac:dyDescent="0.2">
      <c r="B319" s="160"/>
      <c r="C319" s="161"/>
      <c r="D319" s="162" t="s">
        <v>71</v>
      </c>
      <c r="E319" s="174" t="s">
        <v>197</v>
      </c>
      <c r="F319" s="174" t="s">
        <v>463</v>
      </c>
      <c r="G319" s="161"/>
      <c r="H319" s="161"/>
      <c r="I319" s="164"/>
      <c r="J319" s="175">
        <f>BK319</f>
        <v>0</v>
      </c>
      <c r="K319" s="161"/>
      <c r="L319" s="166"/>
      <c r="M319" s="167"/>
      <c r="N319" s="168"/>
      <c r="O319" s="168"/>
      <c r="P319" s="169">
        <f>SUM(P320:P345)</f>
        <v>0</v>
      </c>
      <c r="Q319" s="168"/>
      <c r="R319" s="169">
        <f>SUM(R320:R345)</f>
        <v>7.5801234600000003</v>
      </c>
      <c r="S319" s="168"/>
      <c r="T319" s="170">
        <f>SUM(T320:T345)</f>
        <v>0</v>
      </c>
      <c r="AR319" s="171" t="s">
        <v>80</v>
      </c>
      <c r="AT319" s="172" t="s">
        <v>71</v>
      </c>
      <c r="AU319" s="172" t="s">
        <v>80</v>
      </c>
      <c r="AY319" s="171" t="s">
        <v>137</v>
      </c>
      <c r="BK319" s="173">
        <f>SUM(BK320:BK345)</f>
        <v>0</v>
      </c>
    </row>
    <row r="320" spans="1:65" s="2" customFormat="1" ht="24.2" customHeight="1" x14ac:dyDescent="0.2">
      <c r="A320" s="36"/>
      <c r="B320" s="37"/>
      <c r="C320" s="176" t="s">
        <v>442</v>
      </c>
      <c r="D320" s="176" t="s">
        <v>140</v>
      </c>
      <c r="E320" s="177" t="s">
        <v>1728</v>
      </c>
      <c r="F320" s="178" t="s">
        <v>1729</v>
      </c>
      <c r="G320" s="179" t="s">
        <v>200</v>
      </c>
      <c r="H320" s="180">
        <v>19.64</v>
      </c>
      <c r="I320" s="181"/>
      <c r="J320" s="182">
        <f>ROUND(I320*H320,2)</f>
        <v>0</v>
      </c>
      <c r="K320" s="183"/>
      <c r="L320" s="41"/>
      <c r="M320" s="184" t="s">
        <v>19</v>
      </c>
      <c r="N320" s="185" t="s">
        <v>43</v>
      </c>
      <c r="O320" s="66"/>
      <c r="P320" s="186">
        <f>O320*H320</f>
        <v>0</v>
      </c>
      <c r="Q320" s="186">
        <v>0.1295</v>
      </c>
      <c r="R320" s="186">
        <f>Q320*H320</f>
        <v>2.54338</v>
      </c>
      <c r="S320" s="186">
        <v>0</v>
      </c>
      <c r="T320" s="187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8" t="s">
        <v>144</v>
      </c>
      <c r="AT320" s="188" t="s">
        <v>140</v>
      </c>
      <c r="AU320" s="188" t="s">
        <v>82</v>
      </c>
      <c r="AY320" s="19" t="s">
        <v>137</v>
      </c>
      <c r="BE320" s="189">
        <f>IF(N320="základní",J320,0)</f>
        <v>0</v>
      </c>
      <c r="BF320" s="189">
        <f>IF(N320="snížená",J320,0)</f>
        <v>0</v>
      </c>
      <c r="BG320" s="189">
        <f>IF(N320="zákl. přenesená",J320,0)</f>
        <v>0</v>
      </c>
      <c r="BH320" s="189">
        <f>IF(N320="sníž. přenesená",J320,0)</f>
        <v>0</v>
      </c>
      <c r="BI320" s="189">
        <f>IF(N320="nulová",J320,0)</f>
        <v>0</v>
      </c>
      <c r="BJ320" s="19" t="s">
        <v>80</v>
      </c>
      <c r="BK320" s="189">
        <f>ROUND(I320*H320,2)</f>
        <v>0</v>
      </c>
      <c r="BL320" s="19" t="s">
        <v>144</v>
      </c>
      <c r="BM320" s="188" t="s">
        <v>1730</v>
      </c>
    </row>
    <row r="321" spans="1:65" s="2" customFormat="1" ht="11.25" x14ac:dyDescent="0.2">
      <c r="A321" s="36"/>
      <c r="B321" s="37"/>
      <c r="C321" s="38"/>
      <c r="D321" s="190" t="s">
        <v>146</v>
      </c>
      <c r="E321" s="38"/>
      <c r="F321" s="191" t="s">
        <v>1731</v>
      </c>
      <c r="G321" s="38"/>
      <c r="H321" s="38"/>
      <c r="I321" s="192"/>
      <c r="J321" s="38"/>
      <c r="K321" s="38"/>
      <c r="L321" s="41"/>
      <c r="M321" s="193"/>
      <c r="N321" s="194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146</v>
      </c>
      <c r="AU321" s="19" t="s">
        <v>82</v>
      </c>
    </row>
    <row r="322" spans="1:65" s="13" customFormat="1" ht="11.25" x14ac:dyDescent="0.2">
      <c r="B322" s="195"/>
      <c r="C322" s="196"/>
      <c r="D322" s="197" t="s">
        <v>148</v>
      </c>
      <c r="E322" s="198" t="s">
        <v>19</v>
      </c>
      <c r="F322" s="199" t="s">
        <v>1732</v>
      </c>
      <c r="G322" s="196"/>
      <c r="H322" s="200">
        <v>19.64</v>
      </c>
      <c r="I322" s="201"/>
      <c r="J322" s="196"/>
      <c r="K322" s="196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148</v>
      </c>
      <c r="AU322" s="206" t="s">
        <v>82</v>
      </c>
      <c r="AV322" s="13" t="s">
        <v>82</v>
      </c>
      <c r="AW322" s="13" t="s">
        <v>33</v>
      </c>
      <c r="AX322" s="13" t="s">
        <v>80</v>
      </c>
      <c r="AY322" s="206" t="s">
        <v>137</v>
      </c>
    </row>
    <row r="323" spans="1:65" s="2" customFormat="1" ht="16.5" customHeight="1" x14ac:dyDescent="0.2">
      <c r="A323" s="36"/>
      <c r="B323" s="37"/>
      <c r="C323" s="239" t="s">
        <v>448</v>
      </c>
      <c r="D323" s="239" t="s">
        <v>434</v>
      </c>
      <c r="E323" s="240" t="s">
        <v>1733</v>
      </c>
      <c r="F323" s="241" t="s">
        <v>1734</v>
      </c>
      <c r="G323" s="242" t="s">
        <v>200</v>
      </c>
      <c r="H323" s="243">
        <v>20.033000000000001</v>
      </c>
      <c r="I323" s="244"/>
      <c r="J323" s="245">
        <f>ROUND(I323*H323,2)</f>
        <v>0</v>
      </c>
      <c r="K323" s="246"/>
      <c r="L323" s="247"/>
      <c r="M323" s="248" t="s">
        <v>19</v>
      </c>
      <c r="N323" s="249" t="s">
        <v>43</v>
      </c>
      <c r="O323" s="66"/>
      <c r="P323" s="186">
        <f>O323*H323</f>
        <v>0</v>
      </c>
      <c r="Q323" s="186">
        <v>5.6120000000000003E-2</v>
      </c>
      <c r="R323" s="186">
        <f>Q323*H323</f>
        <v>1.1242519600000001</v>
      </c>
      <c r="S323" s="186">
        <v>0</v>
      </c>
      <c r="T323" s="187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8" t="s">
        <v>190</v>
      </c>
      <c r="AT323" s="188" t="s">
        <v>434</v>
      </c>
      <c r="AU323" s="188" t="s">
        <v>82</v>
      </c>
      <c r="AY323" s="19" t="s">
        <v>137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19" t="s">
        <v>80</v>
      </c>
      <c r="BK323" s="189">
        <f>ROUND(I323*H323,2)</f>
        <v>0</v>
      </c>
      <c r="BL323" s="19" t="s">
        <v>144</v>
      </c>
      <c r="BM323" s="188" t="s">
        <v>1735</v>
      </c>
    </row>
    <row r="324" spans="1:65" s="13" customFormat="1" ht="11.25" x14ac:dyDescent="0.2">
      <c r="B324" s="195"/>
      <c r="C324" s="196"/>
      <c r="D324" s="197" t="s">
        <v>148</v>
      </c>
      <c r="E324" s="196"/>
      <c r="F324" s="199" t="s">
        <v>1736</v>
      </c>
      <c r="G324" s="196"/>
      <c r="H324" s="200">
        <v>20.033000000000001</v>
      </c>
      <c r="I324" s="201"/>
      <c r="J324" s="196"/>
      <c r="K324" s="196"/>
      <c r="L324" s="202"/>
      <c r="M324" s="203"/>
      <c r="N324" s="204"/>
      <c r="O324" s="204"/>
      <c r="P324" s="204"/>
      <c r="Q324" s="204"/>
      <c r="R324" s="204"/>
      <c r="S324" s="204"/>
      <c r="T324" s="205"/>
      <c r="AT324" s="206" t="s">
        <v>148</v>
      </c>
      <c r="AU324" s="206" t="s">
        <v>82</v>
      </c>
      <c r="AV324" s="13" t="s">
        <v>82</v>
      </c>
      <c r="AW324" s="13" t="s">
        <v>4</v>
      </c>
      <c r="AX324" s="13" t="s">
        <v>80</v>
      </c>
      <c r="AY324" s="206" t="s">
        <v>137</v>
      </c>
    </row>
    <row r="325" spans="1:65" s="2" customFormat="1" ht="24.2" customHeight="1" x14ac:dyDescent="0.2">
      <c r="A325" s="36"/>
      <c r="B325" s="37"/>
      <c r="C325" s="176" t="s">
        <v>452</v>
      </c>
      <c r="D325" s="176" t="s">
        <v>140</v>
      </c>
      <c r="E325" s="177" t="s">
        <v>1737</v>
      </c>
      <c r="F325" s="178" t="s">
        <v>1738</v>
      </c>
      <c r="G325" s="179" t="s">
        <v>200</v>
      </c>
      <c r="H325" s="180">
        <v>30.21</v>
      </c>
      <c r="I325" s="181"/>
      <c r="J325" s="182">
        <f>ROUND(I325*H325,2)</f>
        <v>0</v>
      </c>
      <c r="K325" s="183"/>
      <c r="L325" s="41"/>
      <c r="M325" s="184" t="s">
        <v>19</v>
      </c>
      <c r="N325" s="185" t="s">
        <v>43</v>
      </c>
      <c r="O325" s="66"/>
      <c r="P325" s="186">
        <f>O325*H325</f>
        <v>0</v>
      </c>
      <c r="Q325" s="186">
        <v>0.10095</v>
      </c>
      <c r="R325" s="186">
        <f>Q325*H325</f>
        <v>3.0496995</v>
      </c>
      <c r="S325" s="186">
        <v>0</v>
      </c>
      <c r="T325" s="187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8" t="s">
        <v>144</v>
      </c>
      <c r="AT325" s="188" t="s">
        <v>140</v>
      </c>
      <c r="AU325" s="188" t="s">
        <v>82</v>
      </c>
      <c r="AY325" s="19" t="s">
        <v>137</v>
      </c>
      <c r="BE325" s="189">
        <f>IF(N325="základní",J325,0)</f>
        <v>0</v>
      </c>
      <c r="BF325" s="189">
        <f>IF(N325="snížená",J325,0)</f>
        <v>0</v>
      </c>
      <c r="BG325" s="189">
        <f>IF(N325="zákl. přenesená",J325,0)</f>
        <v>0</v>
      </c>
      <c r="BH325" s="189">
        <f>IF(N325="sníž. přenesená",J325,0)</f>
        <v>0</v>
      </c>
      <c r="BI325" s="189">
        <f>IF(N325="nulová",J325,0)</f>
        <v>0</v>
      </c>
      <c r="BJ325" s="19" t="s">
        <v>80</v>
      </c>
      <c r="BK325" s="189">
        <f>ROUND(I325*H325,2)</f>
        <v>0</v>
      </c>
      <c r="BL325" s="19" t="s">
        <v>144</v>
      </c>
      <c r="BM325" s="188" t="s">
        <v>1739</v>
      </c>
    </row>
    <row r="326" spans="1:65" s="2" customFormat="1" ht="11.25" x14ac:dyDescent="0.2">
      <c r="A326" s="36"/>
      <c r="B326" s="37"/>
      <c r="C326" s="38"/>
      <c r="D326" s="190" t="s">
        <v>146</v>
      </c>
      <c r="E326" s="38"/>
      <c r="F326" s="191" t="s">
        <v>1740</v>
      </c>
      <c r="G326" s="38"/>
      <c r="H326" s="38"/>
      <c r="I326" s="192"/>
      <c r="J326" s="38"/>
      <c r="K326" s="38"/>
      <c r="L326" s="41"/>
      <c r="M326" s="193"/>
      <c r="N326" s="194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146</v>
      </c>
      <c r="AU326" s="19" t="s">
        <v>82</v>
      </c>
    </row>
    <row r="327" spans="1:65" s="13" customFormat="1" ht="11.25" x14ac:dyDescent="0.2">
      <c r="B327" s="195"/>
      <c r="C327" s="196"/>
      <c r="D327" s="197" t="s">
        <v>148</v>
      </c>
      <c r="E327" s="198" t="s">
        <v>19</v>
      </c>
      <c r="F327" s="199" t="s">
        <v>1741</v>
      </c>
      <c r="G327" s="196"/>
      <c r="H327" s="200">
        <v>30.21</v>
      </c>
      <c r="I327" s="201"/>
      <c r="J327" s="196"/>
      <c r="K327" s="196"/>
      <c r="L327" s="202"/>
      <c r="M327" s="203"/>
      <c r="N327" s="204"/>
      <c r="O327" s="204"/>
      <c r="P327" s="204"/>
      <c r="Q327" s="204"/>
      <c r="R327" s="204"/>
      <c r="S327" s="204"/>
      <c r="T327" s="205"/>
      <c r="AT327" s="206" t="s">
        <v>148</v>
      </c>
      <c r="AU327" s="206" t="s">
        <v>82</v>
      </c>
      <c r="AV327" s="13" t="s">
        <v>82</v>
      </c>
      <c r="AW327" s="13" t="s">
        <v>33</v>
      </c>
      <c r="AX327" s="13" t="s">
        <v>80</v>
      </c>
      <c r="AY327" s="206" t="s">
        <v>137</v>
      </c>
    </row>
    <row r="328" spans="1:65" s="2" customFormat="1" ht="16.5" customHeight="1" x14ac:dyDescent="0.2">
      <c r="A328" s="36"/>
      <c r="B328" s="37"/>
      <c r="C328" s="239" t="s">
        <v>454</v>
      </c>
      <c r="D328" s="239" t="s">
        <v>434</v>
      </c>
      <c r="E328" s="240" t="s">
        <v>1742</v>
      </c>
      <c r="F328" s="241" t="s">
        <v>1743</v>
      </c>
      <c r="G328" s="242" t="s">
        <v>200</v>
      </c>
      <c r="H328" s="243">
        <v>30.814</v>
      </c>
      <c r="I328" s="244"/>
      <c r="J328" s="245">
        <f>ROUND(I328*H328,2)</f>
        <v>0</v>
      </c>
      <c r="K328" s="246"/>
      <c r="L328" s="247"/>
      <c r="M328" s="248" t="s">
        <v>19</v>
      </c>
      <c r="N328" s="249" t="s">
        <v>43</v>
      </c>
      <c r="O328" s="66"/>
      <c r="P328" s="186">
        <f>O328*H328</f>
        <v>0</v>
      </c>
      <c r="Q328" s="186">
        <v>2.8000000000000001E-2</v>
      </c>
      <c r="R328" s="186">
        <f>Q328*H328</f>
        <v>0.862792</v>
      </c>
      <c r="S328" s="186">
        <v>0</v>
      </c>
      <c r="T328" s="187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8" t="s">
        <v>190</v>
      </c>
      <c r="AT328" s="188" t="s">
        <v>434</v>
      </c>
      <c r="AU328" s="188" t="s">
        <v>82</v>
      </c>
      <c r="AY328" s="19" t="s">
        <v>137</v>
      </c>
      <c r="BE328" s="189">
        <f>IF(N328="základní",J328,0)</f>
        <v>0</v>
      </c>
      <c r="BF328" s="189">
        <f>IF(N328="snížená",J328,0)</f>
        <v>0</v>
      </c>
      <c r="BG328" s="189">
        <f>IF(N328="zákl. přenesená",J328,0)</f>
        <v>0</v>
      </c>
      <c r="BH328" s="189">
        <f>IF(N328="sníž. přenesená",J328,0)</f>
        <v>0</v>
      </c>
      <c r="BI328" s="189">
        <f>IF(N328="nulová",J328,0)</f>
        <v>0</v>
      </c>
      <c r="BJ328" s="19" t="s">
        <v>80</v>
      </c>
      <c r="BK328" s="189">
        <f>ROUND(I328*H328,2)</f>
        <v>0</v>
      </c>
      <c r="BL328" s="19" t="s">
        <v>144</v>
      </c>
      <c r="BM328" s="188" t="s">
        <v>1744</v>
      </c>
    </row>
    <row r="329" spans="1:65" s="13" customFormat="1" ht="11.25" x14ac:dyDescent="0.2">
      <c r="B329" s="195"/>
      <c r="C329" s="196"/>
      <c r="D329" s="197" t="s">
        <v>148</v>
      </c>
      <c r="E329" s="196"/>
      <c r="F329" s="199" t="s">
        <v>1745</v>
      </c>
      <c r="G329" s="196"/>
      <c r="H329" s="200">
        <v>30.814</v>
      </c>
      <c r="I329" s="201"/>
      <c r="J329" s="196"/>
      <c r="K329" s="196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148</v>
      </c>
      <c r="AU329" s="206" t="s">
        <v>82</v>
      </c>
      <c r="AV329" s="13" t="s">
        <v>82</v>
      </c>
      <c r="AW329" s="13" t="s">
        <v>4</v>
      </c>
      <c r="AX329" s="13" t="s">
        <v>80</v>
      </c>
      <c r="AY329" s="206" t="s">
        <v>137</v>
      </c>
    </row>
    <row r="330" spans="1:65" s="2" customFormat="1" ht="16.5" customHeight="1" x14ac:dyDescent="0.2">
      <c r="A330" s="36"/>
      <c r="B330" s="37"/>
      <c r="C330" s="176" t="s">
        <v>459</v>
      </c>
      <c r="D330" s="176" t="s">
        <v>140</v>
      </c>
      <c r="E330" s="177" t="s">
        <v>1746</v>
      </c>
      <c r="F330" s="178" t="s">
        <v>1747</v>
      </c>
      <c r="G330" s="179" t="s">
        <v>200</v>
      </c>
      <c r="H330" s="180">
        <v>19.64</v>
      </c>
      <c r="I330" s="181"/>
      <c r="J330" s="182">
        <f>ROUND(I330*H330,2)</f>
        <v>0</v>
      </c>
      <c r="K330" s="183"/>
      <c r="L330" s="41"/>
      <c r="M330" s="184" t="s">
        <v>19</v>
      </c>
      <c r="N330" s="185" t="s">
        <v>43</v>
      </c>
      <c r="O330" s="66"/>
      <c r="P330" s="186">
        <f>O330*H330</f>
        <v>0</v>
      </c>
      <c r="Q330" s="186">
        <v>0</v>
      </c>
      <c r="R330" s="186">
        <f>Q330*H330</f>
        <v>0</v>
      </c>
      <c r="S330" s="186">
        <v>0</v>
      </c>
      <c r="T330" s="187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8" t="s">
        <v>144</v>
      </c>
      <c r="AT330" s="188" t="s">
        <v>140</v>
      </c>
      <c r="AU330" s="188" t="s">
        <v>82</v>
      </c>
      <c r="AY330" s="19" t="s">
        <v>137</v>
      </c>
      <c r="BE330" s="189">
        <f>IF(N330="základní",J330,0)</f>
        <v>0</v>
      </c>
      <c r="BF330" s="189">
        <f>IF(N330="snížená",J330,0)</f>
        <v>0</v>
      </c>
      <c r="BG330" s="189">
        <f>IF(N330="zákl. přenesená",J330,0)</f>
        <v>0</v>
      </c>
      <c r="BH330" s="189">
        <f>IF(N330="sníž. přenesená",J330,0)</f>
        <v>0</v>
      </c>
      <c r="BI330" s="189">
        <f>IF(N330="nulová",J330,0)</f>
        <v>0</v>
      </c>
      <c r="BJ330" s="19" t="s">
        <v>80</v>
      </c>
      <c r="BK330" s="189">
        <f>ROUND(I330*H330,2)</f>
        <v>0</v>
      </c>
      <c r="BL330" s="19" t="s">
        <v>144</v>
      </c>
      <c r="BM330" s="188" t="s">
        <v>1748</v>
      </c>
    </row>
    <row r="331" spans="1:65" s="2" customFormat="1" ht="11.25" x14ac:dyDescent="0.2">
      <c r="A331" s="36"/>
      <c r="B331" s="37"/>
      <c r="C331" s="38"/>
      <c r="D331" s="190" t="s">
        <v>146</v>
      </c>
      <c r="E331" s="38"/>
      <c r="F331" s="191" t="s">
        <v>1749</v>
      </c>
      <c r="G331" s="38"/>
      <c r="H331" s="38"/>
      <c r="I331" s="192"/>
      <c r="J331" s="38"/>
      <c r="K331" s="38"/>
      <c r="L331" s="41"/>
      <c r="M331" s="193"/>
      <c r="N331" s="194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146</v>
      </c>
      <c r="AU331" s="19" t="s">
        <v>82</v>
      </c>
    </row>
    <row r="332" spans="1:65" s="13" customFormat="1" ht="11.25" x14ac:dyDescent="0.2">
      <c r="B332" s="195"/>
      <c r="C332" s="196"/>
      <c r="D332" s="197" t="s">
        <v>148</v>
      </c>
      <c r="E332" s="198" t="s">
        <v>19</v>
      </c>
      <c r="F332" s="199" t="s">
        <v>1750</v>
      </c>
      <c r="G332" s="196"/>
      <c r="H332" s="200">
        <v>19.64</v>
      </c>
      <c r="I332" s="201"/>
      <c r="J332" s="196"/>
      <c r="K332" s="196"/>
      <c r="L332" s="202"/>
      <c r="M332" s="203"/>
      <c r="N332" s="204"/>
      <c r="O332" s="204"/>
      <c r="P332" s="204"/>
      <c r="Q332" s="204"/>
      <c r="R332" s="204"/>
      <c r="S332" s="204"/>
      <c r="T332" s="205"/>
      <c r="AT332" s="206" t="s">
        <v>148</v>
      </c>
      <c r="AU332" s="206" t="s">
        <v>82</v>
      </c>
      <c r="AV332" s="13" t="s">
        <v>82</v>
      </c>
      <c r="AW332" s="13" t="s">
        <v>33</v>
      </c>
      <c r="AX332" s="13" t="s">
        <v>80</v>
      </c>
      <c r="AY332" s="206" t="s">
        <v>137</v>
      </c>
    </row>
    <row r="333" spans="1:65" s="2" customFormat="1" ht="24.2" customHeight="1" x14ac:dyDescent="0.2">
      <c r="A333" s="36"/>
      <c r="B333" s="37"/>
      <c r="C333" s="176" t="s">
        <v>464</v>
      </c>
      <c r="D333" s="176" t="s">
        <v>140</v>
      </c>
      <c r="E333" s="177" t="s">
        <v>1751</v>
      </c>
      <c r="F333" s="178" t="s">
        <v>1752</v>
      </c>
      <c r="G333" s="179" t="s">
        <v>200</v>
      </c>
      <c r="H333" s="180">
        <v>19.64</v>
      </c>
      <c r="I333" s="181"/>
      <c r="J333" s="182">
        <f>ROUND(I333*H333,2)</f>
        <v>0</v>
      </c>
      <c r="K333" s="183"/>
      <c r="L333" s="41"/>
      <c r="M333" s="184" t="s">
        <v>19</v>
      </c>
      <c r="N333" s="185" t="s">
        <v>43</v>
      </c>
      <c r="O333" s="66"/>
      <c r="P333" s="186">
        <f>O333*H333</f>
        <v>0</v>
      </c>
      <c r="Q333" s="186">
        <v>0</v>
      </c>
      <c r="R333" s="186">
        <f>Q333*H333</f>
        <v>0</v>
      </c>
      <c r="S333" s="186">
        <v>0</v>
      </c>
      <c r="T333" s="187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8" t="s">
        <v>144</v>
      </c>
      <c r="AT333" s="188" t="s">
        <v>140</v>
      </c>
      <c r="AU333" s="188" t="s">
        <v>82</v>
      </c>
      <c r="AY333" s="19" t="s">
        <v>137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19" t="s">
        <v>80</v>
      </c>
      <c r="BK333" s="189">
        <f>ROUND(I333*H333,2)</f>
        <v>0</v>
      </c>
      <c r="BL333" s="19" t="s">
        <v>144</v>
      </c>
      <c r="BM333" s="188" t="s">
        <v>1753</v>
      </c>
    </row>
    <row r="334" spans="1:65" s="2" customFormat="1" ht="11.25" x14ac:dyDescent="0.2">
      <c r="A334" s="36"/>
      <c r="B334" s="37"/>
      <c r="C334" s="38"/>
      <c r="D334" s="190" t="s">
        <v>146</v>
      </c>
      <c r="E334" s="38"/>
      <c r="F334" s="191" t="s">
        <v>1754</v>
      </c>
      <c r="G334" s="38"/>
      <c r="H334" s="38"/>
      <c r="I334" s="192"/>
      <c r="J334" s="38"/>
      <c r="K334" s="38"/>
      <c r="L334" s="41"/>
      <c r="M334" s="193"/>
      <c r="N334" s="194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146</v>
      </c>
      <c r="AU334" s="19" t="s">
        <v>82</v>
      </c>
    </row>
    <row r="335" spans="1:65" s="13" customFormat="1" ht="11.25" x14ac:dyDescent="0.2">
      <c r="B335" s="195"/>
      <c r="C335" s="196"/>
      <c r="D335" s="197" t="s">
        <v>148</v>
      </c>
      <c r="E335" s="198" t="s">
        <v>19</v>
      </c>
      <c r="F335" s="199" t="s">
        <v>1755</v>
      </c>
      <c r="G335" s="196"/>
      <c r="H335" s="200">
        <v>19.64</v>
      </c>
      <c r="I335" s="201"/>
      <c r="J335" s="196"/>
      <c r="K335" s="196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148</v>
      </c>
      <c r="AU335" s="206" t="s">
        <v>82</v>
      </c>
      <c r="AV335" s="13" t="s">
        <v>82</v>
      </c>
      <c r="AW335" s="13" t="s">
        <v>33</v>
      </c>
      <c r="AX335" s="13" t="s">
        <v>80</v>
      </c>
      <c r="AY335" s="206" t="s">
        <v>137</v>
      </c>
    </row>
    <row r="336" spans="1:65" s="2" customFormat="1" ht="24.2" customHeight="1" x14ac:dyDescent="0.2">
      <c r="A336" s="36"/>
      <c r="B336" s="37"/>
      <c r="C336" s="176" t="s">
        <v>472</v>
      </c>
      <c r="D336" s="176" t="s">
        <v>140</v>
      </c>
      <c r="E336" s="177" t="s">
        <v>1756</v>
      </c>
      <c r="F336" s="178" t="s">
        <v>1757</v>
      </c>
      <c r="G336" s="179" t="s">
        <v>143</v>
      </c>
      <c r="H336" s="180">
        <v>626.77499999999998</v>
      </c>
      <c r="I336" s="181"/>
      <c r="J336" s="182">
        <f>ROUND(I336*H336,2)</f>
        <v>0</v>
      </c>
      <c r="K336" s="183"/>
      <c r="L336" s="41"/>
      <c r="M336" s="184" t="s">
        <v>19</v>
      </c>
      <c r="N336" s="185" t="s">
        <v>43</v>
      </c>
      <c r="O336" s="66"/>
      <c r="P336" s="186">
        <f>O336*H336</f>
        <v>0</v>
      </c>
      <c r="Q336" s="186">
        <v>0</v>
      </c>
      <c r="R336" s="186">
        <f>Q336*H336</f>
        <v>0</v>
      </c>
      <c r="S336" s="186">
        <v>0</v>
      </c>
      <c r="T336" s="187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8" t="s">
        <v>144</v>
      </c>
      <c r="AT336" s="188" t="s">
        <v>140</v>
      </c>
      <c r="AU336" s="188" t="s">
        <v>82</v>
      </c>
      <c r="AY336" s="19" t="s">
        <v>137</v>
      </c>
      <c r="BE336" s="189">
        <f>IF(N336="základní",J336,0)</f>
        <v>0</v>
      </c>
      <c r="BF336" s="189">
        <f>IF(N336="snížená",J336,0)</f>
        <v>0</v>
      </c>
      <c r="BG336" s="189">
        <f>IF(N336="zákl. přenesená",J336,0)</f>
        <v>0</v>
      </c>
      <c r="BH336" s="189">
        <f>IF(N336="sníž. přenesená",J336,0)</f>
        <v>0</v>
      </c>
      <c r="BI336" s="189">
        <f>IF(N336="nulová",J336,0)</f>
        <v>0</v>
      </c>
      <c r="BJ336" s="19" t="s">
        <v>80</v>
      </c>
      <c r="BK336" s="189">
        <f>ROUND(I336*H336,2)</f>
        <v>0</v>
      </c>
      <c r="BL336" s="19" t="s">
        <v>144</v>
      </c>
      <c r="BM336" s="188" t="s">
        <v>1758</v>
      </c>
    </row>
    <row r="337" spans="1:65" s="2" customFormat="1" ht="11.25" x14ac:dyDescent="0.2">
      <c r="A337" s="36"/>
      <c r="B337" s="37"/>
      <c r="C337" s="38"/>
      <c r="D337" s="190" t="s">
        <v>146</v>
      </c>
      <c r="E337" s="38"/>
      <c r="F337" s="191" t="s">
        <v>1759</v>
      </c>
      <c r="G337" s="38"/>
      <c r="H337" s="38"/>
      <c r="I337" s="192"/>
      <c r="J337" s="38"/>
      <c r="K337" s="38"/>
      <c r="L337" s="41"/>
      <c r="M337" s="193"/>
      <c r="N337" s="194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146</v>
      </c>
      <c r="AU337" s="19" t="s">
        <v>82</v>
      </c>
    </row>
    <row r="338" spans="1:65" s="13" customFormat="1" ht="11.25" x14ac:dyDescent="0.2">
      <c r="B338" s="195"/>
      <c r="C338" s="196"/>
      <c r="D338" s="197" t="s">
        <v>148</v>
      </c>
      <c r="E338" s="198" t="s">
        <v>19</v>
      </c>
      <c r="F338" s="199" t="s">
        <v>1760</v>
      </c>
      <c r="G338" s="196"/>
      <c r="H338" s="200">
        <v>362.34</v>
      </c>
      <c r="I338" s="201"/>
      <c r="J338" s="196"/>
      <c r="K338" s="196"/>
      <c r="L338" s="202"/>
      <c r="M338" s="203"/>
      <c r="N338" s="204"/>
      <c r="O338" s="204"/>
      <c r="P338" s="204"/>
      <c r="Q338" s="204"/>
      <c r="R338" s="204"/>
      <c r="S338" s="204"/>
      <c r="T338" s="205"/>
      <c r="AT338" s="206" t="s">
        <v>148</v>
      </c>
      <c r="AU338" s="206" t="s">
        <v>82</v>
      </c>
      <c r="AV338" s="13" t="s">
        <v>82</v>
      </c>
      <c r="AW338" s="13" t="s">
        <v>33</v>
      </c>
      <c r="AX338" s="13" t="s">
        <v>72</v>
      </c>
      <c r="AY338" s="206" t="s">
        <v>137</v>
      </c>
    </row>
    <row r="339" spans="1:65" s="13" customFormat="1" ht="11.25" x14ac:dyDescent="0.2">
      <c r="B339" s="195"/>
      <c r="C339" s="196"/>
      <c r="D339" s="197" t="s">
        <v>148</v>
      </c>
      <c r="E339" s="198" t="s">
        <v>19</v>
      </c>
      <c r="F339" s="199" t="s">
        <v>1761</v>
      </c>
      <c r="G339" s="196"/>
      <c r="H339" s="200">
        <v>264.435</v>
      </c>
      <c r="I339" s="201"/>
      <c r="J339" s="196"/>
      <c r="K339" s="196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148</v>
      </c>
      <c r="AU339" s="206" t="s">
        <v>82</v>
      </c>
      <c r="AV339" s="13" t="s">
        <v>82</v>
      </c>
      <c r="AW339" s="13" t="s">
        <v>33</v>
      </c>
      <c r="AX339" s="13" t="s">
        <v>72</v>
      </c>
      <c r="AY339" s="206" t="s">
        <v>137</v>
      </c>
    </row>
    <row r="340" spans="1:65" s="15" customFormat="1" ht="11.25" x14ac:dyDescent="0.2">
      <c r="B340" s="217"/>
      <c r="C340" s="218"/>
      <c r="D340" s="197" t="s">
        <v>148</v>
      </c>
      <c r="E340" s="219" t="s">
        <v>19</v>
      </c>
      <c r="F340" s="220" t="s">
        <v>189</v>
      </c>
      <c r="G340" s="218"/>
      <c r="H340" s="221">
        <v>626.77499999999998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148</v>
      </c>
      <c r="AU340" s="227" t="s">
        <v>82</v>
      </c>
      <c r="AV340" s="15" t="s">
        <v>144</v>
      </c>
      <c r="AW340" s="15" t="s">
        <v>33</v>
      </c>
      <c r="AX340" s="15" t="s">
        <v>80</v>
      </c>
      <c r="AY340" s="227" t="s">
        <v>137</v>
      </c>
    </row>
    <row r="341" spans="1:65" s="2" customFormat="1" ht="24.2" customHeight="1" x14ac:dyDescent="0.2">
      <c r="A341" s="36"/>
      <c r="B341" s="37"/>
      <c r="C341" s="176" t="s">
        <v>478</v>
      </c>
      <c r="D341" s="176" t="s">
        <v>140</v>
      </c>
      <c r="E341" s="177" t="s">
        <v>1762</v>
      </c>
      <c r="F341" s="178" t="s">
        <v>1763</v>
      </c>
      <c r="G341" s="179" t="s">
        <v>143</v>
      </c>
      <c r="H341" s="180">
        <v>37606.5</v>
      </c>
      <c r="I341" s="181"/>
      <c r="J341" s="182">
        <f>ROUND(I341*H341,2)</f>
        <v>0</v>
      </c>
      <c r="K341" s="183"/>
      <c r="L341" s="41"/>
      <c r="M341" s="184" t="s">
        <v>19</v>
      </c>
      <c r="N341" s="185" t="s">
        <v>43</v>
      </c>
      <c r="O341" s="66"/>
      <c r="P341" s="186">
        <f>O341*H341</f>
        <v>0</v>
      </c>
      <c r="Q341" s="186">
        <v>0</v>
      </c>
      <c r="R341" s="186">
        <f>Q341*H341</f>
        <v>0</v>
      </c>
      <c r="S341" s="186">
        <v>0</v>
      </c>
      <c r="T341" s="187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8" t="s">
        <v>144</v>
      </c>
      <c r="AT341" s="188" t="s">
        <v>140</v>
      </c>
      <c r="AU341" s="188" t="s">
        <v>82</v>
      </c>
      <c r="AY341" s="19" t="s">
        <v>137</v>
      </c>
      <c r="BE341" s="189">
        <f>IF(N341="základní",J341,0)</f>
        <v>0</v>
      </c>
      <c r="BF341" s="189">
        <f>IF(N341="snížená",J341,0)</f>
        <v>0</v>
      </c>
      <c r="BG341" s="189">
        <f>IF(N341="zákl. přenesená",J341,0)</f>
        <v>0</v>
      </c>
      <c r="BH341" s="189">
        <f>IF(N341="sníž. přenesená",J341,0)</f>
        <v>0</v>
      </c>
      <c r="BI341" s="189">
        <f>IF(N341="nulová",J341,0)</f>
        <v>0</v>
      </c>
      <c r="BJ341" s="19" t="s">
        <v>80</v>
      </c>
      <c r="BK341" s="189">
        <f>ROUND(I341*H341,2)</f>
        <v>0</v>
      </c>
      <c r="BL341" s="19" t="s">
        <v>144</v>
      </c>
      <c r="BM341" s="188" t="s">
        <v>1764</v>
      </c>
    </row>
    <row r="342" spans="1:65" s="2" customFormat="1" ht="11.25" x14ac:dyDescent="0.2">
      <c r="A342" s="36"/>
      <c r="B342" s="37"/>
      <c r="C342" s="38"/>
      <c r="D342" s="190" t="s">
        <v>146</v>
      </c>
      <c r="E342" s="38"/>
      <c r="F342" s="191" t="s">
        <v>1765</v>
      </c>
      <c r="G342" s="38"/>
      <c r="H342" s="38"/>
      <c r="I342" s="192"/>
      <c r="J342" s="38"/>
      <c r="K342" s="38"/>
      <c r="L342" s="41"/>
      <c r="M342" s="193"/>
      <c r="N342" s="194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146</v>
      </c>
      <c r="AU342" s="19" t="s">
        <v>82</v>
      </c>
    </row>
    <row r="343" spans="1:65" s="13" customFormat="1" ht="11.25" x14ac:dyDescent="0.2">
      <c r="B343" s="195"/>
      <c r="C343" s="196"/>
      <c r="D343" s="197" t="s">
        <v>148</v>
      </c>
      <c r="E343" s="196"/>
      <c r="F343" s="199" t="s">
        <v>1766</v>
      </c>
      <c r="G343" s="196"/>
      <c r="H343" s="200">
        <v>37606.5</v>
      </c>
      <c r="I343" s="201"/>
      <c r="J343" s="196"/>
      <c r="K343" s="196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148</v>
      </c>
      <c r="AU343" s="206" t="s">
        <v>82</v>
      </c>
      <c r="AV343" s="13" t="s">
        <v>82</v>
      </c>
      <c r="AW343" s="13" t="s">
        <v>4</v>
      </c>
      <c r="AX343" s="13" t="s">
        <v>80</v>
      </c>
      <c r="AY343" s="206" t="s">
        <v>137</v>
      </c>
    </row>
    <row r="344" spans="1:65" s="2" customFormat="1" ht="24.2" customHeight="1" x14ac:dyDescent="0.2">
      <c r="A344" s="36"/>
      <c r="B344" s="37"/>
      <c r="C344" s="176" t="s">
        <v>484</v>
      </c>
      <c r="D344" s="176" t="s">
        <v>140</v>
      </c>
      <c r="E344" s="177" t="s">
        <v>1767</v>
      </c>
      <c r="F344" s="178" t="s">
        <v>1768</v>
      </c>
      <c r="G344" s="179" t="s">
        <v>143</v>
      </c>
      <c r="H344" s="180">
        <v>626.77499999999998</v>
      </c>
      <c r="I344" s="181"/>
      <c r="J344" s="182">
        <f>ROUND(I344*H344,2)</f>
        <v>0</v>
      </c>
      <c r="K344" s="183"/>
      <c r="L344" s="41"/>
      <c r="M344" s="184" t="s">
        <v>19</v>
      </c>
      <c r="N344" s="185" t="s">
        <v>43</v>
      </c>
      <c r="O344" s="66"/>
      <c r="P344" s="186">
        <f>O344*H344</f>
        <v>0</v>
      </c>
      <c r="Q344" s="186">
        <v>0</v>
      </c>
      <c r="R344" s="186">
        <f>Q344*H344</f>
        <v>0</v>
      </c>
      <c r="S344" s="186">
        <v>0</v>
      </c>
      <c r="T344" s="187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8" t="s">
        <v>144</v>
      </c>
      <c r="AT344" s="188" t="s">
        <v>140</v>
      </c>
      <c r="AU344" s="188" t="s">
        <v>82</v>
      </c>
      <c r="AY344" s="19" t="s">
        <v>137</v>
      </c>
      <c r="BE344" s="189">
        <f>IF(N344="základní",J344,0)</f>
        <v>0</v>
      </c>
      <c r="BF344" s="189">
        <f>IF(N344="snížená",J344,0)</f>
        <v>0</v>
      </c>
      <c r="BG344" s="189">
        <f>IF(N344="zákl. přenesená",J344,0)</f>
        <v>0</v>
      </c>
      <c r="BH344" s="189">
        <f>IF(N344="sníž. přenesená",J344,0)</f>
        <v>0</v>
      </c>
      <c r="BI344" s="189">
        <f>IF(N344="nulová",J344,0)</f>
        <v>0</v>
      </c>
      <c r="BJ344" s="19" t="s">
        <v>80</v>
      </c>
      <c r="BK344" s="189">
        <f>ROUND(I344*H344,2)</f>
        <v>0</v>
      </c>
      <c r="BL344" s="19" t="s">
        <v>144</v>
      </c>
      <c r="BM344" s="188" t="s">
        <v>1769</v>
      </c>
    </row>
    <row r="345" spans="1:65" s="2" customFormat="1" ht="11.25" x14ac:dyDescent="0.2">
      <c r="A345" s="36"/>
      <c r="B345" s="37"/>
      <c r="C345" s="38"/>
      <c r="D345" s="190" t="s">
        <v>146</v>
      </c>
      <c r="E345" s="38"/>
      <c r="F345" s="191" t="s">
        <v>1770</v>
      </c>
      <c r="G345" s="38"/>
      <c r="H345" s="38"/>
      <c r="I345" s="192"/>
      <c r="J345" s="38"/>
      <c r="K345" s="38"/>
      <c r="L345" s="41"/>
      <c r="M345" s="193"/>
      <c r="N345" s="194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146</v>
      </c>
      <c r="AU345" s="19" t="s">
        <v>82</v>
      </c>
    </row>
    <row r="346" spans="1:65" s="12" customFormat="1" ht="22.9" customHeight="1" x14ac:dyDescent="0.2">
      <c r="B346" s="160"/>
      <c r="C346" s="161"/>
      <c r="D346" s="162" t="s">
        <v>71</v>
      </c>
      <c r="E346" s="174" t="s">
        <v>544</v>
      </c>
      <c r="F346" s="174" t="s">
        <v>545</v>
      </c>
      <c r="G346" s="161"/>
      <c r="H346" s="161"/>
      <c r="I346" s="164"/>
      <c r="J346" s="175">
        <f>BK346</f>
        <v>0</v>
      </c>
      <c r="K346" s="161"/>
      <c r="L346" s="166"/>
      <c r="M346" s="167"/>
      <c r="N346" s="168"/>
      <c r="O346" s="168"/>
      <c r="P346" s="169">
        <f>SUM(P347:P401)</f>
        <v>0</v>
      </c>
      <c r="Q346" s="168"/>
      <c r="R346" s="169">
        <f>SUM(R347:R401)</f>
        <v>0</v>
      </c>
      <c r="S346" s="168"/>
      <c r="T346" s="170">
        <f>SUM(T347:T401)</f>
        <v>13.480650000000001</v>
      </c>
      <c r="AR346" s="171" t="s">
        <v>80</v>
      </c>
      <c r="AT346" s="172" t="s">
        <v>71</v>
      </c>
      <c r="AU346" s="172" t="s">
        <v>80</v>
      </c>
      <c r="AY346" s="171" t="s">
        <v>137</v>
      </c>
      <c r="BK346" s="173">
        <f>SUM(BK347:BK401)</f>
        <v>0</v>
      </c>
    </row>
    <row r="347" spans="1:65" s="2" customFormat="1" ht="33" customHeight="1" x14ac:dyDescent="0.2">
      <c r="A347" s="36"/>
      <c r="B347" s="37"/>
      <c r="C347" s="176" t="s">
        <v>490</v>
      </c>
      <c r="D347" s="176" t="s">
        <v>140</v>
      </c>
      <c r="E347" s="177" t="s">
        <v>1771</v>
      </c>
      <c r="F347" s="178" t="s">
        <v>1772</v>
      </c>
      <c r="G347" s="179" t="s">
        <v>143</v>
      </c>
      <c r="H347" s="180">
        <v>17.812999999999999</v>
      </c>
      <c r="I347" s="181"/>
      <c r="J347" s="182">
        <f>ROUND(I347*H347,2)</f>
        <v>0</v>
      </c>
      <c r="K347" s="183"/>
      <c r="L347" s="41"/>
      <c r="M347" s="184" t="s">
        <v>19</v>
      </c>
      <c r="N347" s="185" t="s">
        <v>43</v>
      </c>
      <c r="O347" s="66"/>
      <c r="P347" s="186">
        <f>O347*H347</f>
        <v>0</v>
      </c>
      <c r="Q347" s="186">
        <v>0</v>
      </c>
      <c r="R347" s="186">
        <f>Q347*H347</f>
        <v>0</v>
      </c>
      <c r="S347" s="186">
        <v>0.22</v>
      </c>
      <c r="T347" s="187">
        <f>S347*H347</f>
        <v>3.9188599999999996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8" t="s">
        <v>144</v>
      </c>
      <c r="AT347" s="188" t="s">
        <v>140</v>
      </c>
      <c r="AU347" s="188" t="s">
        <v>82</v>
      </c>
      <c r="AY347" s="19" t="s">
        <v>137</v>
      </c>
      <c r="BE347" s="189">
        <f>IF(N347="základní",J347,0)</f>
        <v>0</v>
      </c>
      <c r="BF347" s="189">
        <f>IF(N347="snížená",J347,0)</f>
        <v>0</v>
      </c>
      <c r="BG347" s="189">
        <f>IF(N347="zákl. přenesená",J347,0)</f>
        <v>0</v>
      </c>
      <c r="BH347" s="189">
        <f>IF(N347="sníž. přenesená",J347,0)</f>
        <v>0</v>
      </c>
      <c r="BI347" s="189">
        <f>IF(N347="nulová",J347,0)</f>
        <v>0</v>
      </c>
      <c r="BJ347" s="19" t="s">
        <v>80</v>
      </c>
      <c r="BK347" s="189">
        <f>ROUND(I347*H347,2)</f>
        <v>0</v>
      </c>
      <c r="BL347" s="19" t="s">
        <v>144</v>
      </c>
      <c r="BM347" s="188" t="s">
        <v>1773</v>
      </c>
    </row>
    <row r="348" spans="1:65" s="2" customFormat="1" ht="11.25" x14ac:dyDescent="0.2">
      <c r="A348" s="36"/>
      <c r="B348" s="37"/>
      <c r="C348" s="38"/>
      <c r="D348" s="190" t="s">
        <v>146</v>
      </c>
      <c r="E348" s="38"/>
      <c r="F348" s="191" t="s">
        <v>1774</v>
      </c>
      <c r="G348" s="38"/>
      <c r="H348" s="38"/>
      <c r="I348" s="192"/>
      <c r="J348" s="38"/>
      <c r="K348" s="38"/>
      <c r="L348" s="41"/>
      <c r="M348" s="193"/>
      <c r="N348" s="194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146</v>
      </c>
      <c r="AU348" s="19" t="s">
        <v>82</v>
      </c>
    </row>
    <row r="349" spans="1:65" s="13" customFormat="1" ht="11.25" x14ac:dyDescent="0.2">
      <c r="B349" s="195"/>
      <c r="C349" s="196"/>
      <c r="D349" s="197" t="s">
        <v>148</v>
      </c>
      <c r="E349" s="198" t="s">
        <v>19</v>
      </c>
      <c r="F349" s="199" t="s">
        <v>1775</v>
      </c>
      <c r="G349" s="196"/>
      <c r="H349" s="200">
        <v>17.812999999999999</v>
      </c>
      <c r="I349" s="201"/>
      <c r="J349" s="196"/>
      <c r="K349" s="196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148</v>
      </c>
      <c r="AU349" s="206" t="s">
        <v>82</v>
      </c>
      <c r="AV349" s="13" t="s">
        <v>82</v>
      </c>
      <c r="AW349" s="13" t="s">
        <v>33</v>
      </c>
      <c r="AX349" s="13" t="s">
        <v>80</v>
      </c>
      <c r="AY349" s="206" t="s">
        <v>137</v>
      </c>
    </row>
    <row r="350" spans="1:65" s="2" customFormat="1" ht="16.5" customHeight="1" x14ac:dyDescent="0.2">
      <c r="A350" s="36"/>
      <c r="B350" s="37"/>
      <c r="C350" s="176" t="s">
        <v>495</v>
      </c>
      <c r="D350" s="176" t="s">
        <v>140</v>
      </c>
      <c r="E350" s="177" t="s">
        <v>1776</v>
      </c>
      <c r="F350" s="178" t="s">
        <v>1777</v>
      </c>
      <c r="G350" s="179" t="s">
        <v>143</v>
      </c>
      <c r="H350" s="180">
        <v>1.35</v>
      </c>
      <c r="I350" s="181"/>
      <c r="J350" s="182">
        <f>ROUND(I350*H350,2)</f>
        <v>0</v>
      </c>
      <c r="K350" s="183"/>
      <c r="L350" s="41"/>
      <c r="M350" s="184" t="s">
        <v>19</v>
      </c>
      <c r="N350" s="185" t="s">
        <v>43</v>
      </c>
      <c r="O350" s="66"/>
      <c r="P350" s="186">
        <f>O350*H350</f>
        <v>0</v>
      </c>
      <c r="Q350" s="186">
        <v>0</v>
      </c>
      <c r="R350" s="186">
        <f>Q350*H350</f>
        <v>0</v>
      </c>
      <c r="S350" s="186">
        <v>4.8000000000000001E-2</v>
      </c>
      <c r="T350" s="187">
        <f>S350*H350</f>
        <v>6.480000000000001E-2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8" t="s">
        <v>144</v>
      </c>
      <c r="AT350" s="188" t="s">
        <v>140</v>
      </c>
      <c r="AU350" s="188" t="s">
        <v>82</v>
      </c>
      <c r="AY350" s="19" t="s">
        <v>137</v>
      </c>
      <c r="BE350" s="189">
        <f>IF(N350="základní",J350,0)</f>
        <v>0</v>
      </c>
      <c r="BF350" s="189">
        <f>IF(N350="snížená",J350,0)</f>
        <v>0</v>
      </c>
      <c r="BG350" s="189">
        <f>IF(N350="zákl. přenesená",J350,0)</f>
        <v>0</v>
      </c>
      <c r="BH350" s="189">
        <f>IF(N350="sníž. přenesená",J350,0)</f>
        <v>0</v>
      </c>
      <c r="BI350" s="189">
        <f>IF(N350="nulová",J350,0)</f>
        <v>0</v>
      </c>
      <c r="BJ350" s="19" t="s">
        <v>80</v>
      </c>
      <c r="BK350" s="189">
        <f>ROUND(I350*H350,2)</f>
        <v>0</v>
      </c>
      <c r="BL350" s="19" t="s">
        <v>144</v>
      </c>
      <c r="BM350" s="188" t="s">
        <v>1778</v>
      </c>
    </row>
    <row r="351" spans="1:65" s="2" customFormat="1" ht="11.25" x14ac:dyDescent="0.2">
      <c r="A351" s="36"/>
      <c r="B351" s="37"/>
      <c r="C351" s="38"/>
      <c r="D351" s="190" t="s">
        <v>146</v>
      </c>
      <c r="E351" s="38"/>
      <c r="F351" s="191" t="s">
        <v>1779</v>
      </c>
      <c r="G351" s="38"/>
      <c r="H351" s="38"/>
      <c r="I351" s="192"/>
      <c r="J351" s="38"/>
      <c r="K351" s="38"/>
      <c r="L351" s="41"/>
      <c r="M351" s="193"/>
      <c r="N351" s="194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146</v>
      </c>
      <c r="AU351" s="19" t="s">
        <v>82</v>
      </c>
    </row>
    <row r="352" spans="1:65" s="13" customFormat="1" ht="11.25" x14ac:dyDescent="0.2">
      <c r="B352" s="195"/>
      <c r="C352" s="196"/>
      <c r="D352" s="197" t="s">
        <v>148</v>
      </c>
      <c r="E352" s="198" t="s">
        <v>19</v>
      </c>
      <c r="F352" s="199" t="s">
        <v>1780</v>
      </c>
      <c r="G352" s="196"/>
      <c r="H352" s="200">
        <v>1.35</v>
      </c>
      <c r="I352" s="201"/>
      <c r="J352" s="196"/>
      <c r="K352" s="196"/>
      <c r="L352" s="202"/>
      <c r="M352" s="203"/>
      <c r="N352" s="204"/>
      <c r="O352" s="204"/>
      <c r="P352" s="204"/>
      <c r="Q352" s="204"/>
      <c r="R352" s="204"/>
      <c r="S352" s="204"/>
      <c r="T352" s="205"/>
      <c r="AT352" s="206" t="s">
        <v>148</v>
      </c>
      <c r="AU352" s="206" t="s">
        <v>82</v>
      </c>
      <c r="AV352" s="13" t="s">
        <v>82</v>
      </c>
      <c r="AW352" s="13" t="s">
        <v>33</v>
      </c>
      <c r="AX352" s="13" t="s">
        <v>80</v>
      </c>
      <c r="AY352" s="206" t="s">
        <v>137</v>
      </c>
    </row>
    <row r="353" spans="1:65" s="2" customFormat="1" ht="16.5" customHeight="1" x14ac:dyDescent="0.2">
      <c r="A353" s="36"/>
      <c r="B353" s="37"/>
      <c r="C353" s="176" t="s">
        <v>504</v>
      </c>
      <c r="D353" s="176" t="s">
        <v>140</v>
      </c>
      <c r="E353" s="177" t="s">
        <v>1781</v>
      </c>
      <c r="F353" s="178" t="s">
        <v>1782</v>
      </c>
      <c r="G353" s="179" t="s">
        <v>143</v>
      </c>
      <c r="H353" s="180">
        <v>49.326000000000001</v>
      </c>
      <c r="I353" s="181"/>
      <c r="J353" s="182">
        <f>ROUND(I353*H353,2)</f>
        <v>0</v>
      </c>
      <c r="K353" s="183"/>
      <c r="L353" s="41"/>
      <c r="M353" s="184" t="s">
        <v>19</v>
      </c>
      <c r="N353" s="185" t="s">
        <v>43</v>
      </c>
      <c r="O353" s="66"/>
      <c r="P353" s="186">
        <f>O353*H353</f>
        <v>0</v>
      </c>
      <c r="Q353" s="186">
        <v>0</v>
      </c>
      <c r="R353" s="186">
        <f>Q353*H353</f>
        <v>0</v>
      </c>
      <c r="S353" s="186">
        <v>3.7999999999999999E-2</v>
      </c>
      <c r="T353" s="187">
        <f>S353*H353</f>
        <v>1.8743879999999999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8" t="s">
        <v>144</v>
      </c>
      <c r="AT353" s="188" t="s">
        <v>140</v>
      </c>
      <c r="AU353" s="188" t="s">
        <v>82</v>
      </c>
      <c r="AY353" s="19" t="s">
        <v>137</v>
      </c>
      <c r="BE353" s="189">
        <f>IF(N353="základní",J353,0)</f>
        <v>0</v>
      </c>
      <c r="BF353" s="189">
        <f>IF(N353="snížená",J353,0)</f>
        <v>0</v>
      </c>
      <c r="BG353" s="189">
        <f>IF(N353="zákl. přenesená",J353,0)</f>
        <v>0</v>
      </c>
      <c r="BH353" s="189">
        <f>IF(N353="sníž. přenesená",J353,0)</f>
        <v>0</v>
      </c>
      <c r="BI353" s="189">
        <f>IF(N353="nulová",J353,0)</f>
        <v>0</v>
      </c>
      <c r="BJ353" s="19" t="s">
        <v>80</v>
      </c>
      <c r="BK353" s="189">
        <f>ROUND(I353*H353,2)</f>
        <v>0</v>
      </c>
      <c r="BL353" s="19" t="s">
        <v>144</v>
      </c>
      <c r="BM353" s="188" t="s">
        <v>1783</v>
      </c>
    </row>
    <row r="354" spans="1:65" s="2" customFormat="1" ht="11.25" x14ac:dyDescent="0.2">
      <c r="A354" s="36"/>
      <c r="B354" s="37"/>
      <c r="C354" s="38"/>
      <c r="D354" s="190" t="s">
        <v>146</v>
      </c>
      <c r="E354" s="38"/>
      <c r="F354" s="191" t="s">
        <v>1784</v>
      </c>
      <c r="G354" s="38"/>
      <c r="H354" s="38"/>
      <c r="I354" s="192"/>
      <c r="J354" s="38"/>
      <c r="K354" s="38"/>
      <c r="L354" s="41"/>
      <c r="M354" s="193"/>
      <c r="N354" s="194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146</v>
      </c>
      <c r="AU354" s="19" t="s">
        <v>82</v>
      </c>
    </row>
    <row r="355" spans="1:65" s="13" customFormat="1" ht="11.25" x14ac:dyDescent="0.2">
      <c r="B355" s="195"/>
      <c r="C355" s="196"/>
      <c r="D355" s="197" t="s">
        <v>148</v>
      </c>
      <c r="E355" s="198" t="s">
        <v>19</v>
      </c>
      <c r="F355" s="199" t="s">
        <v>1785</v>
      </c>
      <c r="G355" s="196"/>
      <c r="H355" s="200">
        <v>49.326000000000001</v>
      </c>
      <c r="I355" s="201"/>
      <c r="J355" s="196"/>
      <c r="K355" s="196"/>
      <c r="L355" s="202"/>
      <c r="M355" s="203"/>
      <c r="N355" s="204"/>
      <c r="O355" s="204"/>
      <c r="P355" s="204"/>
      <c r="Q355" s="204"/>
      <c r="R355" s="204"/>
      <c r="S355" s="204"/>
      <c r="T355" s="205"/>
      <c r="AT355" s="206" t="s">
        <v>148</v>
      </c>
      <c r="AU355" s="206" t="s">
        <v>82</v>
      </c>
      <c r="AV355" s="13" t="s">
        <v>82</v>
      </c>
      <c r="AW355" s="13" t="s">
        <v>33</v>
      </c>
      <c r="AX355" s="13" t="s">
        <v>80</v>
      </c>
      <c r="AY355" s="206" t="s">
        <v>137</v>
      </c>
    </row>
    <row r="356" spans="1:65" s="2" customFormat="1" ht="16.5" customHeight="1" x14ac:dyDescent="0.2">
      <c r="A356" s="36"/>
      <c r="B356" s="37"/>
      <c r="C356" s="176" t="s">
        <v>513</v>
      </c>
      <c r="D356" s="176" t="s">
        <v>140</v>
      </c>
      <c r="E356" s="177" t="s">
        <v>1786</v>
      </c>
      <c r="F356" s="178" t="s">
        <v>1787</v>
      </c>
      <c r="G356" s="179" t="s">
        <v>143</v>
      </c>
      <c r="H356" s="180">
        <v>52.063000000000002</v>
      </c>
      <c r="I356" s="181"/>
      <c r="J356" s="182">
        <f>ROUND(I356*H356,2)</f>
        <v>0</v>
      </c>
      <c r="K356" s="183"/>
      <c r="L356" s="41"/>
      <c r="M356" s="184" t="s">
        <v>19</v>
      </c>
      <c r="N356" s="185" t="s">
        <v>43</v>
      </c>
      <c r="O356" s="66"/>
      <c r="P356" s="186">
        <f>O356*H356</f>
        <v>0</v>
      </c>
      <c r="Q356" s="186">
        <v>0</v>
      </c>
      <c r="R356" s="186">
        <f>Q356*H356</f>
        <v>0</v>
      </c>
      <c r="S356" s="186">
        <v>3.4000000000000002E-2</v>
      </c>
      <c r="T356" s="187">
        <f>S356*H356</f>
        <v>1.7701420000000001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8" t="s">
        <v>144</v>
      </c>
      <c r="AT356" s="188" t="s">
        <v>140</v>
      </c>
      <c r="AU356" s="188" t="s">
        <v>82</v>
      </c>
      <c r="AY356" s="19" t="s">
        <v>137</v>
      </c>
      <c r="BE356" s="189">
        <f>IF(N356="základní",J356,0)</f>
        <v>0</v>
      </c>
      <c r="BF356" s="189">
        <f>IF(N356="snížená",J356,0)</f>
        <v>0</v>
      </c>
      <c r="BG356" s="189">
        <f>IF(N356="zákl. přenesená",J356,0)</f>
        <v>0</v>
      </c>
      <c r="BH356" s="189">
        <f>IF(N356="sníž. přenesená",J356,0)</f>
        <v>0</v>
      </c>
      <c r="BI356" s="189">
        <f>IF(N356="nulová",J356,0)</f>
        <v>0</v>
      </c>
      <c r="BJ356" s="19" t="s">
        <v>80</v>
      </c>
      <c r="BK356" s="189">
        <f>ROUND(I356*H356,2)</f>
        <v>0</v>
      </c>
      <c r="BL356" s="19" t="s">
        <v>144</v>
      </c>
      <c r="BM356" s="188" t="s">
        <v>1788</v>
      </c>
    </row>
    <row r="357" spans="1:65" s="2" customFormat="1" ht="11.25" x14ac:dyDescent="0.2">
      <c r="A357" s="36"/>
      <c r="B357" s="37"/>
      <c r="C357" s="38"/>
      <c r="D357" s="190" t="s">
        <v>146</v>
      </c>
      <c r="E357" s="38"/>
      <c r="F357" s="191" t="s">
        <v>1789</v>
      </c>
      <c r="G357" s="38"/>
      <c r="H357" s="38"/>
      <c r="I357" s="192"/>
      <c r="J357" s="38"/>
      <c r="K357" s="38"/>
      <c r="L357" s="41"/>
      <c r="M357" s="193"/>
      <c r="N357" s="194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146</v>
      </c>
      <c r="AU357" s="19" t="s">
        <v>82</v>
      </c>
    </row>
    <row r="358" spans="1:65" s="13" customFormat="1" ht="11.25" x14ac:dyDescent="0.2">
      <c r="B358" s="195"/>
      <c r="C358" s="196"/>
      <c r="D358" s="197" t="s">
        <v>148</v>
      </c>
      <c r="E358" s="198" t="s">
        <v>19</v>
      </c>
      <c r="F358" s="199" t="s">
        <v>1790</v>
      </c>
      <c r="G358" s="196"/>
      <c r="H358" s="200">
        <v>52.063000000000002</v>
      </c>
      <c r="I358" s="201"/>
      <c r="J358" s="196"/>
      <c r="K358" s="196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148</v>
      </c>
      <c r="AU358" s="206" t="s">
        <v>82</v>
      </c>
      <c r="AV358" s="13" t="s">
        <v>82</v>
      </c>
      <c r="AW358" s="13" t="s">
        <v>33</v>
      </c>
      <c r="AX358" s="13" t="s">
        <v>80</v>
      </c>
      <c r="AY358" s="206" t="s">
        <v>137</v>
      </c>
    </row>
    <row r="359" spans="1:65" s="2" customFormat="1" ht="16.5" customHeight="1" x14ac:dyDescent="0.2">
      <c r="A359" s="36"/>
      <c r="B359" s="37"/>
      <c r="C359" s="176" t="s">
        <v>519</v>
      </c>
      <c r="D359" s="176" t="s">
        <v>140</v>
      </c>
      <c r="E359" s="177" t="s">
        <v>1791</v>
      </c>
      <c r="F359" s="178" t="s">
        <v>1792</v>
      </c>
      <c r="G359" s="179" t="s">
        <v>143</v>
      </c>
      <c r="H359" s="180">
        <v>3.69</v>
      </c>
      <c r="I359" s="181"/>
      <c r="J359" s="182">
        <f>ROUND(I359*H359,2)</f>
        <v>0</v>
      </c>
      <c r="K359" s="183"/>
      <c r="L359" s="41"/>
      <c r="M359" s="184" t="s">
        <v>19</v>
      </c>
      <c r="N359" s="185" t="s">
        <v>43</v>
      </c>
      <c r="O359" s="66"/>
      <c r="P359" s="186">
        <f>O359*H359</f>
        <v>0</v>
      </c>
      <c r="Q359" s="186">
        <v>0</v>
      </c>
      <c r="R359" s="186">
        <f>Q359*H359</f>
        <v>0</v>
      </c>
      <c r="S359" s="186">
        <v>8.7999999999999995E-2</v>
      </c>
      <c r="T359" s="187">
        <f>S359*H359</f>
        <v>0.32471999999999995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8" t="s">
        <v>144</v>
      </c>
      <c r="AT359" s="188" t="s">
        <v>140</v>
      </c>
      <c r="AU359" s="188" t="s">
        <v>82</v>
      </c>
      <c r="AY359" s="19" t="s">
        <v>137</v>
      </c>
      <c r="BE359" s="189">
        <f>IF(N359="základní",J359,0)</f>
        <v>0</v>
      </c>
      <c r="BF359" s="189">
        <f>IF(N359="snížená",J359,0)</f>
        <v>0</v>
      </c>
      <c r="BG359" s="189">
        <f>IF(N359="zákl. přenesená",J359,0)</f>
        <v>0</v>
      </c>
      <c r="BH359" s="189">
        <f>IF(N359="sníž. přenesená",J359,0)</f>
        <v>0</v>
      </c>
      <c r="BI359" s="189">
        <f>IF(N359="nulová",J359,0)</f>
        <v>0</v>
      </c>
      <c r="BJ359" s="19" t="s">
        <v>80</v>
      </c>
      <c r="BK359" s="189">
        <f>ROUND(I359*H359,2)</f>
        <v>0</v>
      </c>
      <c r="BL359" s="19" t="s">
        <v>144</v>
      </c>
      <c r="BM359" s="188" t="s">
        <v>1793</v>
      </c>
    </row>
    <row r="360" spans="1:65" s="2" customFormat="1" ht="11.25" x14ac:dyDescent="0.2">
      <c r="A360" s="36"/>
      <c r="B360" s="37"/>
      <c r="C360" s="38"/>
      <c r="D360" s="190" t="s">
        <v>146</v>
      </c>
      <c r="E360" s="38"/>
      <c r="F360" s="191" t="s">
        <v>1794</v>
      </c>
      <c r="G360" s="38"/>
      <c r="H360" s="38"/>
      <c r="I360" s="192"/>
      <c r="J360" s="38"/>
      <c r="K360" s="38"/>
      <c r="L360" s="41"/>
      <c r="M360" s="193"/>
      <c r="N360" s="194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146</v>
      </c>
      <c r="AU360" s="19" t="s">
        <v>82</v>
      </c>
    </row>
    <row r="361" spans="1:65" s="13" customFormat="1" ht="11.25" x14ac:dyDescent="0.2">
      <c r="B361" s="195"/>
      <c r="C361" s="196"/>
      <c r="D361" s="197" t="s">
        <v>148</v>
      </c>
      <c r="E361" s="198" t="s">
        <v>19</v>
      </c>
      <c r="F361" s="199" t="s">
        <v>1689</v>
      </c>
      <c r="G361" s="196"/>
      <c r="H361" s="200">
        <v>3.69</v>
      </c>
      <c r="I361" s="201"/>
      <c r="J361" s="196"/>
      <c r="K361" s="196"/>
      <c r="L361" s="202"/>
      <c r="M361" s="203"/>
      <c r="N361" s="204"/>
      <c r="O361" s="204"/>
      <c r="P361" s="204"/>
      <c r="Q361" s="204"/>
      <c r="R361" s="204"/>
      <c r="S361" s="204"/>
      <c r="T361" s="205"/>
      <c r="AT361" s="206" t="s">
        <v>148</v>
      </c>
      <c r="AU361" s="206" t="s">
        <v>82</v>
      </c>
      <c r="AV361" s="13" t="s">
        <v>82</v>
      </c>
      <c r="AW361" s="13" t="s">
        <v>33</v>
      </c>
      <c r="AX361" s="13" t="s">
        <v>80</v>
      </c>
      <c r="AY361" s="206" t="s">
        <v>137</v>
      </c>
    </row>
    <row r="362" spans="1:65" s="2" customFormat="1" ht="24.2" customHeight="1" x14ac:dyDescent="0.2">
      <c r="A362" s="36"/>
      <c r="B362" s="37"/>
      <c r="C362" s="176" t="s">
        <v>525</v>
      </c>
      <c r="D362" s="176" t="s">
        <v>140</v>
      </c>
      <c r="E362" s="177" t="s">
        <v>1795</v>
      </c>
      <c r="F362" s="178" t="s">
        <v>1796</v>
      </c>
      <c r="G362" s="179" t="s">
        <v>143</v>
      </c>
      <c r="H362" s="180">
        <v>552.774</v>
      </c>
      <c r="I362" s="181"/>
      <c r="J362" s="182">
        <f>ROUND(I362*H362,2)</f>
        <v>0</v>
      </c>
      <c r="K362" s="183"/>
      <c r="L362" s="41"/>
      <c r="M362" s="184" t="s">
        <v>19</v>
      </c>
      <c r="N362" s="185" t="s">
        <v>43</v>
      </c>
      <c r="O362" s="66"/>
      <c r="P362" s="186">
        <f>O362*H362</f>
        <v>0</v>
      </c>
      <c r="Q362" s="186">
        <v>0</v>
      </c>
      <c r="R362" s="186">
        <f>Q362*H362</f>
        <v>0</v>
      </c>
      <c r="S362" s="186">
        <v>0.01</v>
      </c>
      <c r="T362" s="187">
        <f>S362*H362</f>
        <v>5.5277400000000005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8" t="s">
        <v>144</v>
      </c>
      <c r="AT362" s="188" t="s">
        <v>140</v>
      </c>
      <c r="AU362" s="188" t="s">
        <v>82</v>
      </c>
      <c r="AY362" s="19" t="s">
        <v>137</v>
      </c>
      <c r="BE362" s="189">
        <f>IF(N362="základní",J362,0)</f>
        <v>0</v>
      </c>
      <c r="BF362" s="189">
        <f>IF(N362="snížená",J362,0)</f>
        <v>0</v>
      </c>
      <c r="BG362" s="189">
        <f>IF(N362="zákl. přenesená",J362,0)</f>
        <v>0</v>
      </c>
      <c r="BH362" s="189">
        <f>IF(N362="sníž. přenesená",J362,0)</f>
        <v>0</v>
      </c>
      <c r="BI362" s="189">
        <f>IF(N362="nulová",J362,0)</f>
        <v>0</v>
      </c>
      <c r="BJ362" s="19" t="s">
        <v>80</v>
      </c>
      <c r="BK362" s="189">
        <f>ROUND(I362*H362,2)</f>
        <v>0</v>
      </c>
      <c r="BL362" s="19" t="s">
        <v>144</v>
      </c>
      <c r="BM362" s="188" t="s">
        <v>1797</v>
      </c>
    </row>
    <row r="363" spans="1:65" s="2" customFormat="1" ht="11.25" x14ac:dyDescent="0.2">
      <c r="A363" s="36"/>
      <c r="B363" s="37"/>
      <c r="C363" s="38"/>
      <c r="D363" s="190" t="s">
        <v>146</v>
      </c>
      <c r="E363" s="38"/>
      <c r="F363" s="191" t="s">
        <v>1798</v>
      </c>
      <c r="G363" s="38"/>
      <c r="H363" s="38"/>
      <c r="I363" s="192"/>
      <c r="J363" s="38"/>
      <c r="K363" s="38"/>
      <c r="L363" s="41"/>
      <c r="M363" s="193"/>
      <c r="N363" s="194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146</v>
      </c>
      <c r="AU363" s="19" t="s">
        <v>82</v>
      </c>
    </row>
    <row r="364" spans="1:65" s="14" customFormat="1" ht="11.25" x14ac:dyDescent="0.2">
      <c r="B364" s="207"/>
      <c r="C364" s="208"/>
      <c r="D364" s="197" t="s">
        <v>148</v>
      </c>
      <c r="E364" s="209" t="s">
        <v>19</v>
      </c>
      <c r="F364" s="210" t="s">
        <v>1614</v>
      </c>
      <c r="G364" s="208"/>
      <c r="H364" s="209" t="s">
        <v>19</v>
      </c>
      <c r="I364" s="211"/>
      <c r="J364" s="208"/>
      <c r="K364" s="208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148</v>
      </c>
      <c r="AU364" s="216" t="s">
        <v>82</v>
      </c>
      <c r="AV364" s="14" t="s">
        <v>80</v>
      </c>
      <c r="AW364" s="14" t="s">
        <v>33</v>
      </c>
      <c r="AX364" s="14" t="s">
        <v>72</v>
      </c>
      <c r="AY364" s="216" t="s">
        <v>137</v>
      </c>
    </row>
    <row r="365" spans="1:65" s="13" customFormat="1" ht="11.25" x14ac:dyDescent="0.2">
      <c r="B365" s="195"/>
      <c r="C365" s="196"/>
      <c r="D365" s="197" t="s">
        <v>148</v>
      </c>
      <c r="E365" s="198" t="s">
        <v>19</v>
      </c>
      <c r="F365" s="199" t="s">
        <v>1713</v>
      </c>
      <c r="G365" s="196"/>
      <c r="H365" s="200">
        <v>183.303</v>
      </c>
      <c r="I365" s="201"/>
      <c r="J365" s="196"/>
      <c r="K365" s="196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148</v>
      </c>
      <c r="AU365" s="206" t="s">
        <v>82</v>
      </c>
      <c r="AV365" s="13" t="s">
        <v>82</v>
      </c>
      <c r="AW365" s="13" t="s">
        <v>33</v>
      </c>
      <c r="AX365" s="13" t="s">
        <v>72</v>
      </c>
      <c r="AY365" s="206" t="s">
        <v>137</v>
      </c>
    </row>
    <row r="366" spans="1:65" s="14" customFormat="1" ht="11.25" x14ac:dyDescent="0.2">
      <c r="B366" s="207"/>
      <c r="C366" s="208"/>
      <c r="D366" s="197" t="s">
        <v>148</v>
      </c>
      <c r="E366" s="209" t="s">
        <v>19</v>
      </c>
      <c r="F366" s="210" t="s">
        <v>1619</v>
      </c>
      <c r="G366" s="208"/>
      <c r="H366" s="209" t="s">
        <v>19</v>
      </c>
      <c r="I366" s="211"/>
      <c r="J366" s="208"/>
      <c r="K366" s="208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148</v>
      </c>
      <c r="AU366" s="216" t="s">
        <v>82</v>
      </c>
      <c r="AV366" s="14" t="s">
        <v>80</v>
      </c>
      <c r="AW366" s="14" t="s">
        <v>33</v>
      </c>
      <c r="AX366" s="14" t="s">
        <v>72</v>
      </c>
      <c r="AY366" s="216" t="s">
        <v>137</v>
      </c>
    </row>
    <row r="367" spans="1:65" s="13" customFormat="1" ht="11.25" x14ac:dyDescent="0.2">
      <c r="B367" s="195"/>
      <c r="C367" s="196"/>
      <c r="D367" s="197" t="s">
        <v>148</v>
      </c>
      <c r="E367" s="198" t="s">
        <v>19</v>
      </c>
      <c r="F367" s="199" t="s">
        <v>1714</v>
      </c>
      <c r="G367" s="196"/>
      <c r="H367" s="200">
        <v>121.43600000000001</v>
      </c>
      <c r="I367" s="201"/>
      <c r="J367" s="196"/>
      <c r="K367" s="196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148</v>
      </c>
      <c r="AU367" s="206" t="s">
        <v>82</v>
      </c>
      <c r="AV367" s="13" t="s">
        <v>82</v>
      </c>
      <c r="AW367" s="13" t="s">
        <v>33</v>
      </c>
      <c r="AX367" s="13" t="s">
        <v>72</v>
      </c>
      <c r="AY367" s="206" t="s">
        <v>137</v>
      </c>
    </row>
    <row r="368" spans="1:65" s="14" customFormat="1" ht="11.25" x14ac:dyDescent="0.2">
      <c r="B368" s="207"/>
      <c r="C368" s="208"/>
      <c r="D368" s="197" t="s">
        <v>148</v>
      </c>
      <c r="E368" s="209" t="s">
        <v>19</v>
      </c>
      <c r="F368" s="210" t="s">
        <v>1624</v>
      </c>
      <c r="G368" s="208"/>
      <c r="H368" s="209" t="s">
        <v>19</v>
      </c>
      <c r="I368" s="211"/>
      <c r="J368" s="208"/>
      <c r="K368" s="208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148</v>
      </c>
      <c r="AU368" s="216" t="s">
        <v>82</v>
      </c>
      <c r="AV368" s="14" t="s">
        <v>80</v>
      </c>
      <c r="AW368" s="14" t="s">
        <v>33</v>
      </c>
      <c r="AX368" s="14" t="s">
        <v>72</v>
      </c>
      <c r="AY368" s="216" t="s">
        <v>137</v>
      </c>
    </row>
    <row r="369" spans="2:51" s="13" customFormat="1" ht="11.25" x14ac:dyDescent="0.2">
      <c r="B369" s="195"/>
      <c r="C369" s="196"/>
      <c r="D369" s="197" t="s">
        <v>148</v>
      </c>
      <c r="E369" s="198" t="s">
        <v>19</v>
      </c>
      <c r="F369" s="199" t="s">
        <v>1714</v>
      </c>
      <c r="G369" s="196"/>
      <c r="H369" s="200">
        <v>121.43600000000001</v>
      </c>
      <c r="I369" s="201"/>
      <c r="J369" s="196"/>
      <c r="K369" s="196"/>
      <c r="L369" s="202"/>
      <c r="M369" s="203"/>
      <c r="N369" s="204"/>
      <c r="O369" s="204"/>
      <c r="P369" s="204"/>
      <c r="Q369" s="204"/>
      <c r="R369" s="204"/>
      <c r="S369" s="204"/>
      <c r="T369" s="205"/>
      <c r="AT369" s="206" t="s">
        <v>148</v>
      </c>
      <c r="AU369" s="206" t="s">
        <v>82</v>
      </c>
      <c r="AV369" s="13" t="s">
        <v>82</v>
      </c>
      <c r="AW369" s="13" t="s">
        <v>33</v>
      </c>
      <c r="AX369" s="13" t="s">
        <v>72</v>
      </c>
      <c r="AY369" s="206" t="s">
        <v>137</v>
      </c>
    </row>
    <row r="370" spans="2:51" s="14" customFormat="1" ht="11.25" x14ac:dyDescent="0.2">
      <c r="B370" s="207"/>
      <c r="C370" s="208"/>
      <c r="D370" s="197" t="s">
        <v>148</v>
      </c>
      <c r="E370" s="209" t="s">
        <v>19</v>
      </c>
      <c r="F370" s="210" t="s">
        <v>1626</v>
      </c>
      <c r="G370" s="208"/>
      <c r="H370" s="209" t="s">
        <v>19</v>
      </c>
      <c r="I370" s="211"/>
      <c r="J370" s="208"/>
      <c r="K370" s="208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148</v>
      </c>
      <c r="AU370" s="216" t="s">
        <v>82</v>
      </c>
      <c r="AV370" s="14" t="s">
        <v>80</v>
      </c>
      <c r="AW370" s="14" t="s">
        <v>33</v>
      </c>
      <c r="AX370" s="14" t="s">
        <v>72</v>
      </c>
      <c r="AY370" s="216" t="s">
        <v>137</v>
      </c>
    </row>
    <row r="371" spans="2:51" s="13" customFormat="1" ht="11.25" x14ac:dyDescent="0.2">
      <c r="B371" s="195"/>
      <c r="C371" s="196"/>
      <c r="D371" s="197" t="s">
        <v>148</v>
      </c>
      <c r="E371" s="198" t="s">
        <v>19</v>
      </c>
      <c r="F371" s="199" t="s">
        <v>1713</v>
      </c>
      <c r="G371" s="196"/>
      <c r="H371" s="200">
        <v>183.303</v>
      </c>
      <c r="I371" s="201"/>
      <c r="J371" s="196"/>
      <c r="K371" s="196"/>
      <c r="L371" s="202"/>
      <c r="M371" s="203"/>
      <c r="N371" s="204"/>
      <c r="O371" s="204"/>
      <c r="P371" s="204"/>
      <c r="Q371" s="204"/>
      <c r="R371" s="204"/>
      <c r="S371" s="204"/>
      <c r="T371" s="205"/>
      <c r="AT371" s="206" t="s">
        <v>148</v>
      </c>
      <c r="AU371" s="206" t="s">
        <v>82</v>
      </c>
      <c r="AV371" s="13" t="s">
        <v>82</v>
      </c>
      <c r="AW371" s="13" t="s">
        <v>33</v>
      </c>
      <c r="AX371" s="13" t="s">
        <v>72</v>
      </c>
      <c r="AY371" s="206" t="s">
        <v>137</v>
      </c>
    </row>
    <row r="372" spans="2:51" s="14" customFormat="1" ht="11.25" x14ac:dyDescent="0.2">
      <c r="B372" s="207"/>
      <c r="C372" s="208"/>
      <c r="D372" s="197" t="s">
        <v>148</v>
      </c>
      <c r="E372" s="209" t="s">
        <v>19</v>
      </c>
      <c r="F372" s="210" t="s">
        <v>187</v>
      </c>
      <c r="G372" s="208"/>
      <c r="H372" s="209" t="s">
        <v>19</v>
      </c>
      <c r="I372" s="211"/>
      <c r="J372" s="208"/>
      <c r="K372" s="208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148</v>
      </c>
      <c r="AU372" s="216" t="s">
        <v>82</v>
      </c>
      <c r="AV372" s="14" t="s">
        <v>80</v>
      </c>
      <c r="AW372" s="14" t="s">
        <v>33</v>
      </c>
      <c r="AX372" s="14" t="s">
        <v>72</v>
      </c>
      <c r="AY372" s="216" t="s">
        <v>137</v>
      </c>
    </row>
    <row r="373" spans="2:51" s="13" customFormat="1" ht="11.25" x14ac:dyDescent="0.2">
      <c r="B373" s="195"/>
      <c r="C373" s="196"/>
      <c r="D373" s="197" t="s">
        <v>148</v>
      </c>
      <c r="E373" s="198" t="s">
        <v>19</v>
      </c>
      <c r="F373" s="199" t="s">
        <v>274</v>
      </c>
      <c r="G373" s="196"/>
      <c r="H373" s="200">
        <v>-1.89</v>
      </c>
      <c r="I373" s="201"/>
      <c r="J373" s="196"/>
      <c r="K373" s="196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148</v>
      </c>
      <c r="AU373" s="206" t="s">
        <v>82</v>
      </c>
      <c r="AV373" s="13" t="s">
        <v>82</v>
      </c>
      <c r="AW373" s="13" t="s">
        <v>33</v>
      </c>
      <c r="AX373" s="13" t="s">
        <v>72</v>
      </c>
      <c r="AY373" s="206" t="s">
        <v>137</v>
      </c>
    </row>
    <row r="374" spans="2:51" s="13" customFormat="1" ht="11.25" x14ac:dyDescent="0.2">
      <c r="B374" s="195"/>
      <c r="C374" s="196"/>
      <c r="D374" s="197" t="s">
        <v>148</v>
      </c>
      <c r="E374" s="198" t="s">
        <v>19</v>
      </c>
      <c r="F374" s="199" t="s">
        <v>1699</v>
      </c>
      <c r="G374" s="196"/>
      <c r="H374" s="200">
        <v>-1.8</v>
      </c>
      <c r="I374" s="201"/>
      <c r="J374" s="196"/>
      <c r="K374" s="196"/>
      <c r="L374" s="202"/>
      <c r="M374" s="203"/>
      <c r="N374" s="204"/>
      <c r="O374" s="204"/>
      <c r="P374" s="204"/>
      <c r="Q374" s="204"/>
      <c r="R374" s="204"/>
      <c r="S374" s="204"/>
      <c r="T374" s="205"/>
      <c r="AT374" s="206" t="s">
        <v>148</v>
      </c>
      <c r="AU374" s="206" t="s">
        <v>82</v>
      </c>
      <c r="AV374" s="13" t="s">
        <v>82</v>
      </c>
      <c r="AW374" s="13" t="s">
        <v>33</v>
      </c>
      <c r="AX374" s="13" t="s">
        <v>72</v>
      </c>
      <c r="AY374" s="206" t="s">
        <v>137</v>
      </c>
    </row>
    <row r="375" spans="2:51" s="13" customFormat="1" ht="11.25" x14ac:dyDescent="0.2">
      <c r="B375" s="195"/>
      <c r="C375" s="196"/>
      <c r="D375" s="197" t="s">
        <v>148</v>
      </c>
      <c r="E375" s="198" t="s">
        <v>19</v>
      </c>
      <c r="F375" s="199" t="s">
        <v>1676</v>
      </c>
      <c r="G375" s="196"/>
      <c r="H375" s="200">
        <v>-52.063000000000002</v>
      </c>
      <c r="I375" s="201"/>
      <c r="J375" s="196"/>
      <c r="K375" s="196"/>
      <c r="L375" s="202"/>
      <c r="M375" s="203"/>
      <c r="N375" s="204"/>
      <c r="O375" s="204"/>
      <c r="P375" s="204"/>
      <c r="Q375" s="204"/>
      <c r="R375" s="204"/>
      <c r="S375" s="204"/>
      <c r="T375" s="205"/>
      <c r="AT375" s="206" t="s">
        <v>148</v>
      </c>
      <c r="AU375" s="206" t="s">
        <v>82</v>
      </c>
      <c r="AV375" s="13" t="s">
        <v>82</v>
      </c>
      <c r="AW375" s="13" t="s">
        <v>33</v>
      </c>
      <c r="AX375" s="13" t="s">
        <v>72</v>
      </c>
      <c r="AY375" s="206" t="s">
        <v>137</v>
      </c>
    </row>
    <row r="376" spans="2:51" s="13" customFormat="1" ht="11.25" x14ac:dyDescent="0.2">
      <c r="B376" s="195"/>
      <c r="C376" s="196"/>
      <c r="D376" s="197" t="s">
        <v>148</v>
      </c>
      <c r="E376" s="198" t="s">
        <v>19</v>
      </c>
      <c r="F376" s="199" t="s">
        <v>1677</v>
      </c>
      <c r="G376" s="196"/>
      <c r="H376" s="200">
        <v>-46.588999999999999</v>
      </c>
      <c r="I376" s="201"/>
      <c r="J376" s="196"/>
      <c r="K376" s="196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148</v>
      </c>
      <c r="AU376" s="206" t="s">
        <v>82</v>
      </c>
      <c r="AV376" s="13" t="s">
        <v>82</v>
      </c>
      <c r="AW376" s="13" t="s">
        <v>33</v>
      </c>
      <c r="AX376" s="13" t="s">
        <v>72</v>
      </c>
      <c r="AY376" s="206" t="s">
        <v>137</v>
      </c>
    </row>
    <row r="377" spans="2:51" s="13" customFormat="1" ht="11.25" x14ac:dyDescent="0.2">
      <c r="B377" s="195"/>
      <c r="C377" s="196"/>
      <c r="D377" s="197" t="s">
        <v>148</v>
      </c>
      <c r="E377" s="198" t="s">
        <v>19</v>
      </c>
      <c r="F377" s="199" t="s">
        <v>1622</v>
      </c>
      <c r="G377" s="196"/>
      <c r="H377" s="200">
        <v>-0.81</v>
      </c>
      <c r="I377" s="201"/>
      <c r="J377" s="196"/>
      <c r="K377" s="196"/>
      <c r="L377" s="202"/>
      <c r="M377" s="203"/>
      <c r="N377" s="204"/>
      <c r="O377" s="204"/>
      <c r="P377" s="204"/>
      <c r="Q377" s="204"/>
      <c r="R377" s="204"/>
      <c r="S377" s="204"/>
      <c r="T377" s="205"/>
      <c r="AT377" s="206" t="s">
        <v>148</v>
      </c>
      <c r="AU377" s="206" t="s">
        <v>82</v>
      </c>
      <c r="AV377" s="13" t="s">
        <v>82</v>
      </c>
      <c r="AW377" s="13" t="s">
        <v>33</v>
      </c>
      <c r="AX377" s="13" t="s">
        <v>72</v>
      </c>
      <c r="AY377" s="206" t="s">
        <v>137</v>
      </c>
    </row>
    <row r="378" spans="2:51" s="13" customFormat="1" ht="11.25" x14ac:dyDescent="0.2">
      <c r="B378" s="195"/>
      <c r="C378" s="196"/>
      <c r="D378" s="197" t="s">
        <v>148</v>
      </c>
      <c r="E378" s="198" t="s">
        <v>19</v>
      </c>
      <c r="F378" s="199" t="s">
        <v>1627</v>
      </c>
      <c r="G378" s="196"/>
      <c r="H378" s="200">
        <v>-2.7370000000000001</v>
      </c>
      <c r="I378" s="201"/>
      <c r="J378" s="196"/>
      <c r="K378" s="196"/>
      <c r="L378" s="202"/>
      <c r="M378" s="203"/>
      <c r="N378" s="204"/>
      <c r="O378" s="204"/>
      <c r="P378" s="204"/>
      <c r="Q378" s="204"/>
      <c r="R378" s="204"/>
      <c r="S378" s="204"/>
      <c r="T378" s="205"/>
      <c r="AT378" s="206" t="s">
        <v>148</v>
      </c>
      <c r="AU378" s="206" t="s">
        <v>82</v>
      </c>
      <c r="AV378" s="13" t="s">
        <v>82</v>
      </c>
      <c r="AW378" s="13" t="s">
        <v>33</v>
      </c>
      <c r="AX378" s="13" t="s">
        <v>72</v>
      </c>
      <c r="AY378" s="206" t="s">
        <v>137</v>
      </c>
    </row>
    <row r="379" spans="2:51" s="13" customFormat="1" ht="11.25" x14ac:dyDescent="0.2">
      <c r="B379" s="195"/>
      <c r="C379" s="196"/>
      <c r="D379" s="197" t="s">
        <v>148</v>
      </c>
      <c r="E379" s="198" t="s">
        <v>19</v>
      </c>
      <c r="F379" s="199" t="s">
        <v>1700</v>
      </c>
      <c r="G379" s="196"/>
      <c r="H379" s="200">
        <v>-0.54</v>
      </c>
      <c r="I379" s="201"/>
      <c r="J379" s="196"/>
      <c r="K379" s="196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148</v>
      </c>
      <c r="AU379" s="206" t="s">
        <v>82</v>
      </c>
      <c r="AV379" s="13" t="s">
        <v>82</v>
      </c>
      <c r="AW379" s="13" t="s">
        <v>33</v>
      </c>
      <c r="AX379" s="13" t="s">
        <v>72</v>
      </c>
      <c r="AY379" s="206" t="s">
        <v>137</v>
      </c>
    </row>
    <row r="380" spans="2:51" s="14" customFormat="1" ht="11.25" x14ac:dyDescent="0.2">
      <c r="B380" s="207"/>
      <c r="C380" s="208"/>
      <c r="D380" s="197" t="s">
        <v>148</v>
      </c>
      <c r="E380" s="209" t="s">
        <v>19</v>
      </c>
      <c r="F380" s="210" t="s">
        <v>279</v>
      </c>
      <c r="G380" s="208"/>
      <c r="H380" s="209" t="s">
        <v>19</v>
      </c>
      <c r="I380" s="211"/>
      <c r="J380" s="208"/>
      <c r="K380" s="208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148</v>
      </c>
      <c r="AU380" s="216" t="s">
        <v>82</v>
      </c>
      <c r="AV380" s="14" t="s">
        <v>80</v>
      </c>
      <c r="AW380" s="14" t="s">
        <v>33</v>
      </c>
      <c r="AX380" s="14" t="s">
        <v>72</v>
      </c>
      <c r="AY380" s="216" t="s">
        <v>137</v>
      </c>
    </row>
    <row r="381" spans="2:51" s="13" customFormat="1" ht="11.25" x14ac:dyDescent="0.2">
      <c r="B381" s="195"/>
      <c r="C381" s="196"/>
      <c r="D381" s="197" t="s">
        <v>148</v>
      </c>
      <c r="E381" s="198" t="s">
        <v>19</v>
      </c>
      <c r="F381" s="199" t="s">
        <v>1701</v>
      </c>
      <c r="G381" s="196"/>
      <c r="H381" s="200">
        <v>1.018</v>
      </c>
      <c r="I381" s="201"/>
      <c r="J381" s="196"/>
      <c r="K381" s="196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148</v>
      </c>
      <c r="AU381" s="206" t="s">
        <v>82</v>
      </c>
      <c r="AV381" s="13" t="s">
        <v>82</v>
      </c>
      <c r="AW381" s="13" t="s">
        <v>33</v>
      </c>
      <c r="AX381" s="13" t="s">
        <v>72</v>
      </c>
      <c r="AY381" s="206" t="s">
        <v>137</v>
      </c>
    </row>
    <row r="382" spans="2:51" s="13" customFormat="1" ht="11.25" x14ac:dyDescent="0.2">
      <c r="B382" s="195"/>
      <c r="C382" s="196"/>
      <c r="D382" s="197" t="s">
        <v>148</v>
      </c>
      <c r="E382" s="198" t="s">
        <v>19</v>
      </c>
      <c r="F382" s="199" t="s">
        <v>1702</v>
      </c>
      <c r="G382" s="196"/>
      <c r="H382" s="200">
        <v>0.92</v>
      </c>
      <c r="I382" s="201"/>
      <c r="J382" s="196"/>
      <c r="K382" s="196"/>
      <c r="L382" s="202"/>
      <c r="M382" s="203"/>
      <c r="N382" s="204"/>
      <c r="O382" s="204"/>
      <c r="P382" s="204"/>
      <c r="Q382" s="204"/>
      <c r="R382" s="204"/>
      <c r="S382" s="204"/>
      <c r="T382" s="205"/>
      <c r="AT382" s="206" t="s">
        <v>148</v>
      </c>
      <c r="AU382" s="206" t="s">
        <v>82</v>
      </c>
      <c r="AV382" s="13" t="s">
        <v>82</v>
      </c>
      <c r="AW382" s="13" t="s">
        <v>33</v>
      </c>
      <c r="AX382" s="13" t="s">
        <v>72</v>
      </c>
      <c r="AY382" s="206" t="s">
        <v>137</v>
      </c>
    </row>
    <row r="383" spans="2:51" s="13" customFormat="1" ht="11.25" x14ac:dyDescent="0.2">
      <c r="B383" s="195"/>
      <c r="C383" s="196"/>
      <c r="D383" s="197" t="s">
        <v>148</v>
      </c>
      <c r="E383" s="198" t="s">
        <v>19</v>
      </c>
      <c r="F383" s="199" t="s">
        <v>1703</v>
      </c>
      <c r="G383" s="196"/>
      <c r="H383" s="200">
        <v>23.45</v>
      </c>
      <c r="I383" s="201"/>
      <c r="J383" s="196"/>
      <c r="K383" s="196"/>
      <c r="L383" s="202"/>
      <c r="M383" s="203"/>
      <c r="N383" s="204"/>
      <c r="O383" s="204"/>
      <c r="P383" s="204"/>
      <c r="Q383" s="204"/>
      <c r="R383" s="204"/>
      <c r="S383" s="204"/>
      <c r="T383" s="205"/>
      <c r="AT383" s="206" t="s">
        <v>148</v>
      </c>
      <c r="AU383" s="206" t="s">
        <v>82</v>
      </c>
      <c r="AV383" s="13" t="s">
        <v>82</v>
      </c>
      <c r="AW383" s="13" t="s">
        <v>33</v>
      </c>
      <c r="AX383" s="13" t="s">
        <v>72</v>
      </c>
      <c r="AY383" s="206" t="s">
        <v>137</v>
      </c>
    </row>
    <row r="384" spans="2:51" s="13" customFormat="1" ht="11.25" x14ac:dyDescent="0.2">
      <c r="B384" s="195"/>
      <c r="C384" s="196"/>
      <c r="D384" s="197" t="s">
        <v>148</v>
      </c>
      <c r="E384" s="198" t="s">
        <v>19</v>
      </c>
      <c r="F384" s="199" t="s">
        <v>1704</v>
      </c>
      <c r="G384" s="196"/>
      <c r="H384" s="200">
        <v>22.085999999999999</v>
      </c>
      <c r="I384" s="201"/>
      <c r="J384" s="196"/>
      <c r="K384" s="196"/>
      <c r="L384" s="202"/>
      <c r="M384" s="203"/>
      <c r="N384" s="204"/>
      <c r="O384" s="204"/>
      <c r="P384" s="204"/>
      <c r="Q384" s="204"/>
      <c r="R384" s="204"/>
      <c r="S384" s="204"/>
      <c r="T384" s="205"/>
      <c r="AT384" s="206" t="s">
        <v>148</v>
      </c>
      <c r="AU384" s="206" t="s">
        <v>82</v>
      </c>
      <c r="AV384" s="13" t="s">
        <v>82</v>
      </c>
      <c r="AW384" s="13" t="s">
        <v>33</v>
      </c>
      <c r="AX384" s="13" t="s">
        <v>72</v>
      </c>
      <c r="AY384" s="206" t="s">
        <v>137</v>
      </c>
    </row>
    <row r="385" spans="1:65" s="13" customFormat="1" ht="11.25" x14ac:dyDescent="0.2">
      <c r="B385" s="195"/>
      <c r="C385" s="196"/>
      <c r="D385" s="197" t="s">
        <v>148</v>
      </c>
      <c r="E385" s="198" t="s">
        <v>19</v>
      </c>
      <c r="F385" s="199" t="s">
        <v>1705</v>
      </c>
      <c r="G385" s="196"/>
      <c r="H385" s="200">
        <v>0.54</v>
      </c>
      <c r="I385" s="201"/>
      <c r="J385" s="196"/>
      <c r="K385" s="196"/>
      <c r="L385" s="202"/>
      <c r="M385" s="203"/>
      <c r="N385" s="204"/>
      <c r="O385" s="204"/>
      <c r="P385" s="204"/>
      <c r="Q385" s="204"/>
      <c r="R385" s="204"/>
      <c r="S385" s="204"/>
      <c r="T385" s="205"/>
      <c r="AT385" s="206" t="s">
        <v>148</v>
      </c>
      <c r="AU385" s="206" t="s">
        <v>82</v>
      </c>
      <c r="AV385" s="13" t="s">
        <v>82</v>
      </c>
      <c r="AW385" s="13" t="s">
        <v>33</v>
      </c>
      <c r="AX385" s="13" t="s">
        <v>72</v>
      </c>
      <c r="AY385" s="206" t="s">
        <v>137</v>
      </c>
    </row>
    <row r="386" spans="1:65" s="13" customFormat="1" ht="11.25" x14ac:dyDescent="0.2">
      <c r="B386" s="195"/>
      <c r="C386" s="196"/>
      <c r="D386" s="197" t="s">
        <v>148</v>
      </c>
      <c r="E386" s="198" t="s">
        <v>19</v>
      </c>
      <c r="F386" s="199" t="s">
        <v>1706</v>
      </c>
      <c r="G386" s="196"/>
      <c r="H386" s="200">
        <v>1.3959999999999999</v>
      </c>
      <c r="I386" s="201"/>
      <c r="J386" s="196"/>
      <c r="K386" s="196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148</v>
      </c>
      <c r="AU386" s="206" t="s">
        <v>82</v>
      </c>
      <c r="AV386" s="13" t="s">
        <v>82</v>
      </c>
      <c r="AW386" s="13" t="s">
        <v>33</v>
      </c>
      <c r="AX386" s="13" t="s">
        <v>72</v>
      </c>
      <c r="AY386" s="206" t="s">
        <v>137</v>
      </c>
    </row>
    <row r="387" spans="1:65" s="13" customFormat="1" ht="11.25" x14ac:dyDescent="0.2">
      <c r="B387" s="195"/>
      <c r="C387" s="196"/>
      <c r="D387" s="197" t="s">
        <v>148</v>
      </c>
      <c r="E387" s="198" t="s">
        <v>19</v>
      </c>
      <c r="F387" s="199" t="s">
        <v>1707</v>
      </c>
      <c r="G387" s="196"/>
      <c r="H387" s="200">
        <v>0.315</v>
      </c>
      <c r="I387" s="201"/>
      <c r="J387" s="196"/>
      <c r="K387" s="196"/>
      <c r="L387" s="202"/>
      <c r="M387" s="203"/>
      <c r="N387" s="204"/>
      <c r="O387" s="204"/>
      <c r="P387" s="204"/>
      <c r="Q387" s="204"/>
      <c r="R387" s="204"/>
      <c r="S387" s="204"/>
      <c r="T387" s="205"/>
      <c r="AT387" s="206" t="s">
        <v>148</v>
      </c>
      <c r="AU387" s="206" t="s">
        <v>82</v>
      </c>
      <c r="AV387" s="13" t="s">
        <v>82</v>
      </c>
      <c r="AW387" s="13" t="s">
        <v>33</v>
      </c>
      <c r="AX387" s="13" t="s">
        <v>72</v>
      </c>
      <c r="AY387" s="206" t="s">
        <v>137</v>
      </c>
    </row>
    <row r="388" spans="1:65" s="15" customFormat="1" ht="11.25" x14ac:dyDescent="0.2">
      <c r="B388" s="217"/>
      <c r="C388" s="218"/>
      <c r="D388" s="197" t="s">
        <v>148</v>
      </c>
      <c r="E388" s="219" t="s">
        <v>19</v>
      </c>
      <c r="F388" s="220" t="s">
        <v>189</v>
      </c>
      <c r="G388" s="218"/>
      <c r="H388" s="221">
        <v>552.774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148</v>
      </c>
      <c r="AU388" s="227" t="s">
        <v>82</v>
      </c>
      <c r="AV388" s="15" t="s">
        <v>144</v>
      </c>
      <c r="AW388" s="15" t="s">
        <v>33</v>
      </c>
      <c r="AX388" s="15" t="s">
        <v>80</v>
      </c>
      <c r="AY388" s="227" t="s">
        <v>137</v>
      </c>
    </row>
    <row r="389" spans="1:65" s="2" customFormat="1" ht="21.75" customHeight="1" x14ac:dyDescent="0.2">
      <c r="A389" s="36"/>
      <c r="B389" s="37"/>
      <c r="C389" s="176" t="s">
        <v>530</v>
      </c>
      <c r="D389" s="176" t="s">
        <v>140</v>
      </c>
      <c r="E389" s="177" t="s">
        <v>727</v>
      </c>
      <c r="F389" s="178" t="s">
        <v>728</v>
      </c>
      <c r="G389" s="179" t="s">
        <v>170</v>
      </c>
      <c r="H389" s="180">
        <v>13.930999999999999</v>
      </c>
      <c r="I389" s="181"/>
      <c r="J389" s="182">
        <f>ROUND(I389*H389,2)</f>
        <v>0</v>
      </c>
      <c r="K389" s="183"/>
      <c r="L389" s="41"/>
      <c r="M389" s="184" t="s">
        <v>19</v>
      </c>
      <c r="N389" s="185" t="s">
        <v>43</v>
      </c>
      <c r="O389" s="66"/>
      <c r="P389" s="186">
        <f>O389*H389</f>
        <v>0</v>
      </c>
      <c r="Q389" s="186">
        <v>0</v>
      </c>
      <c r="R389" s="186">
        <f>Q389*H389</f>
        <v>0</v>
      </c>
      <c r="S389" s="186">
        <v>0</v>
      </c>
      <c r="T389" s="187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8" t="s">
        <v>144</v>
      </c>
      <c r="AT389" s="188" t="s">
        <v>140</v>
      </c>
      <c r="AU389" s="188" t="s">
        <v>82</v>
      </c>
      <c r="AY389" s="19" t="s">
        <v>137</v>
      </c>
      <c r="BE389" s="189">
        <f>IF(N389="základní",J389,0)</f>
        <v>0</v>
      </c>
      <c r="BF389" s="189">
        <f>IF(N389="snížená",J389,0)</f>
        <v>0</v>
      </c>
      <c r="BG389" s="189">
        <f>IF(N389="zákl. přenesená",J389,0)</f>
        <v>0</v>
      </c>
      <c r="BH389" s="189">
        <f>IF(N389="sníž. přenesená",J389,0)</f>
        <v>0</v>
      </c>
      <c r="BI389" s="189">
        <f>IF(N389="nulová",J389,0)</f>
        <v>0</v>
      </c>
      <c r="BJ389" s="19" t="s">
        <v>80</v>
      </c>
      <c r="BK389" s="189">
        <f>ROUND(I389*H389,2)</f>
        <v>0</v>
      </c>
      <c r="BL389" s="19" t="s">
        <v>144</v>
      </c>
      <c r="BM389" s="188" t="s">
        <v>1799</v>
      </c>
    </row>
    <row r="390" spans="1:65" s="2" customFormat="1" ht="11.25" x14ac:dyDescent="0.2">
      <c r="A390" s="36"/>
      <c r="B390" s="37"/>
      <c r="C390" s="38"/>
      <c r="D390" s="190" t="s">
        <v>146</v>
      </c>
      <c r="E390" s="38"/>
      <c r="F390" s="191" t="s">
        <v>730</v>
      </c>
      <c r="G390" s="38"/>
      <c r="H390" s="38"/>
      <c r="I390" s="192"/>
      <c r="J390" s="38"/>
      <c r="K390" s="38"/>
      <c r="L390" s="41"/>
      <c r="M390" s="193"/>
      <c r="N390" s="194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146</v>
      </c>
      <c r="AU390" s="19" t="s">
        <v>82</v>
      </c>
    </row>
    <row r="391" spans="1:65" s="2" customFormat="1" ht="16.5" customHeight="1" x14ac:dyDescent="0.2">
      <c r="A391" s="36"/>
      <c r="B391" s="37"/>
      <c r="C391" s="176" t="s">
        <v>535</v>
      </c>
      <c r="D391" s="176" t="s">
        <v>140</v>
      </c>
      <c r="E391" s="177" t="s">
        <v>732</v>
      </c>
      <c r="F391" s="178" t="s">
        <v>733</v>
      </c>
      <c r="G391" s="179" t="s">
        <v>170</v>
      </c>
      <c r="H391" s="180">
        <v>112.32899999999999</v>
      </c>
      <c r="I391" s="181"/>
      <c r="J391" s="182">
        <f>ROUND(I391*H391,2)</f>
        <v>0</v>
      </c>
      <c r="K391" s="183"/>
      <c r="L391" s="41"/>
      <c r="M391" s="184" t="s">
        <v>19</v>
      </c>
      <c r="N391" s="185" t="s">
        <v>43</v>
      </c>
      <c r="O391" s="66"/>
      <c r="P391" s="186">
        <f>O391*H391</f>
        <v>0</v>
      </c>
      <c r="Q391" s="186">
        <v>0</v>
      </c>
      <c r="R391" s="186">
        <f>Q391*H391</f>
        <v>0</v>
      </c>
      <c r="S391" s="186">
        <v>0</v>
      </c>
      <c r="T391" s="187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8" t="s">
        <v>144</v>
      </c>
      <c r="AT391" s="188" t="s">
        <v>140</v>
      </c>
      <c r="AU391" s="188" t="s">
        <v>82</v>
      </c>
      <c r="AY391" s="19" t="s">
        <v>137</v>
      </c>
      <c r="BE391" s="189">
        <f>IF(N391="základní",J391,0)</f>
        <v>0</v>
      </c>
      <c r="BF391" s="189">
        <f>IF(N391="snížená",J391,0)</f>
        <v>0</v>
      </c>
      <c r="BG391" s="189">
        <f>IF(N391="zákl. přenesená",J391,0)</f>
        <v>0</v>
      </c>
      <c r="BH391" s="189">
        <f>IF(N391="sníž. přenesená",J391,0)</f>
        <v>0</v>
      </c>
      <c r="BI391" s="189">
        <f>IF(N391="nulová",J391,0)</f>
        <v>0</v>
      </c>
      <c r="BJ391" s="19" t="s">
        <v>80</v>
      </c>
      <c r="BK391" s="189">
        <f>ROUND(I391*H391,2)</f>
        <v>0</v>
      </c>
      <c r="BL391" s="19" t="s">
        <v>144</v>
      </c>
      <c r="BM391" s="188" t="s">
        <v>1800</v>
      </c>
    </row>
    <row r="392" spans="1:65" s="2" customFormat="1" ht="11.25" x14ac:dyDescent="0.2">
      <c r="A392" s="36"/>
      <c r="B392" s="37"/>
      <c r="C392" s="38"/>
      <c r="D392" s="190" t="s">
        <v>146</v>
      </c>
      <c r="E392" s="38"/>
      <c r="F392" s="191" t="s">
        <v>735</v>
      </c>
      <c r="G392" s="38"/>
      <c r="H392" s="38"/>
      <c r="I392" s="192"/>
      <c r="J392" s="38"/>
      <c r="K392" s="38"/>
      <c r="L392" s="41"/>
      <c r="M392" s="193"/>
      <c r="N392" s="194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146</v>
      </c>
      <c r="AU392" s="19" t="s">
        <v>82</v>
      </c>
    </row>
    <row r="393" spans="1:65" s="14" customFormat="1" ht="11.25" x14ac:dyDescent="0.2">
      <c r="B393" s="207"/>
      <c r="C393" s="208"/>
      <c r="D393" s="197" t="s">
        <v>148</v>
      </c>
      <c r="E393" s="209" t="s">
        <v>19</v>
      </c>
      <c r="F393" s="210" t="s">
        <v>736</v>
      </c>
      <c r="G393" s="208"/>
      <c r="H393" s="209" t="s">
        <v>19</v>
      </c>
      <c r="I393" s="211"/>
      <c r="J393" s="208"/>
      <c r="K393" s="208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148</v>
      </c>
      <c r="AU393" s="216" t="s">
        <v>82</v>
      </c>
      <c r="AV393" s="14" t="s">
        <v>80</v>
      </c>
      <c r="AW393" s="14" t="s">
        <v>33</v>
      </c>
      <c r="AX393" s="14" t="s">
        <v>72</v>
      </c>
      <c r="AY393" s="216" t="s">
        <v>137</v>
      </c>
    </row>
    <row r="394" spans="1:65" s="13" customFormat="1" ht="11.25" x14ac:dyDescent="0.2">
      <c r="B394" s="195"/>
      <c r="C394" s="196"/>
      <c r="D394" s="197" t="s">
        <v>148</v>
      </c>
      <c r="E394" s="198" t="s">
        <v>19</v>
      </c>
      <c r="F394" s="199" t="s">
        <v>1801</v>
      </c>
      <c r="G394" s="196"/>
      <c r="H394" s="200">
        <v>12.481</v>
      </c>
      <c r="I394" s="201"/>
      <c r="J394" s="196"/>
      <c r="K394" s="196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148</v>
      </c>
      <c r="AU394" s="206" t="s">
        <v>82</v>
      </c>
      <c r="AV394" s="13" t="s">
        <v>82</v>
      </c>
      <c r="AW394" s="13" t="s">
        <v>33</v>
      </c>
      <c r="AX394" s="13" t="s">
        <v>80</v>
      </c>
      <c r="AY394" s="206" t="s">
        <v>137</v>
      </c>
    </row>
    <row r="395" spans="1:65" s="13" customFormat="1" ht="11.25" x14ac:dyDescent="0.2">
      <c r="B395" s="195"/>
      <c r="C395" s="196"/>
      <c r="D395" s="197" t="s">
        <v>148</v>
      </c>
      <c r="E395" s="196"/>
      <c r="F395" s="199" t="s">
        <v>1802</v>
      </c>
      <c r="G395" s="196"/>
      <c r="H395" s="200">
        <v>112.32899999999999</v>
      </c>
      <c r="I395" s="201"/>
      <c r="J395" s="196"/>
      <c r="K395" s="196"/>
      <c r="L395" s="202"/>
      <c r="M395" s="203"/>
      <c r="N395" s="204"/>
      <c r="O395" s="204"/>
      <c r="P395" s="204"/>
      <c r="Q395" s="204"/>
      <c r="R395" s="204"/>
      <c r="S395" s="204"/>
      <c r="T395" s="205"/>
      <c r="AT395" s="206" t="s">
        <v>148</v>
      </c>
      <c r="AU395" s="206" t="s">
        <v>82</v>
      </c>
      <c r="AV395" s="13" t="s">
        <v>82</v>
      </c>
      <c r="AW395" s="13" t="s">
        <v>4</v>
      </c>
      <c r="AX395" s="13" t="s">
        <v>80</v>
      </c>
      <c r="AY395" s="206" t="s">
        <v>137</v>
      </c>
    </row>
    <row r="396" spans="1:65" s="2" customFormat="1" ht="24.2" customHeight="1" x14ac:dyDescent="0.2">
      <c r="A396" s="36"/>
      <c r="B396" s="37"/>
      <c r="C396" s="176" t="s">
        <v>539</v>
      </c>
      <c r="D396" s="176" t="s">
        <v>140</v>
      </c>
      <c r="E396" s="177" t="s">
        <v>745</v>
      </c>
      <c r="F396" s="178" t="s">
        <v>746</v>
      </c>
      <c r="G396" s="179" t="s">
        <v>170</v>
      </c>
      <c r="H396" s="180">
        <v>5.5279999999999996</v>
      </c>
      <c r="I396" s="181"/>
      <c r="J396" s="182">
        <f>ROUND(I396*H396,2)</f>
        <v>0</v>
      </c>
      <c r="K396" s="183"/>
      <c r="L396" s="41"/>
      <c r="M396" s="184" t="s">
        <v>19</v>
      </c>
      <c r="N396" s="185" t="s">
        <v>43</v>
      </c>
      <c r="O396" s="66"/>
      <c r="P396" s="186">
        <f>O396*H396</f>
        <v>0</v>
      </c>
      <c r="Q396" s="186">
        <v>0</v>
      </c>
      <c r="R396" s="186">
        <f>Q396*H396</f>
        <v>0</v>
      </c>
      <c r="S396" s="186">
        <v>0</v>
      </c>
      <c r="T396" s="187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8" t="s">
        <v>144</v>
      </c>
      <c r="AT396" s="188" t="s">
        <v>140</v>
      </c>
      <c r="AU396" s="188" t="s">
        <v>82</v>
      </c>
      <c r="AY396" s="19" t="s">
        <v>137</v>
      </c>
      <c r="BE396" s="189">
        <f>IF(N396="základní",J396,0)</f>
        <v>0</v>
      </c>
      <c r="BF396" s="189">
        <f>IF(N396="snížená",J396,0)</f>
        <v>0</v>
      </c>
      <c r="BG396" s="189">
        <f>IF(N396="zákl. přenesená",J396,0)</f>
        <v>0</v>
      </c>
      <c r="BH396" s="189">
        <f>IF(N396="sníž. přenesená",J396,0)</f>
        <v>0</v>
      </c>
      <c r="BI396" s="189">
        <f>IF(N396="nulová",J396,0)</f>
        <v>0</v>
      </c>
      <c r="BJ396" s="19" t="s">
        <v>80</v>
      </c>
      <c r="BK396" s="189">
        <f>ROUND(I396*H396,2)</f>
        <v>0</v>
      </c>
      <c r="BL396" s="19" t="s">
        <v>144</v>
      </c>
      <c r="BM396" s="188" t="s">
        <v>1803</v>
      </c>
    </row>
    <row r="397" spans="1:65" s="2" customFormat="1" ht="11.25" x14ac:dyDescent="0.2">
      <c r="A397" s="36"/>
      <c r="B397" s="37"/>
      <c r="C397" s="38"/>
      <c r="D397" s="190" t="s">
        <v>146</v>
      </c>
      <c r="E397" s="38"/>
      <c r="F397" s="191" t="s">
        <v>748</v>
      </c>
      <c r="G397" s="38"/>
      <c r="H397" s="38"/>
      <c r="I397" s="192"/>
      <c r="J397" s="38"/>
      <c r="K397" s="38"/>
      <c r="L397" s="41"/>
      <c r="M397" s="193"/>
      <c r="N397" s="194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146</v>
      </c>
      <c r="AU397" s="19" t="s">
        <v>82</v>
      </c>
    </row>
    <row r="398" spans="1:65" s="2" customFormat="1" ht="24.2" customHeight="1" x14ac:dyDescent="0.2">
      <c r="A398" s="36"/>
      <c r="B398" s="37"/>
      <c r="C398" s="176" t="s">
        <v>546</v>
      </c>
      <c r="D398" s="176" t="s">
        <v>140</v>
      </c>
      <c r="E398" s="177" t="s">
        <v>1804</v>
      </c>
      <c r="F398" s="178" t="s">
        <v>1805</v>
      </c>
      <c r="G398" s="179" t="s">
        <v>170</v>
      </c>
      <c r="H398" s="180">
        <v>3.919</v>
      </c>
      <c r="I398" s="181"/>
      <c r="J398" s="182">
        <f>ROUND(I398*H398,2)</f>
        <v>0</v>
      </c>
      <c r="K398" s="183"/>
      <c r="L398" s="41"/>
      <c r="M398" s="184" t="s">
        <v>19</v>
      </c>
      <c r="N398" s="185" t="s">
        <v>43</v>
      </c>
      <c r="O398" s="66"/>
      <c r="P398" s="186">
        <f>O398*H398</f>
        <v>0</v>
      </c>
      <c r="Q398" s="186">
        <v>0</v>
      </c>
      <c r="R398" s="186">
        <f>Q398*H398</f>
        <v>0</v>
      </c>
      <c r="S398" s="186">
        <v>0</v>
      </c>
      <c r="T398" s="187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8" t="s">
        <v>144</v>
      </c>
      <c r="AT398" s="188" t="s">
        <v>140</v>
      </c>
      <c r="AU398" s="188" t="s">
        <v>82</v>
      </c>
      <c r="AY398" s="19" t="s">
        <v>137</v>
      </c>
      <c r="BE398" s="189">
        <f>IF(N398="základní",J398,0)</f>
        <v>0</v>
      </c>
      <c r="BF398" s="189">
        <f>IF(N398="snížená",J398,0)</f>
        <v>0</v>
      </c>
      <c r="BG398" s="189">
        <f>IF(N398="zákl. přenesená",J398,0)</f>
        <v>0</v>
      </c>
      <c r="BH398" s="189">
        <f>IF(N398="sníž. přenesená",J398,0)</f>
        <v>0</v>
      </c>
      <c r="BI398" s="189">
        <f>IF(N398="nulová",J398,0)</f>
        <v>0</v>
      </c>
      <c r="BJ398" s="19" t="s">
        <v>80</v>
      </c>
      <c r="BK398" s="189">
        <f>ROUND(I398*H398,2)</f>
        <v>0</v>
      </c>
      <c r="BL398" s="19" t="s">
        <v>144</v>
      </c>
      <c r="BM398" s="188" t="s">
        <v>1806</v>
      </c>
    </row>
    <row r="399" spans="1:65" s="2" customFormat="1" ht="11.25" x14ac:dyDescent="0.2">
      <c r="A399" s="36"/>
      <c r="B399" s="37"/>
      <c r="C399" s="38"/>
      <c r="D399" s="190" t="s">
        <v>146</v>
      </c>
      <c r="E399" s="38"/>
      <c r="F399" s="191" t="s">
        <v>1807</v>
      </c>
      <c r="G399" s="38"/>
      <c r="H399" s="38"/>
      <c r="I399" s="192"/>
      <c r="J399" s="38"/>
      <c r="K399" s="38"/>
      <c r="L399" s="41"/>
      <c r="M399" s="193"/>
      <c r="N399" s="194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146</v>
      </c>
      <c r="AU399" s="19" t="s">
        <v>82</v>
      </c>
    </row>
    <row r="400" spans="1:65" s="2" customFormat="1" ht="24.2" customHeight="1" x14ac:dyDescent="0.2">
      <c r="A400" s="36"/>
      <c r="B400" s="37"/>
      <c r="C400" s="176" t="s">
        <v>552</v>
      </c>
      <c r="D400" s="176" t="s">
        <v>140</v>
      </c>
      <c r="E400" s="177" t="s">
        <v>1808</v>
      </c>
      <c r="F400" s="178" t="s">
        <v>1809</v>
      </c>
      <c r="G400" s="179" t="s">
        <v>170</v>
      </c>
      <c r="H400" s="180">
        <v>4.0339999999999998</v>
      </c>
      <c r="I400" s="181"/>
      <c r="J400" s="182">
        <f>ROUND(I400*H400,2)</f>
        <v>0</v>
      </c>
      <c r="K400" s="183"/>
      <c r="L400" s="41"/>
      <c r="M400" s="184" t="s">
        <v>19</v>
      </c>
      <c r="N400" s="185" t="s">
        <v>43</v>
      </c>
      <c r="O400" s="66"/>
      <c r="P400" s="186">
        <f>O400*H400</f>
        <v>0</v>
      </c>
      <c r="Q400" s="186">
        <v>0</v>
      </c>
      <c r="R400" s="186">
        <f>Q400*H400</f>
        <v>0</v>
      </c>
      <c r="S400" s="186">
        <v>0</v>
      </c>
      <c r="T400" s="187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8" t="s">
        <v>144</v>
      </c>
      <c r="AT400" s="188" t="s">
        <v>140</v>
      </c>
      <c r="AU400" s="188" t="s">
        <v>82</v>
      </c>
      <c r="AY400" s="19" t="s">
        <v>137</v>
      </c>
      <c r="BE400" s="189">
        <f>IF(N400="základní",J400,0)</f>
        <v>0</v>
      </c>
      <c r="BF400" s="189">
        <f>IF(N400="snížená",J400,0)</f>
        <v>0</v>
      </c>
      <c r="BG400" s="189">
        <f>IF(N400="zákl. přenesená",J400,0)</f>
        <v>0</v>
      </c>
      <c r="BH400" s="189">
        <f>IF(N400="sníž. přenesená",J400,0)</f>
        <v>0</v>
      </c>
      <c r="BI400" s="189">
        <f>IF(N400="nulová",J400,0)</f>
        <v>0</v>
      </c>
      <c r="BJ400" s="19" t="s">
        <v>80</v>
      </c>
      <c r="BK400" s="189">
        <f>ROUND(I400*H400,2)</f>
        <v>0</v>
      </c>
      <c r="BL400" s="19" t="s">
        <v>144</v>
      </c>
      <c r="BM400" s="188" t="s">
        <v>1810</v>
      </c>
    </row>
    <row r="401" spans="1:65" s="2" customFormat="1" ht="11.25" x14ac:dyDescent="0.2">
      <c r="A401" s="36"/>
      <c r="B401" s="37"/>
      <c r="C401" s="38"/>
      <c r="D401" s="190" t="s">
        <v>146</v>
      </c>
      <c r="E401" s="38"/>
      <c r="F401" s="191" t="s">
        <v>1811</v>
      </c>
      <c r="G401" s="38"/>
      <c r="H401" s="38"/>
      <c r="I401" s="192"/>
      <c r="J401" s="38"/>
      <c r="K401" s="38"/>
      <c r="L401" s="41"/>
      <c r="M401" s="193"/>
      <c r="N401" s="194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146</v>
      </c>
      <c r="AU401" s="19" t="s">
        <v>82</v>
      </c>
    </row>
    <row r="402" spans="1:65" s="12" customFormat="1" ht="22.9" customHeight="1" x14ac:dyDescent="0.2">
      <c r="B402" s="160"/>
      <c r="C402" s="161"/>
      <c r="D402" s="162" t="s">
        <v>71</v>
      </c>
      <c r="E402" s="174" t="s">
        <v>759</v>
      </c>
      <c r="F402" s="174" t="s">
        <v>760</v>
      </c>
      <c r="G402" s="161"/>
      <c r="H402" s="161"/>
      <c r="I402" s="164"/>
      <c r="J402" s="175">
        <f>BK402</f>
        <v>0</v>
      </c>
      <c r="K402" s="161"/>
      <c r="L402" s="166"/>
      <c r="M402" s="167"/>
      <c r="N402" s="168"/>
      <c r="O402" s="168"/>
      <c r="P402" s="169">
        <f>SUM(P403:P404)</f>
        <v>0</v>
      </c>
      <c r="Q402" s="168"/>
      <c r="R402" s="169">
        <f>SUM(R403:R404)</f>
        <v>0</v>
      </c>
      <c r="S402" s="168"/>
      <c r="T402" s="170">
        <f>SUM(T403:T404)</f>
        <v>0</v>
      </c>
      <c r="AR402" s="171" t="s">
        <v>80</v>
      </c>
      <c r="AT402" s="172" t="s">
        <v>71</v>
      </c>
      <c r="AU402" s="172" t="s">
        <v>80</v>
      </c>
      <c r="AY402" s="171" t="s">
        <v>137</v>
      </c>
      <c r="BK402" s="173">
        <f>SUM(BK403:BK404)</f>
        <v>0</v>
      </c>
    </row>
    <row r="403" spans="1:65" s="2" customFormat="1" ht="33" customHeight="1" x14ac:dyDescent="0.2">
      <c r="A403" s="36"/>
      <c r="B403" s="37"/>
      <c r="C403" s="176" t="s">
        <v>561</v>
      </c>
      <c r="D403" s="176" t="s">
        <v>140</v>
      </c>
      <c r="E403" s="177" t="s">
        <v>762</v>
      </c>
      <c r="F403" s="178" t="s">
        <v>763</v>
      </c>
      <c r="G403" s="179" t="s">
        <v>170</v>
      </c>
      <c r="H403" s="180">
        <v>34.281999999999996</v>
      </c>
      <c r="I403" s="181"/>
      <c r="J403" s="182">
        <f>ROUND(I403*H403,2)</f>
        <v>0</v>
      </c>
      <c r="K403" s="183"/>
      <c r="L403" s="41"/>
      <c r="M403" s="184" t="s">
        <v>19</v>
      </c>
      <c r="N403" s="185" t="s">
        <v>43</v>
      </c>
      <c r="O403" s="66"/>
      <c r="P403" s="186">
        <f>O403*H403</f>
        <v>0</v>
      </c>
      <c r="Q403" s="186">
        <v>0</v>
      </c>
      <c r="R403" s="186">
        <f>Q403*H403</f>
        <v>0</v>
      </c>
      <c r="S403" s="186">
        <v>0</v>
      </c>
      <c r="T403" s="187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8" t="s">
        <v>144</v>
      </c>
      <c r="AT403" s="188" t="s">
        <v>140</v>
      </c>
      <c r="AU403" s="188" t="s">
        <v>82</v>
      </c>
      <c r="AY403" s="19" t="s">
        <v>137</v>
      </c>
      <c r="BE403" s="189">
        <f>IF(N403="základní",J403,0)</f>
        <v>0</v>
      </c>
      <c r="BF403" s="189">
        <f>IF(N403="snížená",J403,0)</f>
        <v>0</v>
      </c>
      <c r="BG403" s="189">
        <f>IF(N403="zákl. přenesená",J403,0)</f>
        <v>0</v>
      </c>
      <c r="BH403" s="189">
        <f>IF(N403="sníž. přenesená",J403,0)</f>
        <v>0</v>
      </c>
      <c r="BI403" s="189">
        <f>IF(N403="nulová",J403,0)</f>
        <v>0</v>
      </c>
      <c r="BJ403" s="19" t="s">
        <v>80</v>
      </c>
      <c r="BK403" s="189">
        <f>ROUND(I403*H403,2)</f>
        <v>0</v>
      </c>
      <c r="BL403" s="19" t="s">
        <v>144</v>
      </c>
      <c r="BM403" s="188" t="s">
        <v>1812</v>
      </c>
    </row>
    <row r="404" spans="1:65" s="2" customFormat="1" ht="11.25" x14ac:dyDescent="0.2">
      <c r="A404" s="36"/>
      <c r="B404" s="37"/>
      <c r="C404" s="38"/>
      <c r="D404" s="190" t="s">
        <v>146</v>
      </c>
      <c r="E404" s="38"/>
      <c r="F404" s="191" t="s">
        <v>765</v>
      </c>
      <c r="G404" s="38"/>
      <c r="H404" s="38"/>
      <c r="I404" s="192"/>
      <c r="J404" s="38"/>
      <c r="K404" s="38"/>
      <c r="L404" s="41"/>
      <c r="M404" s="193"/>
      <c r="N404" s="194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146</v>
      </c>
      <c r="AU404" s="19" t="s">
        <v>82</v>
      </c>
    </row>
    <row r="405" spans="1:65" s="12" customFormat="1" ht="25.9" customHeight="1" x14ac:dyDescent="0.2">
      <c r="B405" s="160"/>
      <c r="C405" s="161"/>
      <c r="D405" s="162" t="s">
        <v>71</v>
      </c>
      <c r="E405" s="163" t="s">
        <v>766</v>
      </c>
      <c r="F405" s="163" t="s">
        <v>767</v>
      </c>
      <c r="G405" s="161"/>
      <c r="H405" s="161"/>
      <c r="I405" s="164"/>
      <c r="J405" s="165">
        <f>BK405</f>
        <v>0</v>
      </c>
      <c r="K405" s="161"/>
      <c r="L405" s="166"/>
      <c r="M405" s="167"/>
      <c r="N405" s="168"/>
      <c r="O405" s="168"/>
      <c r="P405" s="169">
        <f>P406+P415+P448</f>
        <v>0</v>
      </c>
      <c r="Q405" s="168"/>
      <c r="R405" s="169">
        <f>R406+R415+R448</f>
        <v>5.2761755900000011</v>
      </c>
      <c r="S405" s="168"/>
      <c r="T405" s="170">
        <f>T406+T415+T448</f>
        <v>0.45010819999999996</v>
      </c>
      <c r="AR405" s="171" t="s">
        <v>82</v>
      </c>
      <c r="AT405" s="172" t="s">
        <v>71</v>
      </c>
      <c r="AU405" s="172" t="s">
        <v>72</v>
      </c>
      <c r="AY405" s="171" t="s">
        <v>137</v>
      </c>
      <c r="BK405" s="173">
        <f>BK406+BK415+BK448</f>
        <v>0</v>
      </c>
    </row>
    <row r="406" spans="1:65" s="12" customFormat="1" ht="22.9" customHeight="1" x14ac:dyDescent="0.2">
      <c r="B406" s="160"/>
      <c r="C406" s="161"/>
      <c r="D406" s="162" t="s">
        <v>71</v>
      </c>
      <c r="E406" s="174" t="s">
        <v>801</v>
      </c>
      <c r="F406" s="174" t="s">
        <v>802</v>
      </c>
      <c r="G406" s="161"/>
      <c r="H406" s="161"/>
      <c r="I406" s="164"/>
      <c r="J406" s="175">
        <f>BK406</f>
        <v>0</v>
      </c>
      <c r="K406" s="161"/>
      <c r="L406" s="166"/>
      <c r="M406" s="167"/>
      <c r="N406" s="168"/>
      <c r="O406" s="168"/>
      <c r="P406" s="169">
        <f>SUM(P407:P414)</f>
        <v>0</v>
      </c>
      <c r="Q406" s="168"/>
      <c r="R406" s="169">
        <f>SUM(R407:R414)</f>
        <v>0.52496339999999997</v>
      </c>
      <c r="S406" s="168"/>
      <c r="T406" s="170">
        <f>SUM(T407:T414)</f>
        <v>0</v>
      </c>
      <c r="AR406" s="171" t="s">
        <v>82</v>
      </c>
      <c r="AT406" s="172" t="s">
        <v>71</v>
      </c>
      <c r="AU406" s="172" t="s">
        <v>80</v>
      </c>
      <c r="AY406" s="171" t="s">
        <v>137</v>
      </c>
      <c r="BK406" s="173">
        <f>SUM(BK407:BK414)</f>
        <v>0</v>
      </c>
    </row>
    <row r="407" spans="1:65" s="2" customFormat="1" ht="24.2" customHeight="1" x14ac:dyDescent="0.2">
      <c r="A407" s="36"/>
      <c r="B407" s="37"/>
      <c r="C407" s="176" t="s">
        <v>572</v>
      </c>
      <c r="D407" s="176" t="s">
        <v>140</v>
      </c>
      <c r="E407" s="177" t="s">
        <v>1813</v>
      </c>
      <c r="F407" s="178" t="s">
        <v>1814</v>
      </c>
      <c r="G407" s="179" t="s">
        <v>143</v>
      </c>
      <c r="H407" s="180">
        <v>347.75</v>
      </c>
      <c r="I407" s="181"/>
      <c r="J407" s="182">
        <f>ROUND(I407*H407,2)</f>
        <v>0</v>
      </c>
      <c r="K407" s="183"/>
      <c r="L407" s="41"/>
      <c r="M407" s="184" t="s">
        <v>19</v>
      </c>
      <c r="N407" s="185" t="s">
        <v>43</v>
      </c>
      <c r="O407" s="66"/>
      <c r="P407" s="186">
        <f>O407*H407</f>
        <v>0</v>
      </c>
      <c r="Q407" s="186">
        <v>0</v>
      </c>
      <c r="R407" s="186">
        <f>Q407*H407</f>
        <v>0</v>
      </c>
      <c r="S407" s="186">
        <v>0</v>
      </c>
      <c r="T407" s="187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8" t="s">
        <v>244</v>
      </c>
      <c r="AT407" s="188" t="s">
        <v>140</v>
      </c>
      <c r="AU407" s="188" t="s">
        <v>82</v>
      </c>
      <c r="AY407" s="19" t="s">
        <v>137</v>
      </c>
      <c r="BE407" s="189">
        <f>IF(N407="základní",J407,0)</f>
        <v>0</v>
      </c>
      <c r="BF407" s="189">
        <f>IF(N407="snížená",J407,0)</f>
        <v>0</v>
      </c>
      <c r="BG407" s="189">
        <f>IF(N407="zákl. přenesená",J407,0)</f>
        <v>0</v>
      </c>
      <c r="BH407" s="189">
        <f>IF(N407="sníž. přenesená",J407,0)</f>
        <v>0</v>
      </c>
      <c r="BI407" s="189">
        <f>IF(N407="nulová",J407,0)</f>
        <v>0</v>
      </c>
      <c r="BJ407" s="19" t="s">
        <v>80</v>
      </c>
      <c r="BK407" s="189">
        <f>ROUND(I407*H407,2)</f>
        <v>0</v>
      </c>
      <c r="BL407" s="19" t="s">
        <v>244</v>
      </c>
      <c r="BM407" s="188" t="s">
        <v>1815</v>
      </c>
    </row>
    <row r="408" spans="1:65" s="2" customFormat="1" ht="11.25" x14ac:dyDescent="0.2">
      <c r="A408" s="36"/>
      <c r="B408" s="37"/>
      <c r="C408" s="38"/>
      <c r="D408" s="190" t="s">
        <v>146</v>
      </c>
      <c r="E408" s="38"/>
      <c r="F408" s="191" t="s">
        <v>1816</v>
      </c>
      <c r="G408" s="38"/>
      <c r="H408" s="38"/>
      <c r="I408" s="192"/>
      <c r="J408" s="38"/>
      <c r="K408" s="38"/>
      <c r="L408" s="41"/>
      <c r="M408" s="193"/>
      <c r="N408" s="194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146</v>
      </c>
      <c r="AU408" s="19" t="s">
        <v>82</v>
      </c>
    </row>
    <row r="409" spans="1:65" s="14" customFormat="1" ht="11.25" x14ac:dyDescent="0.2">
      <c r="B409" s="207"/>
      <c r="C409" s="208"/>
      <c r="D409" s="197" t="s">
        <v>148</v>
      </c>
      <c r="E409" s="209" t="s">
        <v>19</v>
      </c>
      <c r="F409" s="210" t="s">
        <v>1817</v>
      </c>
      <c r="G409" s="208"/>
      <c r="H409" s="209" t="s">
        <v>19</v>
      </c>
      <c r="I409" s="211"/>
      <c r="J409" s="208"/>
      <c r="K409" s="208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148</v>
      </c>
      <c r="AU409" s="216" t="s">
        <v>82</v>
      </c>
      <c r="AV409" s="14" t="s">
        <v>80</v>
      </c>
      <c r="AW409" s="14" t="s">
        <v>33</v>
      </c>
      <c r="AX409" s="14" t="s">
        <v>72</v>
      </c>
      <c r="AY409" s="216" t="s">
        <v>137</v>
      </c>
    </row>
    <row r="410" spans="1:65" s="13" customFormat="1" ht="11.25" x14ac:dyDescent="0.2">
      <c r="B410" s="195"/>
      <c r="C410" s="196"/>
      <c r="D410" s="197" t="s">
        <v>148</v>
      </c>
      <c r="E410" s="198" t="s">
        <v>19</v>
      </c>
      <c r="F410" s="199" t="s">
        <v>1818</v>
      </c>
      <c r="G410" s="196"/>
      <c r="H410" s="200">
        <v>347.75</v>
      </c>
      <c r="I410" s="201"/>
      <c r="J410" s="196"/>
      <c r="K410" s="196"/>
      <c r="L410" s="202"/>
      <c r="M410" s="203"/>
      <c r="N410" s="204"/>
      <c r="O410" s="204"/>
      <c r="P410" s="204"/>
      <c r="Q410" s="204"/>
      <c r="R410" s="204"/>
      <c r="S410" s="204"/>
      <c r="T410" s="205"/>
      <c r="AT410" s="206" t="s">
        <v>148</v>
      </c>
      <c r="AU410" s="206" t="s">
        <v>82</v>
      </c>
      <c r="AV410" s="13" t="s">
        <v>82</v>
      </c>
      <c r="AW410" s="13" t="s">
        <v>33</v>
      </c>
      <c r="AX410" s="13" t="s">
        <v>80</v>
      </c>
      <c r="AY410" s="206" t="s">
        <v>137</v>
      </c>
    </row>
    <row r="411" spans="1:65" s="2" customFormat="1" ht="16.5" customHeight="1" x14ac:dyDescent="0.2">
      <c r="A411" s="36"/>
      <c r="B411" s="37"/>
      <c r="C411" s="239" t="s">
        <v>580</v>
      </c>
      <c r="D411" s="239" t="s">
        <v>434</v>
      </c>
      <c r="E411" s="240" t="s">
        <v>1819</v>
      </c>
      <c r="F411" s="241" t="s">
        <v>1820</v>
      </c>
      <c r="G411" s="242" t="s">
        <v>143</v>
      </c>
      <c r="H411" s="243">
        <v>354.70499999999998</v>
      </c>
      <c r="I411" s="244"/>
      <c r="J411" s="245">
        <f>ROUND(I411*H411,2)</f>
        <v>0</v>
      </c>
      <c r="K411" s="246"/>
      <c r="L411" s="247"/>
      <c r="M411" s="248" t="s">
        <v>19</v>
      </c>
      <c r="N411" s="249" t="s">
        <v>43</v>
      </c>
      <c r="O411" s="66"/>
      <c r="P411" s="186">
        <f>O411*H411</f>
        <v>0</v>
      </c>
      <c r="Q411" s="186">
        <v>1.48E-3</v>
      </c>
      <c r="R411" s="186">
        <f>Q411*H411</f>
        <v>0.52496339999999997</v>
      </c>
      <c r="S411" s="186">
        <v>0</v>
      </c>
      <c r="T411" s="187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8" t="s">
        <v>459</v>
      </c>
      <c r="AT411" s="188" t="s">
        <v>434</v>
      </c>
      <c r="AU411" s="188" t="s">
        <v>82</v>
      </c>
      <c r="AY411" s="19" t="s">
        <v>137</v>
      </c>
      <c r="BE411" s="189">
        <f>IF(N411="základní",J411,0)</f>
        <v>0</v>
      </c>
      <c r="BF411" s="189">
        <f>IF(N411="snížená",J411,0)</f>
        <v>0</v>
      </c>
      <c r="BG411" s="189">
        <f>IF(N411="zákl. přenesená",J411,0)</f>
        <v>0</v>
      </c>
      <c r="BH411" s="189">
        <f>IF(N411="sníž. přenesená",J411,0)</f>
        <v>0</v>
      </c>
      <c r="BI411" s="189">
        <f>IF(N411="nulová",J411,0)</f>
        <v>0</v>
      </c>
      <c r="BJ411" s="19" t="s">
        <v>80</v>
      </c>
      <c r="BK411" s="189">
        <f>ROUND(I411*H411,2)</f>
        <v>0</v>
      </c>
      <c r="BL411" s="19" t="s">
        <v>244</v>
      </c>
      <c r="BM411" s="188" t="s">
        <v>1821</v>
      </c>
    </row>
    <row r="412" spans="1:65" s="13" customFormat="1" ht="11.25" x14ac:dyDescent="0.2">
      <c r="B412" s="195"/>
      <c r="C412" s="196"/>
      <c r="D412" s="197" t="s">
        <v>148</v>
      </c>
      <c r="E412" s="196"/>
      <c r="F412" s="199" t="s">
        <v>1822</v>
      </c>
      <c r="G412" s="196"/>
      <c r="H412" s="200">
        <v>354.70499999999998</v>
      </c>
      <c r="I412" s="201"/>
      <c r="J412" s="196"/>
      <c r="K412" s="196"/>
      <c r="L412" s="202"/>
      <c r="M412" s="203"/>
      <c r="N412" s="204"/>
      <c r="O412" s="204"/>
      <c r="P412" s="204"/>
      <c r="Q412" s="204"/>
      <c r="R412" s="204"/>
      <c r="S412" s="204"/>
      <c r="T412" s="205"/>
      <c r="AT412" s="206" t="s">
        <v>148</v>
      </c>
      <c r="AU412" s="206" t="s">
        <v>82</v>
      </c>
      <c r="AV412" s="13" t="s">
        <v>82</v>
      </c>
      <c r="AW412" s="13" t="s">
        <v>4</v>
      </c>
      <c r="AX412" s="13" t="s">
        <v>80</v>
      </c>
      <c r="AY412" s="206" t="s">
        <v>137</v>
      </c>
    </row>
    <row r="413" spans="1:65" s="2" customFormat="1" ht="24.2" customHeight="1" x14ac:dyDescent="0.2">
      <c r="A413" s="36"/>
      <c r="B413" s="37"/>
      <c r="C413" s="176" t="s">
        <v>593</v>
      </c>
      <c r="D413" s="176" t="s">
        <v>140</v>
      </c>
      <c r="E413" s="177" t="s">
        <v>832</v>
      </c>
      <c r="F413" s="178" t="s">
        <v>833</v>
      </c>
      <c r="G413" s="179" t="s">
        <v>170</v>
      </c>
      <c r="H413" s="180">
        <v>0.52500000000000002</v>
      </c>
      <c r="I413" s="181"/>
      <c r="J413" s="182">
        <f>ROUND(I413*H413,2)</f>
        <v>0</v>
      </c>
      <c r="K413" s="183"/>
      <c r="L413" s="41"/>
      <c r="M413" s="184" t="s">
        <v>19</v>
      </c>
      <c r="N413" s="185" t="s">
        <v>43</v>
      </c>
      <c r="O413" s="66"/>
      <c r="P413" s="186">
        <f>O413*H413</f>
        <v>0</v>
      </c>
      <c r="Q413" s="186">
        <v>0</v>
      </c>
      <c r="R413" s="186">
        <f>Q413*H413</f>
        <v>0</v>
      </c>
      <c r="S413" s="186">
        <v>0</v>
      </c>
      <c r="T413" s="187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8" t="s">
        <v>244</v>
      </c>
      <c r="AT413" s="188" t="s">
        <v>140</v>
      </c>
      <c r="AU413" s="188" t="s">
        <v>82</v>
      </c>
      <c r="AY413" s="19" t="s">
        <v>137</v>
      </c>
      <c r="BE413" s="189">
        <f>IF(N413="základní",J413,0)</f>
        <v>0</v>
      </c>
      <c r="BF413" s="189">
        <f>IF(N413="snížená",J413,0)</f>
        <v>0</v>
      </c>
      <c r="BG413" s="189">
        <f>IF(N413="zákl. přenesená",J413,0)</f>
        <v>0</v>
      </c>
      <c r="BH413" s="189">
        <f>IF(N413="sníž. přenesená",J413,0)</f>
        <v>0</v>
      </c>
      <c r="BI413" s="189">
        <f>IF(N413="nulová",J413,0)</f>
        <v>0</v>
      </c>
      <c r="BJ413" s="19" t="s">
        <v>80</v>
      </c>
      <c r="BK413" s="189">
        <f>ROUND(I413*H413,2)</f>
        <v>0</v>
      </c>
      <c r="BL413" s="19" t="s">
        <v>244</v>
      </c>
      <c r="BM413" s="188" t="s">
        <v>1823</v>
      </c>
    </row>
    <row r="414" spans="1:65" s="2" customFormat="1" ht="11.25" x14ac:dyDescent="0.2">
      <c r="A414" s="36"/>
      <c r="B414" s="37"/>
      <c r="C414" s="38"/>
      <c r="D414" s="190" t="s">
        <v>146</v>
      </c>
      <c r="E414" s="38"/>
      <c r="F414" s="191" t="s">
        <v>835</v>
      </c>
      <c r="G414" s="38"/>
      <c r="H414" s="38"/>
      <c r="I414" s="192"/>
      <c r="J414" s="38"/>
      <c r="K414" s="38"/>
      <c r="L414" s="41"/>
      <c r="M414" s="193"/>
      <c r="N414" s="194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146</v>
      </c>
      <c r="AU414" s="19" t="s">
        <v>82</v>
      </c>
    </row>
    <row r="415" spans="1:65" s="12" customFormat="1" ht="22.9" customHeight="1" x14ac:dyDescent="0.2">
      <c r="B415" s="160"/>
      <c r="C415" s="161"/>
      <c r="D415" s="162" t="s">
        <v>71</v>
      </c>
      <c r="E415" s="174" t="s">
        <v>1824</v>
      </c>
      <c r="F415" s="174" t="s">
        <v>1825</v>
      </c>
      <c r="G415" s="161"/>
      <c r="H415" s="161"/>
      <c r="I415" s="164"/>
      <c r="J415" s="175">
        <f>BK415</f>
        <v>0</v>
      </c>
      <c r="K415" s="161"/>
      <c r="L415" s="166"/>
      <c r="M415" s="167"/>
      <c r="N415" s="168"/>
      <c r="O415" s="168"/>
      <c r="P415" s="169">
        <f>SUM(P416:P447)</f>
        <v>0</v>
      </c>
      <c r="Q415" s="168"/>
      <c r="R415" s="169">
        <f>SUM(R416:R447)</f>
        <v>0.49488979999999999</v>
      </c>
      <c r="S415" s="168"/>
      <c r="T415" s="170">
        <f>SUM(T416:T447)</f>
        <v>0.45010819999999996</v>
      </c>
      <c r="AR415" s="171" t="s">
        <v>82</v>
      </c>
      <c r="AT415" s="172" t="s">
        <v>71</v>
      </c>
      <c r="AU415" s="172" t="s">
        <v>80</v>
      </c>
      <c r="AY415" s="171" t="s">
        <v>137</v>
      </c>
      <c r="BK415" s="173">
        <f>SUM(BK416:BK447)</f>
        <v>0</v>
      </c>
    </row>
    <row r="416" spans="1:65" s="2" customFormat="1" ht="16.5" customHeight="1" x14ac:dyDescent="0.2">
      <c r="A416" s="36"/>
      <c r="B416" s="37"/>
      <c r="C416" s="176" t="s">
        <v>606</v>
      </c>
      <c r="D416" s="176" t="s">
        <v>140</v>
      </c>
      <c r="E416" s="177" t="s">
        <v>1826</v>
      </c>
      <c r="F416" s="178" t="s">
        <v>1827</v>
      </c>
      <c r="G416" s="179" t="s">
        <v>200</v>
      </c>
      <c r="H416" s="180">
        <v>68.86</v>
      </c>
      <c r="I416" s="181"/>
      <c r="J416" s="182">
        <f>ROUND(I416*H416,2)</f>
        <v>0</v>
      </c>
      <c r="K416" s="183"/>
      <c r="L416" s="41"/>
      <c r="M416" s="184" t="s">
        <v>19</v>
      </c>
      <c r="N416" s="185" t="s">
        <v>43</v>
      </c>
      <c r="O416" s="66"/>
      <c r="P416" s="186">
        <f>O416*H416</f>
        <v>0</v>
      </c>
      <c r="Q416" s="186">
        <v>0</v>
      </c>
      <c r="R416" s="186">
        <f>Q416*H416</f>
        <v>0</v>
      </c>
      <c r="S416" s="186">
        <v>1.67E-3</v>
      </c>
      <c r="T416" s="187">
        <f>S416*H416</f>
        <v>0.11499620000000001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8" t="s">
        <v>244</v>
      </c>
      <c r="AT416" s="188" t="s">
        <v>140</v>
      </c>
      <c r="AU416" s="188" t="s">
        <v>82</v>
      </c>
      <c r="AY416" s="19" t="s">
        <v>137</v>
      </c>
      <c r="BE416" s="189">
        <f>IF(N416="základní",J416,0)</f>
        <v>0</v>
      </c>
      <c r="BF416" s="189">
        <f>IF(N416="snížená",J416,0)</f>
        <v>0</v>
      </c>
      <c r="BG416" s="189">
        <f>IF(N416="zákl. přenesená",J416,0)</f>
        <v>0</v>
      </c>
      <c r="BH416" s="189">
        <f>IF(N416="sníž. přenesená",J416,0)</f>
        <v>0</v>
      </c>
      <c r="BI416" s="189">
        <f>IF(N416="nulová",J416,0)</f>
        <v>0</v>
      </c>
      <c r="BJ416" s="19" t="s">
        <v>80</v>
      </c>
      <c r="BK416" s="189">
        <f>ROUND(I416*H416,2)</f>
        <v>0</v>
      </c>
      <c r="BL416" s="19" t="s">
        <v>244</v>
      </c>
      <c r="BM416" s="188" t="s">
        <v>1828</v>
      </c>
    </row>
    <row r="417" spans="1:65" s="2" customFormat="1" ht="11.25" x14ac:dyDescent="0.2">
      <c r="A417" s="36"/>
      <c r="B417" s="37"/>
      <c r="C417" s="38"/>
      <c r="D417" s="190" t="s">
        <v>146</v>
      </c>
      <c r="E417" s="38"/>
      <c r="F417" s="191" t="s">
        <v>1829</v>
      </c>
      <c r="G417" s="38"/>
      <c r="H417" s="38"/>
      <c r="I417" s="192"/>
      <c r="J417" s="38"/>
      <c r="K417" s="38"/>
      <c r="L417" s="41"/>
      <c r="M417" s="193"/>
      <c r="N417" s="194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146</v>
      </c>
      <c r="AU417" s="19" t="s">
        <v>82</v>
      </c>
    </row>
    <row r="418" spans="1:65" s="13" customFormat="1" ht="11.25" x14ac:dyDescent="0.2">
      <c r="B418" s="195"/>
      <c r="C418" s="196"/>
      <c r="D418" s="197" t="s">
        <v>148</v>
      </c>
      <c r="E418" s="198" t="s">
        <v>19</v>
      </c>
      <c r="F418" s="199" t="s">
        <v>1830</v>
      </c>
      <c r="G418" s="196"/>
      <c r="H418" s="200">
        <v>0.95</v>
      </c>
      <c r="I418" s="201"/>
      <c r="J418" s="196"/>
      <c r="K418" s="196"/>
      <c r="L418" s="202"/>
      <c r="M418" s="203"/>
      <c r="N418" s="204"/>
      <c r="O418" s="204"/>
      <c r="P418" s="204"/>
      <c r="Q418" s="204"/>
      <c r="R418" s="204"/>
      <c r="S418" s="204"/>
      <c r="T418" s="205"/>
      <c r="AT418" s="206" t="s">
        <v>148</v>
      </c>
      <c r="AU418" s="206" t="s">
        <v>82</v>
      </c>
      <c r="AV418" s="13" t="s">
        <v>82</v>
      </c>
      <c r="AW418" s="13" t="s">
        <v>33</v>
      </c>
      <c r="AX418" s="13" t="s">
        <v>72</v>
      </c>
      <c r="AY418" s="206" t="s">
        <v>137</v>
      </c>
    </row>
    <row r="419" spans="1:65" s="13" customFormat="1" ht="11.25" x14ac:dyDescent="0.2">
      <c r="B419" s="195"/>
      <c r="C419" s="196"/>
      <c r="D419" s="197" t="s">
        <v>148</v>
      </c>
      <c r="E419" s="198" t="s">
        <v>19</v>
      </c>
      <c r="F419" s="199" t="s">
        <v>1831</v>
      </c>
      <c r="G419" s="196"/>
      <c r="H419" s="200">
        <v>20.79</v>
      </c>
      <c r="I419" s="201"/>
      <c r="J419" s="196"/>
      <c r="K419" s="196"/>
      <c r="L419" s="202"/>
      <c r="M419" s="203"/>
      <c r="N419" s="204"/>
      <c r="O419" s="204"/>
      <c r="P419" s="204"/>
      <c r="Q419" s="204"/>
      <c r="R419" s="204"/>
      <c r="S419" s="204"/>
      <c r="T419" s="205"/>
      <c r="AT419" s="206" t="s">
        <v>148</v>
      </c>
      <c r="AU419" s="206" t="s">
        <v>82</v>
      </c>
      <c r="AV419" s="13" t="s">
        <v>82</v>
      </c>
      <c r="AW419" s="13" t="s">
        <v>33</v>
      </c>
      <c r="AX419" s="13" t="s">
        <v>72</v>
      </c>
      <c r="AY419" s="206" t="s">
        <v>137</v>
      </c>
    </row>
    <row r="420" spans="1:65" s="13" customFormat="1" ht="11.25" x14ac:dyDescent="0.2">
      <c r="B420" s="195"/>
      <c r="C420" s="196"/>
      <c r="D420" s="197" t="s">
        <v>148</v>
      </c>
      <c r="E420" s="198" t="s">
        <v>19</v>
      </c>
      <c r="F420" s="199" t="s">
        <v>1832</v>
      </c>
      <c r="G420" s="196"/>
      <c r="H420" s="200">
        <v>22.32</v>
      </c>
      <c r="I420" s="201"/>
      <c r="J420" s="196"/>
      <c r="K420" s="196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148</v>
      </c>
      <c r="AU420" s="206" t="s">
        <v>82</v>
      </c>
      <c r="AV420" s="13" t="s">
        <v>82</v>
      </c>
      <c r="AW420" s="13" t="s">
        <v>33</v>
      </c>
      <c r="AX420" s="13" t="s">
        <v>72</v>
      </c>
      <c r="AY420" s="206" t="s">
        <v>137</v>
      </c>
    </row>
    <row r="421" spans="1:65" s="13" customFormat="1" ht="11.25" x14ac:dyDescent="0.2">
      <c r="B421" s="195"/>
      <c r="C421" s="196"/>
      <c r="D421" s="197" t="s">
        <v>148</v>
      </c>
      <c r="E421" s="198" t="s">
        <v>19</v>
      </c>
      <c r="F421" s="199" t="s">
        <v>1833</v>
      </c>
      <c r="G421" s="196"/>
      <c r="H421" s="200">
        <v>24.8</v>
      </c>
      <c r="I421" s="201"/>
      <c r="J421" s="196"/>
      <c r="K421" s="196"/>
      <c r="L421" s="202"/>
      <c r="M421" s="203"/>
      <c r="N421" s="204"/>
      <c r="O421" s="204"/>
      <c r="P421" s="204"/>
      <c r="Q421" s="204"/>
      <c r="R421" s="204"/>
      <c r="S421" s="204"/>
      <c r="T421" s="205"/>
      <c r="AT421" s="206" t="s">
        <v>148</v>
      </c>
      <c r="AU421" s="206" t="s">
        <v>82</v>
      </c>
      <c r="AV421" s="13" t="s">
        <v>82</v>
      </c>
      <c r="AW421" s="13" t="s">
        <v>33</v>
      </c>
      <c r="AX421" s="13" t="s">
        <v>72</v>
      </c>
      <c r="AY421" s="206" t="s">
        <v>137</v>
      </c>
    </row>
    <row r="422" spans="1:65" s="15" customFormat="1" ht="11.25" x14ac:dyDescent="0.2">
      <c r="B422" s="217"/>
      <c r="C422" s="218"/>
      <c r="D422" s="197" t="s">
        <v>148</v>
      </c>
      <c r="E422" s="219" t="s">
        <v>19</v>
      </c>
      <c r="F422" s="220" t="s">
        <v>189</v>
      </c>
      <c r="G422" s="218"/>
      <c r="H422" s="221">
        <v>68.86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148</v>
      </c>
      <c r="AU422" s="227" t="s">
        <v>82</v>
      </c>
      <c r="AV422" s="15" t="s">
        <v>144</v>
      </c>
      <c r="AW422" s="15" t="s">
        <v>33</v>
      </c>
      <c r="AX422" s="15" t="s">
        <v>80</v>
      </c>
      <c r="AY422" s="227" t="s">
        <v>137</v>
      </c>
    </row>
    <row r="423" spans="1:65" s="2" customFormat="1" ht="16.5" customHeight="1" x14ac:dyDescent="0.2">
      <c r="A423" s="36"/>
      <c r="B423" s="37"/>
      <c r="C423" s="176" t="s">
        <v>615</v>
      </c>
      <c r="D423" s="176" t="s">
        <v>140</v>
      </c>
      <c r="E423" s="177" t="s">
        <v>1834</v>
      </c>
      <c r="F423" s="178" t="s">
        <v>1835</v>
      </c>
      <c r="G423" s="179" t="s">
        <v>200</v>
      </c>
      <c r="H423" s="180">
        <v>61</v>
      </c>
      <c r="I423" s="181"/>
      <c r="J423" s="182">
        <f>ROUND(I423*H423,2)</f>
        <v>0</v>
      </c>
      <c r="K423" s="183"/>
      <c r="L423" s="41"/>
      <c r="M423" s="184" t="s">
        <v>19</v>
      </c>
      <c r="N423" s="185" t="s">
        <v>43</v>
      </c>
      <c r="O423" s="66"/>
      <c r="P423" s="186">
        <f>O423*H423</f>
        <v>0</v>
      </c>
      <c r="Q423" s="186">
        <v>0</v>
      </c>
      <c r="R423" s="186">
        <f>Q423*H423</f>
        <v>0</v>
      </c>
      <c r="S423" s="186">
        <v>2.5999999999999999E-3</v>
      </c>
      <c r="T423" s="187">
        <f>S423*H423</f>
        <v>0.15859999999999999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8" t="s">
        <v>244</v>
      </c>
      <c r="AT423" s="188" t="s">
        <v>140</v>
      </c>
      <c r="AU423" s="188" t="s">
        <v>82</v>
      </c>
      <c r="AY423" s="19" t="s">
        <v>137</v>
      </c>
      <c r="BE423" s="189">
        <f>IF(N423="základní",J423,0)</f>
        <v>0</v>
      </c>
      <c r="BF423" s="189">
        <f>IF(N423="snížená",J423,0)</f>
        <v>0</v>
      </c>
      <c r="BG423" s="189">
        <f>IF(N423="zákl. přenesená",J423,0)</f>
        <v>0</v>
      </c>
      <c r="BH423" s="189">
        <f>IF(N423="sníž. přenesená",J423,0)</f>
        <v>0</v>
      </c>
      <c r="BI423" s="189">
        <f>IF(N423="nulová",J423,0)</f>
        <v>0</v>
      </c>
      <c r="BJ423" s="19" t="s">
        <v>80</v>
      </c>
      <c r="BK423" s="189">
        <f>ROUND(I423*H423,2)</f>
        <v>0</v>
      </c>
      <c r="BL423" s="19" t="s">
        <v>244</v>
      </c>
      <c r="BM423" s="188" t="s">
        <v>1836</v>
      </c>
    </row>
    <row r="424" spans="1:65" s="2" customFormat="1" ht="11.25" x14ac:dyDescent="0.2">
      <c r="A424" s="36"/>
      <c r="B424" s="37"/>
      <c r="C424" s="38"/>
      <c r="D424" s="190" t="s">
        <v>146</v>
      </c>
      <c r="E424" s="38"/>
      <c r="F424" s="191" t="s">
        <v>1837</v>
      </c>
      <c r="G424" s="38"/>
      <c r="H424" s="38"/>
      <c r="I424" s="192"/>
      <c r="J424" s="38"/>
      <c r="K424" s="38"/>
      <c r="L424" s="41"/>
      <c r="M424" s="193"/>
      <c r="N424" s="194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146</v>
      </c>
      <c r="AU424" s="19" t="s">
        <v>82</v>
      </c>
    </row>
    <row r="425" spans="1:65" s="13" customFormat="1" ht="11.25" x14ac:dyDescent="0.2">
      <c r="B425" s="195"/>
      <c r="C425" s="196"/>
      <c r="D425" s="197" t="s">
        <v>148</v>
      </c>
      <c r="E425" s="198" t="s">
        <v>19</v>
      </c>
      <c r="F425" s="199" t="s">
        <v>1838</v>
      </c>
      <c r="G425" s="196"/>
      <c r="H425" s="200">
        <v>61</v>
      </c>
      <c r="I425" s="201"/>
      <c r="J425" s="196"/>
      <c r="K425" s="196"/>
      <c r="L425" s="202"/>
      <c r="M425" s="203"/>
      <c r="N425" s="204"/>
      <c r="O425" s="204"/>
      <c r="P425" s="204"/>
      <c r="Q425" s="204"/>
      <c r="R425" s="204"/>
      <c r="S425" s="204"/>
      <c r="T425" s="205"/>
      <c r="AT425" s="206" t="s">
        <v>148</v>
      </c>
      <c r="AU425" s="206" t="s">
        <v>82</v>
      </c>
      <c r="AV425" s="13" t="s">
        <v>82</v>
      </c>
      <c r="AW425" s="13" t="s">
        <v>33</v>
      </c>
      <c r="AX425" s="13" t="s">
        <v>80</v>
      </c>
      <c r="AY425" s="206" t="s">
        <v>137</v>
      </c>
    </row>
    <row r="426" spans="1:65" s="2" customFormat="1" ht="16.5" customHeight="1" x14ac:dyDescent="0.2">
      <c r="A426" s="36"/>
      <c r="B426" s="37"/>
      <c r="C426" s="176" t="s">
        <v>627</v>
      </c>
      <c r="D426" s="176" t="s">
        <v>140</v>
      </c>
      <c r="E426" s="177" t="s">
        <v>1839</v>
      </c>
      <c r="F426" s="178" t="s">
        <v>1840</v>
      </c>
      <c r="G426" s="179" t="s">
        <v>200</v>
      </c>
      <c r="H426" s="180">
        <v>44.8</v>
      </c>
      <c r="I426" s="181"/>
      <c r="J426" s="182">
        <f>ROUND(I426*H426,2)</f>
        <v>0</v>
      </c>
      <c r="K426" s="183"/>
      <c r="L426" s="41"/>
      <c r="M426" s="184" t="s">
        <v>19</v>
      </c>
      <c r="N426" s="185" t="s">
        <v>43</v>
      </c>
      <c r="O426" s="66"/>
      <c r="P426" s="186">
        <f>O426*H426</f>
        <v>0</v>
      </c>
      <c r="Q426" s="186">
        <v>0</v>
      </c>
      <c r="R426" s="186">
        <f>Q426*H426</f>
        <v>0</v>
      </c>
      <c r="S426" s="186">
        <v>3.9399999999999999E-3</v>
      </c>
      <c r="T426" s="187">
        <f>S426*H426</f>
        <v>0.17651199999999997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8" t="s">
        <v>244</v>
      </c>
      <c r="AT426" s="188" t="s">
        <v>140</v>
      </c>
      <c r="AU426" s="188" t="s">
        <v>82</v>
      </c>
      <c r="AY426" s="19" t="s">
        <v>137</v>
      </c>
      <c r="BE426" s="189">
        <f>IF(N426="základní",J426,0)</f>
        <v>0</v>
      </c>
      <c r="BF426" s="189">
        <f>IF(N426="snížená",J426,0)</f>
        <v>0</v>
      </c>
      <c r="BG426" s="189">
        <f>IF(N426="zákl. přenesená",J426,0)</f>
        <v>0</v>
      </c>
      <c r="BH426" s="189">
        <f>IF(N426="sníž. přenesená",J426,0)</f>
        <v>0</v>
      </c>
      <c r="BI426" s="189">
        <f>IF(N426="nulová",J426,0)</f>
        <v>0</v>
      </c>
      <c r="BJ426" s="19" t="s">
        <v>80</v>
      </c>
      <c r="BK426" s="189">
        <f>ROUND(I426*H426,2)</f>
        <v>0</v>
      </c>
      <c r="BL426" s="19" t="s">
        <v>244</v>
      </c>
      <c r="BM426" s="188" t="s">
        <v>1841</v>
      </c>
    </row>
    <row r="427" spans="1:65" s="2" customFormat="1" ht="11.25" x14ac:dyDescent="0.2">
      <c r="A427" s="36"/>
      <c r="B427" s="37"/>
      <c r="C427" s="38"/>
      <c r="D427" s="190" t="s">
        <v>146</v>
      </c>
      <c r="E427" s="38"/>
      <c r="F427" s="191" t="s">
        <v>1842</v>
      </c>
      <c r="G427" s="38"/>
      <c r="H427" s="38"/>
      <c r="I427" s="192"/>
      <c r="J427" s="38"/>
      <c r="K427" s="38"/>
      <c r="L427" s="41"/>
      <c r="M427" s="193"/>
      <c r="N427" s="194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146</v>
      </c>
      <c r="AU427" s="19" t="s">
        <v>82</v>
      </c>
    </row>
    <row r="428" spans="1:65" s="13" customFormat="1" ht="11.25" x14ac:dyDescent="0.2">
      <c r="B428" s="195"/>
      <c r="C428" s="196"/>
      <c r="D428" s="197" t="s">
        <v>148</v>
      </c>
      <c r="E428" s="198" t="s">
        <v>19</v>
      </c>
      <c r="F428" s="199" t="s">
        <v>1843</v>
      </c>
      <c r="G428" s="196"/>
      <c r="H428" s="200">
        <v>44.8</v>
      </c>
      <c r="I428" s="201"/>
      <c r="J428" s="196"/>
      <c r="K428" s="196"/>
      <c r="L428" s="202"/>
      <c r="M428" s="203"/>
      <c r="N428" s="204"/>
      <c r="O428" s="204"/>
      <c r="P428" s="204"/>
      <c r="Q428" s="204"/>
      <c r="R428" s="204"/>
      <c r="S428" s="204"/>
      <c r="T428" s="205"/>
      <c r="AT428" s="206" t="s">
        <v>148</v>
      </c>
      <c r="AU428" s="206" t="s">
        <v>82</v>
      </c>
      <c r="AV428" s="13" t="s">
        <v>82</v>
      </c>
      <c r="AW428" s="13" t="s">
        <v>33</v>
      </c>
      <c r="AX428" s="13" t="s">
        <v>80</v>
      </c>
      <c r="AY428" s="206" t="s">
        <v>137</v>
      </c>
    </row>
    <row r="429" spans="1:65" s="2" customFormat="1" ht="24.2" customHeight="1" x14ac:dyDescent="0.2">
      <c r="A429" s="36"/>
      <c r="B429" s="37"/>
      <c r="C429" s="176" t="s">
        <v>635</v>
      </c>
      <c r="D429" s="176" t="s">
        <v>140</v>
      </c>
      <c r="E429" s="177" t="s">
        <v>1844</v>
      </c>
      <c r="F429" s="178" t="s">
        <v>1845</v>
      </c>
      <c r="G429" s="179" t="s">
        <v>200</v>
      </c>
      <c r="H429" s="180">
        <v>0.95</v>
      </c>
      <c r="I429" s="181"/>
      <c r="J429" s="182">
        <f>ROUND(I429*H429,2)</f>
        <v>0</v>
      </c>
      <c r="K429" s="183"/>
      <c r="L429" s="41"/>
      <c r="M429" s="184" t="s">
        <v>19</v>
      </c>
      <c r="N429" s="185" t="s">
        <v>43</v>
      </c>
      <c r="O429" s="66"/>
      <c r="P429" s="186">
        <f>O429*H429</f>
        <v>0</v>
      </c>
      <c r="Q429" s="186">
        <v>3.5200000000000001E-3</v>
      </c>
      <c r="R429" s="186">
        <f>Q429*H429</f>
        <v>3.3439999999999998E-3</v>
      </c>
      <c r="S429" s="186">
        <v>0</v>
      </c>
      <c r="T429" s="187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8" t="s">
        <v>244</v>
      </c>
      <c r="AT429" s="188" t="s">
        <v>140</v>
      </c>
      <c r="AU429" s="188" t="s">
        <v>82</v>
      </c>
      <c r="AY429" s="19" t="s">
        <v>137</v>
      </c>
      <c r="BE429" s="189">
        <f>IF(N429="základní",J429,0)</f>
        <v>0</v>
      </c>
      <c r="BF429" s="189">
        <f>IF(N429="snížená",J429,0)</f>
        <v>0</v>
      </c>
      <c r="BG429" s="189">
        <f>IF(N429="zákl. přenesená",J429,0)</f>
        <v>0</v>
      </c>
      <c r="BH429" s="189">
        <f>IF(N429="sníž. přenesená",J429,0)</f>
        <v>0</v>
      </c>
      <c r="BI429" s="189">
        <f>IF(N429="nulová",J429,0)</f>
        <v>0</v>
      </c>
      <c r="BJ429" s="19" t="s">
        <v>80</v>
      </c>
      <c r="BK429" s="189">
        <f>ROUND(I429*H429,2)</f>
        <v>0</v>
      </c>
      <c r="BL429" s="19" t="s">
        <v>244</v>
      </c>
      <c r="BM429" s="188" t="s">
        <v>1846</v>
      </c>
    </row>
    <row r="430" spans="1:65" s="2" customFormat="1" ht="11.25" x14ac:dyDescent="0.2">
      <c r="A430" s="36"/>
      <c r="B430" s="37"/>
      <c r="C430" s="38"/>
      <c r="D430" s="190" t="s">
        <v>146</v>
      </c>
      <c r="E430" s="38"/>
      <c r="F430" s="191" t="s">
        <v>1847</v>
      </c>
      <c r="G430" s="38"/>
      <c r="H430" s="38"/>
      <c r="I430" s="192"/>
      <c r="J430" s="38"/>
      <c r="K430" s="38"/>
      <c r="L430" s="41"/>
      <c r="M430" s="193"/>
      <c r="N430" s="194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146</v>
      </c>
      <c r="AU430" s="19" t="s">
        <v>82</v>
      </c>
    </row>
    <row r="431" spans="1:65" s="13" customFormat="1" ht="11.25" x14ac:dyDescent="0.2">
      <c r="B431" s="195"/>
      <c r="C431" s="196"/>
      <c r="D431" s="197" t="s">
        <v>148</v>
      </c>
      <c r="E431" s="198" t="s">
        <v>19</v>
      </c>
      <c r="F431" s="199" t="s">
        <v>1830</v>
      </c>
      <c r="G431" s="196"/>
      <c r="H431" s="200">
        <v>0.95</v>
      </c>
      <c r="I431" s="201"/>
      <c r="J431" s="196"/>
      <c r="K431" s="196"/>
      <c r="L431" s="202"/>
      <c r="M431" s="203"/>
      <c r="N431" s="204"/>
      <c r="O431" s="204"/>
      <c r="P431" s="204"/>
      <c r="Q431" s="204"/>
      <c r="R431" s="204"/>
      <c r="S431" s="204"/>
      <c r="T431" s="205"/>
      <c r="AT431" s="206" t="s">
        <v>148</v>
      </c>
      <c r="AU431" s="206" t="s">
        <v>82</v>
      </c>
      <c r="AV431" s="13" t="s">
        <v>82</v>
      </c>
      <c r="AW431" s="13" t="s">
        <v>33</v>
      </c>
      <c r="AX431" s="13" t="s">
        <v>80</v>
      </c>
      <c r="AY431" s="206" t="s">
        <v>137</v>
      </c>
    </row>
    <row r="432" spans="1:65" s="2" customFormat="1" ht="24.2" customHeight="1" x14ac:dyDescent="0.2">
      <c r="A432" s="36"/>
      <c r="B432" s="37"/>
      <c r="C432" s="176" t="s">
        <v>643</v>
      </c>
      <c r="D432" s="176" t="s">
        <v>140</v>
      </c>
      <c r="E432" s="177" t="s">
        <v>1848</v>
      </c>
      <c r="F432" s="178" t="s">
        <v>1849</v>
      </c>
      <c r="G432" s="179" t="s">
        <v>200</v>
      </c>
      <c r="H432" s="180">
        <v>67.91</v>
      </c>
      <c r="I432" s="181"/>
      <c r="J432" s="182">
        <f>ROUND(I432*H432,2)</f>
        <v>0</v>
      </c>
      <c r="K432" s="183"/>
      <c r="L432" s="41"/>
      <c r="M432" s="184" t="s">
        <v>19</v>
      </c>
      <c r="N432" s="185" t="s">
        <v>43</v>
      </c>
      <c r="O432" s="66"/>
      <c r="P432" s="186">
        <f>O432*H432</f>
        <v>0</v>
      </c>
      <c r="Q432" s="186">
        <v>4.3800000000000002E-3</v>
      </c>
      <c r="R432" s="186">
        <f>Q432*H432</f>
        <v>0.29744579999999998</v>
      </c>
      <c r="S432" s="186">
        <v>0</v>
      </c>
      <c r="T432" s="187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8" t="s">
        <v>244</v>
      </c>
      <c r="AT432" s="188" t="s">
        <v>140</v>
      </c>
      <c r="AU432" s="188" t="s">
        <v>82</v>
      </c>
      <c r="AY432" s="19" t="s">
        <v>137</v>
      </c>
      <c r="BE432" s="189">
        <f>IF(N432="základní",J432,0)</f>
        <v>0</v>
      </c>
      <c r="BF432" s="189">
        <f>IF(N432="snížená",J432,0)</f>
        <v>0</v>
      </c>
      <c r="BG432" s="189">
        <f>IF(N432="zákl. přenesená",J432,0)</f>
        <v>0</v>
      </c>
      <c r="BH432" s="189">
        <f>IF(N432="sníž. přenesená",J432,0)</f>
        <v>0</v>
      </c>
      <c r="BI432" s="189">
        <f>IF(N432="nulová",J432,0)</f>
        <v>0</v>
      </c>
      <c r="BJ432" s="19" t="s">
        <v>80</v>
      </c>
      <c r="BK432" s="189">
        <f>ROUND(I432*H432,2)</f>
        <v>0</v>
      </c>
      <c r="BL432" s="19" t="s">
        <v>244</v>
      </c>
      <c r="BM432" s="188" t="s">
        <v>1850</v>
      </c>
    </row>
    <row r="433" spans="1:65" s="2" customFormat="1" ht="11.25" x14ac:dyDescent="0.2">
      <c r="A433" s="36"/>
      <c r="B433" s="37"/>
      <c r="C433" s="38"/>
      <c r="D433" s="190" t="s">
        <v>146</v>
      </c>
      <c r="E433" s="38"/>
      <c r="F433" s="191" t="s">
        <v>1851</v>
      </c>
      <c r="G433" s="38"/>
      <c r="H433" s="38"/>
      <c r="I433" s="192"/>
      <c r="J433" s="38"/>
      <c r="K433" s="38"/>
      <c r="L433" s="41"/>
      <c r="M433" s="193"/>
      <c r="N433" s="194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146</v>
      </c>
      <c r="AU433" s="19" t="s">
        <v>82</v>
      </c>
    </row>
    <row r="434" spans="1:65" s="13" customFormat="1" ht="11.25" x14ac:dyDescent="0.2">
      <c r="B434" s="195"/>
      <c r="C434" s="196"/>
      <c r="D434" s="197" t="s">
        <v>148</v>
      </c>
      <c r="E434" s="198" t="s">
        <v>19</v>
      </c>
      <c r="F434" s="199" t="s">
        <v>1831</v>
      </c>
      <c r="G434" s="196"/>
      <c r="H434" s="200">
        <v>20.79</v>
      </c>
      <c r="I434" s="201"/>
      <c r="J434" s="196"/>
      <c r="K434" s="196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148</v>
      </c>
      <c r="AU434" s="206" t="s">
        <v>82</v>
      </c>
      <c r="AV434" s="13" t="s">
        <v>82</v>
      </c>
      <c r="AW434" s="13" t="s">
        <v>33</v>
      </c>
      <c r="AX434" s="13" t="s">
        <v>72</v>
      </c>
      <c r="AY434" s="206" t="s">
        <v>137</v>
      </c>
    </row>
    <row r="435" spans="1:65" s="13" customFormat="1" ht="11.25" x14ac:dyDescent="0.2">
      <c r="B435" s="195"/>
      <c r="C435" s="196"/>
      <c r="D435" s="197" t="s">
        <v>148</v>
      </c>
      <c r="E435" s="198" t="s">
        <v>19</v>
      </c>
      <c r="F435" s="199" t="s">
        <v>1832</v>
      </c>
      <c r="G435" s="196"/>
      <c r="H435" s="200">
        <v>22.32</v>
      </c>
      <c r="I435" s="201"/>
      <c r="J435" s="196"/>
      <c r="K435" s="196"/>
      <c r="L435" s="202"/>
      <c r="M435" s="203"/>
      <c r="N435" s="204"/>
      <c r="O435" s="204"/>
      <c r="P435" s="204"/>
      <c r="Q435" s="204"/>
      <c r="R435" s="204"/>
      <c r="S435" s="204"/>
      <c r="T435" s="205"/>
      <c r="AT435" s="206" t="s">
        <v>148</v>
      </c>
      <c r="AU435" s="206" t="s">
        <v>82</v>
      </c>
      <c r="AV435" s="13" t="s">
        <v>82</v>
      </c>
      <c r="AW435" s="13" t="s">
        <v>33</v>
      </c>
      <c r="AX435" s="13" t="s">
        <v>72</v>
      </c>
      <c r="AY435" s="206" t="s">
        <v>137</v>
      </c>
    </row>
    <row r="436" spans="1:65" s="13" customFormat="1" ht="11.25" x14ac:dyDescent="0.2">
      <c r="B436" s="195"/>
      <c r="C436" s="196"/>
      <c r="D436" s="197" t="s">
        <v>148</v>
      </c>
      <c r="E436" s="198" t="s">
        <v>19</v>
      </c>
      <c r="F436" s="199" t="s">
        <v>1833</v>
      </c>
      <c r="G436" s="196"/>
      <c r="H436" s="200">
        <v>24.8</v>
      </c>
      <c r="I436" s="201"/>
      <c r="J436" s="196"/>
      <c r="K436" s="196"/>
      <c r="L436" s="202"/>
      <c r="M436" s="203"/>
      <c r="N436" s="204"/>
      <c r="O436" s="204"/>
      <c r="P436" s="204"/>
      <c r="Q436" s="204"/>
      <c r="R436" s="204"/>
      <c r="S436" s="204"/>
      <c r="T436" s="205"/>
      <c r="AT436" s="206" t="s">
        <v>148</v>
      </c>
      <c r="AU436" s="206" t="s">
        <v>82</v>
      </c>
      <c r="AV436" s="13" t="s">
        <v>82</v>
      </c>
      <c r="AW436" s="13" t="s">
        <v>33</v>
      </c>
      <c r="AX436" s="13" t="s">
        <v>72</v>
      </c>
      <c r="AY436" s="206" t="s">
        <v>137</v>
      </c>
    </row>
    <row r="437" spans="1:65" s="15" customFormat="1" ht="11.25" x14ac:dyDescent="0.2">
      <c r="B437" s="217"/>
      <c r="C437" s="218"/>
      <c r="D437" s="197" t="s">
        <v>148</v>
      </c>
      <c r="E437" s="219" t="s">
        <v>19</v>
      </c>
      <c r="F437" s="220" t="s">
        <v>189</v>
      </c>
      <c r="G437" s="218"/>
      <c r="H437" s="221">
        <v>67.91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148</v>
      </c>
      <c r="AU437" s="227" t="s">
        <v>82</v>
      </c>
      <c r="AV437" s="15" t="s">
        <v>144</v>
      </c>
      <c r="AW437" s="15" t="s">
        <v>33</v>
      </c>
      <c r="AX437" s="15" t="s">
        <v>80</v>
      </c>
      <c r="AY437" s="227" t="s">
        <v>137</v>
      </c>
    </row>
    <row r="438" spans="1:65" s="2" customFormat="1" ht="21.75" customHeight="1" x14ac:dyDescent="0.2">
      <c r="A438" s="36"/>
      <c r="B438" s="37"/>
      <c r="C438" s="176" t="s">
        <v>651</v>
      </c>
      <c r="D438" s="176" t="s">
        <v>140</v>
      </c>
      <c r="E438" s="177" t="s">
        <v>1852</v>
      </c>
      <c r="F438" s="178" t="s">
        <v>1853</v>
      </c>
      <c r="G438" s="179" t="s">
        <v>200</v>
      </c>
      <c r="H438" s="180">
        <v>61</v>
      </c>
      <c r="I438" s="181"/>
      <c r="J438" s="182">
        <f>ROUND(I438*H438,2)</f>
        <v>0</v>
      </c>
      <c r="K438" s="183"/>
      <c r="L438" s="41"/>
      <c r="M438" s="184" t="s">
        <v>19</v>
      </c>
      <c r="N438" s="185" t="s">
        <v>43</v>
      </c>
      <c r="O438" s="66"/>
      <c r="P438" s="186">
        <f>O438*H438</f>
        <v>0</v>
      </c>
      <c r="Q438" s="186">
        <v>1.6199999999999999E-3</v>
      </c>
      <c r="R438" s="186">
        <f>Q438*H438</f>
        <v>9.8819999999999991E-2</v>
      </c>
      <c r="S438" s="186">
        <v>0</v>
      </c>
      <c r="T438" s="187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8" t="s">
        <v>244</v>
      </c>
      <c r="AT438" s="188" t="s">
        <v>140</v>
      </c>
      <c r="AU438" s="188" t="s">
        <v>82</v>
      </c>
      <c r="AY438" s="19" t="s">
        <v>137</v>
      </c>
      <c r="BE438" s="189">
        <f>IF(N438="základní",J438,0)</f>
        <v>0</v>
      </c>
      <c r="BF438" s="189">
        <f>IF(N438="snížená",J438,0)</f>
        <v>0</v>
      </c>
      <c r="BG438" s="189">
        <f>IF(N438="zákl. přenesená",J438,0)</f>
        <v>0</v>
      </c>
      <c r="BH438" s="189">
        <f>IF(N438="sníž. přenesená",J438,0)</f>
        <v>0</v>
      </c>
      <c r="BI438" s="189">
        <f>IF(N438="nulová",J438,0)</f>
        <v>0</v>
      </c>
      <c r="BJ438" s="19" t="s">
        <v>80</v>
      </c>
      <c r="BK438" s="189">
        <f>ROUND(I438*H438,2)</f>
        <v>0</v>
      </c>
      <c r="BL438" s="19" t="s">
        <v>244</v>
      </c>
      <c r="BM438" s="188" t="s">
        <v>1854</v>
      </c>
    </row>
    <row r="439" spans="1:65" s="2" customFormat="1" ht="11.25" x14ac:dyDescent="0.2">
      <c r="A439" s="36"/>
      <c r="B439" s="37"/>
      <c r="C439" s="38"/>
      <c r="D439" s="190" t="s">
        <v>146</v>
      </c>
      <c r="E439" s="38"/>
      <c r="F439" s="191" t="s">
        <v>1855</v>
      </c>
      <c r="G439" s="38"/>
      <c r="H439" s="38"/>
      <c r="I439" s="192"/>
      <c r="J439" s="38"/>
      <c r="K439" s="38"/>
      <c r="L439" s="41"/>
      <c r="M439" s="193"/>
      <c r="N439" s="194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146</v>
      </c>
      <c r="AU439" s="19" t="s">
        <v>82</v>
      </c>
    </row>
    <row r="440" spans="1:65" s="13" customFormat="1" ht="11.25" x14ac:dyDescent="0.2">
      <c r="B440" s="195"/>
      <c r="C440" s="196"/>
      <c r="D440" s="197" t="s">
        <v>148</v>
      </c>
      <c r="E440" s="198" t="s">
        <v>19</v>
      </c>
      <c r="F440" s="199" t="s">
        <v>1838</v>
      </c>
      <c r="G440" s="196"/>
      <c r="H440" s="200">
        <v>61</v>
      </c>
      <c r="I440" s="201"/>
      <c r="J440" s="196"/>
      <c r="K440" s="196"/>
      <c r="L440" s="202"/>
      <c r="M440" s="203"/>
      <c r="N440" s="204"/>
      <c r="O440" s="204"/>
      <c r="P440" s="204"/>
      <c r="Q440" s="204"/>
      <c r="R440" s="204"/>
      <c r="S440" s="204"/>
      <c r="T440" s="205"/>
      <c r="AT440" s="206" t="s">
        <v>148</v>
      </c>
      <c r="AU440" s="206" t="s">
        <v>82</v>
      </c>
      <c r="AV440" s="13" t="s">
        <v>82</v>
      </c>
      <c r="AW440" s="13" t="s">
        <v>33</v>
      </c>
      <c r="AX440" s="13" t="s">
        <v>80</v>
      </c>
      <c r="AY440" s="206" t="s">
        <v>137</v>
      </c>
    </row>
    <row r="441" spans="1:65" s="2" customFormat="1" ht="24.2" customHeight="1" x14ac:dyDescent="0.2">
      <c r="A441" s="36"/>
      <c r="B441" s="37"/>
      <c r="C441" s="176" t="s">
        <v>657</v>
      </c>
      <c r="D441" s="176" t="s">
        <v>140</v>
      </c>
      <c r="E441" s="177" t="s">
        <v>1856</v>
      </c>
      <c r="F441" s="178" t="s">
        <v>1857</v>
      </c>
      <c r="G441" s="179" t="s">
        <v>152</v>
      </c>
      <c r="H441" s="180">
        <v>4</v>
      </c>
      <c r="I441" s="181"/>
      <c r="J441" s="182">
        <f>ROUND(I441*H441,2)</f>
        <v>0</v>
      </c>
      <c r="K441" s="183"/>
      <c r="L441" s="41"/>
      <c r="M441" s="184" t="s">
        <v>19</v>
      </c>
      <c r="N441" s="185" t="s">
        <v>43</v>
      </c>
      <c r="O441" s="66"/>
      <c r="P441" s="186">
        <f>O441*H441</f>
        <v>0</v>
      </c>
      <c r="Q441" s="186">
        <v>2.9999999999999997E-4</v>
      </c>
      <c r="R441" s="186">
        <f>Q441*H441</f>
        <v>1.1999999999999999E-3</v>
      </c>
      <c r="S441" s="186">
        <v>0</v>
      </c>
      <c r="T441" s="187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8" t="s">
        <v>244</v>
      </c>
      <c r="AT441" s="188" t="s">
        <v>140</v>
      </c>
      <c r="AU441" s="188" t="s">
        <v>82</v>
      </c>
      <c r="AY441" s="19" t="s">
        <v>137</v>
      </c>
      <c r="BE441" s="189">
        <f>IF(N441="základní",J441,0)</f>
        <v>0</v>
      </c>
      <c r="BF441" s="189">
        <f>IF(N441="snížená",J441,0)</f>
        <v>0</v>
      </c>
      <c r="BG441" s="189">
        <f>IF(N441="zákl. přenesená",J441,0)</f>
        <v>0</v>
      </c>
      <c r="BH441" s="189">
        <f>IF(N441="sníž. přenesená",J441,0)</f>
        <v>0</v>
      </c>
      <c r="BI441" s="189">
        <f>IF(N441="nulová",J441,0)</f>
        <v>0</v>
      </c>
      <c r="BJ441" s="19" t="s">
        <v>80</v>
      </c>
      <c r="BK441" s="189">
        <f>ROUND(I441*H441,2)</f>
        <v>0</v>
      </c>
      <c r="BL441" s="19" t="s">
        <v>244</v>
      </c>
      <c r="BM441" s="188" t="s">
        <v>1858</v>
      </c>
    </row>
    <row r="442" spans="1:65" s="2" customFormat="1" ht="11.25" x14ac:dyDescent="0.2">
      <c r="A442" s="36"/>
      <c r="B442" s="37"/>
      <c r="C442" s="38"/>
      <c r="D442" s="190" t="s">
        <v>146</v>
      </c>
      <c r="E442" s="38"/>
      <c r="F442" s="191" t="s">
        <v>1859</v>
      </c>
      <c r="G442" s="38"/>
      <c r="H442" s="38"/>
      <c r="I442" s="192"/>
      <c r="J442" s="38"/>
      <c r="K442" s="38"/>
      <c r="L442" s="41"/>
      <c r="M442" s="193"/>
      <c r="N442" s="194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146</v>
      </c>
      <c r="AU442" s="19" t="s">
        <v>82</v>
      </c>
    </row>
    <row r="443" spans="1:65" s="2" customFormat="1" ht="24.2" customHeight="1" x14ac:dyDescent="0.2">
      <c r="A443" s="36"/>
      <c r="B443" s="37"/>
      <c r="C443" s="176" t="s">
        <v>663</v>
      </c>
      <c r="D443" s="176" t="s">
        <v>140</v>
      </c>
      <c r="E443" s="177" t="s">
        <v>1860</v>
      </c>
      <c r="F443" s="178" t="s">
        <v>1861</v>
      </c>
      <c r="G443" s="179" t="s">
        <v>200</v>
      </c>
      <c r="H443" s="180">
        <v>44.8</v>
      </c>
      <c r="I443" s="181"/>
      <c r="J443" s="182">
        <f>ROUND(I443*H443,2)</f>
        <v>0</v>
      </c>
      <c r="K443" s="183"/>
      <c r="L443" s="41"/>
      <c r="M443" s="184" t="s">
        <v>19</v>
      </c>
      <c r="N443" s="185" t="s">
        <v>43</v>
      </c>
      <c r="O443" s="66"/>
      <c r="P443" s="186">
        <f>O443*H443</f>
        <v>0</v>
      </c>
      <c r="Q443" s="186">
        <v>2.0999999999999999E-3</v>
      </c>
      <c r="R443" s="186">
        <f>Q443*H443</f>
        <v>9.4079999999999983E-2</v>
      </c>
      <c r="S443" s="186">
        <v>0</v>
      </c>
      <c r="T443" s="187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8" t="s">
        <v>244</v>
      </c>
      <c r="AT443" s="188" t="s">
        <v>140</v>
      </c>
      <c r="AU443" s="188" t="s">
        <v>82</v>
      </c>
      <c r="AY443" s="19" t="s">
        <v>137</v>
      </c>
      <c r="BE443" s="189">
        <f>IF(N443="základní",J443,0)</f>
        <v>0</v>
      </c>
      <c r="BF443" s="189">
        <f>IF(N443="snížená",J443,0)</f>
        <v>0</v>
      </c>
      <c r="BG443" s="189">
        <f>IF(N443="zákl. přenesená",J443,0)</f>
        <v>0</v>
      </c>
      <c r="BH443" s="189">
        <f>IF(N443="sníž. přenesená",J443,0)</f>
        <v>0</v>
      </c>
      <c r="BI443" s="189">
        <f>IF(N443="nulová",J443,0)</f>
        <v>0</v>
      </c>
      <c r="BJ443" s="19" t="s">
        <v>80</v>
      </c>
      <c r="BK443" s="189">
        <f>ROUND(I443*H443,2)</f>
        <v>0</v>
      </c>
      <c r="BL443" s="19" t="s">
        <v>244</v>
      </c>
      <c r="BM443" s="188" t="s">
        <v>1862</v>
      </c>
    </row>
    <row r="444" spans="1:65" s="2" customFormat="1" ht="11.25" x14ac:dyDescent="0.2">
      <c r="A444" s="36"/>
      <c r="B444" s="37"/>
      <c r="C444" s="38"/>
      <c r="D444" s="190" t="s">
        <v>146</v>
      </c>
      <c r="E444" s="38"/>
      <c r="F444" s="191" t="s">
        <v>1863</v>
      </c>
      <c r="G444" s="38"/>
      <c r="H444" s="38"/>
      <c r="I444" s="192"/>
      <c r="J444" s="38"/>
      <c r="K444" s="38"/>
      <c r="L444" s="41"/>
      <c r="M444" s="193"/>
      <c r="N444" s="194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146</v>
      </c>
      <c r="AU444" s="19" t="s">
        <v>82</v>
      </c>
    </row>
    <row r="445" spans="1:65" s="13" customFormat="1" ht="11.25" x14ac:dyDescent="0.2">
      <c r="B445" s="195"/>
      <c r="C445" s="196"/>
      <c r="D445" s="197" t="s">
        <v>148</v>
      </c>
      <c r="E445" s="198" t="s">
        <v>19</v>
      </c>
      <c r="F445" s="199" t="s">
        <v>1843</v>
      </c>
      <c r="G445" s="196"/>
      <c r="H445" s="200">
        <v>44.8</v>
      </c>
      <c r="I445" s="201"/>
      <c r="J445" s="196"/>
      <c r="K445" s="196"/>
      <c r="L445" s="202"/>
      <c r="M445" s="203"/>
      <c r="N445" s="204"/>
      <c r="O445" s="204"/>
      <c r="P445" s="204"/>
      <c r="Q445" s="204"/>
      <c r="R445" s="204"/>
      <c r="S445" s="204"/>
      <c r="T445" s="205"/>
      <c r="AT445" s="206" t="s">
        <v>148</v>
      </c>
      <c r="AU445" s="206" t="s">
        <v>82</v>
      </c>
      <c r="AV445" s="13" t="s">
        <v>82</v>
      </c>
      <c r="AW445" s="13" t="s">
        <v>33</v>
      </c>
      <c r="AX445" s="13" t="s">
        <v>80</v>
      </c>
      <c r="AY445" s="206" t="s">
        <v>137</v>
      </c>
    </row>
    <row r="446" spans="1:65" s="2" customFormat="1" ht="24.2" customHeight="1" x14ac:dyDescent="0.2">
      <c r="A446" s="36"/>
      <c r="B446" s="37"/>
      <c r="C446" s="176" t="s">
        <v>669</v>
      </c>
      <c r="D446" s="176" t="s">
        <v>140</v>
      </c>
      <c r="E446" s="177" t="s">
        <v>1864</v>
      </c>
      <c r="F446" s="178" t="s">
        <v>1865</v>
      </c>
      <c r="G446" s="179" t="s">
        <v>170</v>
      </c>
      <c r="H446" s="180">
        <v>0.495</v>
      </c>
      <c r="I446" s="181"/>
      <c r="J446" s="182">
        <f>ROUND(I446*H446,2)</f>
        <v>0</v>
      </c>
      <c r="K446" s="183"/>
      <c r="L446" s="41"/>
      <c r="M446" s="184" t="s">
        <v>19</v>
      </c>
      <c r="N446" s="185" t="s">
        <v>43</v>
      </c>
      <c r="O446" s="66"/>
      <c r="P446" s="186">
        <f>O446*H446</f>
        <v>0</v>
      </c>
      <c r="Q446" s="186">
        <v>0</v>
      </c>
      <c r="R446" s="186">
        <f>Q446*H446</f>
        <v>0</v>
      </c>
      <c r="S446" s="186">
        <v>0</v>
      </c>
      <c r="T446" s="187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8" t="s">
        <v>244</v>
      </c>
      <c r="AT446" s="188" t="s">
        <v>140</v>
      </c>
      <c r="AU446" s="188" t="s">
        <v>82</v>
      </c>
      <c r="AY446" s="19" t="s">
        <v>137</v>
      </c>
      <c r="BE446" s="189">
        <f>IF(N446="základní",J446,0)</f>
        <v>0</v>
      </c>
      <c r="BF446" s="189">
        <f>IF(N446="snížená",J446,0)</f>
        <v>0</v>
      </c>
      <c r="BG446" s="189">
        <f>IF(N446="zákl. přenesená",J446,0)</f>
        <v>0</v>
      </c>
      <c r="BH446" s="189">
        <f>IF(N446="sníž. přenesená",J446,0)</f>
        <v>0</v>
      </c>
      <c r="BI446" s="189">
        <f>IF(N446="nulová",J446,0)</f>
        <v>0</v>
      </c>
      <c r="BJ446" s="19" t="s">
        <v>80</v>
      </c>
      <c r="BK446" s="189">
        <f>ROUND(I446*H446,2)</f>
        <v>0</v>
      </c>
      <c r="BL446" s="19" t="s">
        <v>244</v>
      </c>
      <c r="BM446" s="188" t="s">
        <v>1866</v>
      </c>
    </row>
    <row r="447" spans="1:65" s="2" customFormat="1" ht="11.25" x14ac:dyDescent="0.2">
      <c r="A447" s="36"/>
      <c r="B447" s="37"/>
      <c r="C447" s="38"/>
      <c r="D447" s="190" t="s">
        <v>146</v>
      </c>
      <c r="E447" s="38"/>
      <c r="F447" s="191" t="s">
        <v>1867</v>
      </c>
      <c r="G447" s="38"/>
      <c r="H447" s="38"/>
      <c r="I447" s="192"/>
      <c r="J447" s="38"/>
      <c r="K447" s="38"/>
      <c r="L447" s="41"/>
      <c r="M447" s="193"/>
      <c r="N447" s="194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146</v>
      </c>
      <c r="AU447" s="19" t="s">
        <v>82</v>
      </c>
    </row>
    <row r="448" spans="1:65" s="12" customFormat="1" ht="22.9" customHeight="1" x14ac:dyDescent="0.2">
      <c r="B448" s="160"/>
      <c r="C448" s="161"/>
      <c r="D448" s="162" t="s">
        <v>71</v>
      </c>
      <c r="E448" s="174" t="s">
        <v>959</v>
      </c>
      <c r="F448" s="174" t="s">
        <v>960</v>
      </c>
      <c r="G448" s="161"/>
      <c r="H448" s="161"/>
      <c r="I448" s="164"/>
      <c r="J448" s="175">
        <f>BK448</f>
        <v>0</v>
      </c>
      <c r="K448" s="161"/>
      <c r="L448" s="166"/>
      <c r="M448" s="167"/>
      <c r="N448" s="168"/>
      <c r="O448" s="168"/>
      <c r="P448" s="169">
        <f>SUM(P449:P474)</f>
        <v>0</v>
      </c>
      <c r="Q448" s="168"/>
      <c r="R448" s="169">
        <f>SUM(R449:R474)</f>
        <v>4.2563223900000011</v>
      </c>
      <c r="S448" s="168"/>
      <c r="T448" s="170">
        <f>SUM(T449:T474)</f>
        <v>0</v>
      </c>
      <c r="AR448" s="171" t="s">
        <v>82</v>
      </c>
      <c r="AT448" s="172" t="s">
        <v>71</v>
      </c>
      <c r="AU448" s="172" t="s">
        <v>80</v>
      </c>
      <c r="AY448" s="171" t="s">
        <v>137</v>
      </c>
      <c r="BK448" s="173">
        <f>SUM(BK449:BK474)</f>
        <v>0</v>
      </c>
    </row>
    <row r="449" spans="1:65" s="2" customFormat="1" ht="21.75" customHeight="1" x14ac:dyDescent="0.2">
      <c r="A449" s="36"/>
      <c r="B449" s="37"/>
      <c r="C449" s="176" t="s">
        <v>674</v>
      </c>
      <c r="D449" s="176" t="s">
        <v>140</v>
      </c>
      <c r="E449" s="177" t="s">
        <v>1868</v>
      </c>
      <c r="F449" s="178" t="s">
        <v>1869</v>
      </c>
      <c r="G449" s="179" t="s">
        <v>143</v>
      </c>
      <c r="H449" s="180">
        <v>49.326000000000001</v>
      </c>
      <c r="I449" s="181"/>
      <c r="J449" s="182">
        <f>ROUND(I449*H449,2)</f>
        <v>0</v>
      </c>
      <c r="K449" s="183"/>
      <c r="L449" s="41"/>
      <c r="M449" s="184" t="s">
        <v>19</v>
      </c>
      <c r="N449" s="185" t="s">
        <v>43</v>
      </c>
      <c r="O449" s="66"/>
      <c r="P449" s="186">
        <f>O449*H449</f>
        <v>0</v>
      </c>
      <c r="Q449" s="186">
        <v>2.7E-4</v>
      </c>
      <c r="R449" s="186">
        <f>Q449*H449</f>
        <v>1.331802E-2</v>
      </c>
      <c r="S449" s="186">
        <v>0</v>
      </c>
      <c r="T449" s="187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8" t="s">
        <v>244</v>
      </c>
      <c r="AT449" s="188" t="s">
        <v>140</v>
      </c>
      <c r="AU449" s="188" t="s">
        <v>82</v>
      </c>
      <c r="AY449" s="19" t="s">
        <v>137</v>
      </c>
      <c r="BE449" s="189">
        <f>IF(N449="základní",J449,0)</f>
        <v>0</v>
      </c>
      <c r="BF449" s="189">
        <f>IF(N449="snížená",J449,0)</f>
        <v>0</v>
      </c>
      <c r="BG449" s="189">
        <f>IF(N449="zákl. přenesená",J449,0)</f>
        <v>0</v>
      </c>
      <c r="BH449" s="189">
        <f>IF(N449="sníž. přenesená",J449,0)</f>
        <v>0</v>
      </c>
      <c r="BI449" s="189">
        <f>IF(N449="nulová",J449,0)</f>
        <v>0</v>
      </c>
      <c r="BJ449" s="19" t="s">
        <v>80</v>
      </c>
      <c r="BK449" s="189">
        <f>ROUND(I449*H449,2)</f>
        <v>0</v>
      </c>
      <c r="BL449" s="19" t="s">
        <v>244</v>
      </c>
      <c r="BM449" s="188" t="s">
        <v>1870</v>
      </c>
    </row>
    <row r="450" spans="1:65" s="2" customFormat="1" ht="11.25" x14ac:dyDescent="0.2">
      <c r="A450" s="36"/>
      <c r="B450" s="37"/>
      <c r="C450" s="38"/>
      <c r="D450" s="190" t="s">
        <v>146</v>
      </c>
      <c r="E450" s="38"/>
      <c r="F450" s="191" t="s">
        <v>1871</v>
      </c>
      <c r="G450" s="38"/>
      <c r="H450" s="38"/>
      <c r="I450" s="192"/>
      <c r="J450" s="38"/>
      <c r="K450" s="38"/>
      <c r="L450" s="41"/>
      <c r="M450" s="193"/>
      <c r="N450" s="194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146</v>
      </c>
      <c r="AU450" s="19" t="s">
        <v>82</v>
      </c>
    </row>
    <row r="451" spans="1:65" s="13" customFormat="1" ht="11.25" x14ac:dyDescent="0.2">
      <c r="B451" s="195"/>
      <c r="C451" s="196"/>
      <c r="D451" s="197" t="s">
        <v>148</v>
      </c>
      <c r="E451" s="198" t="s">
        <v>19</v>
      </c>
      <c r="F451" s="199" t="s">
        <v>1872</v>
      </c>
      <c r="G451" s="196"/>
      <c r="H451" s="200">
        <v>46.588999999999999</v>
      </c>
      <c r="I451" s="201"/>
      <c r="J451" s="196"/>
      <c r="K451" s="196"/>
      <c r="L451" s="202"/>
      <c r="M451" s="203"/>
      <c r="N451" s="204"/>
      <c r="O451" s="204"/>
      <c r="P451" s="204"/>
      <c r="Q451" s="204"/>
      <c r="R451" s="204"/>
      <c r="S451" s="204"/>
      <c r="T451" s="205"/>
      <c r="AT451" s="206" t="s">
        <v>148</v>
      </c>
      <c r="AU451" s="206" t="s">
        <v>82</v>
      </c>
      <c r="AV451" s="13" t="s">
        <v>82</v>
      </c>
      <c r="AW451" s="13" t="s">
        <v>33</v>
      </c>
      <c r="AX451" s="13" t="s">
        <v>72</v>
      </c>
      <c r="AY451" s="206" t="s">
        <v>137</v>
      </c>
    </row>
    <row r="452" spans="1:65" s="13" customFormat="1" ht="11.25" x14ac:dyDescent="0.2">
      <c r="B452" s="195"/>
      <c r="C452" s="196"/>
      <c r="D452" s="197" t="s">
        <v>148</v>
      </c>
      <c r="E452" s="198" t="s">
        <v>19</v>
      </c>
      <c r="F452" s="199" t="s">
        <v>1873</v>
      </c>
      <c r="G452" s="196"/>
      <c r="H452" s="200">
        <v>2.7370000000000001</v>
      </c>
      <c r="I452" s="201"/>
      <c r="J452" s="196"/>
      <c r="K452" s="196"/>
      <c r="L452" s="202"/>
      <c r="M452" s="203"/>
      <c r="N452" s="204"/>
      <c r="O452" s="204"/>
      <c r="P452" s="204"/>
      <c r="Q452" s="204"/>
      <c r="R452" s="204"/>
      <c r="S452" s="204"/>
      <c r="T452" s="205"/>
      <c r="AT452" s="206" t="s">
        <v>148</v>
      </c>
      <c r="AU452" s="206" t="s">
        <v>82</v>
      </c>
      <c r="AV452" s="13" t="s">
        <v>82</v>
      </c>
      <c r="AW452" s="13" t="s">
        <v>33</v>
      </c>
      <c r="AX452" s="13" t="s">
        <v>72</v>
      </c>
      <c r="AY452" s="206" t="s">
        <v>137</v>
      </c>
    </row>
    <row r="453" spans="1:65" s="15" customFormat="1" ht="11.25" x14ac:dyDescent="0.2">
      <c r="B453" s="217"/>
      <c r="C453" s="218"/>
      <c r="D453" s="197" t="s">
        <v>148</v>
      </c>
      <c r="E453" s="219" t="s">
        <v>19</v>
      </c>
      <c r="F453" s="220" t="s">
        <v>189</v>
      </c>
      <c r="G453" s="218"/>
      <c r="H453" s="221">
        <v>49.326000000000001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148</v>
      </c>
      <c r="AU453" s="227" t="s">
        <v>82</v>
      </c>
      <c r="AV453" s="15" t="s">
        <v>144</v>
      </c>
      <c r="AW453" s="15" t="s">
        <v>33</v>
      </c>
      <c r="AX453" s="15" t="s">
        <v>80</v>
      </c>
      <c r="AY453" s="227" t="s">
        <v>137</v>
      </c>
    </row>
    <row r="454" spans="1:65" s="2" customFormat="1" ht="16.5" customHeight="1" x14ac:dyDescent="0.2">
      <c r="A454" s="36"/>
      <c r="B454" s="37"/>
      <c r="C454" s="239" t="s">
        <v>680</v>
      </c>
      <c r="D454" s="239" t="s">
        <v>434</v>
      </c>
      <c r="E454" s="240" t="s">
        <v>1874</v>
      </c>
      <c r="F454" s="241" t="s">
        <v>1875</v>
      </c>
      <c r="G454" s="242" t="s">
        <v>143</v>
      </c>
      <c r="H454" s="243">
        <v>49.326000000000001</v>
      </c>
      <c r="I454" s="244"/>
      <c r="J454" s="245">
        <f>ROUND(I454*H454,2)</f>
        <v>0</v>
      </c>
      <c r="K454" s="246"/>
      <c r="L454" s="247"/>
      <c r="M454" s="248" t="s">
        <v>19</v>
      </c>
      <c r="N454" s="249" t="s">
        <v>43</v>
      </c>
      <c r="O454" s="66"/>
      <c r="P454" s="186">
        <f>O454*H454</f>
        <v>0</v>
      </c>
      <c r="Q454" s="186">
        <v>3.6810000000000002E-2</v>
      </c>
      <c r="R454" s="186">
        <f>Q454*H454</f>
        <v>1.8156900600000001</v>
      </c>
      <c r="S454" s="186">
        <v>0</v>
      </c>
      <c r="T454" s="187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8" t="s">
        <v>459</v>
      </c>
      <c r="AT454" s="188" t="s">
        <v>434</v>
      </c>
      <c r="AU454" s="188" t="s">
        <v>82</v>
      </c>
      <c r="AY454" s="19" t="s">
        <v>137</v>
      </c>
      <c r="BE454" s="189">
        <f>IF(N454="základní",J454,0)</f>
        <v>0</v>
      </c>
      <c r="BF454" s="189">
        <f>IF(N454="snížená",J454,0)</f>
        <v>0</v>
      </c>
      <c r="BG454" s="189">
        <f>IF(N454="zákl. přenesená",J454,0)</f>
        <v>0</v>
      </c>
      <c r="BH454" s="189">
        <f>IF(N454="sníž. přenesená",J454,0)</f>
        <v>0</v>
      </c>
      <c r="BI454" s="189">
        <f>IF(N454="nulová",J454,0)</f>
        <v>0</v>
      </c>
      <c r="BJ454" s="19" t="s">
        <v>80</v>
      </c>
      <c r="BK454" s="189">
        <f>ROUND(I454*H454,2)</f>
        <v>0</v>
      </c>
      <c r="BL454" s="19" t="s">
        <v>244</v>
      </c>
      <c r="BM454" s="188" t="s">
        <v>1876</v>
      </c>
    </row>
    <row r="455" spans="1:65" s="2" customFormat="1" ht="21.75" customHeight="1" x14ac:dyDescent="0.2">
      <c r="A455" s="36"/>
      <c r="B455" s="37"/>
      <c r="C455" s="176" t="s">
        <v>686</v>
      </c>
      <c r="D455" s="176" t="s">
        <v>140</v>
      </c>
      <c r="E455" s="177" t="s">
        <v>1877</v>
      </c>
      <c r="F455" s="178" t="s">
        <v>1878</v>
      </c>
      <c r="G455" s="179" t="s">
        <v>143</v>
      </c>
      <c r="H455" s="180">
        <v>52.063000000000002</v>
      </c>
      <c r="I455" s="181"/>
      <c r="J455" s="182">
        <f>ROUND(I455*H455,2)</f>
        <v>0</v>
      </c>
      <c r="K455" s="183"/>
      <c r="L455" s="41"/>
      <c r="M455" s="184" t="s">
        <v>19</v>
      </c>
      <c r="N455" s="185" t="s">
        <v>43</v>
      </c>
      <c r="O455" s="66"/>
      <c r="P455" s="186">
        <f>O455*H455</f>
        <v>0</v>
      </c>
      <c r="Q455" s="186">
        <v>2.5999999999999998E-4</v>
      </c>
      <c r="R455" s="186">
        <f>Q455*H455</f>
        <v>1.3536379999999999E-2</v>
      </c>
      <c r="S455" s="186">
        <v>0</v>
      </c>
      <c r="T455" s="187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88" t="s">
        <v>244</v>
      </c>
      <c r="AT455" s="188" t="s">
        <v>140</v>
      </c>
      <c r="AU455" s="188" t="s">
        <v>82</v>
      </c>
      <c r="AY455" s="19" t="s">
        <v>137</v>
      </c>
      <c r="BE455" s="189">
        <f>IF(N455="základní",J455,0)</f>
        <v>0</v>
      </c>
      <c r="BF455" s="189">
        <f>IF(N455="snížená",J455,0)</f>
        <v>0</v>
      </c>
      <c r="BG455" s="189">
        <f>IF(N455="zákl. přenesená",J455,0)</f>
        <v>0</v>
      </c>
      <c r="BH455" s="189">
        <f>IF(N455="sníž. přenesená",J455,0)</f>
        <v>0</v>
      </c>
      <c r="BI455" s="189">
        <f>IF(N455="nulová",J455,0)</f>
        <v>0</v>
      </c>
      <c r="BJ455" s="19" t="s">
        <v>80</v>
      </c>
      <c r="BK455" s="189">
        <f>ROUND(I455*H455,2)</f>
        <v>0</v>
      </c>
      <c r="BL455" s="19" t="s">
        <v>244</v>
      </c>
      <c r="BM455" s="188" t="s">
        <v>1879</v>
      </c>
    </row>
    <row r="456" spans="1:65" s="2" customFormat="1" ht="11.25" x14ac:dyDescent="0.2">
      <c r="A456" s="36"/>
      <c r="B456" s="37"/>
      <c r="C456" s="38"/>
      <c r="D456" s="190" t="s">
        <v>146</v>
      </c>
      <c r="E456" s="38"/>
      <c r="F456" s="191" t="s">
        <v>1880</v>
      </c>
      <c r="G456" s="38"/>
      <c r="H456" s="38"/>
      <c r="I456" s="192"/>
      <c r="J456" s="38"/>
      <c r="K456" s="38"/>
      <c r="L456" s="41"/>
      <c r="M456" s="193"/>
      <c r="N456" s="194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146</v>
      </c>
      <c r="AU456" s="19" t="s">
        <v>82</v>
      </c>
    </row>
    <row r="457" spans="1:65" s="13" customFormat="1" ht="11.25" x14ac:dyDescent="0.2">
      <c r="B457" s="195"/>
      <c r="C457" s="196"/>
      <c r="D457" s="197" t="s">
        <v>148</v>
      </c>
      <c r="E457" s="198" t="s">
        <v>19</v>
      </c>
      <c r="F457" s="199" t="s">
        <v>1881</v>
      </c>
      <c r="G457" s="196"/>
      <c r="H457" s="200">
        <v>52.063000000000002</v>
      </c>
      <c r="I457" s="201"/>
      <c r="J457" s="196"/>
      <c r="K457" s="196"/>
      <c r="L457" s="202"/>
      <c r="M457" s="203"/>
      <c r="N457" s="204"/>
      <c r="O457" s="204"/>
      <c r="P457" s="204"/>
      <c r="Q457" s="204"/>
      <c r="R457" s="204"/>
      <c r="S457" s="204"/>
      <c r="T457" s="205"/>
      <c r="AT457" s="206" t="s">
        <v>148</v>
      </c>
      <c r="AU457" s="206" t="s">
        <v>82</v>
      </c>
      <c r="AV457" s="13" t="s">
        <v>82</v>
      </c>
      <c r="AW457" s="13" t="s">
        <v>33</v>
      </c>
      <c r="AX457" s="13" t="s">
        <v>80</v>
      </c>
      <c r="AY457" s="206" t="s">
        <v>137</v>
      </c>
    </row>
    <row r="458" spans="1:65" s="2" customFormat="1" ht="16.5" customHeight="1" x14ac:dyDescent="0.2">
      <c r="A458" s="36"/>
      <c r="B458" s="37"/>
      <c r="C458" s="239" t="s">
        <v>692</v>
      </c>
      <c r="D458" s="239" t="s">
        <v>434</v>
      </c>
      <c r="E458" s="240" t="s">
        <v>1882</v>
      </c>
      <c r="F458" s="241" t="s">
        <v>1883</v>
      </c>
      <c r="G458" s="242" t="s">
        <v>143</v>
      </c>
      <c r="H458" s="243">
        <v>52.063000000000002</v>
      </c>
      <c r="I458" s="244"/>
      <c r="J458" s="245">
        <f>ROUND(I458*H458,2)</f>
        <v>0</v>
      </c>
      <c r="K458" s="246"/>
      <c r="L458" s="247"/>
      <c r="M458" s="248" t="s">
        <v>19</v>
      </c>
      <c r="N458" s="249" t="s">
        <v>43</v>
      </c>
      <c r="O458" s="66"/>
      <c r="P458" s="186">
        <f>O458*H458</f>
        <v>0</v>
      </c>
      <c r="Q458" s="186">
        <v>3.6110000000000003E-2</v>
      </c>
      <c r="R458" s="186">
        <f>Q458*H458</f>
        <v>1.8799949300000003</v>
      </c>
      <c r="S458" s="186">
        <v>0</v>
      </c>
      <c r="T458" s="187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8" t="s">
        <v>459</v>
      </c>
      <c r="AT458" s="188" t="s">
        <v>434</v>
      </c>
      <c r="AU458" s="188" t="s">
        <v>82</v>
      </c>
      <c r="AY458" s="19" t="s">
        <v>137</v>
      </c>
      <c r="BE458" s="189">
        <f>IF(N458="základní",J458,0)</f>
        <v>0</v>
      </c>
      <c r="BF458" s="189">
        <f>IF(N458="snížená",J458,0)</f>
        <v>0</v>
      </c>
      <c r="BG458" s="189">
        <f>IF(N458="zákl. přenesená",J458,0)</f>
        <v>0</v>
      </c>
      <c r="BH458" s="189">
        <f>IF(N458="sníž. přenesená",J458,0)</f>
        <v>0</v>
      </c>
      <c r="BI458" s="189">
        <f>IF(N458="nulová",J458,0)</f>
        <v>0</v>
      </c>
      <c r="BJ458" s="19" t="s">
        <v>80</v>
      </c>
      <c r="BK458" s="189">
        <f>ROUND(I458*H458,2)</f>
        <v>0</v>
      </c>
      <c r="BL458" s="19" t="s">
        <v>244</v>
      </c>
      <c r="BM458" s="188" t="s">
        <v>1884</v>
      </c>
    </row>
    <row r="459" spans="1:65" s="2" customFormat="1" ht="16.5" customHeight="1" x14ac:dyDescent="0.2">
      <c r="A459" s="36"/>
      <c r="B459" s="37"/>
      <c r="C459" s="176" t="s">
        <v>714</v>
      </c>
      <c r="D459" s="176" t="s">
        <v>140</v>
      </c>
      <c r="E459" s="177" t="s">
        <v>1885</v>
      </c>
      <c r="F459" s="178" t="s">
        <v>1886</v>
      </c>
      <c r="G459" s="179" t="s">
        <v>152</v>
      </c>
      <c r="H459" s="180">
        <v>2</v>
      </c>
      <c r="I459" s="181"/>
      <c r="J459" s="182">
        <f>ROUND(I459*H459,2)</f>
        <v>0</v>
      </c>
      <c r="K459" s="183"/>
      <c r="L459" s="41"/>
      <c r="M459" s="184" t="s">
        <v>19</v>
      </c>
      <c r="N459" s="185" t="s">
        <v>43</v>
      </c>
      <c r="O459" s="66"/>
      <c r="P459" s="186">
        <f>O459*H459</f>
        <v>0</v>
      </c>
      <c r="Q459" s="186">
        <v>2.7E-4</v>
      </c>
      <c r="R459" s="186">
        <f>Q459*H459</f>
        <v>5.4000000000000001E-4</v>
      </c>
      <c r="S459" s="186">
        <v>0</v>
      </c>
      <c r="T459" s="187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8" t="s">
        <v>244</v>
      </c>
      <c r="AT459" s="188" t="s">
        <v>140</v>
      </c>
      <c r="AU459" s="188" t="s">
        <v>82</v>
      </c>
      <c r="AY459" s="19" t="s">
        <v>137</v>
      </c>
      <c r="BE459" s="189">
        <f>IF(N459="základní",J459,0)</f>
        <v>0</v>
      </c>
      <c r="BF459" s="189">
        <f>IF(N459="snížená",J459,0)</f>
        <v>0</v>
      </c>
      <c r="BG459" s="189">
        <f>IF(N459="zákl. přenesená",J459,0)</f>
        <v>0</v>
      </c>
      <c r="BH459" s="189">
        <f>IF(N459="sníž. přenesená",J459,0)</f>
        <v>0</v>
      </c>
      <c r="BI459" s="189">
        <f>IF(N459="nulová",J459,0)</f>
        <v>0</v>
      </c>
      <c r="BJ459" s="19" t="s">
        <v>80</v>
      </c>
      <c r="BK459" s="189">
        <f>ROUND(I459*H459,2)</f>
        <v>0</v>
      </c>
      <c r="BL459" s="19" t="s">
        <v>244</v>
      </c>
      <c r="BM459" s="188" t="s">
        <v>1887</v>
      </c>
    </row>
    <row r="460" spans="1:65" s="2" customFormat="1" ht="11.25" x14ac:dyDescent="0.2">
      <c r="A460" s="36"/>
      <c r="B460" s="37"/>
      <c r="C460" s="38"/>
      <c r="D460" s="190" t="s">
        <v>146</v>
      </c>
      <c r="E460" s="38"/>
      <c r="F460" s="191" t="s">
        <v>1888</v>
      </c>
      <c r="G460" s="38"/>
      <c r="H460" s="38"/>
      <c r="I460" s="192"/>
      <c r="J460" s="38"/>
      <c r="K460" s="38"/>
      <c r="L460" s="41"/>
      <c r="M460" s="193"/>
      <c r="N460" s="194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146</v>
      </c>
      <c r="AU460" s="19" t="s">
        <v>82</v>
      </c>
    </row>
    <row r="461" spans="1:65" s="13" customFormat="1" ht="11.25" x14ac:dyDescent="0.2">
      <c r="B461" s="195"/>
      <c r="C461" s="196"/>
      <c r="D461" s="197" t="s">
        <v>148</v>
      </c>
      <c r="E461" s="198" t="s">
        <v>19</v>
      </c>
      <c r="F461" s="199" t="s">
        <v>1889</v>
      </c>
      <c r="G461" s="196"/>
      <c r="H461" s="200">
        <v>2</v>
      </c>
      <c r="I461" s="201"/>
      <c r="J461" s="196"/>
      <c r="K461" s="196"/>
      <c r="L461" s="202"/>
      <c r="M461" s="203"/>
      <c r="N461" s="204"/>
      <c r="O461" s="204"/>
      <c r="P461" s="204"/>
      <c r="Q461" s="204"/>
      <c r="R461" s="204"/>
      <c r="S461" s="204"/>
      <c r="T461" s="205"/>
      <c r="AT461" s="206" t="s">
        <v>148</v>
      </c>
      <c r="AU461" s="206" t="s">
        <v>82</v>
      </c>
      <c r="AV461" s="13" t="s">
        <v>82</v>
      </c>
      <c r="AW461" s="13" t="s">
        <v>33</v>
      </c>
      <c r="AX461" s="13" t="s">
        <v>80</v>
      </c>
      <c r="AY461" s="206" t="s">
        <v>137</v>
      </c>
    </row>
    <row r="462" spans="1:65" s="2" customFormat="1" ht="16.5" customHeight="1" x14ac:dyDescent="0.2">
      <c r="A462" s="36"/>
      <c r="B462" s="37"/>
      <c r="C462" s="239" t="s">
        <v>720</v>
      </c>
      <c r="D462" s="239" t="s">
        <v>434</v>
      </c>
      <c r="E462" s="240" t="s">
        <v>1890</v>
      </c>
      <c r="F462" s="241" t="s">
        <v>1891</v>
      </c>
      <c r="G462" s="242" t="s">
        <v>143</v>
      </c>
      <c r="H462" s="243">
        <v>1.35</v>
      </c>
      <c r="I462" s="244"/>
      <c r="J462" s="245">
        <f>ROUND(I462*H462,2)</f>
        <v>0</v>
      </c>
      <c r="K462" s="246"/>
      <c r="L462" s="247"/>
      <c r="M462" s="248" t="s">
        <v>19</v>
      </c>
      <c r="N462" s="249" t="s">
        <v>43</v>
      </c>
      <c r="O462" s="66"/>
      <c r="P462" s="186">
        <f>O462*H462</f>
        <v>0</v>
      </c>
      <c r="Q462" s="186">
        <v>4.0280000000000003E-2</v>
      </c>
      <c r="R462" s="186">
        <f>Q462*H462</f>
        <v>5.437800000000001E-2</v>
      </c>
      <c r="S462" s="186">
        <v>0</v>
      </c>
      <c r="T462" s="187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8" t="s">
        <v>459</v>
      </c>
      <c r="AT462" s="188" t="s">
        <v>434</v>
      </c>
      <c r="AU462" s="188" t="s">
        <v>82</v>
      </c>
      <c r="AY462" s="19" t="s">
        <v>137</v>
      </c>
      <c r="BE462" s="189">
        <f>IF(N462="základní",J462,0)</f>
        <v>0</v>
      </c>
      <c r="BF462" s="189">
        <f>IF(N462="snížená",J462,0)</f>
        <v>0</v>
      </c>
      <c r="BG462" s="189">
        <f>IF(N462="zákl. přenesená",J462,0)</f>
        <v>0</v>
      </c>
      <c r="BH462" s="189">
        <f>IF(N462="sníž. přenesená",J462,0)</f>
        <v>0</v>
      </c>
      <c r="BI462" s="189">
        <f>IF(N462="nulová",J462,0)</f>
        <v>0</v>
      </c>
      <c r="BJ462" s="19" t="s">
        <v>80</v>
      </c>
      <c r="BK462" s="189">
        <f>ROUND(I462*H462,2)</f>
        <v>0</v>
      </c>
      <c r="BL462" s="19" t="s">
        <v>244</v>
      </c>
      <c r="BM462" s="188" t="s">
        <v>1892</v>
      </c>
    </row>
    <row r="463" spans="1:65" s="13" customFormat="1" ht="11.25" x14ac:dyDescent="0.2">
      <c r="B463" s="195"/>
      <c r="C463" s="196"/>
      <c r="D463" s="197" t="s">
        <v>148</v>
      </c>
      <c r="E463" s="198" t="s">
        <v>19</v>
      </c>
      <c r="F463" s="199" t="s">
        <v>1780</v>
      </c>
      <c r="G463" s="196"/>
      <c r="H463" s="200">
        <v>1.35</v>
      </c>
      <c r="I463" s="201"/>
      <c r="J463" s="196"/>
      <c r="K463" s="196"/>
      <c r="L463" s="202"/>
      <c r="M463" s="203"/>
      <c r="N463" s="204"/>
      <c r="O463" s="204"/>
      <c r="P463" s="204"/>
      <c r="Q463" s="204"/>
      <c r="R463" s="204"/>
      <c r="S463" s="204"/>
      <c r="T463" s="205"/>
      <c r="AT463" s="206" t="s">
        <v>148</v>
      </c>
      <c r="AU463" s="206" t="s">
        <v>82</v>
      </c>
      <c r="AV463" s="13" t="s">
        <v>82</v>
      </c>
      <c r="AW463" s="13" t="s">
        <v>33</v>
      </c>
      <c r="AX463" s="13" t="s">
        <v>80</v>
      </c>
      <c r="AY463" s="206" t="s">
        <v>137</v>
      </c>
    </row>
    <row r="464" spans="1:65" s="2" customFormat="1" ht="24.2" customHeight="1" x14ac:dyDescent="0.2">
      <c r="A464" s="36"/>
      <c r="B464" s="37"/>
      <c r="C464" s="176" t="s">
        <v>726</v>
      </c>
      <c r="D464" s="176" t="s">
        <v>140</v>
      </c>
      <c r="E464" s="177" t="s">
        <v>1893</v>
      </c>
      <c r="F464" s="178" t="s">
        <v>1894</v>
      </c>
      <c r="G464" s="179" t="s">
        <v>152</v>
      </c>
      <c r="H464" s="180">
        <v>2</v>
      </c>
      <c r="I464" s="181"/>
      <c r="J464" s="182">
        <f>ROUND(I464*H464,2)</f>
        <v>0</v>
      </c>
      <c r="K464" s="183"/>
      <c r="L464" s="41"/>
      <c r="M464" s="184" t="s">
        <v>19</v>
      </c>
      <c r="N464" s="185" t="s">
        <v>43</v>
      </c>
      <c r="O464" s="66"/>
      <c r="P464" s="186">
        <f>O464*H464</f>
        <v>0</v>
      </c>
      <c r="Q464" s="186">
        <v>9.2000000000000003E-4</v>
      </c>
      <c r="R464" s="186">
        <f>Q464*H464</f>
        <v>1.8400000000000001E-3</v>
      </c>
      <c r="S464" s="186">
        <v>0</v>
      </c>
      <c r="T464" s="187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8" t="s">
        <v>244</v>
      </c>
      <c r="AT464" s="188" t="s">
        <v>140</v>
      </c>
      <c r="AU464" s="188" t="s">
        <v>82</v>
      </c>
      <c r="AY464" s="19" t="s">
        <v>137</v>
      </c>
      <c r="BE464" s="189">
        <f>IF(N464="základní",J464,0)</f>
        <v>0</v>
      </c>
      <c r="BF464" s="189">
        <f>IF(N464="snížená",J464,0)</f>
        <v>0</v>
      </c>
      <c r="BG464" s="189">
        <f>IF(N464="zákl. přenesená",J464,0)</f>
        <v>0</v>
      </c>
      <c r="BH464" s="189">
        <f>IF(N464="sníž. přenesená",J464,0)</f>
        <v>0</v>
      </c>
      <c r="BI464" s="189">
        <f>IF(N464="nulová",J464,0)</f>
        <v>0</v>
      </c>
      <c r="BJ464" s="19" t="s">
        <v>80</v>
      </c>
      <c r="BK464" s="189">
        <f>ROUND(I464*H464,2)</f>
        <v>0</v>
      </c>
      <c r="BL464" s="19" t="s">
        <v>244</v>
      </c>
      <c r="BM464" s="188" t="s">
        <v>1895</v>
      </c>
    </row>
    <row r="465" spans="1:65" s="2" customFormat="1" ht="11.25" x14ac:dyDescent="0.2">
      <c r="A465" s="36"/>
      <c r="B465" s="37"/>
      <c r="C465" s="38"/>
      <c r="D465" s="190" t="s">
        <v>146</v>
      </c>
      <c r="E465" s="38"/>
      <c r="F465" s="191" t="s">
        <v>1896</v>
      </c>
      <c r="G465" s="38"/>
      <c r="H465" s="38"/>
      <c r="I465" s="192"/>
      <c r="J465" s="38"/>
      <c r="K465" s="38"/>
      <c r="L465" s="41"/>
      <c r="M465" s="193"/>
      <c r="N465" s="194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146</v>
      </c>
      <c r="AU465" s="19" t="s">
        <v>82</v>
      </c>
    </row>
    <row r="466" spans="1:65" s="2" customFormat="1" ht="24.2" customHeight="1" x14ac:dyDescent="0.2">
      <c r="A466" s="36"/>
      <c r="B466" s="37"/>
      <c r="C466" s="239" t="s">
        <v>731</v>
      </c>
      <c r="D466" s="239" t="s">
        <v>434</v>
      </c>
      <c r="E466" s="240" t="s">
        <v>1897</v>
      </c>
      <c r="F466" s="241" t="s">
        <v>1898</v>
      </c>
      <c r="G466" s="242" t="s">
        <v>152</v>
      </c>
      <c r="H466" s="243">
        <v>1</v>
      </c>
      <c r="I466" s="244"/>
      <c r="J466" s="245">
        <f>ROUND(I466*H466,2)</f>
        <v>0</v>
      </c>
      <c r="K466" s="246"/>
      <c r="L466" s="247"/>
      <c r="M466" s="248" t="s">
        <v>19</v>
      </c>
      <c r="N466" s="249" t="s">
        <v>43</v>
      </c>
      <c r="O466" s="66"/>
      <c r="P466" s="186">
        <f>O466*H466</f>
        <v>0</v>
      </c>
      <c r="Q466" s="186">
        <v>7.9000000000000001E-2</v>
      </c>
      <c r="R466" s="186">
        <f>Q466*H466</f>
        <v>7.9000000000000001E-2</v>
      </c>
      <c r="S466" s="186">
        <v>0</v>
      </c>
      <c r="T466" s="187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8" t="s">
        <v>459</v>
      </c>
      <c r="AT466" s="188" t="s">
        <v>434</v>
      </c>
      <c r="AU466" s="188" t="s">
        <v>82</v>
      </c>
      <c r="AY466" s="19" t="s">
        <v>137</v>
      </c>
      <c r="BE466" s="189">
        <f>IF(N466="základní",J466,0)</f>
        <v>0</v>
      </c>
      <c r="BF466" s="189">
        <f>IF(N466="snížená",J466,0)</f>
        <v>0</v>
      </c>
      <c r="BG466" s="189">
        <f>IF(N466="zákl. přenesená",J466,0)</f>
        <v>0</v>
      </c>
      <c r="BH466" s="189">
        <f>IF(N466="sníž. přenesená",J466,0)</f>
        <v>0</v>
      </c>
      <c r="BI466" s="189">
        <f>IF(N466="nulová",J466,0)</f>
        <v>0</v>
      </c>
      <c r="BJ466" s="19" t="s">
        <v>80</v>
      </c>
      <c r="BK466" s="189">
        <f>ROUND(I466*H466,2)</f>
        <v>0</v>
      </c>
      <c r="BL466" s="19" t="s">
        <v>244</v>
      </c>
      <c r="BM466" s="188" t="s">
        <v>1899</v>
      </c>
    </row>
    <row r="467" spans="1:65" s="2" customFormat="1" ht="24.2" customHeight="1" x14ac:dyDescent="0.2">
      <c r="A467" s="36"/>
      <c r="B467" s="37"/>
      <c r="C467" s="239" t="s">
        <v>739</v>
      </c>
      <c r="D467" s="239" t="s">
        <v>434</v>
      </c>
      <c r="E467" s="240" t="s">
        <v>1900</v>
      </c>
      <c r="F467" s="241" t="s">
        <v>1901</v>
      </c>
      <c r="G467" s="242" t="s">
        <v>152</v>
      </c>
      <c r="H467" s="243">
        <v>1</v>
      </c>
      <c r="I467" s="244"/>
      <c r="J467" s="245">
        <f>ROUND(I467*H467,2)</f>
        <v>0</v>
      </c>
      <c r="K467" s="246"/>
      <c r="L467" s="247"/>
      <c r="M467" s="248" t="s">
        <v>19</v>
      </c>
      <c r="N467" s="249" t="s">
        <v>43</v>
      </c>
      <c r="O467" s="66"/>
      <c r="P467" s="186">
        <f>O467*H467</f>
        <v>0</v>
      </c>
      <c r="Q467" s="186">
        <v>7.1999999999999995E-2</v>
      </c>
      <c r="R467" s="186">
        <f>Q467*H467</f>
        <v>7.1999999999999995E-2</v>
      </c>
      <c r="S467" s="186">
        <v>0</v>
      </c>
      <c r="T467" s="187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8" t="s">
        <v>459</v>
      </c>
      <c r="AT467" s="188" t="s">
        <v>434</v>
      </c>
      <c r="AU467" s="188" t="s">
        <v>82</v>
      </c>
      <c r="AY467" s="19" t="s">
        <v>137</v>
      </c>
      <c r="BE467" s="189">
        <f>IF(N467="základní",J467,0)</f>
        <v>0</v>
      </c>
      <c r="BF467" s="189">
        <f>IF(N467="snížená",J467,0)</f>
        <v>0</v>
      </c>
      <c r="BG467" s="189">
        <f>IF(N467="zákl. přenesená",J467,0)</f>
        <v>0</v>
      </c>
      <c r="BH467" s="189">
        <f>IF(N467="sníž. přenesená",J467,0)</f>
        <v>0</v>
      </c>
      <c r="BI467" s="189">
        <f>IF(N467="nulová",J467,0)</f>
        <v>0</v>
      </c>
      <c r="BJ467" s="19" t="s">
        <v>80</v>
      </c>
      <c r="BK467" s="189">
        <f>ROUND(I467*H467,2)</f>
        <v>0</v>
      </c>
      <c r="BL467" s="19" t="s">
        <v>244</v>
      </c>
      <c r="BM467" s="188" t="s">
        <v>1902</v>
      </c>
    </row>
    <row r="468" spans="1:65" s="2" customFormat="1" ht="21.75" customHeight="1" x14ac:dyDescent="0.2">
      <c r="A468" s="36"/>
      <c r="B468" s="37"/>
      <c r="C468" s="176" t="s">
        <v>744</v>
      </c>
      <c r="D468" s="176" t="s">
        <v>140</v>
      </c>
      <c r="E468" s="177" t="s">
        <v>1903</v>
      </c>
      <c r="F468" s="178" t="s">
        <v>1904</v>
      </c>
      <c r="G468" s="179" t="s">
        <v>200</v>
      </c>
      <c r="H468" s="180">
        <v>62.1</v>
      </c>
      <c r="I468" s="181"/>
      <c r="J468" s="182">
        <f>ROUND(I468*H468,2)</f>
        <v>0</v>
      </c>
      <c r="K468" s="183"/>
      <c r="L468" s="41"/>
      <c r="M468" s="184" t="s">
        <v>19</v>
      </c>
      <c r="N468" s="185" t="s">
        <v>43</v>
      </c>
      <c r="O468" s="66"/>
      <c r="P468" s="186">
        <f>O468*H468</f>
        <v>0</v>
      </c>
      <c r="Q468" s="186">
        <v>0</v>
      </c>
      <c r="R468" s="186">
        <f>Q468*H468</f>
        <v>0</v>
      </c>
      <c r="S468" s="186">
        <v>0</v>
      </c>
      <c r="T468" s="187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88" t="s">
        <v>244</v>
      </c>
      <c r="AT468" s="188" t="s">
        <v>140</v>
      </c>
      <c r="AU468" s="188" t="s">
        <v>82</v>
      </c>
      <c r="AY468" s="19" t="s">
        <v>137</v>
      </c>
      <c r="BE468" s="189">
        <f>IF(N468="základní",J468,0)</f>
        <v>0</v>
      </c>
      <c r="BF468" s="189">
        <f>IF(N468="snížená",J468,0)</f>
        <v>0</v>
      </c>
      <c r="BG468" s="189">
        <f>IF(N468="zákl. přenesená",J468,0)</f>
        <v>0</v>
      </c>
      <c r="BH468" s="189">
        <f>IF(N468="sníž. přenesená",J468,0)</f>
        <v>0</v>
      </c>
      <c r="BI468" s="189">
        <f>IF(N468="nulová",J468,0)</f>
        <v>0</v>
      </c>
      <c r="BJ468" s="19" t="s">
        <v>80</v>
      </c>
      <c r="BK468" s="189">
        <f>ROUND(I468*H468,2)</f>
        <v>0</v>
      </c>
      <c r="BL468" s="19" t="s">
        <v>244</v>
      </c>
      <c r="BM468" s="188" t="s">
        <v>1905</v>
      </c>
    </row>
    <row r="469" spans="1:65" s="2" customFormat="1" ht="11.25" x14ac:dyDescent="0.2">
      <c r="A469" s="36"/>
      <c r="B469" s="37"/>
      <c r="C469" s="38"/>
      <c r="D469" s="190" t="s">
        <v>146</v>
      </c>
      <c r="E469" s="38"/>
      <c r="F469" s="191" t="s">
        <v>1906</v>
      </c>
      <c r="G469" s="38"/>
      <c r="H469" s="38"/>
      <c r="I469" s="192"/>
      <c r="J469" s="38"/>
      <c r="K469" s="38"/>
      <c r="L469" s="41"/>
      <c r="M469" s="193"/>
      <c r="N469" s="194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146</v>
      </c>
      <c r="AU469" s="19" t="s">
        <v>82</v>
      </c>
    </row>
    <row r="470" spans="1:65" s="13" customFormat="1" ht="11.25" x14ac:dyDescent="0.2">
      <c r="B470" s="195"/>
      <c r="C470" s="196"/>
      <c r="D470" s="197" t="s">
        <v>148</v>
      </c>
      <c r="E470" s="198" t="s">
        <v>19</v>
      </c>
      <c r="F470" s="199" t="s">
        <v>1907</v>
      </c>
      <c r="G470" s="196"/>
      <c r="H470" s="200">
        <v>62.1</v>
      </c>
      <c r="I470" s="201"/>
      <c r="J470" s="196"/>
      <c r="K470" s="196"/>
      <c r="L470" s="202"/>
      <c r="M470" s="203"/>
      <c r="N470" s="204"/>
      <c r="O470" s="204"/>
      <c r="P470" s="204"/>
      <c r="Q470" s="204"/>
      <c r="R470" s="204"/>
      <c r="S470" s="204"/>
      <c r="T470" s="205"/>
      <c r="AT470" s="206" t="s">
        <v>148</v>
      </c>
      <c r="AU470" s="206" t="s">
        <v>82</v>
      </c>
      <c r="AV470" s="13" t="s">
        <v>82</v>
      </c>
      <c r="AW470" s="13" t="s">
        <v>33</v>
      </c>
      <c r="AX470" s="13" t="s">
        <v>80</v>
      </c>
      <c r="AY470" s="206" t="s">
        <v>137</v>
      </c>
    </row>
    <row r="471" spans="1:65" s="2" customFormat="1" ht="16.5" customHeight="1" x14ac:dyDescent="0.2">
      <c r="A471" s="36"/>
      <c r="B471" s="37"/>
      <c r="C471" s="239" t="s">
        <v>749</v>
      </c>
      <c r="D471" s="239" t="s">
        <v>434</v>
      </c>
      <c r="E471" s="240" t="s">
        <v>1908</v>
      </c>
      <c r="F471" s="241" t="s">
        <v>1909</v>
      </c>
      <c r="G471" s="242" t="s">
        <v>200</v>
      </c>
      <c r="H471" s="243">
        <v>65.204999999999998</v>
      </c>
      <c r="I471" s="244"/>
      <c r="J471" s="245">
        <f>ROUND(I471*H471,2)</f>
        <v>0</v>
      </c>
      <c r="K471" s="246"/>
      <c r="L471" s="247"/>
      <c r="M471" s="248" t="s">
        <v>19</v>
      </c>
      <c r="N471" s="249" t="s">
        <v>43</v>
      </c>
      <c r="O471" s="66"/>
      <c r="P471" s="186">
        <f>O471*H471</f>
        <v>0</v>
      </c>
      <c r="Q471" s="186">
        <v>5.0000000000000001E-3</v>
      </c>
      <c r="R471" s="186">
        <f>Q471*H471</f>
        <v>0.32602500000000001</v>
      </c>
      <c r="S471" s="186">
        <v>0</v>
      </c>
      <c r="T471" s="187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8" t="s">
        <v>459</v>
      </c>
      <c r="AT471" s="188" t="s">
        <v>434</v>
      </c>
      <c r="AU471" s="188" t="s">
        <v>82</v>
      </c>
      <c r="AY471" s="19" t="s">
        <v>137</v>
      </c>
      <c r="BE471" s="189">
        <f>IF(N471="základní",J471,0)</f>
        <v>0</v>
      </c>
      <c r="BF471" s="189">
        <f>IF(N471="snížená",J471,0)</f>
        <v>0</v>
      </c>
      <c r="BG471" s="189">
        <f>IF(N471="zákl. přenesená",J471,0)</f>
        <v>0</v>
      </c>
      <c r="BH471" s="189">
        <f>IF(N471="sníž. přenesená",J471,0)</f>
        <v>0</v>
      </c>
      <c r="BI471" s="189">
        <f>IF(N471="nulová",J471,0)</f>
        <v>0</v>
      </c>
      <c r="BJ471" s="19" t="s">
        <v>80</v>
      </c>
      <c r="BK471" s="189">
        <f>ROUND(I471*H471,2)</f>
        <v>0</v>
      </c>
      <c r="BL471" s="19" t="s">
        <v>244</v>
      </c>
      <c r="BM471" s="188" t="s">
        <v>1910</v>
      </c>
    </row>
    <row r="472" spans="1:65" s="13" customFormat="1" ht="11.25" x14ac:dyDescent="0.2">
      <c r="B472" s="195"/>
      <c r="C472" s="196"/>
      <c r="D472" s="197" t="s">
        <v>148</v>
      </c>
      <c r="E472" s="196"/>
      <c r="F472" s="199" t="s">
        <v>1911</v>
      </c>
      <c r="G472" s="196"/>
      <c r="H472" s="200">
        <v>65.204999999999998</v>
      </c>
      <c r="I472" s="201"/>
      <c r="J472" s="196"/>
      <c r="K472" s="196"/>
      <c r="L472" s="202"/>
      <c r="M472" s="203"/>
      <c r="N472" s="204"/>
      <c r="O472" s="204"/>
      <c r="P472" s="204"/>
      <c r="Q472" s="204"/>
      <c r="R472" s="204"/>
      <c r="S472" s="204"/>
      <c r="T472" s="205"/>
      <c r="AT472" s="206" t="s">
        <v>148</v>
      </c>
      <c r="AU472" s="206" t="s">
        <v>82</v>
      </c>
      <c r="AV472" s="13" t="s">
        <v>82</v>
      </c>
      <c r="AW472" s="13" t="s">
        <v>4</v>
      </c>
      <c r="AX472" s="13" t="s">
        <v>80</v>
      </c>
      <c r="AY472" s="206" t="s">
        <v>137</v>
      </c>
    </row>
    <row r="473" spans="1:65" s="2" customFormat="1" ht="24.2" customHeight="1" x14ac:dyDescent="0.2">
      <c r="A473" s="36"/>
      <c r="B473" s="37"/>
      <c r="C473" s="176" t="s">
        <v>754</v>
      </c>
      <c r="D473" s="176" t="s">
        <v>140</v>
      </c>
      <c r="E473" s="177" t="s">
        <v>1033</v>
      </c>
      <c r="F473" s="178" t="s">
        <v>1034</v>
      </c>
      <c r="G473" s="179" t="s">
        <v>170</v>
      </c>
      <c r="H473" s="180">
        <v>4.2560000000000002</v>
      </c>
      <c r="I473" s="181"/>
      <c r="J473" s="182">
        <f>ROUND(I473*H473,2)</f>
        <v>0</v>
      </c>
      <c r="K473" s="183"/>
      <c r="L473" s="41"/>
      <c r="M473" s="184" t="s">
        <v>19</v>
      </c>
      <c r="N473" s="185" t="s">
        <v>43</v>
      </c>
      <c r="O473" s="66"/>
      <c r="P473" s="186">
        <f>O473*H473</f>
        <v>0</v>
      </c>
      <c r="Q473" s="186">
        <v>0</v>
      </c>
      <c r="R473" s="186">
        <f>Q473*H473</f>
        <v>0</v>
      </c>
      <c r="S473" s="186">
        <v>0</v>
      </c>
      <c r="T473" s="187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8" t="s">
        <v>244</v>
      </c>
      <c r="AT473" s="188" t="s">
        <v>140</v>
      </c>
      <c r="AU473" s="188" t="s">
        <v>82</v>
      </c>
      <c r="AY473" s="19" t="s">
        <v>137</v>
      </c>
      <c r="BE473" s="189">
        <f>IF(N473="základní",J473,0)</f>
        <v>0</v>
      </c>
      <c r="BF473" s="189">
        <f>IF(N473="snížená",J473,0)</f>
        <v>0</v>
      </c>
      <c r="BG473" s="189">
        <f>IF(N473="zákl. přenesená",J473,0)</f>
        <v>0</v>
      </c>
      <c r="BH473" s="189">
        <f>IF(N473="sníž. přenesená",J473,0)</f>
        <v>0</v>
      </c>
      <c r="BI473" s="189">
        <f>IF(N473="nulová",J473,0)</f>
        <v>0</v>
      </c>
      <c r="BJ473" s="19" t="s">
        <v>80</v>
      </c>
      <c r="BK473" s="189">
        <f>ROUND(I473*H473,2)</f>
        <v>0</v>
      </c>
      <c r="BL473" s="19" t="s">
        <v>244</v>
      </c>
      <c r="BM473" s="188" t="s">
        <v>1912</v>
      </c>
    </row>
    <row r="474" spans="1:65" s="2" customFormat="1" ht="11.25" x14ac:dyDescent="0.2">
      <c r="A474" s="36"/>
      <c r="B474" s="37"/>
      <c r="C474" s="38"/>
      <c r="D474" s="190" t="s">
        <v>146</v>
      </c>
      <c r="E474" s="38"/>
      <c r="F474" s="191" t="s">
        <v>1036</v>
      </c>
      <c r="G474" s="38"/>
      <c r="H474" s="38"/>
      <c r="I474" s="192"/>
      <c r="J474" s="38"/>
      <c r="K474" s="38"/>
      <c r="L474" s="41"/>
      <c r="M474" s="193"/>
      <c r="N474" s="194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146</v>
      </c>
      <c r="AU474" s="19" t="s">
        <v>82</v>
      </c>
    </row>
    <row r="475" spans="1:65" s="12" customFormat="1" ht="25.9" customHeight="1" x14ac:dyDescent="0.2">
      <c r="B475" s="160"/>
      <c r="C475" s="161"/>
      <c r="D475" s="162" t="s">
        <v>71</v>
      </c>
      <c r="E475" s="163" t="s">
        <v>1310</v>
      </c>
      <c r="F475" s="163" t="s">
        <v>1311</v>
      </c>
      <c r="G475" s="161"/>
      <c r="H475" s="161"/>
      <c r="I475" s="164"/>
      <c r="J475" s="165">
        <f>BK475</f>
        <v>0</v>
      </c>
      <c r="K475" s="161"/>
      <c r="L475" s="166"/>
      <c r="M475" s="167"/>
      <c r="N475" s="168"/>
      <c r="O475" s="168"/>
      <c r="P475" s="169">
        <f>SUM(P476:P477)</f>
        <v>0</v>
      </c>
      <c r="Q475" s="168"/>
      <c r="R475" s="169">
        <f>SUM(R476:R477)</f>
        <v>0</v>
      </c>
      <c r="S475" s="168"/>
      <c r="T475" s="170">
        <f>SUM(T476:T477)</f>
        <v>0</v>
      </c>
      <c r="AR475" s="171" t="s">
        <v>167</v>
      </c>
      <c r="AT475" s="172" t="s">
        <v>71</v>
      </c>
      <c r="AU475" s="172" t="s">
        <v>72</v>
      </c>
      <c r="AY475" s="171" t="s">
        <v>137</v>
      </c>
      <c r="BK475" s="173">
        <f>SUM(BK476:BK477)</f>
        <v>0</v>
      </c>
    </row>
    <row r="476" spans="1:65" s="2" customFormat="1" ht="16.5" customHeight="1" x14ac:dyDescent="0.2">
      <c r="A476" s="36"/>
      <c r="B476" s="37"/>
      <c r="C476" s="176" t="s">
        <v>761</v>
      </c>
      <c r="D476" s="176" t="s">
        <v>140</v>
      </c>
      <c r="E476" s="177" t="s">
        <v>1313</v>
      </c>
      <c r="F476" s="178" t="s">
        <v>1314</v>
      </c>
      <c r="G476" s="179" t="s">
        <v>1315</v>
      </c>
      <c r="H476" s="250"/>
      <c r="I476" s="181"/>
      <c r="J476" s="182">
        <f>ROUND(I476*H476,2)</f>
        <v>0</v>
      </c>
      <c r="K476" s="183"/>
      <c r="L476" s="41"/>
      <c r="M476" s="184" t="s">
        <v>19</v>
      </c>
      <c r="N476" s="185" t="s">
        <v>43</v>
      </c>
      <c r="O476" s="66"/>
      <c r="P476" s="186">
        <f>O476*H476</f>
        <v>0</v>
      </c>
      <c r="Q476" s="186">
        <v>0</v>
      </c>
      <c r="R476" s="186">
        <f>Q476*H476</f>
        <v>0</v>
      </c>
      <c r="S476" s="186">
        <v>0</v>
      </c>
      <c r="T476" s="187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8" t="s">
        <v>1316</v>
      </c>
      <c r="AT476" s="188" t="s">
        <v>140</v>
      </c>
      <c r="AU476" s="188" t="s">
        <v>80</v>
      </c>
      <c r="AY476" s="19" t="s">
        <v>137</v>
      </c>
      <c r="BE476" s="189">
        <f>IF(N476="základní",J476,0)</f>
        <v>0</v>
      </c>
      <c r="BF476" s="189">
        <f>IF(N476="snížená",J476,0)</f>
        <v>0</v>
      </c>
      <c r="BG476" s="189">
        <f>IF(N476="zákl. přenesená",J476,0)</f>
        <v>0</v>
      </c>
      <c r="BH476" s="189">
        <f>IF(N476="sníž. přenesená",J476,0)</f>
        <v>0</v>
      </c>
      <c r="BI476" s="189">
        <f>IF(N476="nulová",J476,0)</f>
        <v>0</v>
      </c>
      <c r="BJ476" s="19" t="s">
        <v>80</v>
      </c>
      <c r="BK476" s="189">
        <f>ROUND(I476*H476,2)</f>
        <v>0</v>
      </c>
      <c r="BL476" s="19" t="s">
        <v>1316</v>
      </c>
      <c r="BM476" s="188" t="s">
        <v>1913</v>
      </c>
    </row>
    <row r="477" spans="1:65" s="2" customFormat="1" ht="11.25" x14ac:dyDescent="0.2">
      <c r="A477" s="36"/>
      <c r="B477" s="37"/>
      <c r="C477" s="38"/>
      <c r="D477" s="190" t="s">
        <v>146</v>
      </c>
      <c r="E477" s="38"/>
      <c r="F477" s="191" t="s">
        <v>1318</v>
      </c>
      <c r="G477" s="38"/>
      <c r="H477" s="38"/>
      <c r="I477" s="192"/>
      <c r="J477" s="38"/>
      <c r="K477" s="38"/>
      <c r="L477" s="41"/>
      <c r="M477" s="251"/>
      <c r="N477" s="252"/>
      <c r="O477" s="253"/>
      <c r="P477" s="253"/>
      <c r="Q477" s="253"/>
      <c r="R477" s="253"/>
      <c r="S477" s="253"/>
      <c r="T477" s="254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146</v>
      </c>
      <c r="AU477" s="19" t="s">
        <v>80</v>
      </c>
    </row>
    <row r="478" spans="1:65" s="2" customFormat="1" ht="6.95" customHeight="1" x14ac:dyDescent="0.2">
      <c r="A478" s="36"/>
      <c r="B478" s="49"/>
      <c r="C478" s="50"/>
      <c r="D478" s="50"/>
      <c r="E478" s="50"/>
      <c r="F478" s="50"/>
      <c r="G478" s="50"/>
      <c r="H478" s="50"/>
      <c r="I478" s="50"/>
      <c r="J478" s="50"/>
      <c r="K478" s="50"/>
      <c r="L478" s="41"/>
      <c r="M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</row>
  </sheetData>
  <sheetProtection algorithmName="SHA-512" hashValue="Zp+O6YATmOj9Q1mUo4749h89WF1GG2P0UkZwPpoGZJFLGAFMhbiahkkCrR+xuCjE9P+2YqC8jg0i0lxwbgYYvQ==" saltValue="9eHHwp6tpPXNT4vhRf9mvJIxSqwmpH3ieHNnQiwt1X9N8hBqcn6B3bmaeuvEPD08PPdul+buBeDB1//oWTC9xQ==" spinCount="100000" sheet="1" objects="1" scenarios="1" formatColumns="0" formatRows="0" autoFilter="0"/>
  <autoFilter ref="C90:K477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/>
    <hyperlink ref="F101" r:id="rId2"/>
    <hyperlink ref="F106" r:id="rId3"/>
    <hyperlink ref="F110" r:id="rId4"/>
    <hyperlink ref="F119" r:id="rId5"/>
    <hyperlink ref="F122" r:id="rId6"/>
    <hyperlink ref="F131" r:id="rId7"/>
    <hyperlink ref="F134" r:id="rId8"/>
    <hyperlink ref="F140" r:id="rId9"/>
    <hyperlink ref="F146" r:id="rId10"/>
    <hyperlink ref="F156" r:id="rId11"/>
    <hyperlink ref="F185" r:id="rId12"/>
    <hyperlink ref="F199" r:id="rId13"/>
    <hyperlink ref="F204" r:id="rId14"/>
    <hyperlink ref="F209" r:id="rId15"/>
    <hyperlink ref="F220" r:id="rId16"/>
    <hyperlink ref="F247" r:id="rId17"/>
    <hyperlink ref="F254" r:id="rId18"/>
    <hyperlink ref="F281" r:id="rId19"/>
    <hyperlink ref="F309" r:id="rId20"/>
    <hyperlink ref="F315" r:id="rId21"/>
    <hyperlink ref="F321" r:id="rId22"/>
    <hyperlink ref="F326" r:id="rId23"/>
    <hyperlink ref="F331" r:id="rId24"/>
    <hyperlink ref="F334" r:id="rId25"/>
    <hyperlink ref="F337" r:id="rId26"/>
    <hyperlink ref="F342" r:id="rId27"/>
    <hyperlink ref="F345" r:id="rId28"/>
    <hyperlink ref="F348" r:id="rId29"/>
    <hyperlink ref="F351" r:id="rId30"/>
    <hyperlink ref="F354" r:id="rId31"/>
    <hyperlink ref="F357" r:id="rId32"/>
    <hyperlink ref="F360" r:id="rId33"/>
    <hyperlink ref="F363" r:id="rId34"/>
    <hyperlink ref="F390" r:id="rId35"/>
    <hyperlink ref="F392" r:id="rId36"/>
    <hyperlink ref="F397" r:id="rId37"/>
    <hyperlink ref="F399" r:id="rId38"/>
    <hyperlink ref="F401" r:id="rId39"/>
    <hyperlink ref="F404" r:id="rId40"/>
    <hyperlink ref="F408" r:id="rId41"/>
    <hyperlink ref="F414" r:id="rId42"/>
    <hyperlink ref="F417" r:id="rId43"/>
    <hyperlink ref="F424" r:id="rId44"/>
    <hyperlink ref="F427" r:id="rId45"/>
    <hyperlink ref="F430" r:id="rId46"/>
    <hyperlink ref="F433" r:id="rId47"/>
    <hyperlink ref="F439" r:id="rId48"/>
    <hyperlink ref="F442" r:id="rId49"/>
    <hyperlink ref="F444" r:id="rId50"/>
    <hyperlink ref="F447" r:id="rId51"/>
    <hyperlink ref="F450" r:id="rId52"/>
    <hyperlink ref="F456" r:id="rId53"/>
    <hyperlink ref="F460" r:id="rId54"/>
    <hyperlink ref="F465" r:id="rId55"/>
    <hyperlink ref="F469" r:id="rId56"/>
    <hyperlink ref="F474" r:id="rId57"/>
    <hyperlink ref="F477" r:id="rId5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 x14ac:dyDescent="0.2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s="1" customFormat="1" ht="37.5" customHeight="1" x14ac:dyDescent="0.2"/>
    <row r="2" spans="2:11" s="1" customFormat="1" ht="7.5" customHeight="1" x14ac:dyDescent="0.2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 x14ac:dyDescent="0.2">
      <c r="B3" s="259"/>
      <c r="C3" s="387" t="s">
        <v>1914</v>
      </c>
      <c r="D3" s="387"/>
      <c r="E3" s="387"/>
      <c r="F3" s="387"/>
      <c r="G3" s="387"/>
      <c r="H3" s="387"/>
      <c r="I3" s="387"/>
      <c r="J3" s="387"/>
      <c r="K3" s="260"/>
    </row>
    <row r="4" spans="2:11" s="1" customFormat="1" ht="25.5" customHeight="1" x14ac:dyDescent="0.3">
      <c r="B4" s="261"/>
      <c r="C4" s="392" t="s">
        <v>1915</v>
      </c>
      <c r="D4" s="392"/>
      <c r="E4" s="392"/>
      <c r="F4" s="392"/>
      <c r="G4" s="392"/>
      <c r="H4" s="392"/>
      <c r="I4" s="392"/>
      <c r="J4" s="392"/>
      <c r="K4" s="262"/>
    </row>
    <row r="5" spans="2:11" s="1" customFormat="1" ht="5.25" customHeight="1" x14ac:dyDescent="0.2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 x14ac:dyDescent="0.2">
      <c r="B6" s="261"/>
      <c r="C6" s="391" t="s">
        <v>1916</v>
      </c>
      <c r="D6" s="391"/>
      <c r="E6" s="391"/>
      <c r="F6" s="391"/>
      <c r="G6" s="391"/>
      <c r="H6" s="391"/>
      <c r="I6" s="391"/>
      <c r="J6" s="391"/>
      <c r="K6" s="262"/>
    </row>
    <row r="7" spans="2:11" s="1" customFormat="1" ht="15" customHeight="1" x14ac:dyDescent="0.2">
      <c r="B7" s="265"/>
      <c r="C7" s="391" t="s">
        <v>1917</v>
      </c>
      <c r="D7" s="391"/>
      <c r="E7" s="391"/>
      <c r="F7" s="391"/>
      <c r="G7" s="391"/>
      <c r="H7" s="391"/>
      <c r="I7" s="391"/>
      <c r="J7" s="391"/>
      <c r="K7" s="262"/>
    </row>
    <row r="8" spans="2:11" s="1" customFormat="1" ht="12.75" customHeight="1" x14ac:dyDescent="0.2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 x14ac:dyDescent="0.2">
      <c r="B9" s="265"/>
      <c r="C9" s="391" t="s">
        <v>1918</v>
      </c>
      <c r="D9" s="391"/>
      <c r="E9" s="391"/>
      <c r="F9" s="391"/>
      <c r="G9" s="391"/>
      <c r="H9" s="391"/>
      <c r="I9" s="391"/>
      <c r="J9" s="391"/>
      <c r="K9" s="262"/>
    </row>
    <row r="10" spans="2:11" s="1" customFormat="1" ht="15" customHeight="1" x14ac:dyDescent="0.2">
      <c r="B10" s="265"/>
      <c r="C10" s="264"/>
      <c r="D10" s="391" t="s">
        <v>1919</v>
      </c>
      <c r="E10" s="391"/>
      <c r="F10" s="391"/>
      <c r="G10" s="391"/>
      <c r="H10" s="391"/>
      <c r="I10" s="391"/>
      <c r="J10" s="391"/>
      <c r="K10" s="262"/>
    </row>
    <row r="11" spans="2:11" s="1" customFormat="1" ht="15" customHeight="1" x14ac:dyDescent="0.2">
      <c r="B11" s="265"/>
      <c r="C11" s="266"/>
      <c r="D11" s="391" t="s">
        <v>1920</v>
      </c>
      <c r="E11" s="391"/>
      <c r="F11" s="391"/>
      <c r="G11" s="391"/>
      <c r="H11" s="391"/>
      <c r="I11" s="391"/>
      <c r="J11" s="391"/>
      <c r="K11" s="262"/>
    </row>
    <row r="12" spans="2:11" s="1" customFormat="1" ht="15" customHeight="1" x14ac:dyDescent="0.2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 x14ac:dyDescent="0.2">
      <c r="B13" s="265"/>
      <c r="C13" s="266"/>
      <c r="D13" s="267" t="s">
        <v>1921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 x14ac:dyDescent="0.2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 x14ac:dyDescent="0.2">
      <c r="B15" s="265"/>
      <c r="C15" s="266"/>
      <c r="D15" s="391" t="s">
        <v>1922</v>
      </c>
      <c r="E15" s="391"/>
      <c r="F15" s="391"/>
      <c r="G15" s="391"/>
      <c r="H15" s="391"/>
      <c r="I15" s="391"/>
      <c r="J15" s="391"/>
      <c r="K15" s="262"/>
    </row>
    <row r="16" spans="2:11" s="1" customFormat="1" ht="15" customHeight="1" x14ac:dyDescent="0.2">
      <c r="B16" s="265"/>
      <c r="C16" s="266"/>
      <c r="D16" s="391" t="s">
        <v>1923</v>
      </c>
      <c r="E16" s="391"/>
      <c r="F16" s="391"/>
      <c r="G16" s="391"/>
      <c r="H16" s="391"/>
      <c r="I16" s="391"/>
      <c r="J16" s="391"/>
      <c r="K16" s="262"/>
    </row>
    <row r="17" spans="2:11" s="1" customFormat="1" ht="15" customHeight="1" x14ac:dyDescent="0.2">
      <c r="B17" s="265"/>
      <c r="C17" s="266"/>
      <c r="D17" s="391" t="s">
        <v>1924</v>
      </c>
      <c r="E17" s="391"/>
      <c r="F17" s="391"/>
      <c r="G17" s="391"/>
      <c r="H17" s="391"/>
      <c r="I17" s="391"/>
      <c r="J17" s="391"/>
      <c r="K17" s="262"/>
    </row>
    <row r="18" spans="2:11" s="1" customFormat="1" ht="15" customHeight="1" x14ac:dyDescent="0.2">
      <c r="B18" s="265"/>
      <c r="C18" s="266"/>
      <c r="D18" s="266"/>
      <c r="E18" s="268" t="s">
        <v>79</v>
      </c>
      <c r="F18" s="391" t="s">
        <v>1925</v>
      </c>
      <c r="G18" s="391"/>
      <c r="H18" s="391"/>
      <c r="I18" s="391"/>
      <c r="J18" s="391"/>
      <c r="K18" s="262"/>
    </row>
    <row r="19" spans="2:11" s="1" customFormat="1" ht="15" customHeight="1" x14ac:dyDescent="0.2">
      <c r="B19" s="265"/>
      <c r="C19" s="266"/>
      <c r="D19" s="266"/>
      <c r="E19" s="268" t="s">
        <v>1926</v>
      </c>
      <c r="F19" s="391" t="s">
        <v>1927</v>
      </c>
      <c r="G19" s="391"/>
      <c r="H19" s="391"/>
      <c r="I19" s="391"/>
      <c r="J19" s="391"/>
      <c r="K19" s="262"/>
    </row>
    <row r="20" spans="2:11" s="1" customFormat="1" ht="15" customHeight="1" x14ac:dyDescent="0.2">
      <c r="B20" s="265"/>
      <c r="C20" s="266"/>
      <c r="D20" s="266"/>
      <c r="E20" s="268" t="s">
        <v>1928</v>
      </c>
      <c r="F20" s="391" t="s">
        <v>1929</v>
      </c>
      <c r="G20" s="391"/>
      <c r="H20" s="391"/>
      <c r="I20" s="391"/>
      <c r="J20" s="391"/>
      <c r="K20" s="262"/>
    </row>
    <row r="21" spans="2:11" s="1" customFormat="1" ht="15" customHeight="1" x14ac:dyDescent="0.2">
      <c r="B21" s="265"/>
      <c r="C21" s="266"/>
      <c r="D21" s="266"/>
      <c r="E21" s="268" t="s">
        <v>1930</v>
      </c>
      <c r="F21" s="391" t="s">
        <v>1931</v>
      </c>
      <c r="G21" s="391"/>
      <c r="H21" s="391"/>
      <c r="I21" s="391"/>
      <c r="J21" s="391"/>
      <c r="K21" s="262"/>
    </row>
    <row r="22" spans="2:11" s="1" customFormat="1" ht="15" customHeight="1" x14ac:dyDescent="0.2">
      <c r="B22" s="265"/>
      <c r="C22" s="266"/>
      <c r="D22" s="266"/>
      <c r="E22" s="268" t="s">
        <v>1932</v>
      </c>
      <c r="F22" s="391" t="s">
        <v>1933</v>
      </c>
      <c r="G22" s="391"/>
      <c r="H22" s="391"/>
      <c r="I22" s="391"/>
      <c r="J22" s="391"/>
      <c r="K22" s="262"/>
    </row>
    <row r="23" spans="2:11" s="1" customFormat="1" ht="15" customHeight="1" x14ac:dyDescent="0.2">
      <c r="B23" s="265"/>
      <c r="C23" s="266"/>
      <c r="D23" s="266"/>
      <c r="E23" s="268" t="s">
        <v>1934</v>
      </c>
      <c r="F23" s="391" t="s">
        <v>1935</v>
      </c>
      <c r="G23" s="391"/>
      <c r="H23" s="391"/>
      <c r="I23" s="391"/>
      <c r="J23" s="391"/>
      <c r="K23" s="262"/>
    </row>
    <row r="24" spans="2:11" s="1" customFormat="1" ht="12.75" customHeight="1" x14ac:dyDescent="0.2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 x14ac:dyDescent="0.2">
      <c r="B25" s="265"/>
      <c r="C25" s="391" t="s">
        <v>1936</v>
      </c>
      <c r="D25" s="391"/>
      <c r="E25" s="391"/>
      <c r="F25" s="391"/>
      <c r="G25" s="391"/>
      <c r="H25" s="391"/>
      <c r="I25" s="391"/>
      <c r="J25" s="391"/>
      <c r="K25" s="262"/>
    </row>
    <row r="26" spans="2:11" s="1" customFormat="1" ht="15" customHeight="1" x14ac:dyDescent="0.2">
      <c r="B26" s="265"/>
      <c r="C26" s="391" t="s">
        <v>1937</v>
      </c>
      <c r="D26" s="391"/>
      <c r="E26" s="391"/>
      <c r="F26" s="391"/>
      <c r="G26" s="391"/>
      <c r="H26" s="391"/>
      <c r="I26" s="391"/>
      <c r="J26" s="391"/>
      <c r="K26" s="262"/>
    </row>
    <row r="27" spans="2:11" s="1" customFormat="1" ht="15" customHeight="1" x14ac:dyDescent="0.2">
      <c r="B27" s="265"/>
      <c r="C27" s="264"/>
      <c r="D27" s="391" t="s">
        <v>1938</v>
      </c>
      <c r="E27" s="391"/>
      <c r="F27" s="391"/>
      <c r="G27" s="391"/>
      <c r="H27" s="391"/>
      <c r="I27" s="391"/>
      <c r="J27" s="391"/>
      <c r="K27" s="262"/>
    </row>
    <row r="28" spans="2:11" s="1" customFormat="1" ht="15" customHeight="1" x14ac:dyDescent="0.2">
      <c r="B28" s="265"/>
      <c r="C28" s="266"/>
      <c r="D28" s="391" t="s">
        <v>1939</v>
      </c>
      <c r="E28" s="391"/>
      <c r="F28" s="391"/>
      <c r="G28" s="391"/>
      <c r="H28" s="391"/>
      <c r="I28" s="391"/>
      <c r="J28" s="391"/>
      <c r="K28" s="262"/>
    </row>
    <row r="29" spans="2:11" s="1" customFormat="1" ht="12.75" customHeight="1" x14ac:dyDescent="0.2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 x14ac:dyDescent="0.2">
      <c r="B30" s="265"/>
      <c r="C30" s="266"/>
      <c r="D30" s="391" t="s">
        <v>1940</v>
      </c>
      <c r="E30" s="391"/>
      <c r="F30" s="391"/>
      <c r="G30" s="391"/>
      <c r="H30" s="391"/>
      <c r="I30" s="391"/>
      <c r="J30" s="391"/>
      <c r="K30" s="262"/>
    </row>
    <row r="31" spans="2:11" s="1" customFormat="1" ht="15" customHeight="1" x14ac:dyDescent="0.2">
      <c r="B31" s="265"/>
      <c r="C31" s="266"/>
      <c r="D31" s="391" t="s">
        <v>1941</v>
      </c>
      <c r="E31" s="391"/>
      <c r="F31" s="391"/>
      <c r="G31" s="391"/>
      <c r="H31" s="391"/>
      <c r="I31" s="391"/>
      <c r="J31" s="391"/>
      <c r="K31" s="262"/>
    </row>
    <row r="32" spans="2:11" s="1" customFormat="1" ht="12.75" customHeight="1" x14ac:dyDescent="0.2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 x14ac:dyDescent="0.2">
      <c r="B33" s="265"/>
      <c r="C33" s="266"/>
      <c r="D33" s="391" t="s">
        <v>1942</v>
      </c>
      <c r="E33" s="391"/>
      <c r="F33" s="391"/>
      <c r="G33" s="391"/>
      <c r="H33" s="391"/>
      <c r="I33" s="391"/>
      <c r="J33" s="391"/>
      <c r="K33" s="262"/>
    </row>
    <row r="34" spans="2:11" s="1" customFormat="1" ht="15" customHeight="1" x14ac:dyDescent="0.2">
      <c r="B34" s="265"/>
      <c r="C34" s="266"/>
      <c r="D34" s="391" t="s">
        <v>1943</v>
      </c>
      <c r="E34" s="391"/>
      <c r="F34" s="391"/>
      <c r="G34" s="391"/>
      <c r="H34" s="391"/>
      <c r="I34" s="391"/>
      <c r="J34" s="391"/>
      <c r="K34" s="262"/>
    </row>
    <row r="35" spans="2:11" s="1" customFormat="1" ht="15" customHeight="1" x14ac:dyDescent="0.2">
      <c r="B35" s="265"/>
      <c r="C35" s="266"/>
      <c r="D35" s="391" t="s">
        <v>1944</v>
      </c>
      <c r="E35" s="391"/>
      <c r="F35" s="391"/>
      <c r="G35" s="391"/>
      <c r="H35" s="391"/>
      <c r="I35" s="391"/>
      <c r="J35" s="391"/>
      <c r="K35" s="262"/>
    </row>
    <row r="36" spans="2:11" s="1" customFormat="1" ht="15" customHeight="1" x14ac:dyDescent="0.2">
      <c r="B36" s="265"/>
      <c r="C36" s="266"/>
      <c r="D36" s="264"/>
      <c r="E36" s="267" t="s">
        <v>123</v>
      </c>
      <c r="F36" s="264"/>
      <c r="G36" s="391" t="s">
        <v>1945</v>
      </c>
      <c r="H36" s="391"/>
      <c r="I36" s="391"/>
      <c r="J36" s="391"/>
      <c r="K36" s="262"/>
    </row>
    <row r="37" spans="2:11" s="1" customFormat="1" ht="30.75" customHeight="1" x14ac:dyDescent="0.2">
      <c r="B37" s="265"/>
      <c r="C37" s="266"/>
      <c r="D37" s="264"/>
      <c r="E37" s="267" t="s">
        <v>1946</v>
      </c>
      <c r="F37" s="264"/>
      <c r="G37" s="391" t="s">
        <v>1947</v>
      </c>
      <c r="H37" s="391"/>
      <c r="I37" s="391"/>
      <c r="J37" s="391"/>
      <c r="K37" s="262"/>
    </row>
    <row r="38" spans="2:11" s="1" customFormat="1" ht="15" customHeight="1" x14ac:dyDescent="0.2">
      <c r="B38" s="265"/>
      <c r="C38" s="266"/>
      <c r="D38" s="264"/>
      <c r="E38" s="267" t="s">
        <v>53</v>
      </c>
      <c r="F38" s="264"/>
      <c r="G38" s="391" t="s">
        <v>1948</v>
      </c>
      <c r="H38" s="391"/>
      <c r="I38" s="391"/>
      <c r="J38" s="391"/>
      <c r="K38" s="262"/>
    </row>
    <row r="39" spans="2:11" s="1" customFormat="1" ht="15" customHeight="1" x14ac:dyDescent="0.2">
      <c r="B39" s="265"/>
      <c r="C39" s="266"/>
      <c r="D39" s="264"/>
      <c r="E39" s="267" t="s">
        <v>54</v>
      </c>
      <c r="F39" s="264"/>
      <c r="G39" s="391" t="s">
        <v>1949</v>
      </c>
      <c r="H39" s="391"/>
      <c r="I39" s="391"/>
      <c r="J39" s="391"/>
      <c r="K39" s="262"/>
    </row>
    <row r="40" spans="2:11" s="1" customFormat="1" ht="15" customHeight="1" x14ac:dyDescent="0.2">
      <c r="B40" s="265"/>
      <c r="C40" s="266"/>
      <c r="D40" s="264"/>
      <c r="E40" s="267" t="s">
        <v>124</v>
      </c>
      <c r="F40" s="264"/>
      <c r="G40" s="391" t="s">
        <v>1950</v>
      </c>
      <c r="H40" s="391"/>
      <c r="I40" s="391"/>
      <c r="J40" s="391"/>
      <c r="K40" s="262"/>
    </row>
    <row r="41" spans="2:11" s="1" customFormat="1" ht="15" customHeight="1" x14ac:dyDescent="0.2">
      <c r="B41" s="265"/>
      <c r="C41" s="266"/>
      <c r="D41" s="264"/>
      <c r="E41" s="267" t="s">
        <v>125</v>
      </c>
      <c r="F41" s="264"/>
      <c r="G41" s="391" t="s">
        <v>1951</v>
      </c>
      <c r="H41" s="391"/>
      <c r="I41" s="391"/>
      <c r="J41" s="391"/>
      <c r="K41" s="262"/>
    </row>
    <row r="42" spans="2:11" s="1" customFormat="1" ht="15" customHeight="1" x14ac:dyDescent="0.2">
      <c r="B42" s="265"/>
      <c r="C42" s="266"/>
      <c r="D42" s="264"/>
      <c r="E42" s="267" t="s">
        <v>1952</v>
      </c>
      <c r="F42" s="264"/>
      <c r="G42" s="391" t="s">
        <v>1953</v>
      </c>
      <c r="H42" s="391"/>
      <c r="I42" s="391"/>
      <c r="J42" s="391"/>
      <c r="K42" s="262"/>
    </row>
    <row r="43" spans="2:11" s="1" customFormat="1" ht="15" customHeight="1" x14ac:dyDescent="0.2">
      <c r="B43" s="265"/>
      <c r="C43" s="266"/>
      <c r="D43" s="264"/>
      <c r="E43" s="267"/>
      <c r="F43" s="264"/>
      <c r="G43" s="391" t="s">
        <v>1954</v>
      </c>
      <c r="H43" s="391"/>
      <c r="I43" s="391"/>
      <c r="J43" s="391"/>
      <c r="K43" s="262"/>
    </row>
    <row r="44" spans="2:11" s="1" customFormat="1" ht="15" customHeight="1" x14ac:dyDescent="0.2">
      <c r="B44" s="265"/>
      <c r="C44" s="266"/>
      <c r="D44" s="264"/>
      <c r="E44" s="267" t="s">
        <v>1955</v>
      </c>
      <c r="F44" s="264"/>
      <c r="G44" s="391" t="s">
        <v>1956</v>
      </c>
      <c r="H44" s="391"/>
      <c r="I44" s="391"/>
      <c r="J44" s="391"/>
      <c r="K44" s="262"/>
    </row>
    <row r="45" spans="2:11" s="1" customFormat="1" ht="15" customHeight="1" x14ac:dyDescent="0.2">
      <c r="B45" s="265"/>
      <c r="C45" s="266"/>
      <c r="D45" s="264"/>
      <c r="E45" s="267" t="s">
        <v>127</v>
      </c>
      <c r="F45" s="264"/>
      <c r="G45" s="391" t="s">
        <v>1957</v>
      </c>
      <c r="H45" s="391"/>
      <c r="I45" s="391"/>
      <c r="J45" s="391"/>
      <c r="K45" s="262"/>
    </row>
    <row r="46" spans="2:11" s="1" customFormat="1" ht="12.75" customHeight="1" x14ac:dyDescent="0.2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 x14ac:dyDescent="0.2">
      <c r="B47" s="265"/>
      <c r="C47" s="266"/>
      <c r="D47" s="391" t="s">
        <v>1958</v>
      </c>
      <c r="E47" s="391"/>
      <c r="F47" s="391"/>
      <c r="G47" s="391"/>
      <c r="H47" s="391"/>
      <c r="I47" s="391"/>
      <c r="J47" s="391"/>
      <c r="K47" s="262"/>
    </row>
    <row r="48" spans="2:11" s="1" customFormat="1" ht="15" customHeight="1" x14ac:dyDescent="0.2">
      <c r="B48" s="265"/>
      <c r="C48" s="266"/>
      <c r="D48" s="266"/>
      <c r="E48" s="391" t="s">
        <v>1959</v>
      </c>
      <c r="F48" s="391"/>
      <c r="G48" s="391"/>
      <c r="H48" s="391"/>
      <c r="I48" s="391"/>
      <c r="J48" s="391"/>
      <c r="K48" s="262"/>
    </row>
    <row r="49" spans="2:11" s="1" customFormat="1" ht="15" customHeight="1" x14ac:dyDescent="0.2">
      <c r="B49" s="265"/>
      <c r="C49" s="266"/>
      <c r="D49" s="266"/>
      <c r="E49" s="391" t="s">
        <v>1960</v>
      </c>
      <c r="F49" s="391"/>
      <c r="G49" s="391"/>
      <c r="H49" s="391"/>
      <c r="I49" s="391"/>
      <c r="J49" s="391"/>
      <c r="K49" s="262"/>
    </row>
    <row r="50" spans="2:11" s="1" customFormat="1" ht="15" customHeight="1" x14ac:dyDescent="0.2">
      <c r="B50" s="265"/>
      <c r="C50" s="266"/>
      <c r="D50" s="266"/>
      <c r="E50" s="391" t="s">
        <v>1961</v>
      </c>
      <c r="F50" s="391"/>
      <c r="G50" s="391"/>
      <c r="H50" s="391"/>
      <c r="I50" s="391"/>
      <c r="J50" s="391"/>
      <c r="K50" s="262"/>
    </row>
    <row r="51" spans="2:11" s="1" customFormat="1" ht="15" customHeight="1" x14ac:dyDescent="0.2">
      <c r="B51" s="265"/>
      <c r="C51" s="266"/>
      <c r="D51" s="391" t="s">
        <v>1962</v>
      </c>
      <c r="E51" s="391"/>
      <c r="F51" s="391"/>
      <c r="G51" s="391"/>
      <c r="H51" s="391"/>
      <c r="I51" s="391"/>
      <c r="J51" s="391"/>
      <c r="K51" s="262"/>
    </row>
    <row r="52" spans="2:11" s="1" customFormat="1" ht="25.5" customHeight="1" x14ac:dyDescent="0.3">
      <c r="B52" s="261"/>
      <c r="C52" s="392" t="s">
        <v>1963</v>
      </c>
      <c r="D52" s="392"/>
      <c r="E52" s="392"/>
      <c r="F52" s="392"/>
      <c r="G52" s="392"/>
      <c r="H52" s="392"/>
      <c r="I52" s="392"/>
      <c r="J52" s="392"/>
      <c r="K52" s="262"/>
    </row>
    <row r="53" spans="2:11" s="1" customFormat="1" ht="5.25" customHeight="1" x14ac:dyDescent="0.2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 x14ac:dyDescent="0.2">
      <c r="B54" s="261"/>
      <c r="C54" s="391" t="s">
        <v>1964</v>
      </c>
      <c r="D54" s="391"/>
      <c r="E54" s="391"/>
      <c r="F54" s="391"/>
      <c r="G54" s="391"/>
      <c r="H54" s="391"/>
      <c r="I54" s="391"/>
      <c r="J54" s="391"/>
      <c r="K54" s="262"/>
    </row>
    <row r="55" spans="2:11" s="1" customFormat="1" ht="15" customHeight="1" x14ac:dyDescent="0.2">
      <c r="B55" s="261"/>
      <c r="C55" s="391" t="s">
        <v>1965</v>
      </c>
      <c r="D55" s="391"/>
      <c r="E55" s="391"/>
      <c r="F55" s="391"/>
      <c r="G55" s="391"/>
      <c r="H55" s="391"/>
      <c r="I55" s="391"/>
      <c r="J55" s="391"/>
      <c r="K55" s="262"/>
    </row>
    <row r="56" spans="2:11" s="1" customFormat="1" ht="12.75" customHeight="1" x14ac:dyDescent="0.2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 x14ac:dyDescent="0.2">
      <c r="B57" s="261"/>
      <c r="C57" s="391" t="s">
        <v>1966</v>
      </c>
      <c r="D57" s="391"/>
      <c r="E57" s="391"/>
      <c r="F57" s="391"/>
      <c r="G57" s="391"/>
      <c r="H57" s="391"/>
      <c r="I57" s="391"/>
      <c r="J57" s="391"/>
      <c r="K57" s="262"/>
    </row>
    <row r="58" spans="2:11" s="1" customFormat="1" ht="15" customHeight="1" x14ac:dyDescent="0.2">
      <c r="B58" s="261"/>
      <c r="C58" s="266"/>
      <c r="D58" s="391" t="s">
        <v>1967</v>
      </c>
      <c r="E58" s="391"/>
      <c r="F58" s="391"/>
      <c r="G58" s="391"/>
      <c r="H58" s="391"/>
      <c r="I58" s="391"/>
      <c r="J58" s="391"/>
      <c r="K58" s="262"/>
    </row>
    <row r="59" spans="2:11" s="1" customFormat="1" ht="15" customHeight="1" x14ac:dyDescent="0.2">
      <c r="B59" s="261"/>
      <c r="C59" s="266"/>
      <c r="D59" s="391" t="s">
        <v>1968</v>
      </c>
      <c r="E59" s="391"/>
      <c r="F59" s="391"/>
      <c r="G59" s="391"/>
      <c r="H59" s="391"/>
      <c r="I59" s="391"/>
      <c r="J59" s="391"/>
      <c r="K59" s="262"/>
    </row>
    <row r="60" spans="2:11" s="1" customFormat="1" ht="15" customHeight="1" x14ac:dyDescent="0.2">
      <c r="B60" s="261"/>
      <c r="C60" s="266"/>
      <c r="D60" s="391" t="s">
        <v>1969</v>
      </c>
      <c r="E60" s="391"/>
      <c r="F60" s="391"/>
      <c r="G60" s="391"/>
      <c r="H60" s="391"/>
      <c r="I60" s="391"/>
      <c r="J60" s="391"/>
      <c r="K60" s="262"/>
    </row>
    <row r="61" spans="2:11" s="1" customFormat="1" ht="15" customHeight="1" x14ac:dyDescent="0.2">
      <c r="B61" s="261"/>
      <c r="C61" s="266"/>
      <c r="D61" s="391" t="s">
        <v>1970</v>
      </c>
      <c r="E61" s="391"/>
      <c r="F61" s="391"/>
      <c r="G61" s="391"/>
      <c r="H61" s="391"/>
      <c r="I61" s="391"/>
      <c r="J61" s="391"/>
      <c r="K61" s="262"/>
    </row>
    <row r="62" spans="2:11" s="1" customFormat="1" ht="15" customHeight="1" x14ac:dyDescent="0.2">
      <c r="B62" s="261"/>
      <c r="C62" s="266"/>
      <c r="D62" s="393" t="s">
        <v>1971</v>
      </c>
      <c r="E62" s="393"/>
      <c r="F62" s="393"/>
      <c r="G62" s="393"/>
      <c r="H62" s="393"/>
      <c r="I62" s="393"/>
      <c r="J62" s="393"/>
      <c r="K62" s="262"/>
    </row>
    <row r="63" spans="2:11" s="1" customFormat="1" ht="15" customHeight="1" x14ac:dyDescent="0.2">
      <c r="B63" s="261"/>
      <c r="C63" s="266"/>
      <c r="D63" s="391" t="s">
        <v>1972</v>
      </c>
      <c r="E63" s="391"/>
      <c r="F63" s="391"/>
      <c r="G63" s="391"/>
      <c r="H63" s="391"/>
      <c r="I63" s="391"/>
      <c r="J63" s="391"/>
      <c r="K63" s="262"/>
    </row>
    <row r="64" spans="2:11" s="1" customFormat="1" ht="12.75" customHeight="1" x14ac:dyDescent="0.2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 x14ac:dyDescent="0.2">
      <c r="B65" s="261"/>
      <c r="C65" s="266"/>
      <c r="D65" s="391" t="s">
        <v>1973</v>
      </c>
      <c r="E65" s="391"/>
      <c r="F65" s="391"/>
      <c r="G65" s="391"/>
      <c r="H65" s="391"/>
      <c r="I65" s="391"/>
      <c r="J65" s="391"/>
      <c r="K65" s="262"/>
    </row>
    <row r="66" spans="2:11" s="1" customFormat="1" ht="15" customHeight="1" x14ac:dyDescent="0.2">
      <c r="B66" s="261"/>
      <c r="C66" s="266"/>
      <c r="D66" s="393" t="s">
        <v>1974</v>
      </c>
      <c r="E66" s="393"/>
      <c r="F66" s="393"/>
      <c r="G66" s="393"/>
      <c r="H66" s="393"/>
      <c r="I66" s="393"/>
      <c r="J66" s="393"/>
      <c r="K66" s="262"/>
    </row>
    <row r="67" spans="2:11" s="1" customFormat="1" ht="15" customHeight="1" x14ac:dyDescent="0.2">
      <c r="B67" s="261"/>
      <c r="C67" s="266"/>
      <c r="D67" s="391" t="s">
        <v>1975</v>
      </c>
      <c r="E67" s="391"/>
      <c r="F67" s="391"/>
      <c r="G67" s="391"/>
      <c r="H67" s="391"/>
      <c r="I67" s="391"/>
      <c r="J67" s="391"/>
      <c r="K67" s="262"/>
    </row>
    <row r="68" spans="2:11" s="1" customFormat="1" ht="15" customHeight="1" x14ac:dyDescent="0.2">
      <c r="B68" s="261"/>
      <c r="C68" s="266"/>
      <c r="D68" s="391" t="s">
        <v>1976</v>
      </c>
      <c r="E68" s="391"/>
      <c r="F68" s="391"/>
      <c r="G68" s="391"/>
      <c r="H68" s="391"/>
      <c r="I68" s="391"/>
      <c r="J68" s="391"/>
      <c r="K68" s="262"/>
    </row>
    <row r="69" spans="2:11" s="1" customFormat="1" ht="15" customHeight="1" x14ac:dyDescent="0.2">
      <c r="B69" s="261"/>
      <c r="C69" s="266"/>
      <c r="D69" s="391" t="s">
        <v>1977</v>
      </c>
      <c r="E69" s="391"/>
      <c r="F69" s="391"/>
      <c r="G69" s="391"/>
      <c r="H69" s="391"/>
      <c r="I69" s="391"/>
      <c r="J69" s="391"/>
      <c r="K69" s="262"/>
    </row>
    <row r="70" spans="2:11" s="1" customFormat="1" ht="15" customHeight="1" x14ac:dyDescent="0.2">
      <c r="B70" s="261"/>
      <c r="C70" s="266"/>
      <c r="D70" s="391" t="s">
        <v>1978</v>
      </c>
      <c r="E70" s="391"/>
      <c r="F70" s="391"/>
      <c r="G70" s="391"/>
      <c r="H70" s="391"/>
      <c r="I70" s="391"/>
      <c r="J70" s="391"/>
      <c r="K70" s="262"/>
    </row>
    <row r="71" spans="2:11" s="1" customFormat="1" ht="12.75" customHeight="1" x14ac:dyDescent="0.2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 x14ac:dyDescent="0.2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 x14ac:dyDescent="0.2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 x14ac:dyDescent="0.2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 x14ac:dyDescent="0.2">
      <c r="B75" s="278"/>
      <c r="C75" s="386" t="s">
        <v>1979</v>
      </c>
      <c r="D75" s="386"/>
      <c r="E75" s="386"/>
      <c r="F75" s="386"/>
      <c r="G75" s="386"/>
      <c r="H75" s="386"/>
      <c r="I75" s="386"/>
      <c r="J75" s="386"/>
      <c r="K75" s="279"/>
    </row>
    <row r="76" spans="2:11" s="1" customFormat="1" ht="17.25" customHeight="1" x14ac:dyDescent="0.2">
      <c r="B76" s="278"/>
      <c r="C76" s="280" t="s">
        <v>1980</v>
      </c>
      <c r="D76" s="280"/>
      <c r="E76" s="280"/>
      <c r="F76" s="280" t="s">
        <v>1981</v>
      </c>
      <c r="G76" s="281"/>
      <c r="H76" s="280" t="s">
        <v>54</v>
      </c>
      <c r="I76" s="280" t="s">
        <v>57</v>
      </c>
      <c r="J76" s="280" t="s">
        <v>1982</v>
      </c>
      <c r="K76" s="279"/>
    </row>
    <row r="77" spans="2:11" s="1" customFormat="1" ht="17.25" customHeight="1" x14ac:dyDescent="0.2">
      <c r="B77" s="278"/>
      <c r="C77" s="282" t="s">
        <v>1983</v>
      </c>
      <c r="D77" s="282"/>
      <c r="E77" s="282"/>
      <c r="F77" s="283" t="s">
        <v>1984</v>
      </c>
      <c r="G77" s="284"/>
      <c r="H77" s="282"/>
      <c r="I77" s="282"/>
      <c r="J77" s="282" t="s">
        <v>1985</v>
      </c>
      <c r="K77" s="279"/>
    </row>
    <row r="78" spans="2:11" s="1" customFormat="1" ht="5.25" customHeight="1" x14ac:dyDescent="0.2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 x14ac:dyDescent="0.2">
      <c r="B79" s="278"/>
      <c r="C79" s="267" t="s">
        <v>53</v>
      </c>
      <c r="D79" s="287"/>
      <c r="E79" s="287"/>
      <c r="F79" s="288" t="s">
        <v>1986</v>
      </c>
      <c r="G79" s="289"/>
      <c r="H79" s="267" t="s">
        <v>1987</v>
      </c>
      <c r="I79" s="267" t="s">
        <v>1988</v>
      </c>
      <c r="J79" s="267">
        <v>20</v>
      </c>
      <c r="K79" s="279"/>
    </row>
    <row r="80" spans="2:11" s="1" customFormat="1" ht="15" customHeight="1" x14ac:dyDescent="0.2">
      <c r="B80" s="278"/>
      <c r="C80" s="267" t="s">
        <v>1989</v>
      </c>
      <c r="D80" s="267"/>
      <c r="E80" s="267"/>
      <c r="F80" s="288" t="s">
        <v>1986</v>
      </c>
      <c r="G80" s="289"/>
      <c r="H80" s="267" t="s">
        <v>1990</v>
      </c>
      <c r="I80" s="267" t="s">
        <v>1988</v>
      </c>
      <c r="J80" s="267">
        <v>120</v>
      </c>
      <c r="K80" s="279"/>
    </row>
    <row r="81" spans="2:11" s="1" customFormat="1" ht="15" customHeight="1" x14ac:dyDescent="0.2">
      <c r="B81" s="290"/>
      <c r="C81" s="267" t="s">
        <v>1991</v>
      </c>
      <c r="D81" s="267"/>
      <c r="E81" s="267"/>
      <c r="F81" s="288" t="s">
        <v>1992</v>
      </c>
      <c r="G81" s="289"/>
      <c r="H81" s="267" t="s">
        <v>1993</v>
      </c>
      <c r="I81" s="267" t="s">
        <v>1988</v>
      </c>
      <c r="J81" s="267">
        <v>50</v>
      </c>
      <c r="K81" s="279"/>
    </row>
    <row r="82" spans="2:11" s="1" customFormat="1" ht="15" customHeight="1" x14ac:dyDescent="0.2">
      <c r="B82" s="290"/>
      <c r="C82" s="267" t="s">
        <v>1994</v>
      </c>
      <c r="D82" s="267"/>
      <c r="E82" s="267"/>
      <c r="F82" s="288" t="s">
        <v>1986</v>
      </c>
      <c r="G82" s="289"/>
      <c r="H82" s="267" t="s">
        <v>1995</v>
      </c>
      <c r="I82" s="267" t="s">
        <v>1996</v>
      </c>
      <c r="J82" s="267"/>
      <c r="K82" s="279"/>
    </row>
    <row r="83" spans="2:11" s="1" customFormat="1" ht="15" customHeight="1" x14ac:dyDescent="0.2">
      <c r="B83" s="290"/>
      <c r="C83" s="291" t="s">
        <v>1997</v>
      </c>
      <c r="D83" s="291"/>
      <c r="E83" s="291"/>
      <c r="F83" s="292" t="s">
        <v>1992</v>
      </c>
      <c r="G83" s="291"/>
      <c r="H83" s="291" t="s">
        <v>1998</v>
      </c>
      <c r="I83" s="291" t="s">
        <v>1988</v>
      </c>
      <c r="J83" s="291">
        <v>15</v>
      </c>
      <c r="K83" s="279"/>
    </row>
    <row r="84" spans="2:11" s="1" customFormat="1" ht="15" customHeight="1" x14ac:dyDescent="0.2">
      <c r="B84" s="290"/>
      <c r="C84" s="291" t="s">
        <v>1999</v>
      </c>
      <c r="D84" s="291"/>
      <c r="E84" s="291"/>
      <c r="F84" s="292" t="s">
        <v>1992</v>
      </c>
      <c r="G84" s="291"/>
      <c r="H84" s="291" t="s">
        <v>2000</v>
      </c>
      <c r="I84" s="291" t="s">
        <v>1988</v>
      </c>
      <c r="J84" s="291">
        <v>15</v>
      </c>
      <c r="K84" s="279"/>
    </row>
    <row r="85" spans="2:11" s="1" customFormat="1" ht="15" customHeight="1" x14ac:dyDescent="0.2">
      <c r="B85" s="290"/>
      <c r="C85" s="291" t="s">
        <v>2001</v>
      </c>
      <c r="D85" s="291"/>
      <c r="E85" s="291"/>
      <c r="F85" s="292" t="s">
        <v>1992</v>
      </c>
      <c r="G85" s="291"/>
      <c r="H85" s="291" t="s">
        <v>2002</v>
      </c>
      <c r="I85" s="291" t="s">
        <v>1988</v>
      </c>
      <c r="J85" s="291">
        <v>20</v>
      </c>
      <c r="K85" s="279"/>
    </row>
    <row r="86" spans="2:11" s="1" customFormat="1" ht="15" customHeight="1" x14ac:dyDescent="0.2">
      <c r="B86" s="290"/>
      <c r="C86" s="291" t="s">
        <v>2003</v>
      </c>
      <c r="D86" s="291"/>
      <c r="E86" s="291"/>
      <c r="F86" s="292" t="s">
        <v>1992</v>
      </c>
      <c r="G86" s="291"/>
      <c r="H86" s="291" t="s">
        <v>2004</v>
      </c>
      <c r="I86" s="291" t="s">
        <v>1988</v>
      </c>
      <c r="J86" s="291">
        <v>20</v>
      </c>
      <c r="K86" s="279"/>
    </row>
    <row r="87" spans="2:11" s="1" customFormat="1" ht="15" customHeight="1" x14ac:dyDescent="0.2">
      <c r="B87" s="290"/>
      <c r="C87" s="267" t="s">
        <v>2005</v>
      </c>
      <c r="D87" s="267"/>
      <c r="E87" s="267"/>
      <c r="F87" s="288" t="s">
        <v>1992</v>
      </c>
      <c r="G87" s="289"/>
      <c r="H87" s="267" t="s">
        <v>2006</v>
      </c>
      <c r="I87" s="267" t="s">
        <v>1988</v>
      </c>
      <c r="J87" s="267">
        <v>50</v>
      </c>
      <c r="K87" s="279"/>
    </row>
    <row r="88" spans="2:11" s="1" customFormat="1" ht="15" customHeight="1" x14ac:dyDescent="0.2">
      <c r="B88" s="290"/>
      <c r="C88" s="267" t="s">
        <v>2007</v>
      </c>
      <c r="D88" s="267"/>
      <c r="E88" s="267"/>
      <c r="F88" s="288" t="s">
        <v>1992</v>
      </c>
      <c r="G88" s="289"/>
      <c r="H88" s="267" t="s">
        <v>2008</v>
      </c>
      <c r="I88" s="267" t="s">
        <v>1988</v>
      </c>
      <c r="J88" s="267">
        <v>20</v>
      </c>
      <c r="K88" s="279"/>
    </row>
    <row r="89" spans="2:11" s="1" customFormat="1" ht="15" customHeight="1" x14ac:dyDescent="0.2">
      <c r="B89" s="290"/>
      <c r="C89" s="267" t="s">
        <v>2009</v>
      </c>
      <c r="D89" s="267"/>
      <c r="E89" s="267"/>
      <c r="F89" s="288" t="s">
        <v>1992</v>
      </c>
      <c r="G89" s="289"/>
      <c r="H89" s="267" t="s">
        <v>2010</v>
      </c>
      <c r="I89" s="267" t="s">
        <v>1988</v>
      </c>
      <c r="J89" s="267">
        <v>20</v>
      </c>
      <c r="K89" s="279"/>
    </row>
    <row r="90" spans="2:11" s="1" customFormat="1" ht="15" customHeight="1" x14ac:dyDescent="0.2">
      <c r="B90" s="290"/>
      <c r="C90" s="267" t="s">
        <v>2011</v>
      </c>
      <c r="D90" s="267"/>
      <c r="E90" s="267"/>
      <c r="F90" s="288" t="s">
        <v>1992</v>
      </c>
      <c r="G90" s="289"/>
      <c r="H90" s="267" t="s">
        <v>2012</v>
      </c>
      <c r="I90" s="267" t="s">
        <v>1988</v>
      </c>
      <c r="J90" s="267">
        <v>50</v>
      </c>
      <c r="K90" s="279"/>
    </row>
    <row r="91" spans="2:11" s="1" customFormat="1" ht="15" customHeight="1" x14ac:dyDescent="0.2">
      <c r="B91" s="290"/>
      <c r="C91" s="267" t="s">
        <v>2013</v>
      </c>
      <c r="D91" s="267"/>
      <c r="E91" s="267"/>
      <c r="F91" s="288" t="s">
        <v>1992</v>
      </c>
      <c r="G91" s="289"/>
      <c r="H91" s="267" t="s">
        <v>2013</v>
      </c>
      <c r="I91" s="267" t="s">
        <v>1988</v>
      </c>
      <c r="J91" s="267">
        <v>50</v>
      </c>
      <c r="K91" s="279"/>
    </row>
    <row r="92" spans="2:11" s="1" customFormat="1" ht="15" customHeight="1" x14ac:dyDescent="0.2">
      <c r="B92" s="290"/>
      <c r="C92" s="267" t="s">
        <v>2014</v>
      </c>
      <c r="D92" s="267"/>
      <c r="E92" s="267"/>
      <c r="F92" s="288" t="s">
        <v>1992</v>
      </c>
      <c r="G92" s="289"/>
      <c r="H92" s="267" t="s">
        <v>2015</v>
      </c>
      <c r="I92" s="267" t="s">
        <v>1988</v>
      </c>
      <c r="J92" s="267">
        <v>255</v>
      </c>
      <c r="K92" s="279"/>
    </row>
    <row r="93" spans="2:11" s="1" customFormat="1" ht="15" customHeight="1" x14ac:dyDescent="0.2">
      <c r="B93" s="290"/>
      <c r="C93" s="267" t="s">
        <v>2016</v>
      </c>
      <c r="D93" s="267"/>
      <c r="E93" s="267"/>
      <c r="F93" s="288" t="s">
        <v>1986</v>
      </c>
      <c r="G93" s="289"/>
      <c r="H93" s="267" t="s">
        <v>2017</v>
      </c>
      <c r="I93" s="267" t="s">
        <v>2018</v>
      </c>
      <c r="J93" s="267"/>
      <c r="K93" s="279"/>
    </row>
    <row r="94" spans="2:11" s="1" customFormat="1" ht="15" customHeight="1" x14ac:dyDescent="0.2">
      <c r="B94" s="290"/>
      <c r="C94" s="267" t="s">
        <v>2019</v>
      </c>
      <c r="D94" s="267"/>
      <c r="E94" s="267"/>
      <c r="F94" s="288" t="s">
        <v>1986</v>
      </c>
      <c r="G94" s="289"/>
      <c r="H94" s="267" t="s">
        <v>2020</v>
      </c>
      <c r="I94" s="267" t="s">
        <v>2021</v>
      </c>
      <c r="J94" s="267"/>
      <c r="K94" s="279"/>
    </row>
    <row r="95" spans="2:11" s="1" customFormat="1" ht="15" customHeight="1" x14ac:dyDescent="0.2">
      <c r="B95" s="290"/>
      <c r="C95" s="267" t="s">
        <v>2022</v>
      </c>
      <c r="D95" s="267"/>
      <c r="E95" s="267"/>
      <c r="F95" s="288" t="s">
        <v>1986</v>
      </c>
      <c r="G95" s="289"/>
      <c r="H95" s="267" t="s">
        <v>2022</v>
      </c>
      <c r="I95" s="267" t="s">
        <v>2021</v>
      </c>
      <c r="J95" s="267"/>
      <c r="K95" s="279"/>
    </row>
    <row r="96" spans="2:11" s="1" customFormat="1" ht="15" customHeight="1" x14ac:dyDescent="0.2">
      <c r="B96" s="290"/>
      <c r="C96" s="267" t="s">
        <v>38</v>
      </c>
      <c r="D96" s="267"/>
      <c r="E96" s="267"/>
      <c r="F96" s="288" t="s">
        <v>1986</v>
      </c>
      <c r="G96" s="289"/>
      <c r="H96" s="267" t="s">
        <v>2023</v>
      </c>
      <c r="I96" s="267" t="s">
        <v>2021</v>
      </c>
      <c r="J96" s="267"/>
      <c r="K96" s="279"/>
    </row>
    <row r="97" spans="2:11" s="1" customFormat="1" ht="15" customHeight="1" x14ac:dyDescent="0.2">
      <c r="B97" s="290"/>
      <c r="C97" s="267" t="s">
        <v>48</v>
      </c>
      <c r="D97" s="267"/>
      <c r="E97" s="267"/>
      <c r="F97" s="288" t="s">
        <v>1986</v>
      </c>
      <c r="G97" s="289"/>
      <c r="H97" s="267" t="s">
        <v>2024</v>
      </c>
      <c r="I97" s="267" t="s">
        <v>2021</v>
      </c>
      <c r="J97" s="267"/>
      <c r="K97" s="279"/>
    </row>
    <row r="98" spans="2:11" s="1" customFormat="1" ht="15" customHeight="1" x14ac:dyDescent="0.2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 x14ac:dyDescent="0.2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 x14ac:dyDescent="0.2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 x14ac:dyDescent="0.2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 x14ac:dyDescent="0.2">
      <c r="B102" s="278"/>
      <c r="C102" s="386" t="s">
        <v>2025</v>
      </c>
      <c r="D102" s="386"/>
      <c r="E102" s="386"/>
      <c r="F102" s="386"/>
      <c r="G102" s="386"/>
      <c r="H102" s="386"/>
      <c r="I102" s="386"/>
      <c r="J102" s="386"/>
      <c r="K102" s="279"/>
    </row>
    <row r="103" spans="2:11" s="1" customFormat="1" ht="17.25" customHeight="1" x14ac:dyDescent="0.2">
      <c r="B103" s="278"/>
      <c r="C103" s="280" t="s">
        <v>1980</v>
      </c>
      <c r="D103" s="280"/>
      <c r="E103" s="280"/>
      <c r="F103" s="280" t="s">
        <v>1981</v>
      </c>
      <c r="G103" s="281"/>
      <c r="H103" s="280" t="s">
        <v>54</v>
      </c>
      <c r="I103" s="280" t="s">
        <v>57</v>
      </c>
      <c r="J103" s="280" t="s">
        <v>1982</v>
      </c>
      <c r="K103" s="279"/>
    </row>
    <row r="104" spans="2:11" s="1" customFormat="1" ht="17.25" customHeight="1" x14ac:dyDescent="0.2">
      <c r="B104" s="278"/>
      <c r="C104" s="282" t="s">
        <v>1983</v>
      </c>
      <c r="D104" s="282"/>
      <c r="E104" s="282"/>
      <c r="F104" s="283" t="s">
        <v>1984</v>
      </c>
      <c r="G104" s="284"/>
      <c r="H104" s="282"/>
      <c r="I104" s="282"/>
      <c r="J104" s="282" t="s">
        <v>1985</v>
      </c>
      <c r="K104" s="279"/>
    </row>
    <row r="105" spans="2:11" s="1" customFormat="1" ht="5.25" customHeight="1" x14ac:dyDescent="0.2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 x14ac:dyDescent="0.2">
      <c r="B106" s="278"/>
      <c r="C106" s="267" t="s">
        <v>53</v>
      </c>
      <c r="D106" s="287"/>
      <c r="E106" s="287"/>
      <c r="F106" s="288" t="s">
        <v>1986</v>
      </c>
      <c r="G106" s="267"/>
      <c r="H106" s="267" t="s">
        <v>2026</v>
      </c>
      <c r="I106" s="267" t="s">
        <v>1988</v>
      </c>
      <c r="J106" s="267">
        <v>20</v>
      </c>
      <c r="K106" s="279"/>
    </row>
    <row r="107" spans="2:11" s="1" customFormat="1" ht="15" customHeight="1" x14ac:dyDescent="0.2">
      <c r="B107" s="278"/>
      <c r="C107" s="267" t="s">
        <v>1989</v>
      </c>
      <c r="D107" s="267"/>
      <c r="E107" s="267"/>
      <c r="F107" s="288" t="s">
        <v>1986</v>
      </c>
      <c r="G107" s="267"/>
      <c r="H107" s="267" t="s">
        <v>2026</v>
      </c>
      <c r="I107" s="267" t="s">
        <v>1988</v>
      </c>
      <c r="J107" s="267">
        <v>120</v>
      </c>
      <c r="K107" s="279"/>
    </row>
    <row r="108" spans="2:11" s="1" customFormat="1" ht="15" customHeight="1" x14ac:dyDescent="0.2">
      <c r="B108" s="290"/>
      <c r="C108" s="267" t="s">
        <v>1991</v>
      </c>
      <c r="D108" s="267"/>
      <c r="E108" s="267"/>
      <c r="F108" s="288" t="s">
        <v>1992</v>
      </c>
      <c r="G108" s="267"/>
      <c r="H108" s="267" t="s">
        <v>2026</v>
      </c>
      <c r="I108" s="267" t="s">
        <v>1988</v>
      </c>
      <c r="J108" s="267">
        <v>50</v>
      </c>
      <c r="K108" s="279"/>
    </row>
    <row r="109" spans="2:11" s="1" customFormat="1" ht="15" customHeight="1" x14ac:dyDescent="0.2">
      <c r="B109" s="290"/>
      <c r="C109" s="267" t="s">
        <v>1994</v>
      </c>
      <c r="D109" s="267"/>
      <c r="E109" s="267"/>
      <c r="F109" s="288" t="s">
        <v>1986</v>
      </c>
      <c r="G109" s="267"/>
      <c r="H109" s="267" t="s">
        <v>2026</v>
      </c>
      <c r="I109" s="267" t="s">
        <v>1996</v>
      </c>
      <c r="J109" s="267"/>
      <c r="K109" s="279"/>
    </row>
    <row r="110" spans="2:11" s="1" customFormat="1" ht="15" customHeight="1" x14ac:dyDescent="0.2">
      <c r="B110" s="290"/>
      <c r="C110" s="267" t="s">
        <v>2005</v>
      </c>
      <c r="D110" s="267"/>
      <c r="E110" s="267"/>
      <c r="F110" s="288" t="s">
        <v>1992</v>
      </c>
      <c r="G110" s="267"/>
      <c r="H110" s="267" t="s">
        <v>2026</v>
      </c>
      <c r="I110" s="267" t="s">
        <v>1988</v>
      </c>
      <c r="J110" s="267">
        <v>50</v>
      </c>
      <c r="K110" s="279"/>
    </row>
    <row r="111" spans="2:11" s="1" customFormat="1" ht="15" customHeight="1" x14ac:dyDescent="0.2">
      <c r="B111" s="290"/>
      <c r="C111" s="267" t="s">
        <v>2013</v>
      </c>
      <c r="D111" s="267"/>
      <c r="E111" s="267"/>
      <c r="F111" s="288" t="s">
        <v>1992</v>
      </c>
      <c r="G111" s="267"/>
      <c r="H111" s="267" t="s">
        <v>2026</v>
      </c>
      <c r="I111" s="267" t="s">
        <v>1988</v>
      </c>
      <c r="J111" s="267">
        <v>50</v>
      </c>
      <c r="K111" s="279"/>
    </row>
    <row r="112" spans="2:11" s="1" customFormat="1" ht="15" customHeight="1" x14ac:dyDescent="0.2">
      <c r="B112" s="290"/>
      <c r="C112" s="267" t="s">
        <v>2011</v>
      </c>
      <c r="D112" s="267"/>
      <c r="E112" s="267"/>
      <c r="F112" s="288" t="s">
        <v>1992</v>
      </c>
      <c r="G112" s="267"/>
      <c r="H112" s="267" t="s">
        <v>2026</v>
      </c>
      <c r="I112" s="267" t="s">
        <v>1988</v>
      </c>
      <c r="J112" s="267">
        <v>50</v>
      </c>
      <c r="K112" s="279"/>
    </row>
    <row r="113" spans="2:11" s="1" customFormat="1" ht="15" customHeight="1" x14ac:dyDescent="0.2">
      <c r="B113" s="290"/>
      <c r="C113" s="267" t="s">
        <v>53</v>
      </c>
      <c r="D113" s="267"/>
      <c r="E113" s="267"/>
      <c r="F113" s="288" t="s">
        <v>1986</v>
      </c>
      <c r="G113" s="267"/>
      <c r="H113" s="267" t="s">
        <v>2027</v>
      </c>
      <c r="I113" s="267" t="s">
        <v>1988</v>
      </c>
      <c r="J113" s="267">
        <v>20</v>
      </c>
      <c r="K113" s="279"/>
    </row>
    <row r="114" spans="2:11" s="1" customFormat="1" ht="15" customHeight="1" x14ac:dyDescent="0.2">
      <c r="B114" s="290"/>
      <c r="C114" s="267" t="s">
        <v>2028</v>
      </c>
      <c r="D114" s="267"/>
      <c r="E114" s="267"/>
      <c r="F114" s="288" t="s">
        <v>1986</v>
      </c>
      <c r="G114" s="267"/>
      <c r="H114" s="267" t="s">
        <v>2029</v>
      </c>
      <c r="I114" s="267" t="s">
        <v>1988</v>
      </c>
      <c r="J114" s="267">
        <v>120</v>
      </c>
      <c r="K114" s="279"/>
    </row>
    <row r="115" spans="2:11" s="1" customFormat="1" ht="15" customHeight="1" x14ac:dyDescent="0.2">
      <c r="B115" s="290"/>
      <c r="C115" s="267" t="s">
        <v>38</v>
      </c>
      <c r="D115" s="267"/>
      <c r="E115" s="267"/>
      <c r="F115" s="288" t="s">
        <v>1986</v>
      </c>
      <c r="G115" s="267"/>
      <c r="H115" s="267" t="s">
        <v>2030</v>
      </c>
      <c r="I115" s="267" t="s">
        <v>2021</v>
      </c>
      <c r="J115" s="267"/>
      <c r="K115" s="279"/>
    </row>
    <row r="116" spans="2:11" s="1" customFormat="1" ht="15" customHeight="1" x14ac:dyDescent="0.2">
      <c r="B116" s="290"/>
      <c r="C116" s="267" t="s">
        <v>48</v>
      </c>
      <c r="D116" s="267"/>
      <c r="E116" s="267"/>
      <c r="F116" s="288" t="s">
        <v>1986</v>
      </c>
      <c r="G116" s="267"/>
      <c r="H116" s="267" t="s">
        <v>2031</v>
      </c>
      <c r="I116" s="267" t="s">
        <v>2021</v>
      </c>
      <c r="J116" s="267"/>
      <c r="K116" s="279"/>
    </row>
    <row r="117" spans="2:11" s="1" customFormat="1" ht="15" customHeight="1" x14ac:dyDescent="0.2">
      <c r="B117" s="290"/>
      <c r="C117" s="267" t="s">
        <v>57</v>
      </c>
      <c r="D117" s="267"/>
      <c r="E117" s="267"/>
      <c r="F117" s="288" t="s">
        <v>1986</v>
      </c>
      <c r="G117" s="267"/>
      <c r="H117" s="267" t="s">
        <v>2032</v>
      </c>
      <c r="I117" s="267" t="s">
        <v>2033</v>
      </c>
      <c r="J117" s="267"/>
      <c r="K117" s="279"/>
    </row>
    <row r="118" spans="2:11" s="1" customFormat="1" ht="15" customHeight="1" x14ac:dyDescent="0.2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 x14ac:dyDescent="0.2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 x14ac:dyDescent="0.2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 x14ac:dyDescent="0.2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 x14ac:dyDescent="0.2">
      <c r="B122" s="306"/>
      <c r="C122" s="387" t="s">
        <v>2034</v>
      </c>
      <c r="D122" s="387"/>
      <c r="E122" s="387"/>
      <c r="F122" s="387"/>
      <c r="G122" s="387"/>
      <c r="H122" s="387"/>
      <c r="I122" s="387"/>
      <c r="J122" s="387"/>
      <c r="K122" s="307"/>
    </row>
    <row r="123" spans="2:11" s="1" customFormat="1" ht="17.25" customHeight="1" x14ac:dyDescent="0.2">
      <c r="B123" s="308"/>
      <c r="C123" s="280" t="s">
        <v>1980</v>
      </c>
      <c r="D123" s="280"/>
      <c r="E123" s="280"/>
      <c r="F123" s="280" t="s">
        <v>1981</v>
      </c>
      <c r="G123" s="281"/>
      <c r="H123" s="280" t="s">
        <v>54</v>
      </c>
      <c r="I123" s="280" t="s">
        <v>57</v>
      </c>
      <c r="J123" s="280" t="s">
        <v>1982</v>
      </c>
      <c r="K123" s="309"/>
    </row>
    <row r="124" spans="2:11" s="1" customFormat="1" ht="17.25" customHeight="1" x14ac:dyDescent="0.2">
      <c r="B124" s="308"/>
      <c r="C124" s="282" t="s">
        <v>1983</v>
      </c>
      <c r="D124" s="282"/>
      <c r="E124" s="282"/>
      <c r="F124" s="283" t="s">
        <v>1984</v>
      </c>
      <c r="G124" s="284"/>
      <c r="H124" s="282"/>
      <c r="I124" s="282"/>
      <c r="J124" s="282" t="s">
        <v>1985</v>
      </c>
      <c r="K124" s="309"/>
    </row>
    <row r="125" spans="2:11" s="1" customFormat="1" ht="5.25" customHeight="1" x14ac:dyDescent="0.2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 x14ac:dyDescent="0.2">
      <c r="B126" s="310"/>
      <c r="C126" s="267" t="s">
        <v>1989</v>
      </c>
      <c r="D126" s="287"/>
      <c r="E126" s="287"/>
      <c r="F126" s="288" t="s">
        <v>1986</v>
      </c>
      <c r="G126" s="267"/>
      <c r="H126" s="267" t="s">
        <v>2026</v>
      </c>
      <c r="I126" s="267" t="s">
        <v>1988</v>
      </c>
      <c r="J126" s="267">
        <v>120</v>
      </c>
      <c r="K126" s="313"/>
    </row>
    <row r="127" spans="2:11" s="1" customFormat="1" ht="15" customHeight="1" x14ac:dyDescent="0.2">
      <c r="B127" s="310"/>
      <c r="C127" s="267" t="s">
        <v>2035</v>
      </c>
      <c r="D127" s="267"/>
      <c r="E127" s="267"/>
      <c r="F127" s="288" t="s">
        <v>1986</v>
      </c>
      <c r="G127" s="267"/>
      <c r="H127" s="267" t="s">
        <v>2036</v>
      </c>
      <c r="I127" s="267" t="s">
        <v>1988</v>
      </c>
      <c r="J127" s="267" t="s">
        <v>2037</v>
      </c>
      <c r="K127" s="313"/>
    </row>
    <row r="128" spans="2:11" s="1" customFormat="1" ht="15" customHeight="1" x14ac:dyDescent="0.2">
      <c r="B128" s="310"/>
      <c r="C128" s="267" t="s">
        <v>1934</v>
      </c>
      <c r="D128" s="267"/>
      <c r="E128" s="267"/>
      <c r="F128" s="288" t="s">
        <v>1986</v>
      </c>
      <c r="G128" s="267"/>
      <c r="H128" s="267" t="s">
        <v>2038</v>
      </c>
      <c r="I128" s="267" t="s">
        <v>1988</v>
      </c>
      <c r="J128" s="267" t="s">
        <v>2037</v>
      </c>
      <c r="K128" s="313"/>
    </row>
    <row r="129" spans="2:11" s="1" customFormat="1" ht="15" customHeight="1" x14ac:dyDescent="0.2">
      <c r="B129" s="310"/>
      <c r="C129" s="267" t="s">
        <v>1997</v>
      </c>
      <c r="D129" s="267"/>
      <c r="E129" s="267"/>
      <c r="F129" s="288" t="s">
        <v>1992</v>
      </c>
      <c r="G129" s="267"/>
      <c r="H129" s="267" t="s">
        <v>1998</v>
      </c>
      <c r="I129" s="267" t="s">
        <v>1988</v>
      </c>
      <c r="J129" s="267">
        <v>15</v>
      </c>
      <c r="K129" s="313"/>
    </row>
    <row r="130" spans="2:11" s="1" customFormat="1" ht="15" customHeight="1" x14ac:dyDescent="0.2">
      <c r="B130" s="310"/>
      <c r="C130" s="291" t="s">
        <v>1999</v>
      </c>
      <c r="D130" s="291"/>
      <c r="E130" s="291"/>
      <c r="F130" s="292" t="s">
        <v>1992</v>
      </c>
      <c r="G130" s="291"/>
      <c r="H130" s="291" t="s">
        <v>2000</v>
      </c>
      <c r="I130" s="291" t="s">
        <v>1988</v>
      </c>
      <c r="J130" s="291">
        <v>15</v>
      </c>
      <c r="K130" s="313"/>
    </row>
    <row r="131" spans="2:11" s="1" customFormat="1" ht="15" customHeight="1" x14ac:dyDescent="0.2">
      <c r="B131" s="310"/>
      <c r="C131" s="291" t="s">
        <v>2001</v>
      </c>
      <c r="D131" s="291"/>
      <c r="E131" s="291"/>
      <c r="F131" s="292" t="s">
        <v>1992</v>
      </c>
      <c r="G131" s="291"/>
      <c r="H131" s="291" t="s">
        <v>2002</v>
      </c>
      <c r="I131" s="291" t="s">
        <v>1988</v>
      </c>
      <c r="J131" s="291">
        <v>20</v>
      </c>
      <c r="K131" s="313"/>
    </row>
    <row r="132" spans="2:11" s="1" customFormat="1" ht="15" customHeight="1" x14ac:dyDescent="0.2">
      <c r="B132" s="310"/>
      <c r="C132" s="291" t="s">
        <v>2003</v>
      </c>
      <c r="D132" s="291"/>
      <c r="E132" s="291"/>
      <c r="F132" s="292" t="s">
        <v>1992</v>
      </c>
      <c r="G132" s="291"/>
      <c r="H132" s="291" t="s">
        <v>2004</v>
      </c>
      <c r="I132" s="291" t="s">
        <v>1988</v>
      </c>
      <c r="J132" s="291">
        <v>20</v>
      </c>
      <c r="K132" s="313"/>
    </row>
    <row r="133" spans="2:11" s="1" customFormat="1" ht="15" customHeight="1" x14ac:dyDescent="0.2">
      <c r="B133" s="310"/>
      <c r="C133" s="267" t="s">
        <v>1991</v>
      </c>
      <c r="D133" s="267"/>
      <c r="E133" s="267"/>
      <c r="F133" s="288" t="s">
        <v>1992</v>
      </c>
      <c r="G133" s="267"/>
      <c r="H133" s="267" t="s">
        <v>2026</v>
      </c>
      <c r="I133" s="267" t="s">
        <v>1988</v>
      </c>
      <c r="J133" s="267">
        <v>50</v>
      </c>
      <c r="K133" s="313"/>
    </row>
    <row r="134" spans="2:11" s="1" customFormat="1" ht="15" customHeight="1" x14ac:dyDescent="0.2">
      <c r="B134" s="310"/>
      <c r="C134" s="267" t="s">
        <v>2005</v>
      </c>
      <c r="D134" s="267"/>
      <c r="E134" s="267"/>
      <c r="F134" s="288" t="s">
        <v>1992</v>
      </c>
      <c r="G134" s="267"/>
      <c r="H134" s="267" t="s">
        <v>2026</v>
      </c>
      <c r="I134" s="267" t="s">
        <v>1988</v>
      </c>
      <c r="J134" s="267">
        <v>50</v>
      </c>
      <c r="K134" s="313"/>
    </row>
    <row r="135" spans="2:11" s="1" customFormat="1" ht="15" customHeight="1" x14ac:dyDescent="0.2">
      <c r="B135" s="310"/>
      <c r="C135" s="267" t="s">
        <v>2011</v>
      </c>
      <c r="D135" s="267"/>
      <c r="E135" s="267"/>
      <c r="F135" s="288" t="s">
        <v>1992</v>
      </c>
      <c r="G135" s="267"/>
      <c r="H135" s="267" t="s">
        <v>2026</v>
      </c>
      <c r="I135" s="267" t="s">
        <v>1988</v>
      </c>
      <c r="J135" s="267">
        <v>50</v>
      </c>
      <c r="K135" s="313"/>
    </row>
    <row r="136" spans="2:11" s="1" customFormat="1" ht="15" customHeight="1" x14ac:dyDescent="0.2">
      <c r="B136" s="310"/>
      <c r="C136" s="267" t="s">
        <v>2013</v>
      </c>
      <c r="D136" s="267"/>
      <c r="E136" s="267"/>
      <c r="F136" s="288" t="s">
        <v>1992</v>
      </c>
      <c r="G136" s="267"/>
      <c r="H136" s="267" t="s">
        <v>2026</v>
      </c>
      <c r="I136" s="267" t="s">
        <v>1988</v>
      </c>
      <c r="J136" s="267">
        <v>50</v>
      </c>
      <c r="K136" s="313"/>
    </row>
    <row r="137" spans="2:11" s="1" customFormat="1" ht="15" customHeight="1" x14ac:dyDescent="0.2">
      <c r="B137" s="310"/>
      <c r="C137" s="267" t="s">
        <v>2014</v>
      </c>
      <c r="D137" s="267"/>
      <c r="E137" s="267"/>
      <c r="F137" s="288" t="s">
        <v>1992</v>
      </c>
      <c r="G137" s="267"/>
      <c r="H137" s="267" t="s">
        <v>2039</v>
      </c>
      <c r="I137" s="267" t="s">
        <v>1988</v>
      </c>
      <c r="J137" s="267">
        <v>255</v>
      </c>
      <c r="K137" s="313"/>
    </row>
    <row r="138" spans="2:11" s="1" customFormat="1" ht="15" customHeight="1" x14ac:dyDescent="0.2">
      <c r="B138" s="310"/>
      <c r="C138" s="267" t="s">
        <v>2016</v>
      </c>
      <c r="D138" s="267"/>
      <c r="E138" s="267"/>
      <c r="F138" s="288" t="s">
        <v>1986</v>
      </c>
      <c r="G138" s="267"/>
      <c r="H138" s="267" t="s">
        <v>2040</v>
      </c>
      <c r="I138" s="267" t="s">
        <v>2018</v>
      </c>
      <c r="J138" s="267"/>
      <c r="K138" s="313"/>
    </row>
    <row r="139" spans="2:11" s="1" customFormat="1" ht="15" customHeight="1" x14ac:dyDescent="0.2">
      <c r="B139" s="310"/>
      <c r="C139" s="267" t="s">
        <v>2019</v>
      </c>
      <c r="D139" s="267"/>
      <c r="E139" s="267"/>
      <c r="F139" s="288" t="s">
        <v>1986</v>
      </c>
      <c r="G139" s="267"/>
      <c r="H139" s="267" t="s">
        <v>2041</v>
      </c>
      <c r="I139" s="267" t="s">
        <v>2021</v>
      </c>
      <c r="J139" s="267"/>
      <c r="K139" s="313"/>
    </row>
    <row r="140" spans="2:11" s="1" customFormat="1" ht="15" customHeight="1" x14ac:dyDescent="0.2">
      <c r="B140" s="310"/>
      <c r="C140" s="267" t="s">
        <v>2022</v>
      </c>
      <c r="D140" s="267"/>
      <c r="E140" s="267"/>
      <c r="F140" s="288" t="s">
        <v>1986</v>
      </c>
      <c r="G140" s="267"/>
      <c r="H140" s="267" t="s">
        <v>2022</v>
      </c>
      <c r="I140" s="267" t="s">
        <v>2021</v>
      </c>
      <c r="J140" s="267"/>
      <c r="K140" s="313"/>
    </row>
    <row r="141" spans="2:11" s="1" customFormat="1" ht="15" customHeight="1" x14ac:dyDescent="0.2">
      <c r="B141" s="310"/>
      <c r="C141" s="267" t="s">
        <v>38</v>
      </c>
      <c r="D141" s="267"/>
      <c r="E141" s="267"/>
      <c r="F141" s="288" t="s">
        <v>1986</v>
      </c>
      <c r="G141" s="267"/>
      <c r="H141" s="267" t="s">
        <v>2042</v>
      </c>
      <c r="I141" s="267" t="s">
        <v>2021</v>
      </c>
      <c r="J141" s="267"/>
      <c r="K141" s="313"/>
    </row>
    <row r="142" spans="2:11" s="1" customFormat="1" ht="15" customHeight="1" x14ac:dyDescent="0.2">
      <c r="B142" s="310"/>
      <c r="C142" s="267" t="s">
        <v>2043</v>
      </c>
      <c r="D142" s="267"/>
      <c r="E142" s="267"/>
      <c r="F142" s="288" t="s">
        <v>1986</v>
      </c>
      <c r="G142" s="267"/>
      <c r="H142" s="267" t="s">
        <v>2044</v>
      </c>
      <c r="I142" s="267" t="s">
        <v>2021</v>
      </c>
      <c r="J142" s="267"/>
      <c r="K142" s="313"/>
    </row>
    <row r="143" spans="2:11" s="1" customFormat="1" ht="15" customHeight="1" x14ac:dyDescent="0.2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 x14ac:dyDescent="0.2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 x14ac:dyDescent="0.2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 x14ac:dyDescent="0.2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 x14ac:dyDescent="0.2">
      <c r="B147" s="278"/>
      <c r="C147" s="386" t="s">
        <v>2045</v>
      </c>
      <c r="D147" s="386"/>
      <c r="E147" s="386"/>
      <c r="F147" s="386"/>
      <c r="G147" s="386"/>
      <c r="H147" s="386"/>
      <c r="I147" s="386"/>
      <c r="J147" s="386"/>
      <c r="K147" s="279"/>
    </row>
    <row r="148" spans="2:11" s="1" customFormat="1" ht="17.25" customHeight="1" x14ac:dyDescent="0.2">
      <c r="B148" s="278"/>
      <c r="C148" s="280" t="s">
        <v>1980</v>
      </c>
      <c r="D148" s="280"/>
      <c r="E148" s="280"/>
      <c r="F148" s="280" t="s">
        <v>1981</v>
      </c>
      <c r="G148" s="281"/>
      <c r="H148" s="280" t="s">
        <v>54</v>
      </c>
      <c r="I148" s="280" t="s">
        <v>57</v>
      </c>
      <c r="J148" s="280" t="s">
        <v>1982</v>
      </c>
      <c r="K148" s="279"/>
    </row>
    <row r="149" spans="2:11" s="1" customFormat="1" ht="17.25" customHeight="1" x14ac:dyDescent="0.2">
      <c r="B149" s="278"/>
      <c r="C149" s="282" t="s">
        <v>1983</v>
      </c>
      <c r="D149" s="282"/>
      <c r="E149" s="282"/>
      <c r="F149" s="283" t="s">
        <v>1984</v>
      </c>
      <c r="G149" s="284"/>
      <c r="H149" s="282"/>
      <c r="I149" s="282"/>
      <c r="J149" s="282" t="s">
        <v>1985</v>
      </c>
      <c r="K149" s="279"/>
    </row>
    <row r="150" spans="2:11" s="1" customFormat="1" ht="5.25" customHeight="1" x14ac:dyDescent="0.2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 x14ac:dyDescent="0.2">
      <c r="B151" s="290"/>
      <c r="C151" s="317" t="s">
        <v>1989</v>
      </c>
      <c r="D151" s="267"/>
      <c r="E151" s="267"/>
      <c r="F151" s="318" t="s">
        <v>1986</v>
      </c>
      <c r="G151" s="267"/>
      <c r="H151" s="317" t="s">
        <v>2026</v>
      </c>
      <c r="I151" s="317" t="s">
        <v>1988</v>
      </c>
      <c r="J151" s="317">
        <v>120</v>
      </c>
      <c r="K151" s="313"/>
    </row>
    <row r="152" spans="2:11" s="1" customFormat="1" ht="15" customHeight="1" x14ac:dyDescent="0.2">
      <c r="B152" s="290"/>
      <c r="C152" s="317" t="s">
        <v>2035</v>
      </c>
      <c r="D152" s="267"/>
      <c r="E152" s="267"/>
      <c r="F152" s="318" t="s">
        <v>1986</v>
      </c>
      <c r="G152" s="267"/>
      <c r="H152" s="317" t="s">
        <v>2046</v>
      </c>
      <c r="I152" s="317" t="s">
        <v>1988</v>
      </c>
      <c r="J152" s="317" t="s">
        <v>2037</v>
      </c>
      <c r="K152" s="313"/>
    </row>
    <row r="153" spans="2:11" s="1" customFormat="1" ht="15" customHeight="1" x14ac:dyDescent="0.2">
      <c r="B153" s="290"/>
      <c r="C153" s="317" t="s">
        <v>1934</v>
      </c>
      <c r="D153" s="267"/>
      <c r="E153" s="267"/>
      <c r="F153" s="318" t="s">
        <v>1986</v>
      </c>
      <c r="G153" s="267"/>
      <c r="H153" s="317" t="s">
        <v>2047</v>
      </c>
      <c r="I153" s="317" t="s">
        <v>1988</v>
      </c>
      <c r="J153" s="317" t="s">
        <v>2037</v>
      </c>
      <c r="K153" s="313"/>
    </row>
    <row r="154" spans="2:11" s="1" customFormat="1" ht="15" customHeight="1" x14ac:dyDescent="0.2">
      <c r="B154" s="290"/>
      <c r="C154" s="317" t="s">
        <v>1991</v>
      </c>
      <c r="D154" s="267"/>
      <c r="E154" s="267"/>
      <c r="F154" s="318" t="s">
        <v>1992</v>
      </c>
      <c r="G154" s="267"/>
      <c r="H154" s="317" t="s">
        <v>2026</v>
      </c>
      <c r="I154" s="317" t="s">
        <v>1988</v>
      </c>
      <c r="J154" s="317">
        <v>50</v>
      </c>
      <c r="K154" s="313"/>
    </row>
    <row r="155" spans="2:11" s="1" customFormat="1" ht="15" customHeight="1" x14ac:dyDescent="0.2">
      <c r="B155" s="290"/>
      <c r="C155" s="317" t="s">
        <v>1994</v>
      </c>
      <c r="D155" s="267"/>
      <c r="E155" s="267"/>
      <c r="F155" s="318" t="s">
        <v>1986</v>
      </c>
      <c r="G155" s="267"/>
      <c r="H155" s="317" t="s">
        <v>2026</v>
      </c>
      <c r="I155" s="317" t="s">
        <v>1996</v>
      </c>
      <c r="J155" s="317"/>
      <c r="K155" s="313"/>
    </row>
    <row r="156" spans="2:11" s="1" customFormat="1" ht="15" customHeight="1" x14ac:dyDescent="0.2">
      <c r="B156" s="290"/>
      <c r="C156" s="317" t="s">
        <v>2005</v>
      </c>
      <c r="D156" s="267"/>
      <c r="E156" s="267"/>
      <c r="F156" s="318" t="s">
        <v>1992</v>
      </c>
      <c r="G156" s="267"/>
      <c r="H156" s="317" t="s">
        <v>2026</v>
      </c>
      <c r="I156" s="317" t="s">
        <v>1988</v>
      </c>
      <c r="J156" s="317">
        <v>50</v>
      </c>
      <c r="K156" s="313"/>
    </row>
    <row r="157" spans="2:11" s="1" customFormat="1" ht="15" customHeight="1" x14ac:dyDescent="0.2">
      <c r="B157" s="290"/>
      <c r="C157" s="317" t="s">
        <v>2013</v>
      </c>
      <c r="D157" s="267"/>
      <c r="E157" s="267"/>
      <c r="F157" s="318" t="s">
        <v>1992</v>
      </c>
      <c r="G157" s="267"/>
      <c r="H157" s="317" t="s">
        <v>2026</v>
      </c>
      <c r="I157" s="317" t="s">
        <v>1988</v>
      </c>
      <c r="J157" s="317">
        <v>50</v>
      </c>
      <c r="K157" s="313"/>
    </row>
    <row r="158" spans="2:11" s="1" customFormat="1" ht="15" customHeight="1" x14ac:dyDescent="0.2">
      <c r="B158" s="290"/>
      <c r="C158" s="317" t="s">
        <v>2011</v>
      </c>
      <c r="D158" s="267"/>
      <c r="E158" s="267"/>
      <c r="F158" s="318" t="s">
        <v>1992</v>
      </c>
      <c r="G158" s="267"/>
      <c r="H158" s="317" t="s">
        <v>2026</v>
      </c>
      <c r="I158" s="317" t="s">
        <v>1988</v>
      </c>
      <c r="J158" s="317">
        <v>50</v>
      </c>
      <c r="K158" s="313"/>
    </row>
    <row r="159" spans="2:11" s="1" customFormat="1" ht="15" customHeight="1" x14ac:dyDescent="0.2">
      <c r="B159" s="290"/>
      <c r="C159" s="317" t="s">
        <v>93</v>
      </c>
      <c r="D159" s="267"/>
      <c r="E159" s="267"/>
      <c r="F159" s="318" t="s">
        <v>1986</v>
      </c>
      <c r="G159" s="267"/>
      <c r="H159" s="317" t="s">
        <v>2048</v>
      </c>
      <c r="I159" s="317" t="s">
        <v>1988</v>
      </c>
      <c r="J159" s="317" t="s">
        <v>2049</v>
      </c>
      <c r="K159" s="313"/>
    </row>
    <row r="160" spans="2:11" s="1" customFormat="1" ht="15" customHeight="1" x14ac:dyDescent="0.2">
      <c r="B160" s="290"/>
      <c r="C160" s="317" t="s">
        <v>2050</v>
      </c>
      <c r="D160" s="267"/>
      <c r="E160" s="267"/>
      <c r="F160" s="318" t="s">
        <v>1986</v>
      </c>
      <c r="G160" s="267"/>
      <c r="H160" s="317" t="s">
        <v>2051</v>
      </c>
      <c r="I160" s="317" t="s">
        <v>2021</v>
      </c>
      <c r="J160" s="317"/>
      <c r="K160" s="313"/>
    </row>
    <row r="161" spans="2:11" s="1" customFormat="1" ht="15" customHeight="1" x14ac:dyDescent="0.2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 x14ac:dyDescent="0.2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 x14ac:dyDescent="0.2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 x14ac:dyDescent="0.2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 x14ac:dyDescent="0.2">
      <c r="B165" s="259"/>
      <c r="C165" s="387" t="s">
        <v>2052</v>
      </c>
      <c r="D165" s="387"/>
      <c r="E165" s="387"/>
      <c r="F165" s="387"/>
      <c r="G165" s="387"/>
      <c r="H165" s="387"/>
      <c r="I165" s="387"/>
      <c r="J165" s="387"/>
      <c r="K165" s="260"/>
    </row>
    <row r="166" spans="2:11" s="1" customFormat="1" ht="17.25" customHeight="1" x14ac:dyDescent="0.2">
      <c r="B166" s="259"/>
      <c r="C166" s="280" t="s">
        <v>1980</v>
      </c>
      <c r="D166" s="280"/>
      <c r="E166" s="280"/>
      <c r="F166" s="280" t="s">
        <v>1981</v>
      </c>
      <c r="G166" s="322"/>
      <c r="H166" s="323" t="s">
        <v>54</v>
      </c>
      <c r="I166" s="323" t="s">
        <v>57</v>
      </c>
      <c r="J166" s="280" t="s">
        <v>1982</v>
      </c>
      <c r="K166" s="260"/>
    </row>
    <row r="167" spans="2:11" s="1" customFormat="1" ht="17.25" customHeight="1" x14ac:dyDescent="0.2">
      <c r="B167" s="261"/>
      <c r="C167" s="282" t="s">
        <v>1983</v>
      </c>
      <c r="D167" s="282"/>
      <c r="E167" s="282"/>
      <c r="F167" s="283" t="s">
        <v>1984</v>
      </c>
      <c r="G167" s="324"/>
      <c r="H167" s="325"/>
      <c r="I167" s="325"/>
      <c r="J167" s="282" t="s">
        <v>1985</v>
      </c>
      <c r="K167" s="262"/>
    </row>
    <row r="168" spans="2:11" s="1" customFormat="1" ht="5.25" customHeight="1" x14ac:dyDescent="0.2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 x14ac:dyDescent="0.2">
      <c r="B169" s="290"/>
      <c r="C169" s="267" t="s">
        <v>1989</v>
      </c>
      <c r="D169" s="267"/>
      <c r="E169" s="267"/>
      <c r="F169" s="288" t="s">
        <v>1986</v>
      </c>
      <c r="G169" s="267"/>
      <c r="H169" s="267" t="s">
        <v>2026</v>
      </c>
      <c r="I169" s="267" t="s">
        <v>1988</v>
      </c>
      <c r="J169" s="267">
        <v>120</v>
      </c>
      <c r="K169" s="313"/>
    </row>
    <row r="170" spans="2:11" s="1" customFormat="1" ht="15" customHeight="1" x14ac:dyDescent="0.2">
      <c r="B170" s="290"/>
      <c r="C170" s="267" t="s">
        <v>2035</v>
      </c>
      <c r="D170" s="267"/>
      <c r="E170" s="267"/>
      <c r="F170" s="288" t="s">
        <v>1986</v>
      </c>
      <c r="G170" s="267"/>
      <c r="H170" s="267" t="s">
        <v>2036</v>
      </c>
      <c r="I170" s="267" t="s">
        <v>1988</v>
      </c>
      <c r="J170" s="267" t="s">
        <v>2037</v>
      </c>
      <c r="K170" s="313"/>
    </row>
    <row r="171" spans="2:11" s="1" customFormat="1" ht="15" customHeight="1" x14ac:dyDescent="0.2">
      <c r="B171" s="290"/>
      <c r="C171" s="267" t="s">
        <v>1934</v>
      </c>
      <c r="D171" s="267"/>
      <c r="E171" s="267"/>
      <c r="F171" s="288" t="s">
        <v>1986</v>
      </c>
      <c r="G171" s="267"/>
      <c r="H171" s="267" t="s">
        <v>2053</v>
      </c>
      <c r="I171" s="267" t="s">
        <v>1988</v>
      </c>
      <c r="J171" s="267" t="s">
        <v>2037</v>
      </c>
      <c r="K171" s="313"/>
    </row>
    <row r="172" spans="2:11" s="1" customFormat="1" ht="15" customHeight="1" x14ac:dyDescent="0.2">
      <c r="B172" s="290"/>
      <c r="C172" s="267" t="s">
        <v>1991</v>
      </c>
      <c r="D172" s="267"/>
      <c r="E172" s="267"/>
      <c r="F172" s="288" t="s">
        <v>1992</v>
      </c>
      <c r="G172" s="267"/>
      <c r="H172" s="267" t="s">
        <v>2053</v>
      </c>
      <c r="I172" s="267" t="s">
        <v>1988</v>
      </c>
      <c r="J172" s="267">
        <v>50</v>
      </c>
      <c r="K172" s="313"/>
    </row>
    <row r="173" spans="2:11" s="1" customFormat="1" ht="15" customHeight="1" x14ac:dyDescent="0.2">
      <c r="B173" s="290"/>
      <c r="C173" s="267" t="s">
        <v>1994</v>
      </c>
      <c r="D173" s="267"/>
      <c r="E173" s="267"/>
      <c r="F173" s="288" t="s">
        <v>1986</v>
      </c>
      <c r="G173" s="267"/>
      <c r="H173" s="267" t="s">
        <v>2053</v>
      </c>
      <c r="I173" s="267" t="s">
        <v>1996</v>
      </c>
      <c r="J173" s="267"/>
      <c r="K173" s="313"/>
    </row>
    <row r="174" spans="2:11" s="1" customFormat="1" ht="15" customHeight="1" x14ac:dyDescent="0.2">
      <c r="B174" s="290"/>
      <c r="C174" s="267" t="s">
        <v>2005</v>
      </c>
      <c r="D174" s="267"/>
      <c r="E174" s="267"/>
      <c r="F174" s="288" t="s">
        <v>1992</v>
      </c>
      <c r="G174" s="267"/>
      <c r="H174" s="267" t="s">
        <v>2053</v>
      </c>
      <c r="I174" s="267" t="s">
        <v>1988</v>
      </c>
      <c r="J174" s="267">
        <v>50</v>
      </c>
      <c r="K174" s="313"/>
    </row>
    <row r="175" spans="2:11" s="1" customFormat="1" ht="15" customHeight="1" x14ac:dyDescent="0.2">
      <c r="B175" s="290"/>
      <c r="C175" s="267" t="s">
        <v>2013</v>
      </c>
      <c r="D175" s="267"/>
      <c r="E175" s="267"/>
      <c r="F175" s="288" t="s">
        <v>1992</v>
      </c>
      <c r="G175" s="267"/>
      <c r="H175" s="267" t="s">
        <v>2053</v>
      </c>
      <c r="I175" s="267" t="s">
        <v>1988</v>
      </c>
      <c r="J175" s="267">
        <v>50</v>
      </c>
      <c r="K175" s="313"/>
    </row>
    <row r="176" spans="2:11" s="1" customFormat="1" ht="15" customHeight="1" x14ac:dyDescent="0.2">
      <c r="B176" s="290"/>
      <c r="C176" s="267" t="s">
        <v>2011</v>
      </c>
      <c r="D176" s="267"/>
      <c r="E176" s="267"/>
      <c r="F176" s="288" t="s">
        <v>1992</v>
      </c>
      <c r="G176" s="267"/>
      <c r="H176" s="267" t="s">
        <v>2053</v>
      </c>
      <c r="I176" s="267" t="s">
        <v>1988</v>
      </c>
      <c r="J176" s="267">
        <v>50</v>
      </c>
      <c r="K176" s="313"/>
    </row>
    <row r="177" spans="2:11" s="1" customFormat="1" ht="15" customHeight="1" x14ac:dyDescent="0.2">
      <c r="B177" s="290"/>
      <c r="C177" s="267" t="s">
        <v>123</v>
      </c>
      <c r="D177" s="267"/>
      <c r="E177" s="267"/>
      <c r="F177" s="288" t="s">
        <v>1986</v>
      </c>
      <c r="G177" s="267"/>
      <c r="H177" s="267" t="s">
        <v>2054</v>
      </c>
      <c r="I177" s="267" t="s">
        <v>2055</v>
      </c>
      <c r="J177" s="267"/>
      <c r="K177" s="313"/>
    </row>
    <row r="178" spans="2:11" s="1" customFormat="1" ht="15" customHeight="1" x14ac:dyDescent="0.2">
      <c r="B178" s="290"/>
      <c r="C178" s="267" t="s">
        <v>57</v>
      </c>
      <c r="D178" s="267"/>
      <c r="E178" s="267"/>
      <c r="F178" s="288" t="s">
        <v>1986</v>
      </c>
      <c r="G178" s="267"/>
      <c r="H178" s="267" t="s">
        <v>2056</v>
      </c>
      <c r="I178" s="267" t="s">
        <v>2057</v>
      </c>
      <c r="J178" s="267">
        <v>1</v>
      </c>
      <c r="K178" s="313"/>
    </row>
    <row r="179" spans="2:11" s="1" customFormat="1" ht="15" customHeight="1" x14ac:dyDescent="0.2">
      <c r="B179" s="290"/>
      <c r="C179" s="267" t="s">
        <v>53</v>
      </c>
      <c r="D179" s="267"/>
      <c r="E179" s="267"/>
      <c r="F179" s="288" t="s">
        <v>1986</v>
      </c>
      <c r="G179" s="267"/>
      <c r="H179" s="267" t="s">
        <v>2058</v>
      </c>
      <c r="I179" s="267" t="s">
        <v>1988</v>
      </c>
      <c r="J179" s="267">
        <v>20</v>
      </c>
      <c r="K179" s="313"/>
    </row>
    <row r="180" spans="2:11" s="1" customFormat="1" ht="15" customHeight="1" x14ac:dyDescent="0.2">
      <c r="B180" s="290"/>
      <c r="C180" s="267" t="s">
        <v>54</v>
      </c>
      <c r="D180" s="267"/>
      <c r="E180" s="267"/>
      <c r="F180" s="288" t="s">
        <v>1986</v>
      </c>
      <c r="G180" s="267"/>
      <c r="H180" s="267" t="s">
        <v>2059</v>
      </c>
      <c r="I180" s="267" t="s">
        <v>1988</v>
      </c>
      <c r="J180" s="267">
        <v>255</v>
      </c>
      <c r="K180" s="313"/>
    </row>
    <row r="181" spans="2:11" s="1" customFormat="1" ht="15" customHeight="1" x14ac:dyDescent="0.2">
      <c r="B181" s="290"/>
      <c r="C181" s="267" t="s">
        <v>124</v>
      </c>
      <c r="D181" s="267"/>
      <c r="E181" s="267"/>
      <c r="F181" s="288" t="s">
        <v>1986</v>
      </c>
      <c r="G181" s="267"/>
      <c r="H181" s="267" t="s">
        <v>1950</v>
      </c>
      <c r="I181" s="267" t="s">
        <v>1988</v>
      </c>
      <c r="J181" s="267">
        <v>10</v>
      </c>
      <c r="K181" s="313"/>
    </row>
    <row r="182" spans="2:11" s="1" customFormat="1" ht="15" customHeight="1" x14ac:dyDescent="0.2">
      <c r="B182" s="290"/>
      <c r="C182" s="267" t="s">
        <v>125</v>
      </c>
      <c r="D182" s="267"/>
      <c r="E182" s="267"/>
      <c r="F182" s="288" t="s">
        <v>1986</v>
      </c>
      <c r="G182" s="267"/>
      <c r="H182" s="267" t="s">
        <v>2060</v>
      </c>
      <c r="I182" s="267" t="s">
        <v>2021</v>
      </c>
      <c r="J182" s="267"/>
      <c r="K182" s="313"/>
    </row>
    <row r="183" spans="2:11" s="1" customFormat="1" ht="15" customHeight="1" x14ac:dyDescent="0.2">
      <c r="B183" s="290"/>
      <c r="C183" s="267" t="s">
        <v>2061</v>
      </c>
      <c r="D183" s="267"/>
      <c r="E183" s="267"/>
      <c r="F183" s="288" t="s">
        <v>1986</v>
      </c>
      <c r="G183" s="267"/>
      <c r="H183" s="267" t="s">
        <v>2062</v>
      </c>
      <c r="I183" s="267" t="s">
        <v>2021</v>
      </c>
      <c r="J183" s="267"/>
      <c r="K183" s="313"/>
    </row>
    <row r="184" spans="2:11" s="1" customFormat="1" ht="15" customHeight="1" x14ac:dyDescent="0.2">
      <c r="B184" s="290"/>
      <c r="C184" s="267" t="s">
        <v>2050</v>
      </c>
      <c r="D184" s="267"/>
      <c r="E184" s="267"/>
      <c r="F184" s="288" t="s">
        <v>1986</v>
      </c>
      <c r="G184" s="267"/>
      <c r="H184" s="267" t="s">
        <v>2063</v>
      </c>
      <c r="I184" s="267" t="s">
        <v>2021</v>
      </c>
      <c r="J184" s="267"/>
      <c r="K184" s="313"/>
    </row>
    <row r="185" spans="2:11" s="1" customFormat="1" ht="15" customHeight="1" x14ac:dyDescent="0.2">
      <c r="B185" s="290"/>
      <c r="C185" s="267" t="s">
        <v>127</v>
      </c>
      <c r="D185" s="267"/>
      <c r="E185" s="267"/>
      <c r="F185" s="288" t="s">
        <v>1992</v>
      </c>
      <c r="G185" s="267"/>
      <c r="H185" s="267" t="s">
        <v>2064</v>
      </c>
      <c r="I185" s="267" t="s">
        <v>1988</v>
      </c>
      <c r="J185" s="267">
        <v>50</v>
      </c>
      <c r="K185" s="313"/>
    </row>
    <row r="186" spans="2:11" s="1" customFormat="1" ht="15" customHeight="1" x14ac:dyDescent="0.2">
      <c r="B186" s="290"/>
      <c r="C186" s="267" t="s">
        <v>2065</v>
      </c>
      <c r="D186" s="267"/>
      <c r="E186" s="267"/>
      <c r="F186" s="288" t="s">
        <v>1992</v>
      </c>
      <c r="G186" s="267"/>
      <c r="H186" s="267" t="s">
        <v>2066</v>
      </c>
      <c r="I186" s="267" t="s">
        <v>2067</v>
      </c>
      <c r="J186" s="267"/>
      <c r="K186" s="313"/>
    </row>
    <row r="187" spans="2:11" s="1" customFormat="1" ht="15" customHeight="1" x14ac:dyDescent="0.2">
      <c r="B187" s="290"/>
      <c r="C187" s="267" t="s">
        <v>2068</v>
      </c>
      <c r="D187" s="267"/>
      <c r="E187" s="267"/>
      <c r="F187" s="288" t="s">
        <v>1992</v>
      </c>
      <c r="G187" s="267"/>
      <c r="H187" s="267" t="s">
        <v>2069</v>
      </c>
      <c r="I187" s="267" t="s">
        <v>2067</v>
      </c>
      <c r="J187" s="267"/>
      <c r="K187" s="313"/>
    </row>
    <row r="188" spans="2:11" s="1" customFormat="1" ht="15" customHeight="1" x14ac:dyDescent="0.2">
      <c r="B188" s="290"/>
      <c r="C188" s="267" t="s">
        <v>2070</v>
      </c>
      <c r="D188" s="267"/>
      <c r="E188" s="267"/>
      <c r="F188" s="288" t="s">
        <v>1992</v>
      </c>
      <c r="G188" s="267"/>
      <c r="H188" s="267" t="s">
        <v>2071</v>
      </c>
      <c r="I188" s="267" t="s">
        <v>2067</v>
      </c>
      <c r="J188" s="267"/>
      <c r="K188" s="313"/>
    </row>
    <row r="189" spans="2:11" s="1" customFormat="1" ht="15" customHeight="1" x14ac:dyDescent="0.2">
      <c r="B189" s="290"/>
      <c r="C189" s="326" t="s">
        <v>2072</v>
      </c>
      <c r="D189" s="267"/>
      <c r="E189" s="267"/>
      <c r="F189" s="288" t="s">
        <v>1992</v>
      </c>
      <c r="G189" s="267"/>
      <c r="H189" s="267" t="s">
        <v>2073</v>
      </c>
      <c r="I189" s="267" t="s">
        <v>2074</v>
      </c>
      <c r="J189" s="327" t="s">
        <v>2075</v>
      </c>
      <c r="K189" s="313"/>
    </row>
    <row r="190" spans="2:11" s="1" customFormat="1" ht="15" customHeight="1" x14ac:dyDescent="0.2">
      <c r="B190" s="290"/>
      <c r="C190" s="326" t="s">
        <v>42</v>
      </c>
      <c r="D190" s="267"/>
      <c r="E190" s="267"/>
      <c r="F190" s="288" t="s">
        <v>1986</v>
      </c>
      <c r="G190" s="267"/>
      <c r="H190" s="264" t="s">
        <v>2076</v>
      </c>
      <c r="I190" s="267" t="s">
        <v>2077</v>
      </c>
      <c r="J190" s="267"/>
      <c r="K190" s="313"/>
    </row>
    <row r="191" spans="2:11" s="1" customFormat="1" ht="15" customHeight="1" x14ac:dyDescent="0.2">
      <c r="B191" s="290"/>
      <c r="C191" s="326" t="s">
        <v>2078</v>
      </c>
      <c r="D191" s="267"/>
      <c r="E191" s="267"/>
      <c r="F191" s="288" t="s">
        <v>1986</v>
      </c>
      <c r="G191" s="267"/>
      <c r="H191" s="267" t="s">
        <v>2079</v>
      </c>
      <c r="I191" s="267" t="s">
        <v>2021</v>
      </c>
      <c r="J191" s="267"/>
      <c r="K191" s="313"/>
    </row>
    <row r="192" spans="2:11" s="1" customFormat="1" ht="15" customHeight="1" x14ac:dyDescent="0.2">
      <c r="B192" s="290"/>
      <c r="C192" s="326" t="s">
        <v>2080</v>
      </c>
      <c r="D192" s="267"/>
      <c r="E192" s="267"/>
      <c r="F192" s="288" t="s">
        <v>1986</v>
      </c>
      <c r="G192" s="267"/>
      <c r="H192" s="267" t="s">
        <v>2081</v>
      </c>
      <c r="I192" s="267" t="s">
        <v>2021</v>
      </c>
      <c r="J192" s="267"/>
      <c r="K192" s="313"/>
    </row>
    <row r="193" spans="2:11" s="1" customFormat="1" ht="15" customHeight="1" x14ac:dyDescent="0.2">
      <c r="B193" s="290"/>
      <c r="C193" s="326" t="s">
        <v>2082</v>
      </c>
      <c r="D193" s="267"/>
      <c r="E193" s="267"/>
      <c r="F193" s="288" t="s">
        <v>1992</v>
      </c>
      <c r="G193" s="267"/>
      <c r="H193" s="267" t="s">
        <v>2083</v>
      </c>
      <c r="I193" s="267" t="s">
        <v>2021</v>
      </c>
      <c r="J193" s="267"/>
      <c r="K193" s="313"/>
    </row>
    <row r="194" spans="2:11" s="1" customFormat="1" ht="15" customHeight="1" x14ac:dyDescent="0.2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pans="2:11" s="1" customFormat="1" ht="18.75" customHeight="1" x14ac:dyDescent="0.2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pans="2:11" s="1" customFormat="1" ht="18.75" customHeight="1" x14ac:dyDescent="0.2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 x14ac:dyDescent="0.2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s="1" customFormat="1" ht="13.5" x14ac:dyDescent="0.2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s="1" customFormat="1" ht="21" x14ac:dyDescent="0.2">
      <c r="B199" s="259"/>
      <c r="C199" s="387" t="s">
        <v>2084</v>
      </c>
      <c r="D199" s="387"/>
      <c r="E199" s="387"/>
      <c r="F199" s="387"/>
      <c r="G199" s="387"/>
      <c r="H199" s="387"/>
      <c r="I199" s="387"/>
      <c r="J199" s="387"/>
      <c r="K199" s="260"/>
    </row>
    <row r="200" spans="2:11" s="1" customFormat="1" ht="25.5" customHeight="1" x14ac:dyDescent="0.3">
      <c r="B200" s="259"/>
      <c r="C200" s="329" t="s">
        <v>2085</v>
      </c>
      <c r="D200" s="329"/>
      <c r="E200" s="329"/>
      <c r="F200" s="329" t="s">
        <v>2086</v>
      </c>
      <c r="G200" s="330"/>
      <c r="H200" s="388" t="s">
        <v>2087</v>
      </c>
      <c r="I200" s="388"/>
      <c r="J200" s="388"/>
      <c r="K200" s="260"/>
    </row>
    <row r="201" spans="2:11" s="1" customFormat="1" ht="5.25" customHeight="1" x14ac:dyDescent="0.2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pans="2:11" s="1" customFormat="1" ht="15" customHeight="1" x14ac:dyDescent="0.2">
      <c r="B202" s="290"/>
      <c r="C202" s="267" t="s">
        <v>2077</v>
      </c>
      <c r="D202" s="267"/>
      <c r="E202" s="267"/>
      <c r="F202" s="288" t="s">
        <v>43</v>
      </c>
      <c r="G202" s="267"/>
      <c r="H202" s="389" t="s">
        <v>2088</v>
      </c>
      <c r="I202" s="389"/>
      <c r="J202" s="389"/>
      <c r="K202" s="313"/>
    </row>
    <row r="203" spans="2:11" s="1" customFormat="1" ht="15" customHeight="1" x14ac:dyDescent="0.2">
      <c r="B203" s="290"/>
      <c r="C203" s="267"/>
      <c r="D203" s="267"/>
      <c r="E203" s="267"/>
      <c r="F203" s="288" t="s">
        <v>44</v>
      </c>
      <c r="G203" s="267"/>
      <c r="H203" s="389" t="s">
        <v>2089</v>
      </c>
      <c r="I203" s="389"/>
      <c r="J203" s="389"/>
      <c r="K203" s="313"/>
    </row>
    <row r="204" spans="2:11" s="1" customFormat="1" ht="15" customHeight="1" x14ac:dyDescent="0.2">
      <c r="B204" s="290"/>
      <c r="C204" s="267"/>
      <c r="D204" s="267"/>
      <c r="E204" s="267"/>
      <c r="F204" s="288" t="s">
        <v>47</v>
      </c>
      <c r="G204" s="267"/>
      <c r="H204" s="389" t="s">
        <v>2090</v>
      </c>
      <c r="I204" s="389"/>
      <c r="J204" s="389"/>
      <c r="K204" s="313"/>
    </row>
    <row r="205" spans="2:11" s="1" customFormat="1" ht="15" customHeight="1" x14ac:dyDescent="0.2">
      <c r="B205" s="290"/>
      <c r="C205" s="267"/>
      <c r="D205" s="267"/>
      <c r="E205" s="267"/>
      <c r="F205" s="288" t="s">
        <v>45</v>
      </c>
      <c r="G205" s="267"/>
      <c r="H205" s="389" t="s">
        <v>2091</v>
      </c>
      <c r="I205" s="389"/>
      <c r="J205" s="389"/>
      <c r="K205" s="313"/>
    </row>
    <row r="206" spans="2:11" s="1" customFormat="1" ht="15" customHeight="1" x14ac:dyDescent="0.2">
      <c r="B206" s="290"/>
      <c r="C206" s="267"/>
      <c r="D206" s="267"/>
      <c r="E206" s="267"/>
      <c r="F206" s="288" t="s">
        <v>46</v>
      </c>
      <c r="G206" s="267"/>
      <c r="H206" s="389" t="s">
        <v>2092</v>
      </c>
      <c r="I206" s="389"/>
      <c r="J206" s="389"/>
      <c r="K206" s="313"/>
    </row>
    <row r="207" spans="2:11" s="1" customFormat="1" ht="15" customHeight="1" x14ac:dyDescent="0.2">
      <c r="B207" s="290"/>
      <c r="C207" s="267"/>
      <c r="D207" s="267"/>
      <c r="E207" s="267"/>
      <c r="F207" s="288"/>
      <c r="G207" s="267"/>
      <c r="H207" s="267"/>
      <c r="I207" s="267"/>
      <c r="J207" s="267"/>
      <c r="K207" s="313"/>
    </row>
    <row r="208" spans="2:11" s="1" customFormat="1" ht="15" customHeight="1" x14ac:dyDescent="0.2">
      <c r="B208" s="290"/>
      <c r="C208" s="267" t="s">
        <v>2033</v>
      </c>
      <c r="D208" s="267"/>
      <c r="E208" s="267"/>
      <c r="F208" s="288" t="s">
        <v>79</v>
      </c>
      <c r="G208" s="267"/>
      <c r="H208" s="389" t="s">
        <v>2093</v>
      </c>
      <c r="I208" s="389"/>
      <c r="J208" s="389"/>
      <c r="K208" s="313"/>
    </row>
    <row r="209" spans="2:11" s="1" customFormat="1" ht="15" customHeight="1" x14ac:dyDescent="0.2">
      <c r="B209" s="290"/>
      <c r="C209" s="267"/>
      <c r="D209" s="267"/>
      <c r="E209" s="267"/>
      <c r="F209" s="288" t="s">
        <v>1928</v>
      </c>
      <c r="G209" s="267"/>
      <c r="H209" s="389" t="s">
        <v>1929</v>
      </c>
      <c r="I209" s="389"/>
      <c r="J209" s="389"/>
      <c r="K209" s="313"/>
    </row>
    <row r="210" spans="2:11" s="1" customFormat="1" ht="15" customHeight="1" x14ac:dyDescent="0.2">
      <c r="B210" s="290"/>
      <c r="C210" s="267"/>
      <c r="D210" s="267"/>
      <c r="E210" s="267"/>
      <c r="F210" s="288" t="s">
        <v>1926</v>
      </c>
      <c r="G210" s="267"/>
      <c r="H210" s="389" t="s">
        <v>2094</v>
      </c>
      <c r="I210" s="389"/>
      <c r="J210" s="389"/>
      <c r="K210" s="313"/>
    </row>
    <row r="211" spans="2:11" s="1" customFormat="1" ht="15" customHeight="1" x14ac:dyDescent="0.2">
      <c r="B211" s="331"/>
      <c r="C211" s="267"/>
      <c r="D211" s="267"/>
      <c r="E211" s="267"/>
      <c r="F211" s="288" t="s">
        <v>1930</v>
      </c>
      <c r="G211" s="326"/>
      <c r="H211" s="390" t="s">
        <v>1931</v>
      </c>
      <c r="I211" s="390"/>
      <c r="J211" s="390"/>
      <c r="K211" s="332"/>
    </row>
    <row r="212" spans="2:11" s="1" customFormat="1" ht="15" customHeight="1" x14ac:dyDescent="0.2">
      <c r="B212" s="331"/>
      <c r="C212" s="267"/>
      <c r="D212" s="267"/>
      <c r="E212" s="267"/>
      <c r="F212" s="288" t="s">
        <v>1932</v>
      </c>
      <c r="G212" s="326"/>
      <c r="H212" s="390" t="s">
        <v>2095</v>
      </c>
      <c r="I212" s="390"/>
      <c r="J212" s="390"/>
      <c r="K212" s="332"/>
    </row>
    <row r="213" spans="2:11" s="1" customFormat="1" ht="15" customHeight="1" x14ac:dyDescent="0.2">
      <c r="B213" s="331"/>
      <c r="C213" s="267"/>
      <c r="D213" s="267"/>
      <c r="E213" s="267"/>
      <c r="F213" s="288"/>
      <c r="G213" s="326"/>
      <c r="H213" s="317"/>
      <c r="I213" s="317"/>
      <c r="J213" s="317"/>
      <c r="K213" s="332"/>
    </row>
    <row r="214" spans="2:11" s="1" customFormat="1" ht="15" customHeight="1" x14ac:dyDescent="0.2">
      <c r="B214" s="331"/>
      <c r="C214" s="267" t="s">
        <v>2057</v>
      </c>
      <c r="D214" s="267"/>
      <c r="E214" s="267"/>
      <c r="F214" s="288">
        <v>1</v>
      </c>
      <c r="G214" s="326"/>
      <c r="H214" s="390" t="s">
        <v>2096</v>
      </c>
      <c r="I214" s="390"/>
      <c r="J214" s="390"/>
      <c r="K214" s="332"/>
    </row>
    <row r="215" spans="2:11" s="1" customFormat="1" ht="15" customHeight="1" x14ac:dyDescent="0.2">
      <c r="B215" s="331"/>
      <c r="C215" s="267"/>
      <c r="D215" s="267"/>
      <c r="E215" s="267"/>
      <c r="F215" s="288">
        <v>2</v>
      </c>
      <c r="G215" s="326"/>
      <c r="H215" s="390" t="s">
        <v>2097</v>
      </c>
      <c r="I215" s="390"/>
      <c r="J215" s="390"/>
      <c r="K215" s="332"/>
    </row>
    <row r="216" spans="2:11" s="1" customFormat="1" ht="15" customHeight="1" x14ac:dyDescent="0.2">
      <c r="B216" s="331"/>
      <c r="C216" s="267"/>
      <c r="D216" s="267"/>
      <c r="E216" s="267"/>
      <c r="F216" s="288">
        <v>3</v>
      </c>
      <c r="G216" s="326"/>
      <c r="H216" s="390" t="s">
        <v>2098</v>
      </c>
      <c r="I216" s="390"/>
      <c r="J216" s="390"/>
      <c r="K216" s="332"/>
    </row>
    <row r="217" spans="2:11" s="1" customFormat="1" ht="15" customHeight="1" x14ac:dyDescent="0.2">
      <c r="B217" s="331"/>
      <c r="C217" s="267"/>
      <c r="D217" s="267"/>
      <c r="E217" s="267"/>
      <c r="F217" s="288">
        <v>4</v>
      </c>
      <c r="G217" s="326"/>
      <c r="H217" s="390" t="s">
        <v>2099</v>
      </c>
      <c r="I217" s="390"/>
      <c r="J217" s="390"/>
      <c r="K217" s="332"/>
    </row>
    <row r="218" spans="2:11" s="1" customFormat="1" ht="12.75" customHeight="1" x14ac:dyDescent="0.2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 01 - STAVEBNÍ ÚPRAVY V ...</vt:lpstr>
      <vt:lpstr>S 02 - ÚPRAVY BYTU VE 3.NP</vt:lpstr>
      <vt:lpstr>S-03 - ZATEPLENÍ BUDOVY Č...</vt:lpstr>
      <vt:lpstr>Pokyny pro vyplnění</vt:lpstr>
      <vt:lpstr>'Rekapitulace stavby'!Názvy_tisku</vt:lpstr>
      <vt:lpstr>'S 01 - STAVEBNÍ ÚPRAVY V ...'!Názvy_tisku</vt:lpstr>
      <vt:lpstr>'S 02 - ÚPRAVY BYTU VE 3.NP'!Názvy_tisku</vt:lpstr>
      <vt:lpstr>'S-03 - ZATEPLENÍ BUDOVY Č...'!Názvy_tisku</vt:lpstr>
      <vt:lpstr>'Pokyny pro vyplnění'!Oblast_tisku</vt:lpstr>
      <vt:lpstr>'Rekapitulace stavby'!Oblast_tisku</vt:lpstr>
      <vt:lpstr>'S 01 - STAVEBNÍ ÚPRAVY V ...'!Oblast_tisku</vt:lpstr>
      <vt:lpstr>'S 02 - ÚPRAVY BYTU VE 3.NP'!Oblast_tisku</vt:lpstr>
      <vt:lpstr>'S-03 - ZATEPLENÍ BUDOVY Č...'!Oblast_tisku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DESKTOP-UNBQRDQ\Jana</dc:creator>
  <cp:lastModifiedBy>Miroslav Kolomazník</cp:lastModifiedBy>
  <dcterms:created xsi:type="dcterms:W3CDTF">2023-07-13T14:09:24Z</dcterms:created>
  <dcterms:modified xsi:type="dcterms:W3CDTF">2023-07-13T16:09:25Z</dcterms:modified>
</cp:coreProperties>
</file>